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ki Tanaka\Dropbox\DATA5\論文執筆\Hiraide\2-revise\SPring-8時分割データ\gitHUB用\"/>
    </mc:Choice>
  </mc:AlternateContent>
  <xr:revisionPtr revIDLastSave="0" documentId="13_ncr:1_{826B69F4-7995-487B-9E57-8BE47C64FC45}" xr6:coauthVersionLast="44" xr6:coauthVersionMax="44" xr10:uidLastSave="{00000000-0000-0000-0000-000000000000}"/>
  <bookViews>
    <workbookView xWindow="29520" yWindow="555" windowWidth="24570" windowHeight="14775" xr2:uid="{00000000-000D-0000-FFFF-FFFF00000000}"/>
  </bookViews>
  <sheets>
    <sheet name="open" sheetId="1" r:id="rId1"/>
    <sheet name="cl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D32" i="2"/>
  <c r="F32" i="2" s="1"/>
  <c r="C32" i="2"/>
  <c r="D31" i="2"/>
  <c r="F31" i="2" s="1"/>
  <c r="C31" i="2"/>
  <c r="G31" i="2" s="1"/>
  <c r="D30" i="2"/>
  <c r="F30" i="2" s="1"/>
  <c r="C30" i="2"/>
  <c r="G30" i="2" s="1"/>
  <c r="D29" i="2"/>
  <c r="F29" i="2" s="1"/>
  <c r="C29" i="2"/>
  <c r="G29" i="2" s="1"/>
  <c r="D28" i="2"/>
  <c r="F28" i="2" s="1"/>
  <c r="C28" i="2"/>
  <c r="D27" i="2"/>
  <c r="F27" i="2" s="1"/>
  <c r="C27" i="2"/>
  <c r="D26" i="2"/>
  <c r="G26" i="2" s="1"/>
  <c r="C26" i="2"/>
  <c r="D25" i="2"/>
  <c r="F25" i="2" s="1"/>
  <c r="C25" i="2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33" i="1"/>
  <c r="F33" i="1" s="1"/>
  <c r="C33" i="1"/>
  <c r="D32" i="1"/>
  <c r="F32" i="1" s="1"/>
  <c r="C32" i="1"/>
  <c r="G32" i="1" s="1"/>
  <c r="D31" i="1"/>
  <c r="F31" i="1" s="1"/>
  <c r="C31" i="1"/>
  <c r="G31" i="1" s="1"/>
  <c r="D30" i="1"/>
  <c r="F30" i="1" s="1"/>
  <c r="C30" i="1"/>
  <c r="G30" i="1" s="1"/>
  <c r="D29" i="1"/>
  <c r="G29" i="1" s="1"/>
  <c r="C29" i="1"/>
  <c r="G33" i="1" l="1"/>
  <c r="G25" i="2"/>
  <c r="G27" i="2"/>
  <c r="G28" i="2"/>
  <c r="G32" i="2"/>
  <c r="F26" i="2"/>
  <c r="F29" i="1"/>
  <c r="B3" i="1" l="1"/>
  <c r="B3" i="2"/>
  <c r="C14" i="2"/>
  <c r="G14" i="2" s="1"/>
  <c r="C15" i="2"/>
  <c r="C16" i="2"/>
  <c r="C17" i="2"/>
  <c r="C18" i="2"/>
  <c r="C19" i="2"/>
  <c r="G19" i="2" s="1"/>
  <c r="C20" i="2"/>
  <c r="C21" i="2"/>
  <c r="C22" i="2"/>
  <c r="C23" i="2"/>
  <c r="C24" i="2"/>
  <c r="C13" i="2"/>
  <c r="D24" i="2"/>
  <c r="F24" i="2" s="1"/>
  <c r="D23" i="2"/>
  <c r="F23" i="2" s="1"/>
  <c r="D22" i="2"/>
  <c r="F22" i="2" s="1"/>
  <c r="D21" i="2"/>
  <c r="F21" i="2" s="1"/>
  <c r="D20" i="2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G16" i="2" l="1"/>
  <c r="H13" i="2"/>
  <c r="H29" i="2"/>
  <c r="H26" i="2"/>
  <c r="H32" i="2"/>
  <c r="H25" i="2"/>
  <c r="H28" i="2"/>
  <c r="H31" i="2"/>
  <c r="H27" i="2"/>
  <c r="H30" i="2"/>
  <c r="G22" i="2"/>
  <c r="G21" i="2"/>
  <c r="H33" i="1"/>
  <c r="H29" i="1"/>
  <c r="H32" i="1"/>
  <c r="H31" i="1"/>
  <c r="H30" i="1"/>
  <c r="H23" i="2"/>
  <c r="H22" i="2"/>
  <c r="H21" i="2"/>
  <c r="H20" i="2"/>
  <c r="H19" i="2"/>
  <c r="H16" i="2"/>
  <c r="H17" i="2"/>
  <c r="H15" i="2"/>
  <c r="H24" i="2"/>
  <c r="H14" i="2"/>
  <c r="H18" i="2"/>
  <c r="G18" i="2"/>
  <c r="G20" i="2"/>
  <c r="G23" i="2"/>
  <c r="G15" i="2"/>
  <c r="G13" i="2"/>
  <c r="G17" i="2"/>
  <c r="F20" i="2"/>
  <c r="B6" i="2" s="1"/>
  <c r="G24" i="2"/>
  <c r="B5" i="2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3" i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13" i="1"/>
  <c r="F13" i="1" s="1"/>
  <c r="C14" i="1"/>
  <c r="C15" i="1"/>
  <c r="C16" i="1"/>
  <c r="C17" i="1"/>
  <c r="C18" i="1"/>
  <c r="C19" i="1"/>
  <c r="G19" i="1" s="1"/>
  <c r="C20" i="1"/>
  <c r="C21" i="1"/>
  <c r="G21" i="1" s="1"/>
  <c r="C22" i="1"/>
  <c r="G22" i="1" s="1"/>
  <c r="C23" i="1"/>
  <c r="G23" i="1" s="1"/>
  <c r="C24" i="1"/>
  <c r="G24" i="1" s="1"/>
  <c r="C25" i="1"/>
  <c r="G25" i="1" s="1"/>
  <c r="C26" i="1"/>
  <c r="C27" i="1"/>
  <c r="C28" i="1"/>
  <c r="C13" i="1"/>
  <c r="B6" i="1" l="1"/>
  <c r="G13" i="1"/>
  <c r="G17" i="1"/>
  <c r="G16" i="1"/>
  <c r="G28" i="1"/>
  <c r="G15" i="1"/>
  <c r="G27" i="1"/>
  <c r="G26" i="1"/>
  <c r="G14" i="1"/>
  <c r="B8" i="2"/>
  <c r="B9" i="2" s="1"/>
  <c r="B7" i="2"/>
  <c r="G20" i="1"/>
  <c r="G18" i="1"/>
  <c r="B5" i="1" l="1"/>
  <c r="B8" i="1" s="1"/>
  <c r="B9" i="1" s="1"/>
  <c r="B7" i="1" l="1"/>
</calcChain>
</file>

<file path=xl/sharedStrings.xml><?xml version="1.0" encoding="utf-8"?>
<sst xmlns="http://schemas.openxmlformats.org/spreadsheetml/2006/main" count="34" uniqueCount="18">
  <si>
    <t>alpha</t>
    <phoneticPr fontId="3"/>
  </si>
  <si>
    <t>n</t>
    <phoneticPr fontId="3"/>
  </si>
  <si>
    <t>c</t>
    <phoneticPr fontId="3"/>
  </si>
  <si>
    <t>k</t>
    <phoneticPr fontId="3"/>
  </si>
  <si>
    <t>Num of data</t>
    <phoneticPr fontId="1"/>
  </si>
  <si>
    <t>delta</t>
    <phoneticPr fontId="3"/>
  </si>
  <si>
    <t>k_error</t>
    <phoneticPr fontId="3"/>
  </si>
  <si>
    <t>n_error</t>
    <phoneticPr fontId="3"/>
  </si>
  <si>
    <t>c_error</t>
    <phoneticPr fontId="3"/>
  </si>
  <si>
    <t>x=LN(t)</t>
    <phoneticPr fontId="3"/>
  </si>
  <si>
    <t>x^2</t>
    <phoneticPr fontId="3"/>
  </si>
  <si>
    <t>y=LN(-LN(1-alpha))</t>
    <phoneticPr fontId="3"/>
  </si>
  <si>
    <t>alpha=1-exp[-kt^n]</t>
    <phoneticPr fontId="3"/>
  </si>
  <si>
    <t>(y-c-nx)^2</t>
    <phoneticPr fontId="3"/>
  </si>
  <si>
    <t>y_error</t>
    <phoneticPr fontId="3"/>
  </si>
  <si>
    <t>y=LN(-LN(alpha))</t>
    <phoneticPr fontId="3"/>
  </si>
  <si>
    <t>alpha=exp[-kt^n]</t>
    <phoneticPr fontId="3"/>
  </si>
  <si>
    <t>time 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</si>
</sst>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open!$A$13:$A$71</c:f>
              <c:numCache>
                <c:formatCode>General</c:formatCode>
                <c:ptCount val="59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25.15</c:v>
                </c:pt>
                <c:pt idx="24">
                  <c:v>26.200000000000003</c:v>
                </c:pt>
                <c:pt idx="25">
                  <c:v>27.25</c:v>
                </c:pt>
                <c:pt idx="26">
                  <c:v>28.300000000000004</c:v>
                </c:pt>
                <c:pt idx="27">
                  <c:v>29.35</c:v>
                </c:pt>
                <c:pt idx="28">
                  <c:v>30.4</c:v>
                </c:pt>
                <c:pt idx="29">
                  <c:v>31.450000000000003</c:v>
                </c:pt>
                <c:pt idx="30">
                  <c:v>32.5</c:v>
                </c:pt>
                <c:pt idx="31">
                  <c:v>33.550000000000004</c:v>
                </c:pt>
                <c:pt idx="32">
                  <c:v>34.6</c:v>
                </c:pt>
                <c:pt idx="33">
                  <c:v>35.65</c:v>
                </c:pt>
                <c:pt idx="34">
                  <c:v>36.700000000000003</c:v>
                </c:pt>
                <c:pt idx="35">
                  <c:v>37.75</c:v>
                </c:pt>
                <c:pt idx="36">
                  <c:v>38.800000000000004</c:v>
                </c:pt>
                <c:pt idx="37">
                  <c:v>39.85</c:v>
                </c:pt>
                <c:pt idx="38">
                  <c:v>40.9</c:v>
                </c:pt>
                <c:pt idx="39">
                  <c:v>41.95</c:v>
                </c:pt>
                <c:pt idx="40">
                  <c:v>43</c:v>
                </c:pt>
                <c:pt idx="41">
                  <c:v>44.050000000000004</c:v>
                </c:pt>
                <c:pt idx="42">
                  <c:v>45.1</c:v>
                </c:pt>
                <c:pt idx="43">
                  <c:v>46.15</c:v>
                </c:pt>
                <c:pt idx="44">
                  <c:v>47.2</c:v>
                </c:pt>
                <c:pt idx="45">
                  <c:v>48.25</c:v>
                </c:pt>
                <c:pt idx="46">
                  <c:v>49.300000000000004</c:v>
                </c:pt>
                <c:pt idx="47">
                  <c:v>50.35</c:v>
                </c:pt>
                <c:pt idx="48">
                  <c:v>51.4</c:v>
                </c:pt>
                <c:pt idx="49">
                  <c:v>52.45</c:v>
                </c:pt>
                <c:pt idx="50">
                  <c:v>53.5</c:v>
                </c:pt>
                <c:pt idx="51">
                  <c:v>54.550000000000004</c:v>
                </c:pt>
                <c:pt idx="52">
                  <c:v>55.6</c:v>
                </c:pt>
                <c:pt idx="53">
                  <c:v>56.65</c:v>
                </c:pt>
                <c:pt idx="54">
                  <c:v>57.7</c:v>
                </c:pt>
                <c:pt idx="55">
                  <c:v>58.75</c:v>
                </c:pt>
                <c:pt idx="56">
                  <c:v>59.800000000000004</c:v>
                </c:pt>
                <c:pt idx="57">
                  <c:v>60.85</c:v>
                </c:pt>
                <c:pt idx="58">
                  <c:v>61.9</c:v>
                </c:pt>
              </c:numCache>
            </c:numRef>
          </c:xVal>
          <c:yVal>
            <c:numRef>
              <c:f>open!$B$13:$B$71</c:f>
              <c:numCache>
                <c:formatCode>General</c:formatCode>
                <c:ptCount val="59"/>
                <c:pt idx="0">
                  <c:v>1.4745847091113257E-2</c:v>
                </c:pt>
                <c:pt idx="1">
                  <c:v>0.11179971501652489</c:v>
                </c:pt>
                <c:pt idx="2">
                  <c:v>0.13422499349749095</c:v>
                </c:pt>
                <c:pt idx="3">
                  <c:v>0.21710677874819792</c:v>
                </c:pt>
                <c:pt idx="4">
                  <c:v>0.23240046247995752</c:v>
                </c:pt>
                <c:pt idx="5">
                  <c:v>0.30311316664551491</c:v>
                </c:pt>
                <c:pt idx="6">
                  <c:v>0.34552429210305896</c:v>
                </c:pt>
                <c:pt idx="7">
                  <c:v>0.34221544402077919</c:v>
                </c:pt>
                <c:pt idx="8">
                  <c:v>0.40000784036520193</c:v>
                </c:pt>
                <c:pt idx="9">
                  <c:v>0.427857737261163</c:v>
                </c:pt>
                <c:pt idx="10">
                  <c:v>0.45513597794578364</c:v>
                </c:pt>
                <c:pt idx="11">
                  <c:v>0.54936507134024359</c:v>
                </c:pt>
                <c:pt idx="12">
                  <c:v>0.61307843129243034</c:v>
                </c:pt>
                <c:pt idx="13">
                  <c:v>0.62189674292970398</c:v>
                </c:pt>
                <c:pt idx="14">
                  <c:v>0.67850689023673472</c:v>
                </c:pt>
                <c:pt idx="15">
                  <c:v>0.68630453843913464</c:v>
                </c:pt>
                <c:pt idx="16">
                  <c:v>0.73423631127727851</c:v>
                </c:pt>
                <c:pt idx="17">
                  <c:v>0.78182778205854297</c:v>
                </c:pt>
                <c:pt idx="18">
                  <c:v>0.87858137685272741</c:v>
                </c:pt>
                <c:pt idx="19">
                  <c:v>0.89869296545055999</c:v>
                </c:pt>
                <c:pt idx="20">
                  <c:v>0.86132196945173101</c:v>
                </c:pt>
                <c:pt idx="21">
                  <c:v>0.90623378572851887</c:v>
                </c:pt>
                <c:pt idx="22">
                  <c:v>0.88290626740013689</c:v>
                </c:pt>
                <c:pt idx="23">
                  <c:v>0.98361240057368893</c:v>
                </c:pt>
                <c:pt idx="24">
                  <c:v>1.0050549003795115</c:v>
                </c:pt>
                <c:pt idx="25">
                  <c:v>1.042283940907021</c:v>
                </c:pt>
                <c:pt idx="26">
                  <c:v>0.92784123797181928</c:v>
                </c:pt>
                <c:pt idx="27">
                  <c:v>0.99894747974355436</c:v>
                </c:pt>
                <c:pt idx="28">
                  <c:v>1.0111408299100737</c:v>
                </c:pt>
                <c:pt idx="29">
                  <c:v>1.0303626570768418</c:v>
                </c:pt>
                <c:pt idx="30">
                  <c:v>1.0262305212021892</c:v>
                </c:pt>
                <c:pt idx="31">
                  <c:v>0.95614818383729805</c:v>
                </c:pt>
                <c:pt idx="32">
                  <c:v>0.99691065247566868</c:v>
                </c:pt>
                <c:pt idx="33">
                  <c:v>0.97015216300468976</c:v>
                </c:pt>
                <c:pt idx="34">
                  <c:v>1.0578596746072233</c:v>
                </c:pt>
                <c:pt idx="35">
                  <c:v>1.0167780219235076</c:v>
                </c:pt>
                <c:pt idx="36">
                  <c:v>1.0684860215687719</c:v>
                </c:pt>
                <c:pt idx="37">
                  <c:v>1.0216615868139496</c:v>
                </c:pt>
                <c:pt idx="38">
                  <c:v>1.0825190121551598</c:v>
                </c:pt>
                <c:pt idx="39">
                  <c:v>0.99612723178510487</c:v>
                </c:pt>
                <c:pt idx="40">
                  <c:v>1.0098004025610834</c:v>
                </c:pt>
                <c:pt idx="41">
                  <c:v>1.0055132799006286</c:v>
                </c:pt>
                <c:pt idx="42">
                  <c:v>1.028172294942636</c:v>
                </c:pt>
                <c:pt idx="43">
                  <c:v>0.9617838115535815</c:v>
                </c:pt>
                <c:pt idx="44">
                  <c:v>0.97879919758928147</c:v>
                </c:pt>
                <c:pt idx="45">
                  <c:v>1.0524359597086861</c:v>
                </c:pt>
                <c:pt idx="46">
                  <c:v>1.0444838191822272</c:v>
                </c:pt>
                <c:pt idx="47">
                  <c:v>0.96047464767207169</c:v>
                </c:pt>
                <c:pt idx="48">
                  <c:v>0.96047464767207169</c:v>
                </c:pt>
                <c:pt idx="49">
                  <c:v>0.99464598622680422</c:v>
                </c:pt>
                <c:pt idx="50">
                  <c:v>0.99226189398167552</c:v>
                </c:pt>
                <c:pt idx="51">
                  <c:v>0.95444073551687736</c:v>
                </c:pt>
                <c:pt idx="52">
                  <c:v>1.0351183676458542</c:v>
                </c:pt>
                <c:pt idx="53">
                  <c:v>1.0356638263750271</c:v>
                </c:pt>
                <c:pt idx="54">
                  <c:v>0.98664396350068617</c:v>
                </c:pt>
                <c:pt idx="55">
                  <c:v>1.0073736382675307</c:v>
                </c:pt>
                <c:pt idx="56">
                  <c:v>0.98674748580925142</c:v>
                </c:pt>
                <c:pt idx="57">
                  <c:v>1.0108786887694483</c:v>
                </c:pt>
                <c:pt idx="58">
                  <c:v>1.0203475906926782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1BC-9DA5-FEDF6749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open!$A$14:$A$33</c:f>
              <c:numCache>
                <c:formatCode>General</c:formatCode>
                <c:ptCount val="20"/>
                <c:pt idx="0">
                  <c:v>2.0499999999999998</c:v>
                </c:pt>
                <c:pt idx="1">
                  <c:v>3.0999999999999996</c:v>
                </c:pt>
                <c:pt idx="2">
                  <c:v>4.1500000000000004</c:v>
                </c:pt>
                <c:pt idx="3">
                  <c:v>5.1999999999999993</c:v>
                </c:pt>
                <c:pt idx="4">
                  <c:v>6.25</c:v>
                </c:pt>
                <c:pt idx="5">
                  <c:v>7.2999999999999989</c:v>
                </c:pt>
                <c:pt idx="6">
                  <c:v>8.35</c:v>
                </c:pt>
                <c:pt idx="7">
                  <c:v>9.4</c:v>
                </c:pt>
                <c:pt idx="8">
                  <c:v>10.45</c:v>
                </c:pt>
                <c:pt idx="9">
                  <c:v>11.5</c:v>
                </c:pt>
                <c:pt idx="10">
                  <c:v>12.549999999999999</c:v>
                </c:pt>
                <c:pt idx="11">
                  <c:v>13.6</c:v>
                </c:pt>
                <c:pt idx="12">
                  <c:v>14.65</c:v>
                </c:pt>
                <c:pt idx="13">
                  <c:v>15.700000000000001</c:v>
                </c:pt>
                <c:pt idx="14">
                  <c:v>16.75</c:v>
                </c:pt>
                <c:pt idx="15">
                  <c:v>17.799999999999997</c:v>
                </c:pt>
                <c:pt idx="16">
                  <c:v>18.850000000000001</c:v>
                </c:pt>
                <c:pt idx="17">
                  <c:v>19.899999999999999</c:v>
                </c:pt>
                <c:pt idx="18">
                  <c:v>20.950000000000003</c:v>
                </c:pt>
                <c:pt idx="19">
                  <c:v>22</c:v>
                </c:pt>
              </c:numCache>
            </c:numRef>
          </c:xVal>
          <c:yVal>
            <c:numRef>
              <c:f>open!$H$14:$H$33</c:f>
              <c:numCache>
                <c:formatCode>General</c:formatCode>
                <c:ptCount val="20"/>
                <c:pt idx="0">
                  <c:v>8.4591659154567456E-2</c:v>
                </c:pt>
                <c:pt idx="1">
                  <c:v>0.13825085751078892</c:v>
                </c:pt>
                <c:pt idx="2">
                  <c:v>0.19333372290283668</c:v>
                </c:pt>
                <c:pt idx="3">
                  <c:v>0.24830456604429807</c:v>
                </c:pt>
                <c:pt idx="4">
                  <c:v>0.30219920273266787</c:v>
                </c:pt>
                <c:pt idx="5">
                  <c:v>0.35438184784526705</c:v>
                </c:pt>
                <c:pt idx="6">
                  <c:v>0.4044300157349785</c:v>
                </c:pt>
                <c:pt idx="7">
                  <c:v>0.45206981134808299</c:v>
                </c:pt>
                <c:pt idx="8">
                  <c:v>0.49713522909268082</c:v>
                </c:pt>
                <c:pt idx="9">
                  <c:v>0.53954049469710996</c:v>
                </c:pt>
                <c:pt idx="10">
                  <c:v>0.5792602208538129</c:v>
                </c:pt>
                <c:pt idx="11">
                  <c:v>0.61631461252695963</c:v>
                </c:pt>
                <c:pt idx="12">
                  <c:v>0.65075813661313719</c:v>
                </c:pt>
                <c:pt idx="13">
                  <c:v>0.68267068336398107</c:v>
                </c:pt>
                <c:pt idx="14">
                  <c:v>0.71215058784695207</c:v>
                </c:pt>
                <c:pt idx="15">
                  <c:v>0.73930908054691613</c:v>
                </c:pt>
                <c:pt idx="16">
                  <c:v>0.7642658605823075</c:v>
                </c:pt>
                <c:pt idx="17">
                  <c:v>0.78714556552838422</c:v>
                </c:pt>
                <c:pt idx="18">
                  <c:v>0.80807496610266694</c:v>
                </c:pt>
                <c:pt idx="19">
                  <c:v>0.82718075189628759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C-41BC-9DA5-FEDF6749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5504"/>
        <c:axId val="187265120"/>
      </c:scatterChart>
      <c:valAx>
        <c:axId val="4963755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65120"/>
        <c:crosses val="autoZero"/>
        <c:crossBetween val="midCat"/>
      </c:valAx>
      <c:valAx>
        <c:axId val="1872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3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open!$D$13:$D$33</c:f>
              <c:numCache>
                <c:formatCode>General</c:formatCode>
                <c:ptCount val="21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  <c:pt idx="9">
                  <c:v>2.3466019784108201</c:v>
                </c:pt>
                <c:pt idx="10">
                  <c:v>2.4423470353692043</c:v>
                </c:pt>
                <c:pt idx="11">
                  <c:v>2.5297206655777926</c:v>
                </c:pt>
                <c:pt idx="12">
                  <c:v>2.6100697927420065</c:v>
                </c:pt>
                <c:pt idx="13">
                  <c:v>2.6844403354630764</c:v>
                </c:pt>
                <c:pt idx="14">
                  <c:v>2.7536607123542622</c:v>
                </c:pt>
                <c:pt idx="15">
                  <c:v>2.8183982582710754</c:v>
                </c:pt>
                <c:pt idx="16">
                  <c:v>2.8791984572980391</c:v>
                </c:pt>
                <c:pt idx="17">
                  <c:v>2.93651291389402</c:v>
                </c:pt>
                <c:pt idx="18">
                  <c:v>2.9907197317304468</c:v>
                </c:pt>
                <c:pt idx="19">
                  <c:v>3.042138646368147</c:v>
                </c:pt>
                <c:pt idx="20">
                  <c:v>3.0910424533583161</c:v>
                </c:pt>
              </c:numCache>
            </c:numRef>
          </c:xVal>
          <c:yVal>
            <c:numRef>
              <c:f>open!$C$13:$C$33</c:f>
              <c:numCache>
                <c:formatCode>General</c:formatCode>
                <c:ptCount val="21"/>
                <c:pt idx="0">
                  <c:v>-4.2093751604785279</c:v>
                </c:pt>
                <c:pt idx="1">
                  <c:v>-2.1323528578822204</c:v>
                </c:pt>
                <c:pt idx="2">
                  <c:v>-1.9370381386224655</c:v>
                </c:pt>
                <c:pt idx="3">
                  <c:v>-1.4074813746806645</c:v>
                </c:pt>
                <c:pt idx="4">
                  <c:v>-1.3299627345409404</c:v>
                </c:pt>
                <c:pt idx="5">
                  <c:v>-1.0185110611945449</c:v>
                </c:pt>
                <c:pt idx="6">
                  <c:v>-0.85820861045392927</c:v>
                </c:pt>
                <c:pt idx="7">
                  <c:v>-0.8701759915680759</c:v>
                </c:pt>
                <c:pt idx="8">
                  <c:v>-0.67170141155549312</c:v>
                </c:pt>
                <c:pt idx="9">
                  <c:v>-0.58273773880841151</c:v>
                </c:pt>
                <c:pt idx="10">
                  <c:v>-0.49886573542775459</c:v>
                </c:pt>
                <c:pt idx="11">
                  <c:v>-0.22677797521530121</c:v>
                </c:pt>
                <c:pt idx="12">
                  <c:v>-5.1784708448537893E-2</c:v>
                </c:pt>
                <c:pt idx="13">
                  <c:v>-2.7794766640062252E-2</c:v>
                </c:pt>
                <c:pt idx="14">
                  <c:v>0.12643806553908771</c:v>
                </c:pt>
                <c:pt idx="15">
                  <c:v>0.14784452174946341</c:v>
                </c:pt>
                <c:pt idx="16">
                  <c:v>0.28152396515447914</c:v>
                </c:pt>
                <c:pt idx="17">
                  <c:v>0.42033436902827237</c:v>
                </c:pt>
                <c:pt idx="18">
                  <c:v>0.74598201540581066</c:v>
                </c:pt>
                <c:pt idx="19">
                  <c:v>0.8283768797325527</c:v>
                </c:pt>
                <c:pt idx="20">
                  <c:v>0.68087233174421757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54-8CB0-CFFCA15A5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234857101338945E-2"/>
                  <c:y val="-5.5988648980502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open!$D$14:$D$33</c:f>
              <c:numCache>
                <c:formatCode>General</c:formatCode>
                <c:ptCount val="20"/>
                <c:pt idx="0">
                  <c:v>0.71783979315031676</c:v>
                </c:pt>
                <c:pt idx="1">
                  <c:v>1.1314021114911004</c:v>
                </c:pt>
                <c:pt idx="2">
                  <c:v>1.423108334242607</c:v>
                </c:pt>
                <c:pt idx="3">
                  <c:v>1.6486586255873816</c:v>
                </c:pt>
                <c:pt idx="4">
                  <c:v>1.8325814637483102</c:v>
                </c:pt>
                <c:pt idx="5">
                  <c:v>1.9878743481543453</c:v>
                </c:pt>
                <c:pt idx="6">
                  <c:v>2.1222615388627641</c:v>
                </c:pt>
                <c:pt idx="7">
                  <c:v>2.2407096892759584</c:v>
                </c:pt>
                <c:pt idx="8">
                  <c:v>2.3466019784108201</c:v>
                </c:pt>
                <c:pt idx="9">
                  <c:v>2.4423470353692043</c:v>
                </c:pt>
                <c:pt idx="10">
                  <c:v>2.5297206655777926</c:v>
                </c:pt>
                <c:pt idx="11">
                  <c:v>2.6100697927420065</c:v>
                </c:pt>
                <c:pt idx="12">
                  <c:v>2.6844403354630764</c:v>
                </c:pt>
                <c:pt idx="13">
                  <c:v>2.7536607123542622</c:v>
                </c:pt>
                <c:pt idx="14">
                  <c:v>2.8183982582710754</c:v>
                </c:pt>
                <c:pt idx="15">
                  <c:v>2.8791984572980391</c:v>
                </c:pt>
                <c:pt idx="16">
                  <c:v>2.93651291389402</c:v>
                </c:pt>
                <c:pt idx="17">
                  <c:v>2.9907197317304468</c:v>
                </c:pt>
                <c:pt idx="18">
                  <c:v>3.042138646368147</c:v>
                </c:pt>
                <c:pt idx="19">
                  <c:v>3.0910424533583161</c:v>
                </c:pt>
              </c:numCache>
            </c:numRef>
          </c:xVal>
          <c:yVal>
            <c:numRef>
              <c:f>open!$C$14:$C$33</c:f>
              <c:numCache>
                <c:formatCode>General</c:formatCode>
                <c:ptCount val="20"/>
                <c:pt idx="0">
                  <c:v>-2.1323528578822204</c:v>
                </c:pt>
                <c:pt idx="1">
                  <c:v>-1.9370381386224655</c:v>
                </c:pt>
                <c:pt idx="2">
                  <c:v>-1.4074813746806645</c:v>
                </c:pt>
                <c:pt idx="3">
                  <c:v>-1.3299627345409404</c:v>
                </c:pt>
                <c:pt idx="4">
                  <c:v>-1.0185110611945449</c:v>
                </c:pt>
                <c:pt idx="5">
                  <c:v>-0.85820861045392927</c:v>
                </c:pt>
                <c:pt idx="6">
                  <c:v>-0.8701759915680759</c:v>
                </c:pt>
                <c:pt idx="7">
                  <c:v>-0.67170141155549312</c:v>
                </c:pt>
                <c:pt idx="8">
                  <c:v>-0.58273773880841151</c:v>
                </c:pt>
                <c:pt idx="9">
                  <c:v>-0.49886573542775459</c:v>
                </c:pt>
                <c:pt idx="10">
                  <c:v>-0.22677797521530121</c:v>
                </c:pt>
                <c:pt idx="11">
                  <c:v>-5.1784708448537893E-2</c:v>
                </c:pt>
                <c:pt idx="12">
                  <c:v>-2.7794766640062252E-2</c:v>
                </c:pt>
                <c:pt idx="13">
                  <c:v>0.12643806553908771</c:v>
                </c:pt>
                <c:pt idx="14">
                  <c:v>0.14784452174946341</c:v>
                </c:pt>
                <c:pt idx="15">
                  <c:v>0.28152396515447914</c:v>
                </c:pt>
                <c:pt idx="16">
                  <c:v>0.42033436902827237</c:v>
                </c:pt>
                <c:pt idx="17">
                  <c:v>0.74598201540581066</c:v>
                </c:pt>
                <c:pt idx="18">
                  <c:v>0.8283768797325527</c:v>
                </c:pt>
                <c:pt idx="19">
                  <c:v>0.68087233174421757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6-4054-8CB0-CFFCA1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5512"/>
        <c:axId val="187265904"/>
      </c:scatterChart>
      <c:valAx>
        <c:axId val="1872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65904"/>
        <c:crosses val="autoZero"/>
        <c:crossBetween val="midCat"/>
      </c:valAx>
      <c:valAx>
        <c:axId val="1872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6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closed!$A$13:$A$39</c:f>
              <c:numCache>
                <c:formatCode>General</c:formatCode>
                <c:ptCount val="27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25.15</c:v>
                </c:pt>
                <c:pt idx="24">
                  <c:v>26.200000000000003</c:v>
                </c:pt>
                <c:pt idx="25">
                  <c:v>27.25</c:v>
                </c:pt>
              </c:numCache>
            </c:numRef>
          </c:xVal>
          <c:yVal>
            <c:numRef>
              <c:f>closed!$B$13:$B$39</c:f>
              <c:numCache>
                <c:formatCode>General</c:formatCode>
                <c:ptCount val="27"/>
                <c:pt idx="0">
                  <c:v>0.95467097389360178</c:v>
                </c:pt>
                <c:pt idx="1">
                  <c:v>0.75754397875273716</c:v>
                </c:pt>
                <c:pt idx="2">
                  <c:v>0.71295536350209465</c:v>
                </c:pt>
                <c:pt idx="3">
                  <c:v>0.75958296677758419</c:v>
                </c:pt>
                <c:pt idx="4">
                  <c:v>0.71356105205156739</c:v>
                </c:pt>
                <c:pt idx="5">
                  <c:v>0.59925930928989801</c:v>
                </c:pt>
                <c:pt idx="6">
                  <c:v>0.56981935290647001</c:v>
                </c:pt>
                <c:pt idx="7">
                  <c:v>0.55109279332497341</c:v>
                </c:pt>
                <c:pt idx="8">
                  <c:v>0.39480888632742062</c:v>
                </c:pt>
                <c:pt idx="9">
                  <c:v>0.36177809126647037</c:v>
                </c:pt>
                <c:pt idx="10">
                  <c:v>0.35420585279005212</c:v>
                </c:pt>
                <c:pt idx="11">
                  <c:v>0.37393456124480651</c:v>
                </c:pt>
                <c:pt idx="12">
                  <c:v>0.26073227504468882</c:v>
                </c:pt>
                <c:pt idx="13">
                  <c:v>0.28361733770394443</c:v>
                </c:pt>
                <c:pt idx="14">
                  <c:v>0.24855994135312959</c:v>
                </c:pt>
                <c:pt idx="15">
                  <c:v>0.19634080583836377</c:v>
                </c:pt>
                <c:pt idx="16">
                  <c:v>0.16327583462543799</c:v>
                </c:pt>
                <c:pt idx="17">
                  <c:v>0.16672785918691826</c:v>
                </c:pt>
                <c:pt idx="18">
                  <c:v>0.15371729282495381</c:v>
                </c:pt>
                <c:pt idx="19">
                  <c:v>0.13186408706188146</c:v>
                </c:pt>
                <c:pt idx="20">
                  <c:v>0.18905879433988013</c:v>
                </c:pt>
                <c:pt idx="21">
                  <c:v>6.212859770451698E-2</c:v>
                </c:pt>
                <c:pt idx="22">
                  <c:v>1.8627380897289676E-2</c:v>
                </c:pt>
                <c:pt idx="23">
                  <c:v>4.9462623207399747E-2</c:v>
                </c:pt>
                <c:pt idx="24">
                  <c:v>5.4435454730159379E-2</c:v>
                </c:pt>
                <c:pt idx="25">
                  <c:v>2.3435819192742856E-2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6-486C-B867-880592F18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closed!$A$16:$A$32</c:f>
              <c:numCache>
                <c:formatCode>General</c:formatCode>
                <c:ptCount val="17"/>
                <c:pt idx="0">
                  <c:v>4.1500000000000004</c:v>
                </c:pt>
                <c:pt idx="1">
                  <c:v>5.1999999999999993</c:v>
                </c:pt>
                <c:pt idx="2">
                  <c:v>6.25</c:v>
                </c:pt>
                <c:pt idx="3">
                  <c:v>7.2999999999999989</c:v>
                </c:pt>
                <c:pt idx="4">
                  <c:v>8.35</c:v>
                </c:pt>
                <c:pt idx="5">
                  <c:v>9.4</c:v>
                </c:pt>
                <c:pt idx="6">
                  <c:v>10.45</c:v>
                </c:pt>
                <c:pt idx="7">
                  <c:v>11.5</c:v>
                </c:pt>
                <c:pt idx="8">
                  <c:v>12.549999999999999</c:v>
                </c:pt>
                <c:pt idx="9">
                  <c:v>13.6</c:v>
                </c:pt>
                <c:pt idx="10">
                  <c:v>14.65</c:v>
                </c:pt>
                <c:pt idx="11">
                  <c:v>15.700000000000001</c:v>
                </c:pt>
                <c:pt idx="12">
                  <c:v>16.75</c:v>
                </c:pt>
                <c:pt idx="13">
                  <c:v>17.799999999999997</c:v>
                </c:pt>
                <c:pt idx="14">
                  <c:v>18.850000000000001</c:v>
                </c:pt>
                <c:pt idx="15">
                  <c:v>19.899999999999999</c:v>
                </c:pt>
                <c:pt idx="16">
                  <c:v>20.950000000000003</c:v>
                </c:pt>
              </c:numCache>
            </c:numRef>
          </c:xVal>
          <c:yVal>
            <c:numRef>
              <c:f>closed!$H$16:$H$32</c:f>
              <c:numCache>
                <c:formatCode>General</c:formatCode>
                <c:ptCount val="17"/>
                <c:pt idx="0">
                  <c:v>0.75346542558073581</c:v>
                </c:pt>
                <c:pt idx="1">
                  <c:v>0.68790710605582073</c:v>
                </c:pt>
                <c:pt idx="2">
                  <c:v>0.62524902597562604</c:v>
                </c:pt>
                <c:pt idx="3">
                  <c:v>0.56609604183433093</c:v>
                </c:pt>
                <c:pt idx="4">
                  <c:v>0.51077655524776056</c:v>
                </c:pt>
                <c:pt idx="5">
                  <c:v>0.4594330613471454</c:v>
                </c:pt>
                <c:pt idx="6">
                  <c:v>0.41207966750631464</c:v>
                </c:pt>
                <c:pt idx="7">
                  <c:v>0.36864116991351503</c:v>
                </c:pt>
                <c:pt idx="8">
                  <c:v>0.32898078547470055</c:v>
                </c:pt>
                <c:pt idx="9">
                  <c:v>0.29292038605097287</c:v>
                </c:pt>
                <c:pt idx="10">
                  <c:v>0.26025550682729676</c:v>
                </c:pt>
                <c:pt idx="11">
                  <c:v>0.23076656719532726</c:v>
                </c:pt>
                <c:pt idx="12">
                  <c:v>0.20422726820040063</c:v>
                </c:pt>
                <c:pt idx="13">
                  <c:v>0.18041084322151457</c:v>
                </c:pt>
                <c:pt idx="14">
                  <c:v>0.15909465469438461</c:v>
                </c:pt>
                <c:pt idx="15">
                  <c:v>0.14006350632261327</c:v>
                </c:pt>
                <c:pt idx="16">
                  <c:v>0.12311195395127039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6-486C-B867-880592F1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1200"/>
        <c:axId val="187266296"/>
      </c:scatterChart>
      <c:valAx>
        <c:axId val="1872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66296"/>
        <c:crosses val="autoZero"/>
        <c:crossBetween val="midCat"/>
      </c:valAx>
      <c:valAx>
        <c:axId val="1872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6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closed!$D$13:$D$32</c:f>
              <c:numCache>
                <c:formatCode>General</c:formatCode>
                <c:ptCount val="20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  <c:pt idx="9">
                  <c:v>2.3466019784108201</c:v>
                </c:pt>
                <c:pt idx="10">
                  <c:v>2.4423470353692043</c:v>
                </c:pt>
                <c:pt idx="11">
                  <c:v>2.5297206655777926</c:v>
                </c:pt>
                <c:pt idx="12">
                  <c:v>2.6100697927420065</c:v>
                </c:pt>
                <c:pt idx="13">
                  <c:v>2.6844403354630764</c:v>
                </c:pt>
                <c:pt idx="14">
                  <c:v>2.7536607123542622</c:v>
                </c:pt>
                <c:pt idx="15">
                  <c:v>2.8183982582710754</c:v>
                </c:pt>
                <c:pt idx="16">
                  <c:v>2.8791984572980391</c:v>
                </c:pt>
                <c:pt idx="17">
                  <c:v>2.93651291389402</c:v>
                </c:pt>
                <c:pt idx="18">
                  <c:v>2.9907197317304468</c:v>
                </c:pt>
                <c:pt idx="19">
                  <c:v>3.042138646368147</c:v>
                </c:pt>
              </c:numCache>
            </c:numRef>
          </c:xVal>
          <c:yVal>
            <c:numRef>
              <c:f>closed!$C$13:$C$32</c:f>
              <c:numCache>
                <c:formatCode>General</c:formatCode>
                <c:ptCount val="20"/>
                <c:pt idx="0">
                  <c:v>-3.0707030955823451</c:v>
                </c:pt>
                <c:pt idx="1">
                  <c:v>-1.2813086478034503</c:v>
                </c:pt>
                <c:pt idx="2">
                  <c:v>-1.0837144220947597</c:v>
                </c:pt>
                <c:pt idx="3">
                  <c:v>-1.2910360945457391</c:v>
                </c:pt>
                <c:pt idx="4">
                  <c:v>-1.0862274620317822</c:v>
                </c:pt>
                <c:pt idx="5">
                  <c:v>-0.66931177255907037</c:v>
                </c:pt>
                <c:pt idx="6">
                  <c:v>-0.57547811920232061</c:v>
                </c:pt>
                <c:pt idx="7">
                  <c:v>-0.51776283891354902</c:v>
                </c:pt>
                <c:pt idx="8">
                  <c:v>-7.3266135407571251E-2</c:v>
                </c:pt>
                <c:pt idx="9">
                  <c:v>1.6585952156559367E-2</c:v>
                </c:pt>
                <c:pt idx="10">
                  <c:v>3.7177309325248466E-2</c:v>
                </c:pt>
                <c:pt idx="11">
                  <c:v>-1.6460263077307968E-2</c:v>
                </c:pt>
                <c:pt idx="12">
                  <c:v>0.29584454184694109</c:v>
                </c:pt>
                <c:pt idx="13">
                  <c:v>0.23121437588049054</c:v>
                </c:pt>
                <c:pt idx="14">
                  <c:v>0.33079274583500001</c:v>
                </c:pt>
                <c:pt idx="15">
                  <c:v>0.48729288278618887</c:v>
                </c:pt>
                <c:pt idx="16">
                  <c:v>0.59460463156056587</c:v>
                </c:pt>
                <c:pt idx="17">
                  <c:v>0.58299318422614199</c:v>
                </c:pt>
                <c:pt idx="18">
                  <c:v>0.62734926646358113</c:v>
                </c:pt>
                <c:pt idx="19">
                  <c:v>0.70605527662925671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919-B79F-FBA939DEC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2599442781359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closed!$D$16:$D$32</c:f>
              <c:numCache>
                <c:formatCode>General</c:formatCode>
                <c:ptCount val="17"/>
                <c:pt idx="0">
                  <c:v>1.423108334242607</c:v>
                </c:pt>
                <c:pt idx="1">
                  <c:v>1.6486586255873816</c:v>
                </c:pt>
                <c:pt idx="2">
                  <c:v>1.8325814637483102</c:v>
                </c:pt>
                <c:pt idx="3">
                  <c:v>1.9878743481543453</c:v>
                </c:pt>
                <c:pt idx="4">
                  <c:v>2.1222615388627641</c:v>
                </c:pt>
                <c:pt idx="5">
                  <c:v>2.2407096892759584</c:v>
                </c:pt>
                <c:pt idx="6">
                  <c:v>2.3466019784108201</c:v>
                </c:pt>
                <c:pt idx="7">
                  <c:v>2.4423470353692043</c:v>
                </c:pt>
                <c:pt idx="8">
                  <c:v>2.5297206655777926</c:v>
                </c:pt>
                <c:pt idx="9">
                  <c:v>2.6100697927420065</c:v>
                </c:pt>
                <c:pt idx="10">
                  <c:v>2.6844403354630764</c:v>
                </c:pt>
                <c:pt idx="11">
                  <c:v>2.7536607123542622</c:v>
                </c:pt>
                <c:pt idx="12">
                  <c:v>2.8183982582710754</c:v>
                </c:pt>
                <c:pt idx="13">
                  <c:v>2.8791984572980391</c:v>
                </c:pt>
                <c:pt idx="14">
                  <c:v>2.93651291389402</c:v>
                </c:pt>
                <c:pt idx="15">
                  <c:v>2.9907197317304468</c:v>
                </c:pt>
                <c:pt idx="16">
                  <c:v>3.042138646368147</c:v>
                </c:pt>
              </c:numCache>
            </c:numRef>
          </c:xVal>
          <c:yVal>
            <c:numRef>
              <c:f>closed!$C$16:$C$32</c:f>
              <c:numCache>
                <c:formatCode>General</c:formatCode>
                <c:ptCount val="17"/>
                <c:pt idx="0">
                  <c:v>-1.2910360945457391</c:v>
                </c:pt>
                <c:pt idx="1">
                  <c:v>-1.0862274620317822</c:v>
                </c:pt>
                <c:pt idx="2">
                  <c:v>-0.66931177255907037</c:v>
                </c:pt>
                <c:pt idx="3">
                  <c:v>-0.57547811920232061</c:v>
                </c:pt>
                <c:pt idx="4">
                  <c:v>-0.51776283891354902</c:v>
                </c:pt>
                <c:pt idx="5">
                  <c:v>-7.3266135407571251E-2</c:v>
                </c:pt>
                <c:pt idx="6">
                  <c:v>1.6585952156559367E-2</c:v>
                </c:pt>
                <c:pt idx="7">
                  <c:v>3.7177309325248466E-2</c:v>
                </c:pt>
                <c:pt idx="8">
                  <c:v>-1.6460263077307968E-2</c:v>
                </c:pt>
                <c:pt idx="9">
                  <c:v>0.29584454184694109</c:v>
                </c:pt>
                <c:pt idx="10">
                  <c:v>0.23121437588049054</c:v>
                </c:pt>
                <c:pt idx="11">
                  <c:v>0.33079274583500001</c:v>
                </c:pt>
                <c:pt idx="12">
                  <c:v>0.48729288278618887</c:v>
                </c:pt>
                <c:pt idx="13">
                  <c:v>0.59460463156056587</c:v>
                </c:pt>
                <c:pt idx="14">
                  <c:v>0.58299318422614199</c:v>
                </c:pt>
                <c:pt idx="15">
                  <c:v>0.62734926646358113</c:v>
                </c:pt>
                <c:pt idx="16">
                  <c:v>0.70605527662925671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919-B79F-FBA939DE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2768"/>
        <c:axId val="187263160"/>
      </c:scatterChart>
      <c:valAx>
        <c:axId val="1872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63160"/>
        <c:crosses val="autoZero"/>
        <c:crossBetween val="midCat"/>
      </c:valAx>
      <c:valAx>
        <c:axId val="1872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CE9BE-902F-4151-BEAF-7586E423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314E3E-4FCC-4787-8E2B-B1EB8369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3E9DD-AD1B-4727-8439-8CE1E338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1B6437-4330-4BE6-B00E-99053D89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workbookViewId="0">
      <selection activeCell="F5" sqref="F5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1.2594000000000001</v>
      </c>
    </row>
    <row r="2" spans="1:8" x14ac:dyDescent="0.4">
      <c r="A2" s="3" t="s">
        <v>2</v>
      </c>
      <c r="B2" s="3">
        <v>-3.3300999999999998</v>
      </c>
    </row>
    <row r="3" spans="1:8" x14ac:dyDescent="0.4">
      <c r="A3" s="3" t="s">
        <v>3</v>
      </c>
      <c r="B3" s="3">
        <f>EXP(B2)</f>
        <v>3.5789525936108103E-2</v>
      </c>
    </row>
    <row r="4" spans="1:8" x14ac:dyDescent="0.4">
      <c r="A4" s="4" t="s">
        <v>4</v>
      </c>
      <c r="B4" s="3">
        <v>20</v>
      </c>
    </row>
    <row r="5" spans="1:8" x14ac:dyDescent="0.4">
      <c r="A5" s="3" t="s">
        <v>14</v>
      </c>
      <c r="B5" s="3">
        <f>SQRT(SUM(G14:G33)/(B4-2))</f>
        <v>0.17067335250418841</v>
      </c>
    </row>
    <row r="6" spans="1:8" x14ac:dyDescent="0.4">
      <c r="A6" s="3" t="s">
        <v>5</v>
      </c>
      <c r="B6" s="3">
        <f>$B$4*SUM(F14:F33)-(SUM(D14:D33))^2</f>
        <v>171.96672775552452</v>
      </c>
    </row>
    <row r="7" spans="1:8" x14ac:dyDescent="0.4">
      <c r="A7" s="3" t="s">
        <v>7</v>
      </c>
      <c r="B7" s="3">
        <f>B5*SQRT(B4/B6)</f>
        <v>5.8204760085338578E-2</v>
      </c>
    </row>
    <row r="8" spans="1:8" x14ac:dyDescent="0.4">
      <c r="A8" s="3" t="s">
        <v>8</v>
      </c>
      <c r="B8" s="3">
        <f>B5*SQRT(SUM(F14:F33)/B6)</f>
        <v>0.13984635980085749</v>
      </c>
    </row>
    <row r="9" spans="1:8" x14ac:dyDescent="0.4">
      <c r="A9" s="3" t="s">
        <v>6</v>
      </c>
      <c r="B9" s="3">
        <f>EXP(B2+B8)-B3</f>
        <v>5.3719034856658243E-3</v>
      </c>
    </row>
    <row r="12" spans="1:8" x14ac:dyDescent="0.4">
      <c r="A12" s="2" t="s">
        <v>17</v>
      </c>
      <c r="B12" s="2" t="s">
        <v>0</v>
      </c>
      <c r="C12" s="2" t="s">
        <v>11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12</v>
      </c>
    </row>
    <row r="13" spans="1:8" x14ac:dyDescent="0.4">
      <c r="A13" s="1">
        <v>1</v>
      </c>
      <c r="B13" s="1">
        <v>1.4745847091113257E-2</v>
      </c>
      <c r="C13" s="1">
        <f>LN(-LN(1-B13))</f>
        <v>-4.2093751604785279</v>
      </c>
      <c r="D13" s="1">
        <f>LN(A13)</f>
        <v>0</v>
      </c>
      <c r="F13" s="1">
        <f>D13^2</f>
        <v>0</v>
      </c>
      <c r="G13" s="1">
        <f>(C13-$B$2-$B$1*D13)^2</f>
        <v>0.77312480783454129</v>
      </c>
      <c r="H13" s="1">
        <f>1-EXP(-$B$3*A13^$B$1)</f>
        <v>3.5156653386154479E-2</v>
      </c>
    </row>
    <row r="14" spans="1:8" x14ac:dyDescent="0.4">
      <c r="A14" s="1">
        <v>2.0499999999999998</v>
      </c>
      <c r="B14" s="1">
        <v>0.11179971501652489</v>
      </c>
      <c r="C14" s="1">
        <f t="shared" ref="C14:C28" si="0">LN(-LN(1-B14))</f>
        <v>-2.1323528578822204</v>
      </c>
      <c r="D14" s="1">
        <f t="shared" ref="D14:D28" si="1">LN(A14)</f>
        <v>0.71783979315031676</v>
      </c>
      <c r="E14" s="1">
        <v>1</v>
      </c>
      <c r="F14" s="1">
        <f t="shared" ref="F14:F28" si="2">D14^2</f>
        <v>0.51529396863008958</v>
      </c>
      <c r="G14" s="1">
        <f t="shared" ref="G14:G28" si="3">(C14-$B$2-$B$1*D14)^2</f>
        <v>8.6259517671182548E-2</v>
      </c>
      <c r="H14" s="1">
        <f t="shared" ref="H14:H28" si="4">1-EXP(-$B$3*A14^$B$1)</f>
        <v>8.4591659154567456E-2</v>
      </c>
    </row>
    <row r="15" spans="1:8" x14ac:dyDescent="0.4">
      <c r="A15" s="1">
        <v>3.0999999999999996</v>
      </c>
      <c r="B15" s="1">
        <v>0.13422499349749095</v>
      </c>
      <c r="C15" s="1">
        <f t="shared" si="0"/>
        <v>-1.9370381386224655</v>
      </c>
      <c r="D15" s="1">
        <f t="shared" si="1"/>
        <v>1.1314021114911004</v>
      </c>
      <c r="E15" s="1">
        <f>E14+1</f>
        <v>2</v>
      </c>
      <c r="F15" s="1">
        <f t="shared" si="2"/>
        <v>1.2800707378865204</v>
      </c>
      <c r="G15" s="1">
        <f t="shared" si="3"/>
        <v>1.0128915920743079E-3</v>
      </c>
      <c r="H15" s="1">
        <f t="shared" si="4"/>
        <v>0.13825085751078892</v>
      </c>
    </row>
    <row r="16" spans="1:8" x14ac:dyDescent="0.4">
      <c r="A16" s="1">
        <v>4.1500000000000004</v>
      </c>
      <c r="B16" s="1">
        <v>0.21710677874819792</v>
      </c>
      <c r="C16" s="1">
        <f t="shared" si="0"/>
        <v>-1.4074813746806645</v>
      </c>
      <c r="D16" s="1">
        <f t="shared" si="1"/>
        <v>1.423108334242607</v>
      </c>
      <c r="E16" s="1">
        <f t="shared" ref="E16:E33" si="5">E15+1</f>
        <v>3</v>
      </c>
      <c r="F16" s="1">
        <f t="shared" si="2"/>
        <v>2.0252373309907674</v>
      </c>
      <c r="G16" s="1">
        <f t="shared" si="3"/>
        <v>1.6992683913583134E-2</v>
      </c>
      <c r="H16" s="1">
        <f t="shared" si="4"/>
        <v>0.19333372290283668</v>
      </c>
    </row>
    <row r="17" spans="1:8" x14ac:dyDescent="0.4">
      <c r="A17" s="1">
        <v>5.1999999999999993</v>
      </c>
      <c r="B17" s="1">
        <v>0.23240046247995752</v>
      </c>
      <c r="C17" s="1">
        <f t="shared" si="0"/>
        <v>-1.3299627345409404</v>
      </c>
      <c r="D17" s="1">
        <f t="shared" si="1"/>
        <v>1.6486586255873816</v>
      </c>
      <c r="E17" s="1">
        <f t="shared" si="5"/>
        <v>4</v>
      </c>
      <c r="F17" s="1">
        <f t="shared" si="2"/>
        <v>2.7180752637236743</v>
      </c>
      <c r="G17" s="1">
        <f t="shared" si="3"/>
        <v>5.8039115944145663E-3</v>
      </c>
      <c r="H17" s="1">
        <f t="shared" si="4"/>
        <v>0.24830456604429807</v>
      </c>
    </row>
    <row r="18" spans="1:8" x14ac:dyDescent="0.4">
      <c r="A18" s="1">
        <v>6.25</v>
      </c>
      <c r="B18" s="1">
        <v>0.30311316664551491</v>
      </c>
      <c r="C18" s="1">
        <f t="shared" si="0"/>
        <v>-1.0185110611945449</v>
      </c>
      <c r="D18" s="1">
        <f t="shared" si="1"/>
        <v>1.8325814637483102</v>
      </c>
      <c r="E18" s="1">
        <f t="shared" si="5"/>
        <v>5</v>
      </c>
      <c r="F18" s="1">
        <f t="shared" si="2"/>
        <v>3.3583548212738994</v>
      </c>
      <c r="G18" s="1">
        <f t="shared" si="3"/>
        <v>1.3219356944515034E-5</v>
      </c>
      <c r="H18" s="1">
        <f t="shared" si="4"/>
        <v>0.30219920273266787</v>
      </c>
    </row>
    <row r="19" spans="1:8" x14ac:dyDescent="0.4">
      <c r="A19" s="1">
        <v>7.2999999999999989</v>
      </c>
      <c r="B19" s="1">
        <v>0.34552429210305896</v>
      </c>
      <c r="C19" s="1">
        <f t="shared" si="0"/>
        <v>-0.85820861045392927</v>
      </c>
      <c r="D19" s="1">
        <f t="shared" si="1"/>
        <v>1.9878743481543453</v>
      </c>
      <c r="E19" s="1">
        <f t="shared" si="5"/>
        <v>6</v>
      </c>
      <c r="F19" s="1">
        <f t="shared" si="2"/>
        <v>3.951644424050063</v>
      </c>
      <c r="G19" s="1">
        <f t="shared" si="3"/>
        <v>1.0009354887263089E-3</v>
      </c>
      <c r="H19" s="1">
        <f t="shared" si="4"/>
        <v>0.35438184784526705</v>
      </c>
    </row>
    <row r="20" spans="1:8" x14ac:dyDescent="0.4">
      <c r="A20" s="1">
        <v>8.35</v>
      </c>
      <c r="B20" s="1">
        <v>0.34221544402077919</v>
      </c>
      <c r="C20" s="1">
        <f t="shared" si="0"/>
        <v>-0.8701759915680759</v>
      </c>
      <c r="D20" s="1">
        <f t="shared" si="1"/>
        <v>2.1222615388627641</v>
      </c>
      <c r="E20" s="1">
        <f t="shared" si="5"/>
        <v>7</v>
      </c>
      <c r="F20" s="1">
        <f t="shared" si="2"/>
        <v>4.5039940393361482</v>
      </c>
      <c r="G20" s="1">
        <f t="shared" si="3"/>
        <v>4.5306047811285374E-2</v>
      </c>
      <c r="H20" s="1">
        <f t="shared" si="4"/>
        <v>0.4044300157349785</v>
      </c>
    </row>
    <row r="21" spans="1:8" x14ac:dyDescent="0.4">
      <c r="A21" s="1">
        <v>9.4</v>
      </c>
      <c r="B21" s="1">
        <v>0.40000784036520193</v>
      </c>
      <c r="C21" s="1">
        <f t="shared" si="0"/>
        <v>-0.67170141155549312</v>
      </c>
      <c r="D21" s="1">
        <f t="shared" si="1"/>
        <v>2.2407096892759584</v>
      </c>
      <c r="E21" s="1">
        <f t="shared" si="5"/>
        <v>8</v>
      </c>
      <c r="F21" s="1">
        <f t="shared" si="2"/>
        <v>5.0207799116151621</v>
      </c>
      <c r="G21" s="1">
        <f t="shared" si="3"/>
        <v>2.6748993133939952E-2</v>
      </c>
      <c r="H21" s="1">
        <f t="shared" si="4"/>
        <v>0.45206981134808299</v>
      </c>
    </row>
    <row r="22" spans="1:8" x14ac:dyDescent="0.4">
      <c r="A22" s="1">
        <v>10.45</v>
      </c>
      <c r="B22" s="1">
        <v>0.427857737261163</v>
      </c>
      <c r="C22" s="1">
        <f t="shared" si="0"/>
        <v>-0.58273773880841151</v>
      </c>
      <c r="D22" s="1">
        <f t="shared" si="1"/>
        <v>2.3466019784108201</v>
      </c>
      <c r="E22" s="1">
        <f t="shared" si="5"/>
        <v>9</v>
      </c>
      <c r="F22" s="1">
        <f t="shared" si="2"/>
        <v>5.5065408450815747</v>
      </c>
      <c r="G22" s="1">
        <f t="shared" si="3"/>
        <v>4.3242483170253039E-2</v>
      </c>
      <c r="H22" s="1">
        <f t="shared" si="4"/>
        <v>0.49713522909268082</v>
      </c>
    </row>
    <row r="23" spans="1:8" x14ac:dyDescent="0.4">
      <c r="A23" s="1">
        <v>11.5</v>
      </c>
      <c r="B23" s="1">
        <v>0.45513597794578364</v>
      </c>
      <c r="C23" s="1">
        <f t="shared" si="0"/>
        <v>-0.49886573542775459</v>
      </c>
      <c r="D23" s="1">
        <f t="shared" si="1"/>
        <v>2.4423470353692043</v>
      </c>
      <c r="E23" s="1">
        <f t="shared" si="5"/>
        <v>10</v>
      </c>
      <c r="F23" s="1">
        <f t="shared" si="2"/>
        <v>5.9650590411767412</v>
      </c>
      <c r="G23" s="1">
        <f t="shared" si="3"/>
        <v>5.9857337211542905E-2</v>
      </c>
      <c r="H23" s="1">
        <f t="shared" si="4"/>
        <v>0.53954049469710996</v>
      </c>
    </row>
    <row r="24" spans="1:8" x14ac:dyDescent="0.4">
      <c r="A24" s="1">
        <v>12.549999999999999</v>
      </c>
      <c r="B24" s="1">
        <v>0.54936507134024359</v>
      </c>
      <c r="C24" s="1">
        <f t="shared" si="0"/>
        <v>-0.22677797521530121</v>
      </c>
      <c r="D24" s="1">
        <f t="shared" si="1"/>
        <v>2.5297206655777926</v>
      </c>
      <c r="E24" s="1">
        <f t="shared" si="5"/>
        <v>11</v>
      </c>
      <c r="F24" s="1">
        <f t="shared" si="2"/>
        <v>6.3994866458513497</v>
      </c>
      <c r="G24" s="1">
        <f t="shared" si="3"/>
        <v>6.8241116414804702E-3</v>
      </c>
      <c r="H24" s="1">
        <f t="shared" si="4"/>
        <v>0.5792602208538129</v>
      </c>
    </row>
    <row r="25" spans="1:8" x14ac:dyDescent="0.4">
      <c r="A25" s="1">
        <v>13.6</v>
      </c>
      <c r="B25" s="1">
        <v>0.61307843129243034</v>
      </c>
      <c r="C25" s="1">
        <f t="shared" si="0"/>
        <v>-5.1784708448537893E-2</v>
      </c>
      <c r="D25" s="1">
        <f t="shared" si="1"/>
        <v>2.6100697927420065</v>
      </c>
      <c r="E25" s="1">
        <f t="shared" si="5"/>
        <v>12</v>
      </c>
      <c r="F25" s="1">
        <f t="shared" si="2"/>
        <v>6.8124643229843009</v>
      </c>
      <c r="G25" s="1">
        <f t="shared" si="3"/>
        <v>7.7556299161335516E-5</v>
      </c>
      <c r="H25" s="1">
        <f t="shared" si="4"/>
        <v>0.61631461252695963</v>
      </c>
    </row>
    <row r="26" spans="1:8" x14ac:dyDescent="0.4">
      <c r="A26" s="1">
        <v>14.65</v>
      </c>
      <c r="B26" s="1">
        <v>0.62189674292970398</v>
      </c>
      <c r="C26" s="1">
        <f t="shared" si="0"/>
        <v>-2.7794766640062252E-2</v>
      </c>
      <c r="D26" s="1">
        <f t="shared" si="1"/>
        <v>2.6844403354630764</v>
      </c>
      <c r="E26" s="1">
        <f t="shared" si="5"/>
        <v>13</v>
      </c>
      <c r="F26" s="1">
        <f t="shared" si="2"/>
        <v>7.2062199146611139</v>
      </c>
      <c r="G26" s="1">
        <f t="shared" si="3"/>
        <v>6.158941688345459E-3</v>
      </c>
      <c r="H26" s="1">
        <f t="shared" si="4"/>
        <v>0.65075813661313719</v>
      </c>
    </row>
    <row r="27" spans="1:8" x14ac:dyDescent="0.4">
      <c r="A27" s="1">
        <v>15.700000000000001</v>
      </c>
      <c r="B27" s="1">
        <v>0.67850689023673472</v>
      </c>
      <c r="C27" s="1">
        <f t="shared" si="0"/>
        <v>0.12643806553908771</v>
      </c>
      <c r="D27" s="1">
        <f t="shared" si="1"/>
        <v>2.7536607123542622</v>
      </c>
      <c r="E27" s="1">
        <f t="shared" si="5"/>
        <v>14</v>
      </c>
      <c r="F27" s="1">
        <f t="shared" si="2"/>
        <v>7.5826473187633834</v>
      </c>
      <c r="G27" s="1">
        <f t="shared" si="3"/>
        <v>1.3046746609894495E-4</v>
      </c>
      <c r="H27" s="1">
        <f t="shared" si="4"/>
        <v>0.68267068336398107</v>
      </c>
    </row>
    <row r="28" spans="1:8" x14ac:dyDescent="0.4">
      <c r="A28" s="1">
        <v>16.75</v>
      </c>
      <c r="B28" s="1">
        <v>0.68630453843913464</v>
      </c>
      <c r="C28" s="1">
        <f t="shared" si="0"/>
        <v>0.14784452174946341</v>
      </c>
      <c r="D28" s="1">
        <f t="shared" si="1"/>
        <v>2.8183982582710754</v>
      </c>
      <c r="E28" s="1">
        <f t="shared" si="5"/>
        <v>15</v>
      </c>
      <c r="F28" s="1">
        <f t="shared" si="2"/>
        <v>7.9433687422254309</v>
      </c>
      <c r="G28" s="1">
        <f t="shared" si="3"/>
        <v>5.1188651331233572E-3</v>
      </c>
      <c r="H28" s="1">
        <f t="shared" si="4"/>
        <v>0.71215058784695207</v>
      </c>
    </row>
    <row r="29" spans="1:8" x14ac:dyDescent="0.4">
      <c r="A29" s="1">
        <v>17.799999999999997</v>
      </c>
      <c r="B29" s="1">
        <v>0.73423631127727851</v>
      </c>
      <c r="C29" s="1">
        <f t="shared" ref="C29:C33" si="6">LN(-LN(1-B29))</f>
        <v>0.28152396515447914</v>
      </c>
      <c r="D29" s="1">
        <f t="shared" ref="D29:D33" si="7">LN(A29)</f>
        <v>2.8791984572980391</v>
      </c>
      <c r="E29" s="1">
        <f t="shared" si="5"/>
        <v>16</v>
      </c>
      <c r="F29" s="1">
        <f t="shared" ref="F29:F33" si="8">D29^2</f>
        <v>8.2897837565074077</v>
      </c>
      <c r="G29" s="1">
        <f t="shared" ref="G29:G33" si="9">(C29-$B$2-$B$1*D29)^2</f>
        <v>2.0847236043676585E-4</v>
      </c>
      <c r="H29" s="1">
        <f t="shared" ref="H29:H33" si="10">1-EXP(-$B$3*A29^$B$1)</f>
        <v>0.73930908054691613</v>
      </c>
    </row>
    <row r="30" spans="1:8" x14ac:dyDescent="0.4">
      <c r="A30" s="1">
        <v>18.850000000000001</v>
      </c>
      <c r="B30" s="1">
        <v>0.78182778205854297</v>
      </c>
      <c r="C30" s="1">
        <f t="shared" si="6"/>
        <v>0.42033436902827237</v>
      </c>
      <c r="D30" s="1">
        <f t="shared" si="7"/>
        <v>2.93651291389402</v>
      </c>
      <c r="E30" s="1">
        <f t="shared" si="5"/>
        <v>17</v>
      </c>
      <c r="F30" s="1">
        <f t="shared" si="8"/>
        <v>8.6231080934663478</v>
      </c>
      <c r="G30" s="1">
        <f t="shared" si="9"/>
        <v>2.7237966500975488E-3</v>
      </c>
      <c r="H30" s="1">
        <f t="shared" si="10"/>
        <v>0.7642658605823075</v>
      </c>
    </row>
    <row r="31" spans="1:8" x14ac:dyDescent="0.4">
      <c r="A31" s="1">
        <v>19.899999999999999</v>
      </c>
      <c r="B31" s="1">
        <v>0.87858137685272741</v>
      </c>
      <c r="C31" s="1">
        <f t="shared" si="6"/>
        <v>0.74598201540581066</v>
      </c>
      <c r="D31" s="1">
        <f t="shared" si="7"/>
        <v>2.9907197317304468</v>
      </c>
      <c r="E31" s="1">
        <f t="shared" si="5"/>
        <v>18</v>
      </c>
      <c r="F31" s="1">
        <f t="shared" si="8"/>
        <v>8.9444045137618353</v>
      </c>
      <c r="G31" s="1">
        <f t="shared" si="9"/>
        <v>9.5833328120825567E-2</v>
      </c>
      <c r="H31" s="1">
        <f t="shared" si="10"/>
        <v>0.78714556552838422</v>
      </c>
    </row>
    <row r="32" spans="1:8" x14ac:dyDescent="0.4">
      <c r="A32" s="1">
        <v>20.950000000000003</v>
      </c>
      <c r="B32" s="1">
        <v>0.89869296545055999</v>
      </c>
      <c r="C32" s="1">
        <f t="shared" si="6"/>
        <v>0.8283768797325527</v>
      </c>
      <c r="D32" s="1">
        <f t="shared" si="7"/>
        <v>3.042138646368147</v>
      </c>
      <c r="E32" s="1">
        <f t="shared" si="5"/>
        <v>19</v>
      </c>
      <c r="F32" s="1">
        <f t="shared" si="8"/>
        <v>9.2546075437266211</v>
      </c>
      <c r="G32" s="1">
        <f t="shared" si="9"/>
        <v>0.10706472743989345</v>
      </c>
      <c r="H32" s="1">
        <f t="shared" si="10"/>
        <v>0.80807496610266694</v>
      </c>
    </row>
    <row r="33" spans="1:8" x14ac:dyDescent="0.4">
      <c r="A33" s="1">
        <v>22</v>
      </c>
      <c r="B33" s="1">
        <v>0.86132196945173101</v>
      </c>
      <c r="C33" s="1">
        <f t="shared" si="6"/>
        <v>0.68087233174421757</v>
      </c>
      <c r="D33" s="1">
        <f t="shared" si="7"/>
        <v>3.0910424533583161</v>
      </c>
      <c r="E33" s="1">
        <f t="shared" si="5"/>
        <v>20</v>
      </c>
      <c r="F33" s="1">
        <f t="shared" si="8"/>
        <v>9.5545434484633969</v>
      </c>
      <c r="G33" s="1">
        <f t="shared" si="9"/>
        <v>1.3950790846931647E-2</v>
      </c>
      <c r="H33" s="1">
        <f t="shared" si="10"/>
        <v>0.82718075189628759</v>
      </c>
    </row>
    <row r="34" spans="1:8" x14ac:dyDescent="0.4">
      <c r="A34" s="1">
        <v>23.049999999999997</v>
      </c>
      <c r="B34" s="1">
        <v>0.90623378572851887</v>
      </c>
    </row>
    <row r="35" spans="1:8" x14ac:dyDescent="0.4">
      <c r="A35" s="1">
        <v>24.1</v>
      </c>
      <c r="B35" s="1">
        <v>0.88290626740013689</v>
      </c>
    </row>
    <row r="36" spans="1:8" x14ac:dyDescent="0.4">
      <c r="A36" s="1">
        <v>25.15</v>
      </c>
      <c r="B36" s="1">
        <v>0.98361240057368893</v>
      </c>
    </row>
    <row r="37" spans="1:8" x14ac:dyDescent="0.4">
      <c r="A37" s="1">
        <v>26.200000000000003</v>
      </c>
      <c r="B37" s="1">
        <v>1.0050549003795115</v>
      </c>
    </row>
    <row r="38" spans="1:8" x14ac:dyDescent="0.4">
      <c r="A38" s="1">
        <v>27.25</v>
      </c>
      <c r="B38" s="1">
        <v>1.042283940907021</v>
      </c>
    </row>
    <row r="39" spans="1:8" x14ac:dyDescent="0.4">
      <c r="A39" s="1">
        <v>28.300000000000004</v>
      </c>
      <c r="B39" s="1">
        <v>0.92784123797181928</v>
      </c>
    </row>
    <row r="40" spans="1:8" x14ac:dyDescent="0.4">
      <c r="A40" s="1">
        <v>29.35</v>
      </c>
      <c r="B40" s="1">
        <v>0.99894747974355436</v>
      </c>
    </row>
    <row r="41" spans="1:8" x14ac:dyDescent="0.4">
      <c r="A41" s="1">
        <v>30.4</v>
      </c>
      <c r="B41" s="1">
        <v>1.0111408299100737</v>
      </c>
    </row>
    <row r="42" spans="1:8" x14ac:dyDescent="0.4">
      <c r="A42" s="1">
        <v>31.450000000000003</v>
      </c>
      <c r="B42" s="1">
        <v>1.0303626570768418</v>
      </c>
    </row>
    <row r="43" spans="1:8" x14ac:dyDescent="0.4">
      <c r="A43" s="1">
        <v>32.5</v>
      </c>
      <c r="B43" s="1">
        <v>1.0262305212021892</v>
      </c>
    </row>
    <row r="44" spans="1:8" x14ac:dyDescent="0.4">
      <c r="A44" s="1">
        <v>33.550000000000004</v>
      </c>
      <c r="B44" s="1">
        <v>0.95614818383729805</v>
      </c>
    </row>
    <row r="45" spans="1:8" x14ac:dyDescent="0.4">
      <c r="A45" s="1">
        <v>34.6</v>
      </c>
      <c r="B45" s="1">
        <v>0.99691065247566868</v>
      </c>
    </row>
    <row r="46" spans="1:8" x14ac:dyDescent="0.4">
      <c r="A46" s="1">
        <v>35.65</v>
      </c>
      <c r="B46" s="1">
        <v>0.97015216300468976</v>
      </c>
    </row>
    <row r="47" spans="1:8" x14ac:dyDescent="0.4">
      <c r="A47" s="1">
        <v>36.700000000000003</v>
      </c>
      <c r="B47" s="1">
        <v>1.0578596746072233</v>
      </c>
    </row>
    <row r="48" spans="1:8" x14ac:dyDescent="0.4">
      <c r="A48" s="1">
        <v>37.75</v>
      </c>
      <c r="B48" s="1">
        <v>1.0167780219235076</v>
      </c>
    </row>
    <row r="49" spans="1:2" x14ac:dyDescent="0.4">
      <c r="A49" s="1">
        <v>38.800000000000004</v>
      </c>
      <c r="B49" s="1">
        <v>1.0684860215687719</v>
      </c>
    </row>
    <row r="50" spans="1:2" x14ac:dyDescent="0.4">
      <c r="A50" s="1">
        <v>39.85</v>
      </c>
      <c r="B50" s="1">
        <v>1.0216615868139496</v>
      </c>
    </row>
    <row r="51" spans="1:2" x14ac:dyDescent="0.4">
      <c r="A51" s="1">
        <v>40.9</v>
      </c>
      <c r="B51" s="1">
        <v>1.0825190121551598</v>
      </c>
    </row>
    <row r="52" spans="1:2" x14ac:dyDescent="0.4">
      <c r="A52" s="1">
        <v>41.95</v>
      </c>
      <c r="B52" s="1">
        <v>0.99612723178510487</v>
      </c>
    </row>
    <row r="53" spans="1:2" x14ac:dyDescent="0.4">
      <c r="A53" s="1">
        <v>43</v>
      </c>
      <c r="B53" s="1">
        <v>1.0098004025610834</v>
      </c>
    </row>
    <row r="54" spans="1:2" x14ac:dyDescent="0.4">
      <c r="A54" s="1">
        <v>44.050000000000004</v>
      </c>
      <c r="B54" s="1">
        <v>1.0055132799006286</v>
      </c>
    </row>
    <row r="55" spans="1:2" x14ac:dyDescent="0.4">
      <c r="A55" s="1">
        <v>45.1</v>
      </c>
      <c r="B55" s="1">
        <v>1.028172294942636</v>
      </c>
    </row>
    <row r="56" spans="1:2" x14ac:dyDescent="0.4">
      <c r="A56" s="1">
        <v>46.15</v>
      </c>
      <c r="B56" s="1">
        <v>0.9617838115535815</v>
      </c>
    </row>
    <row r="57" spans="1:2" x14ac:dyDescent="0.4">
      <c r="A57" s="1">
        <v>47.2</v>
      </c>
      <c r="B57" s="1">
        <v>0.97879919758928147</v>
      </c>
    </row>
    <row r="58" spans="1:2" x14ac:dyDescent="0.4">
      <c r="A58" s="1">
        <v>48.25</v>
      </c>
      <c r="B58" s="1">
        <v>1.0524359597086861</v>
      </c>
    </row>
    <row r="59" spans="1:2" x14ac:dyDescent="0.4">
      <c r="A59" s="1">
        <v>49.300000000000004</v>
      </c>
      <c r="B59" s="1">
        <v>1.0444838191822272</v>
      </c>
    </row>
    <row r="60" spans="1:2" x14ac:dyDescent="0.4">
      <c r="A60" s="1">
        <v>50.35</v>
      </c>
      <c r="B60" s="1">
        <v>0.96047464767207169</v>
      </c>
    </row>
    <row r="61" spans="1:2" x14ac:dyDescent="0.4">
      <c r="A61" s="1">
        <v>51.4</v>
      </c>
      <c r="B61" s="1">
        <v>0.96047464767207169</v>
      </c>
    </row>
    <row r="62" spans="1:2" x14ac:dyDescent="0.4">
      <c r="A62" s="1">
        <v>52.45</v>
      </c>
      <c r="B62" s="1">
        <v>0.99464598622680422</v>
      </c>
    </row>
    <row r="63" spans="1:2" x14ac:dyDescent="0.4">
      <c r="A63" s="1">
        <v>53.5</v>
      </c>
      <c r="B63" s="1">
        <v>0.99226189398167552</v>
      </c>
    </row>
    <row r="64" spans="1:2" x14ac:dyDescent="0.4">
      <c r="A64" s="1">
        <v>54.550000000000004</v>
      </c>
      <c r="B64" s="1">
        <v>0.95444073551687736</v>
      </c>
    </row>
    <row r="65" spans="1:2" x14ac:dyDescent="0.4">
      <c r="A65" s="1">
        <v>55.6</v>
      </c>
      <c r="B65" s="1">
        <v>1.0351183676458542</v>
      </c>
    </row>
    <row r="66" spans="1:2" x14ac:dyDescent="0.4">
      <c r="A66" s="1">
        <v>56.65</v>
      </c>
      <c r="B66" s="1">
        <v>1.0356638263750271</v>
      </c>
    </row>
    <row r="67" spans="1:2" x14ac:dyDescent="0.4">
      <c r="A67" s="1">
        <v>57.7</v>
      </c>
      <c r="B67" s="1">
        <v>0.98664396350068617</v>
      </c>
    </row>
    <row r="68" spans="1:2" x14ac:dyDescent="0.4">
      <c r="A68" s="1">
        <v>58.75</v>
      </c>
      <c r="B68" s="1">
        <v>1.0073736382675307</v>
      </c>
    </row>
    <row r="69" spans="1:2" x14ac:dyDescent="0.4">
      <c r="A69" s="1">
        <v>59.800000000000004</v>
      </c>
      <c r="B69" s="1">
        <v>0.98674748580925142</v>
      </c>
    </row>
    <row r="70" spans="1:2" x14ac:dyDescent="0.4">
      <c r="A70" s="1">
        <v>60.85</v>
      </c>
      <c r="B70" s="1">
        <v>1.0108786887694483</v>
      </c>
    </row>
    <row r="71" spans="1:2" x14ac:dyDescent="0.4">
      <c r="A71" s="1">
        <v>61.9</v>
      </c>
      <c r="B71" s="1">
        <v>1.0203475906926782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zoomScaleNormal="100" workbookViewId="0">
      <selection activeCell="G7" sqref="G7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1.2362</v>
      </c>
    </row>
    <row r="2" spans="1:8" x14ac:dyDescent="0.4">
      <c r="A2" s="3" t="s">
        <v>2</v>
      </c>
      <c r="B2" s="3">
        <v>-3.0213000000000001</v>
      </c>
    </row>
    <row r="3" spans="1:8" x14ac:dyDescent="0.4">
      <c r="A3" s="3" t="s">
        <v>3</v>
      </c>
      <c r="B3" s="3">
        <f>EXP(B2)</f>
        <v>4.873781799730828E-2</v>
      </c>
    </row>
    <row r="4" spans="1:8" x14ac:dyDescent="0.4">
      <c r="A4" s="4" t="s">
        <v>4</v>
      </c>
      <c r="B4" s="3">
        <v>17</v>
      </c>
    </row>
    <row r="5" spans="1:8" x14ac:dyDescent="0.4">
      <c r="A5" s="3" t="s">
        <v>14</v>
      </c>
      <c r="B5" s="3">
        <f>SQRT(SUM(G16:G32)/(B4-2))</f>
        <v>9.0802462791539515E-2</v>
      </c>
    </row>
    <row r="6" spans="1:8" x14ac:dyDescent="0.4">
      <c r="A6" s="3" t="s">
        <v>5</v>
      </c>
      <c r="B6" s="3">
        <f>$B$4*SUM(F16:F32)-(SUM(D16:D32))^2</f>
        <v>65.01647129279354</v>
      </c>
    </row>
    <row r="7" spans="1:8" x14ac:dyDescent="0.4">
      <c r="A7" s="3" t="s">
        <v>7</v>
      </c>
      <c r="B7" s="3">
        <f>B5*SQRT(B4/B6)</f>
        <v>4.6431251646222818E-2</v>
      </c>
    </row>
    <row r="8" spans="1:8" x14ac:dyDescent="0.4">
      <c r="A8" s="3" t="s">
        <v>8</v>
      </c>
      <c r="B8" s="3">
        <f>B5*SQRT(SUM(F16:F32)/B6)</f>
        <v>0.11490087722209706</v>
      </c>
    </row>
    <row r="9" spans="1:8" x14ac:dyDescent="0.4">
      <c r="A9" s="3" t="s">
        <v>6</v>
      </c>
      <c r="B9" s="3">
        <f>EXP(B2+B8)-B3</f>
        <v>5.9344258858044091E-3</v>
      </c>
    </row>
    <row r="12" spans="1:8" x14ac:dyDescent="0.4">
      <c r="A12" s="2" t="s">
        <v>17</v>
      </c>
      <c r="B12" s="2" t="s">
        <v>0</v>
      </c>
      <c r="C12" s="2" t="s">
        <v>15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16</v>
      </c>
    </row>
    <row r="13" spans="1:8" x14ac:dyDescent="0.4">
      <c r="A13" s="1">
        <v>1</v>
      </c>
      <c r="B13" s="1">
        <v>0.95467097389360178</v>
      </c>
      <c r="C13" s="1">
        <f>LN(-LN(B13))</f>
        <v>-3.0707030955823451</v>
      </c>
      <c r="D13" s="1">
        <f>LN(A13)</f>
        <v>0</v>
      </c>
      <c r="F13" s="1">
        <f>D13^2</f>
        <v>0</v>
      </c>
      <c r="G13" s="1">
        <f>(C13-$B$2-$B$1*D13)^2</f>
        <v>2.4406658531183176E-3</v>
      </c>
      <c r="H13" s="1">
        <f>EXP(-$B$3*A13^$B$1)</f>
        <v>0.95243080718305573</v>
      </c>
    </row>
    <row r="14" spans="1:8" x14ac:dyDescent="0.4">
      <c r="A14" s="1">
        <v>2.0499999999999998</v>
      </c>
      <c r="B14" s="1">
        <v>0.75754397875273716</v>
      </c>
      <c r="C14" s="1">
        <f t="shared" ref="C14:C24" si="0">LN(-LN(B14))</f>
        <v>-1.2813086478034503</v>
      </c>
      <c r="D14" s="1">
        <f t="shared" ref="D14:D24" si="1">LN(A14)</f>
        <v>0.71783979315031676</v>
      </c>
      <c r="F14" s="1">
        <f t="shared" ref="F14:F24" si="2">D14^2</f>
        <v>0.51529396863008958</v>
      </c>
      <c r="G14" s="1">
        <f t="shared" ref="G14:G24" si="3">(C14-$B$2-$B$1*D14)^2</f>
        <v>0.72692300840135982</v>
      </c>
      <c r="H14" s="1">
        <f t="shared" ref="H14:H24" si="4">EXP(-$B$3*A14^$B$1)</f>
        <v>0.88836377108914566</v>
      </c>
    </row>
    <row r="15" spans="1:8" x14ac:dyDescent="0.4">
      <c r="A15" s="1">
        <v>3.0999999999999996</v>
      </c>
      <c r="B15" s="1">
        <v>0.71295536350209465</v>
      </c>
      <c r="C15" s="1">
        <f t="shared" si="0"/>
        <v>-1.0837144220947597</v>
      </c>
      <c r="D15" s="1">
        <f t="shared" si="1"/>
        <v>1.1314021114911004</v>
      </c>
      <c r="F15" s="1">
        <f t="shared" si="2"/>
        <v>1.2800707378865204</v>
      </c>
      <c r="G15" s="1">
        <f t="shared" si="3"/>
        <v>0.29046310100399103</v>
      </c>
      <c r="H15" s="1">
        <f t="shared" si="4"/>
        <v>0.82088451113281025</v>
      </c>
    </row>
    <row r="16" spans="1:8" x14ac:dyDescent="0.4">
      <c r="A16" s="1">
        <v>4.1500000000000004</v>
      </c>
      <c r="B16" s="1">
        <v>0.75958296677758419</v>
      </c>
      <c r="C16" s="1">
        <f t="shared" si="0"/>
        <v>-1.2910360945457391</v>
      </c>
      <c r="D16" s="1">
        <f t="shared" si="1"/>
        <v>1.423108334242607</v>
      </c>
      <c r="E16" s="1">
        <f t="shared" ref="E16:E32" si="5">E15+1</f>
        <v>1</v>
      </c>
      <c r="F16" s="1">
        <f t="shared" si="2"/>
        <v>2.0252373309907674</v>
      </c>
      <c r="G16" s="1">
        <f t="shared" si="3"/>
        <v>8.3999210767106772E-4</v>
      </c>
      <c r="H16" s="1">
        <f t="shared" si="4"/>
        <v>0.75346542558073581</v>
      </c>
    </row>
    <row r="17" spans="1:8" x14ac:dyDescent="0.4">
      <c r="A17" s="1">
        <v>5.1999999999999993</v>
      </c>
      <c r="B17" s="1">
        <v>0.71356105205156739</v>
      </c>
      <c r="C17" s="1">
        <f t="shared" si="0"/>
        <v>-1.0862274620317822</v>
      </c>
      <c r="D17" s="1">
        <f t="shared" si="1"/>
        <v>1.6486586255873816</v>
      </c>
      <c r="E17" s="1">
        <f t="shared" si="5"/>
        <v>2</v>
      </c>
      <c r="F17" s="1">
        <f t="shared" si="2"/>
        <v>2.7180752637236743</v>
      </c>
      <c r="G17" s="1">
        <f t="shared" si="3"/>
        <v>1.0608846527033131E-2</v>
      </c>
      <c r="H17" s="1">
        <f t="shared" si="4"/>
        <v>0.68790710605582073</v>
      </c>
    </row>
    <row r="18" spans="1:8" x14ac:dyDescent="0.4">
      <c r="A18" s="1">
        <v>6.25</v>
      </c>
      <c r="B18" s="1">
        <v>0.59925930928989801</v>
      </c>
      <c r="C18" s="1">
        <f t="shared" si="0"/>
        <v>-0.66931177255907037</v>
      </c>
      <c r="D18" s="1">
        <f t="shared" si="1"/>
        <v>1.8325814637483102</v>
      </c>
      <c r="E18" s="1">
        <f t="shared" si="5"/>
        <v>3</v>
      </c>
      <c r="F18" s="1">
        <f t="shared" si="2"/>
        <v>3.3583548212738994</v>
      </c>
      <c r="G18" s="1">
        <f t="shared" si="3"/>
        <v>7.4910794015014149E-3</v>
      </c>
      <c r="H18" s="1">
        <f t="shared" si="4"/>
        <v>0.62524902597562604</v>
      </c>
    </row>
    <row r="19" spans="1:8" x14ac:dyDescent="0.4">
      <c r="A19" s="1">
        <v>7.2999999999999989</v>
      </c>
      <c r="B19" s="1">
        <v>0.56981935290647001</v>
      </c>
      <c r="C19" s="1">
        <f t="shared" si="0"/>
        <v>-0.57547811920232061</v>
      </c>
      <c r="D19" s="1">
        <f t="shared" si="1"/>
        <v>1.9878743481543453</v>
      </c>
      <c r="E19" s="1">
        <f t="shared" si="5"/>
        <v>4</v>
      </c>
      <c r="F19" s="1">
        <f t="shared" si="2"/>
        <v>3.951644424050063</v>
      </c>
      <c r="G19" s="1">
        <f t="shared" si="3"/>
        <v>1.3429074549421949E-4</v>
      </c>
      <c r="H19" s="1">
        <f t="shared" si="4"/>
        <v>0.56609604183433093</v>
      </c>
    </row>
    <row r="20" spans="1:8" x14ac:dyDescent="0.4">
      <c r="A20" s="1">
        <v>8.35</v>
      </c>
      <c r="B20" s="1">
        <v>0.55109279332497341</v>
      </c>
      <c r="C20" s="1">
        <f t="shared" si="0"/>
        <v>-0.51776283891354902</v>
      </c>
      <c r="D20" s="1">
        <f t="shared" si="1"/>
        <v>2.1222615388627641</v>
      </c>
      <c r="E20" s="1">
        <f t="shared" si="5"/>
        <v>5</v>
      </c>
      <c r="F20" s="1">
        <f t="shared" si="2"/>
        <v>4.5039940393361482</v>
      </c>
      <c r="G20" s="1">
        <f t="shared" si="3"/>
        <v>1.4400612787886655E-2</v>
      </c>
      <c r="H20" s="1">
        <f t="shared" si="4"/>
        <v>0.51077655524776056</v>
      </c>
    </row>
    <row r="21" spans="1:8" x14ac:dyDescent="0.4">
      <c r="A21" s="1">
        <v>9.4</v>
      </c>
      <c r="B21" s="1">
        <v>0.39480888632742062</v>
      </c>
      <c r="C21" s="1">
        <f t="shared" si="0"/>
        <v>-7.3266135407571251E-2</v>
      </c>
      <c r="D21" s="1">
        <f t="shared" si="1"/>
        <v>2.2407096892759584</v>
      </c>
      <c r="E21" s="1">
        <f t="shared" si="5"/>
        <v>6</v>
      </c>
      <c r="F21" s="1">
        <f t="shared" si="2"/>
        <v>5.0207799116151621</v>
      </c>
      <c r="G21" s="1">
        <f t="shared" si="3"/>
        <v>3.1708407327229592E-2</v>
      </c>
      <c r="H21" s="1">
        <f t="shared" si="4"/>
        <v>0.4594330613471454</v>
      </c>
    </row>
    <row r="22" spans="1:8" x14ac:dyDescent="0.4">
      <c r="A22" s="1">
        <v>10.45</v>
      </c>
      <c r="B22" s="1">
        <v>0.36177809126647037</v>
      </c>
      <c r="C22" s="1">
        <f t="shared" si="0"/>
        <v>1.6585952156559367E-2</v>
      </c>
      <c r="D22" s="1">
        <f t="shared" si="1"/>
        <v>2.3466019784108201</v>
      </c>
      <c r="E22" s="1">
        <f t="shared" si="5"/>
        <v>7</v>
      </c>
      <c r="F22" s="1">
        <f t="shared" si="2"/>
        <v>5.5065408450815747</v>
      </c>
      <c r="G22" s="1">
        <f t="shared" si="3"/>
        <v>1.8773544961068672E-2</v>
      </c>
      <c r="H22" s="1">
        <f t="shared" si="4"/>
        <v>0.41207966750631464</v>
      </c>
    </row>
    <row r="23" spans="1:8" x14ac:dyDescent="0.4">
      <c r="A23" s="1">
        <v>11.5</v>
      </c>
      <c r="B23" s="1">
        <v>0.35420585279005212</v>
      </c>
      <c r="C23" s="1">
        <f t="shared" si="0"/>
        <v>3.7177309325248466E-2</v>
      </c>
      <c r="D23" s="1">
        <f t="shared" si="1"/>
        <v>2.4423470353692043</v>
      </c>
      <c r="E23" s="1">
        <f t="shared" si="5"/>
        <v>8</v>
      </c>
      <c r="F23" s="1">
        <f t="shared" si="2"/>
        <v>5.9650590411767412</v>
      </c>
      <c r="G23" s="1">
        <f t="shared" si="3"/>
        <v>1.5403979842366783E-3</v>
      </c>
      <c r="H23" s="1">
        <f t="shared" si="4"/>
        <v>0.36864116991351503</v>
      </c>
    </row>
    <row r="24" spans="1:8" x14ac:dyDescent="0.4">
      <c r="A24" s="1">
        <v>12.549999999999999</v>
      </c>
      <c r="B24" s="1">
        <v>0.37393456124480651</v>
      </c>
      <c r="C24" s="1">
        <f t="shared" si="0"/>
        <v>-1.6460263077307968E-2</v>
      </c>
      <c r="D24" s="1">
        <f t="shared" si="1"/>
        <v>2.5297206655777926</v>
      </c>
      <c r="E24" s="1">
        <f t="shared" si="5"/>
        <v>9</v>
      </c>
      <c r="F24" s="1">
        <f t="shared" si="2"/>
        <v>6.3994866458513497</v>
      </c>
      <c r="G24" s="1">
        <f t="shared" si="3"/>
        <v>1.4981992527750163E-2</v>
      </c>
      <c r="H24" s="1">
        <f t="shared" si="4"/>
        <v>0.32898078547470055</v>
      </c>
    </row>
    <row r="25" spans="1:8" x14ac:dyDescent="0.4">
      <c r="A25" s="1">
        <v>13.6</v>
      </c>
      <c r="B25" s="1">
        <v>0.26073227504468882</v>
      </c>
      <c r="C25" s="1">
        <f t="shared" ref="C25:C32" si="6">LN(-LN(B25))</f>
        <v>0.29584454184694109</v>
      </c>
      <c r="D25" s="1">
        <f t="shared" ref="D25:D32" si="7">LN(A25)</f>
        <v>2.6100697927420065</v>
      </c>
      <c r="E25" s="1">
        <f t="shared" si="5"/>
        <v>10</v>
      </c>
      <c r="F25" s="1">
        <f t="shared" ref="F25:F32" si="8">D25^2</f>
        <v>6.8124643229843009</v>
      </c>
      <c r="G25" s="1">
        <f t="shared" ref="G25:G32" si="9">(C25-$B$2-$B$1*D25)^2</f>
        <v>8.2040596109351684E-3</v>
      </c>
      <c r="H25" s="1">
        <f t="shared" ref="H25:H32" si="10">EXP(-$B$3*A25^$B$1)</f>
        <v>0.29292038605097287</v>
      </c>
    </row>
    <row r="26" spans="1:8" x14ac:dyDescent="0.4">
      <c r="A26" s="1">
        <v>14.65</v>
      </c>
      <c r="B26" s="1">
        <v>0.28361733770394443</v>
      </c>
      <c r="C26" s="1">
        <f t="shared" si="6"/>
        <v>0.23121437588049054</v>
      </c>
      <c r="D26" s="1">
        <f t="shared" si="7"/>
        <v>2.6844403354630764</v>
      </c>
      <c r="E26" s="1">
        <f t="shared" si="5"/>
        <v>11</v>
      </c>
      <c r="F26" s="1">
        <f t="shared" si="8"/>
        <v>7.2062199146611139</v>
      </c>
      <c r="G26" s="1">
        <f t="shared" si="9"/>
        <v>4.3547813053548927E-3</v>
      </c>
      <c r="H26" s="1">
        <f t="shared" si="10"/>
        <v>0.26025550682729676</v>
      </c>
    </row>
    <row r="27" spans="1:8" x14ac:dyDescent="0.4">
      <c r="A27" s="1">
        <v>15.700000000000001</v>
      </c>
      <c r="B27" s="1">
        <v>0.24855994135312959</v>
      </c>
      <c r="C27" s="1">
        <f t="shared" si="6"/>
        <v>0.33079274583500001</v>
      </c>
      <c r="D27" s="1">
        <f t="shared" si="7"/>
        <v>2.7536607123542622</v>
      </c>
      <c r="E27" s="1">
        <f t="shared" si="5"/>
        <v>12</v>
      </c>
      <c r="F27" s="1">
        <f t="shared" si="8"/>
        <v>7.5826473187633834</v>
      </c>
      <c r="G27" s="1">
        <f t="shared" si="9"/>
        <v>2.7021934866720875E-3</v>
      </c>
      <c r="H27" s="1">
        <f t="shared" si="10"/>
        <v>0.23076656719532726</v>
      </c>
    </row>
    <row r="28" spans="1:8" x14ac:dyDescent="0.4">
      <c r="A28" s="1">
        <v>16.75</v>
      </c>
      <c r="B28" s="1">
        <v>0.19634080583836377</v>
      </c>
      <c r="C28" s="1">
        <f t="shared" si="6"/>
        <v>0.48729288278618887</v>
      </c>
      <c r="D28" s="1">
        <f t="shared" si="7"/>
        <v>2.8183982582710754</v>
      </c>
      <c r="E28" s="1">
        <f t="shared" si="5"/>
        <v>13</v>
      </c>
      <c r="F28" s="1">
        <f t="shared" si="8"/>
        <v>7.9433687422254309</v>
      </c>
      <c r="G28" s="1">
        <f t="shared" si="9"/>
        <v>5.9970896163469582E-4</v>
      </c>
      <c r="H28" s="1">
        <f t="shared" si="10"/>
        <v>0.20422726820040063</v>
      </c>
    </row>
    <row r="29" spans="1:8" x14ac:dyDescent="0.4">
      <c r="A29" s="1">
        <v>17.799999999999997</v>
      </c>
      <c r="B29" s="1">
        <v>0.16327583462543799</v>
      </c>
      <c r="C29" s="1">
        <f t="shared" si="6"/>
        <v>0.59460463156056587</v>
      </c>
      <c r="D29" s="1">
        <f t="shared" si="7"/>
        <v>2.8791984572980391</v>
      </c>
      <c r="E29" s="1">
        <f t="shared" si="5"/>
        <v>14</v>
      </c>
      <c r="F29" s="1">
        <f t="shared" si="8"/>
        <v>8.2897837565074077</v>
      </c>
      <c r="G29" s="1">
        <f t="shared" si="9"/>
        <v>3.2080328071794838E-3</v>
      </c>
      <c r="H29" s="1">
        <f t="shared" si="10"/>
        <v>0.18041084322151457</v>
      </c>
    </row>
    <row r="30" spans="1:8" x14ac:dyDescent="0.4">
      <c r="A30" s="1">
        <v>18.850000000000001</v>
      </c>
      <c r="B30" s="1">
        <v>0.16672785918691826</v>
      </c>
      <c r="C30" s="1">
        <f t="shared" si="6"/>
        <v>0.58299318422614199</v>
      </c>
      <c r="D30" s="1">
        <f t="shared" si="7"/>
        <v>2.93651291389402</v>
      </c>
      <c r="E30" s="1">
        <f t="shared" si="5"/>
        <v>15</v>
      </c>
      <c r="F30" s="1">
        <f t="shared" si="8"/>
        <v>8.6231080934663478</v>
      </c>
      <c r="G30" s="1">
        <f t="shared" si="9"/>
        <v>6.6688310421270374E-4</v>
      </c>
      <c r="H30" s="1">
        <f t="shared" si="10"/>
        <v>0.15909465469438461</v>
      </c>
    </row>
    <row r="31" spans="1:8" x14ac:dyDescent="0.4">
      <c r="A31" s="1">
        <v>19.899999999999999</v>
      </c>
      <c r="B31" s="1">
        <v>0.15371729282495381</v>
      </c>
      <c r="C31" s="1">
        <f t="shared" si="6"/>
        <v>0.62734926646358113</v>
      </c>
      <c r="D31" s="1">
        <f t="shared" si="7"/>
        <v>2.9907197317304468</v>
      </c>
      <c r="E31" s="1">
        <f t="shared" si="5"/>
        <v>16</v>
      </c>
      <c r="F31" s="1">
        <f t="shared" si="8"/>
        <v>8.9444045137618353</v>
      </c>
      <c r="G31" s="1">
        <f t="shared" si="9"/>
        <v>2.350161656172313E-3</v>
      </c>
      <c r="H31" s="1">
        <f t="shared" si="10"/>
        <v>0.14006350632261327</v>
      </c>
    </row>
    <row r="32" spans="1:8" x14ac:dyDescent="0.4">
      <c r="A32" s="1">
        <v>20.950000000000003</v>
      </c>
      <c r="B32" s="1">
        <v>0.13186408706188146</v>
      </c>
      <c r="C32" s="1">
        <f t="shared" si="6"/>
        <v>0.70605527662925671</v>
      </c>
      <c r="D32" s="1">
        <f t="shared" si="7"/>
        <v>3.042138646368147</v>
      </c>
      <c r="E32" s="1">
        <f t="shared" si="5"/>
        <v>17</v>
      </c>
      <c r="F32" s="1">
        <f t="shared" si="8"/>
        <v>9.2546075437266211</v>
      </c>
      <c r="G32" s="1">
        <f t="shared" si="9"/>
        <v>1.1113234331008447E-3</v>
      </c>
      <c r="H32" s="1">
        <f t="shared" si="10"/>
        <v>0.12311195395127039</v>
      </c>
    </row>
    <row r="33" spans="1:2" x14ac:dyDescent="0.4">
      <c r="A33" s="1">
        <v>22</v>
      </c>
      <c r="B33" s="1">
        <v>0.18905879433988013</v>
      </c>
    </row>
    <row r="34" spans="1:2" x14ac:dyDescent="0.4">
      <c r="A34" s="1">
        <v>23.049999999999997</v>
      </c>
      <c r="B34" s="1">
        <v>6.212859770451698E-2</v>
      </c>
    </row>
    <row r="35" spans="1:2" x14ac:dyDescent="0.4">
      <c r="A35" s="1">
        <v>24.1</v>
      </c>
      <c r="B35" s="1">
        <v>1.8627380897289676E-2</v>
      </c>
    </row>
    <row r="36" spans="1:2" x14ac:dyDescent="0.4">
      <c r="A36" s="1">
        <v>25.15</v>
      </c>
      <c r="B36" s="1">
        <v>4.9462623207399747E-2</v>
      </c>
    </row>
    <row r="37" spans="1:2" x14ac:dyDescent="0.4">
      <c r="A37" s="1">
        <v>26.200000000000003</v>
      </c>
      <c r="B37" s="1">
        <v>5.4435454730159379E-2</v>
      </c>
    </row>
    <row r="38" spans="1:2" x14ac:dyDescent="0.4">
      <c r="A38" s="1">
        <v>27.25</v>
      </c>
      <c r="B38" s="1">
        <v>2.3435819192742856E-2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Hideki Tanaka</cp:lastModifiedBy>
  <dcterms:created xsi:type="dcterms:W3CDTF">2020-06-22T06:55:16Z</dcterms:created>
  <dcterms:modified xsi:type="dcterms:W3CDTF">2020-06-22T23:57:06Z</dcterms:modified>
</cp:coreProperties>
</file>