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328C9690-8776-4037-A1F8-F8D2246170F4}" xr6:coauthVersionLast="44" xr6:coauthVersionMax="44" xr10:uidLastSave="{00000000-0000-0000-0000-000000000000}"/>
  <bookViews>
    <workbookView xWindow="32310" yWindow="135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8" i="1" l="1"/>
  <c r="B6" i="1"/>
  <c r="B5" i="1"/>
  <c r="E15" i="2" l="1"/>
  <c r="E16" i="2"/>
  <c r="E14" i="2"/>
  <c r="D13" i="1" l="1"/>
  <c r="E15" i="1"/>
  <c r="E16" i="1" s="1"/>
  <c r="B3" i="1" l="1"/>
  <c r="B3" i="2"/>
  <c r="H13" i="2" s="1"/>
  <c r="C14" i="2"/>
  <c r="C15" i="2"/>
  <c r="C16" i="2"/>
  <c r="G16" i="2" s="1"/>
  <c r="C17" i="2"/>
  <c r="C13" i="2"/>
  <c r="D17" i="2"/>
  <c r="F17" i="2" s="1"/>
  <c r="D16" i="2"/>
  <c r="F16" i="2" s="1"/>
  <c r="D15" i="2"/>
  <c r="F15" i="2" s="1"/>
  <c r="D14" i="2"/>
  <c r="F14" i="2" s="1"/>
  <c r="D13" i="2"/>
  <c r="F13" i="2" s="1"/>
  <c r="G14" i="2" l="1"/>
  <c r="H16" i="2"/>
  <c r="H17" i="2"/>
  <c r="H15" i="2"/>
  <c r="H14" i="2"/>
  <c r="G15" i="2"/>
  <c r="G13" i="2"/>
  <c r="G17" i="2"/>
  <c r="B9" i="2" l="1"/>
  <c r="H14" i="1" l="1"/>
  <c r="H15" i="1"/>
  <c r="H16" i="1"/>
  <c r="H13" i="1"/>
  <c r="D14" i="1"/>
  <c r="F14" i="1" s="1"/>
  <c r="D15" i="1"/>
  <c r="F15" i="1" s="1"/>
  <c r="D16" i="1"/>
  <c r="F16" i="1" s="1"/>
  <c r="F13" i="1"/>
  <c r="C14" i="1"/>
  <c r="C15" i="1"/>
  <c r="C16" i="1"/>
  <c r="G16" i="1" s="1"/>
  <c r="C13" i="1"/>
  <c r="G13" i="1" s="1"/>
  <c r="G14" i="1" l="1"/>
  <c r="G15" i="1"/>
  <c r="B9" i="1" l="1"/>
  <c r="B7" i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<sst xmlns="http://schemas.openxmlformats.org/spreadsheetml/2006/main" count="34" uniqueCount="18">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</sst>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open!$A$13:$A$70</c:f>
              <c:numCache>
                <c:formatCode>General</c:formatCode>
                <c:ptCount val="58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open!$B$13:$B$70</c:f>
              <c:numCache>
                <c:formatCode>General</c:formatCode>
                <c:ptCount val="58"/>
                <c:pt idx="0">
                  <c:v>0.25735193363261999</c:v>
                </c:pt>
                <c:pt idx="1">
                  <c:v>0.53479062505214381</c:v>
                </c:pt>
                <c:pt idx="2">
                  <c:v>0.74178906688918322</c:v>
                </c:pt>
                <c:pt idx="3">
                  <c:v>0.83173649293832241</c:v>
                </c:pt>
                <c:pt idx="4">
                  <c:v>1.0534667296474896</c:v>
                </c:pt>
                <c:pt idx="5">
                  <c:v>0.9984956509069316</c:v>
                </c:pt>
                <c:pt idx="6">
                  <c:v>1.009471037011366</c:v>
                </c:pt>
                <c:pt idx="7">
                  <c:v>1.0578525456362982</c:v>
                </c:pt>
                <c:pt idx="8">
                  <c:v>0.99071099803368146</c:v>
                </c:pt>
                <c:pt idx="9">
                  <c:v>1.0117284439713594</c:v>
                </c:pt>
                <c:pt idx="10">
                  <c:v>1.0545720500027167</c:v>
                </c:pt>
                <c:pt idx="11">
                  <c:v>1.0323099795846897</c:v>
                </c:pt>
                <c:pt idx="12">
                  <c:v>1.061577529037808</c:v>
                </c:pt>
                <c:pt idx="13">
                  <c:v>0.97910248671077638</c:v>
                </c:pt>
                <c:pt idx="14">
                  <c:v>0.93570323189501414</c:v>
                </c:pt>
                <c:pt idx="15">
                  <c:v>0.94993224932602305</c:v>
                </c:pt>
                <c:pt idx="16">
                  <c:v>1.0262598458904779</c:v>
                </c:pt>
                <c:pt idx="17">
                  <c:v>1.0104552880055715</c:v>
                </c:pt>
                <c:pt idx="18">
                  <c:v>0.99664961075243708</c:v>
                </c:pt>
                <c:pt idx="19">
                  <c:v>0.95915689915212565</c:v>
                </c:pt>
                <c:pt idx="20">
                  <c:v>0.94192720209488179</c:v>
                </c:pt>
                <c:pt idx="21">
                  <c:v>1.1226730398477576</c:v>
                </c:pt>
                <c:pt idx="22">
                  <c:v>0.963973287652518</c:v>
                </c:pt>
                <c:pt idx="23">
                  <c:v>0.97697770095326941</c:v>
                </c:pt>
                <c:pt idx="24">
                  <c:v>0.99817341657561565</c:v>
                </c:pt>
                <c:pt idx="25">
                  <c:v>0.99969965212190681</c:v>
                </c:pt>
                <c:pt idx="26">
                  <c:v>0.98773287741560489</c:v>
                </c:pt>
                <c:pt idx="27">
                  <c:v>1.0191566190472039</c:v>
                </c:pt>
                <c:pt idx="28">
                  <c:v>0.95770278801822917</c:v>
                </c:pt>
                <c:pt idx="29">
                  <c:v>1.0313721111995322</c:v>
                </c:pt>
                <c:pt idx="30">
                  <c:v>0.97867681627213898</c:v>
                </c:pt>
                <c:pt idx="31">
                  <c:v>0.9797598239069305</c:v>
                </c:pt>
                <c:pt idx="32">
                  <c:v>1.0142139796710039</c:v>
                </c:pt>
                <c:pt idx="33">
                  <c:v>0.94415491717535704</c:v>
                </c:pt>
                <c:pt idx="34">
                  <c:v>0.96247135880995749</c:v>
                </c:pt>
                <c:pt idx="35">
                  <c:v>1.0239400570920518</c:v>
                </c:pt>
                <c:pt idx="36">
                  <c:v>0.96493535854275414</c:v>
                </c:pt>
                <c:pt idx="37">
                  <c:v>0.96906860173541254</c:v>
                </c:pt>
                <c:pt idx="38">
                  <c:v>0.93000312041808642</c:v>
                </c:pt>
                <c:pt idx="39">
                  <c:v>1.0206971866444479</c:v>
                </c:pt>
                <c:pt idx="40">
                  <c:v>0.97832776499683949</c:v>
                </c:pt>
                <c:pt idx="41">
                  <c:v>1.0518011094589363</c:v>
                </c:pt>
                <c:pt idx="42">
                  <c:v>0.98525691378303737</c:v>
                </c:pt>
                <c:pt idx="43">
                  <c:v>1.0104758909208538</c:v>
                </c:pt>
                <c:pt idx="44">
                  <c:v>0.99856718801783328</c:v>
                </c:pt>
                <c:pt idx="45">
                  <c:v>1.0270775258668536</c:v>
                </c:pt>
                <c:pt idx="46">
                  <c:v>1.0643215389663483</c:v>
                </c:pt>
                <c:pt idx="47">
                  <c:v>0.93966414946247068</c:v>
                </c:pt>
                <c:pt idx="48">
                  <c:v>0.95729303629183637</c:v>
                </c:pt>
                <c:pt idx="49">
                  <c:v>1.0461787822757278</c:v>
                </c:pt>
                <c:pt idx="50">
                  <c:v>1.0122483336729184</c:v>
                </c:pt>
                <c:pt idx="51">
                  <c:v>1.0133672282707198</c:v>
                </c:pt>
                <c:pt idx="52">
                  <c:v>0.94569389337500664</c:v>
                </c:pt>
                <c:pt idx="53">
                  <c:v>0.9432019352493568</c:v>
                </c:pt>
                <c:pt idx="54">
                  <c:v>1.0288049974279747</c:v>
                </c:pt>
                <c:pt idx="55">
                  <c:v>0.99814873570399831</c:v>
                </c:pt>
                <c:pt idx="56">
                  <c:v>0.9540915800721006</c:v>
                </c:pt>
                <c:pt idx="57">
                  <c:v>1.0688537730064289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open!$A$14:$A$16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</c:numCache>
            </c:numRef>
          </c:xVal>
          <c:yVal>
            <c:numRef>
              <c:f>open!$H$14:$H$16</c:f>
              <c:numCache>
                <c:formatCode>General</c:formatCode>
                <c:ptCount val="3"/>
                <c:pt idx="0">
                  <c:v>0.54210243532707292</c:v>
                </c:pt>
                <c:pt idx="1">
                  <c:v>0.72439518568379824</c:v>
                </c:pt>
                <c:pt idx="2">
                  <c:v>0.84034405274314505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5864"/>
        <c:axId val="560041552"/>
      </c:scatterChart>
      <c:valAx>
        <c:axId val="5600458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1552"/>
        <c:crosses val="autoZero"/>
        <c:crossBetween val="midCat"/>
      </c:valAx>
      <c:valAx>
        <c:axId val="560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open!$C$13:$C$28</c:f>
              <c:numCache>
                <c:formatCode>General</c:formatCode>
                <c:ptCount val="16"/>
                <c:pt idx="0">
                  <c:v>-1.21223009476441</c:v>
                </c:pt>
                <c:pt idx="1">
                  <c:v>-0.2675295638480053</c:v>
                </c:pt>
                <c:pt idx="2">
                  <c:v>0.30304726438716684</c:v>
                </c:pt>
                <c:pt idx="3">
                  <c:v>0.57786204166651678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81125852175753"/>
                  <c:y val="4.8324460043244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open!$D$14:$D$22</c:f>
              <c:numCache>
                <c:formatCode>General</c:formatCode>
                <c:ptCount val="9"/>
                <c:pt idx="0">
                  <c:v>0.71783979315031676</c:v>
                </c:pt>
                <c:pt idx="1">
                  <c:v>1.1314021114911004</c:v>
                </c:pt>
                <c:pt idx="2">
                  <c:v>1.423108334242607</c:v>
                </c:pt>
              </c:numCache>
            </c:numRef>
          </c:xVal>
          <c:yVal>
            <c:numRef>
              <c:f>open!$C$14:$C$22</c:f>
              <c:numCache>
                <c:formatCode>General</c:formatCode>
                <c:ptCount val="9"/>
                <c:pt idx="0">
                  <c:v>-0.2675295638480053</c:v>
                </c:pt>
                <c:pt idx="1">
                  <c:v>0.30304726438716684</c:v>
                </c:pt>
                <c:pt idx="2">
                  <c:v>0.57786204166651678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7040"/>
        <c:axId val="560051352"/>
      </c:scatterChart>
      <c:valAx>
        <c:axId val="56004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51352"/>
        <c:crosses val="autoZero"/>
        <c:crossBetween val="midCat"/>
      </c:valAx>
      <c:valAx>
        <c:axId val="5600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0.67750080039361626</c:v>
                </c:pt>
                <c:pt idx="1">
                  <c:v>0.37829832175804962</c:v>
                </c:pt>
                <c:pt idx="2">
                  <c:v>0.17210319576815533</c:v>
                </c:pt>
                <c:pt idx="3">
                  <c:v>0.11182407360073708</c:v>
                </c:pt>
                <c:pt idx="4">
                  <c:v>8.3499807043710683E-2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closed!$A$13:$A$16</c:f>
              <c:numCache>
                <c:formatCode>General</c:formatCode>
                <c:ptCount val="4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</c:numCache>
            </c:numRef>
          </c:xVal>
          <c:yVal>
            <c:numRef>
              <c:f>closed!$H$13:$H$16</c:f>
              <c:numCache>
                <c:formatCode>General</c:formatCode>
                <c:ptCount val="4"/>
                <c:pt idx="0">
                  <c:v>0.67286247206226901</c:v>
                </c:pt>
                <c:pt idx="1">
                  <c:v>0.37912818790294428</c:v>
                </c:pt>
                <c:pt idx="2">
                  <c:v>0.1970192778902769</c:v>
                </c:pt>
                <c:pt idx="3">
                  <c:v>9.6596656226527411E-2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6648"/>
        <c:axId val="560041944"/>
      </c:scatterChart>
      <c:valAx>
        <c:axId val="560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1944"/>
        <c:crosses val="autoZero"/>
        <c:crossBetween val="midCat"/>
      </c:valAx>
      <c:valAx>
        <c:axId val="560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closed!$C$13:$C$28</c:f>
              <c:numCache>
                <c:formatCode>General</c:formatCode>
                <c:ptCount val="16"/>
                <c:pt idx="0">
                  <c:v>-0.94329060800840092</c:v>
                </c:pt>
                <c:pt idx="1">
                  <c:v>-2.8325214289693118E-2</c:v>
                </c:pt>
                <c:pt idx="2">
                  <c:v>0.56512118066073946</c:v>
                </c:pt>
                <c:pt idx="3">
                  <c:v>0.78427974356390628</c:v>
                </c:pt>
                <c:pt idx="4">
                  <c:v>0.90943164522323883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closed!$D$13:$D$16</c:f>
              <c:numCache>
                <c:formatCode>General</c:formatCode>
                <c:ptCount val="4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closed!$C$13:$C$16</c:f>
              <c:numCache>
                <c:formatCode>General</c:formatCode>
                <c:ptCount val="4"/>
                <c:pt idx="0">
                  <c:v>-0.94329060800840092</c:v>
                </c:pt>
                <c:pt idx="1">
                  <c:v>-2.8325214289693118E-2</c:v>
                </c:pt>
                <c:pt idx="2">
                  <c:v>0.56512118066073946</c:v>
                </c:pt>
                <c:pt idx="3">
                  <c:v>0.78427974356390628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2728"/>
        <c:axId val="645710480"/>
      </c:scatterChart>
      <c:valAx>
        <c:axId val="5600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710480"/>
        <c:crosses val="autoZero"/>
        <c:crossBetween val="midCat"/>
      </c:valAx>
      <c:valAx>
        <c:axId val="6457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E30" sqref="E30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1.2108000000000001</v>
      </c>
    </row>
    <row r="2" spans="1:8" x14ac:dyDescent="0.4">
      <c r="A2" s="3" t="s">
        <v>2</v>
      </c>
      <c r="B2" s="3">
        <v>-1.1162000000000001</v>
      </c>
    </row>
    <row r="3" spans="1:8" x14ac:dyDescent="0.4">
      <c r="A3" s="3" t="s">
        <v>3</v>
      </c>
      <c r="B3" s="3">
        <f>EXP(B2)</f>
        <v>0.32752201656949859</v>
      </c>
    </row>
    <row r="4" spans="1:8" x14ac:dyDescent="0.4">
      <c r="A4" s="4" t="s">
        <v>4</v>
      </c>
      <c r="B4" s="3">
        <v>3</v>
      </c>
    </row>
    <row r="5" spans="1:8" x14ac:dyDescent="0.4">
      <c r="A5" s="3" t="s">
        <v>14</v>
      </c>
      <c r="B5" s="3">
        <f>SQRT(SUM(G14:G22)/(B4-2))</f>
        <v>6.0811221430164805E-2</v>
      </c>
    </row>
    <row r="6" spans="1:8" x14ac:dyDescent="0.4">
      <c r="A6" s="3" t="s">
        <v>5</v>
      </c>
      <c r="B6" s="3">
        <f>$B$4*SUM(F14:F22)-(SUM(D14:D22))^2</f>
        <v>0.75353002659780266</v>
      </c>
    </row>
    <row r="7" spans="1:8" x14ac:dyDescent="0.4">
      <c r="A7" s="3" t="s">
        <v>7</v>
      </c>
      <c r="B7" s="3">
        <f>B5*SQRT(B4/B6)</f>
        <v>0.12133722897350771</v>
      </c>
    </row>
    <row r="8" spans="1:8" x14ac:dyDescent="0.4">
      <c r="A8" s="3" t="s">
        <v>8</v>
      </c>
      <c r="B8" s="3">
        <f>B5*SQRT(SUM(F14:F22)/B6)</f>
        <v>0.13693023285250197</v>
      </c>
    </row>
    <row r="9" spans="1:8" x14ac:dyDescent="0.4">
      <c r="A9" s="3" t="s">
        <v>6</v>
      </c>
      <c r="B9" s="3">
        <f>EXP(B2+B8)-B3</f>
        <v>4.8063246866000997E-2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0.25735193363261999</v>
      </c>
      <c r="C13" s="1">
        <f>LN(-LN(1-B13))</f>
        <v>-1.21223009476441</v>
      </c>
      <c r="D13" s="1">
        <f>LN(A13)</f>
        <v>0</v>
      </c>
      <c r="F13" s="1">
        <f>D13^2</f>
        <v>0</v>
      </c>
      <c r="G13" s="1">
        <f>(C13-$B$2-$B$1*D13)^2</f>
        <v>9.2217791004615517E-3</v>
      </c>
      <c r="H13" s="1">
        <f>1-EXP(-$B$3*A13^$B$1)</f>
        <v>0.27929257640421412</v>
      </c>
    </row>
    <row r="14" spans="1:8" x14ac:dyDescent="0.4">
      <c r="A14" s="1">
        <v>2.0499999999999998</v>
      </c>
      <c r="B14" s="1">
        <v>0.53479062505214381</v>
      </c>
      <c r="C14" s="1">
        <f t="shared" ref="C14:C16" si="0">LN(-LN(1-B14))</f>
        <v>-0.2675295638480053</v>
      </c>
      <c r="D14" s="1">
        <f t="shared" ref="D14:D16" si="1">LN(A14)</f>
        <v>0.71783979315031676</v>
      </c>
      <c r="E14" s="1">
        <v>1</v>
      </c>
      <c r="F14" s="1">
        <f t="shared" ref="F14:F16" si="2">D14^2</f>
        <v>0.51529396863008958</v>
      </c>
      <c r="G14" s="1">
        <f t="shared" ref="G14:G16" si="3">(C14-$B$2-$B$1*D14)^2</f>
        <v>4.1983950146308707E-4</v>
      </c>
      <c r="H14" s="1">
        <f t="shared" ref="H14:H16" si="4">1-EXP(-$B$3*A14^$B$1)</f>
        <v>0.54210243532707292</v>
      </c>
    </row>
    <row r="15" spans="1:8" x14ac:dyDescent="0.4">
      <c r="A15" s="1">
        <v>3.0999999999999996</v>
      </c>
      <c r="B15" s="1">
        <v>0.74178906688918322</v>
      </c>
      <c r="C15" s="1">
        <f t="shared" si="0"/>
        <v>0.30304726438716684</v>
      </c>
      <c r="D15" s="1">
        <f t="shared" si="1"/>
        <v>1.1314021114911004</v>
      </c>
      <c r="E15" s="1">
        <f t="shared" ref="E15:E16" si="5">E14+1</f>
        <v>2</v>
      </c>
      <c r="F15" s="1">
        <f t="shared" si="2"/>
        <v>1.2800707378865204</v>
      </c>
      <c r="G15" s="1">
        <f t="shared" si="3"/>
        <v>2.4349870347099528E-3</v>
      </c>
      <c r="H15" s="1">
        <f t="shared" si="4"/>
        <v>0.72439518568379824</v>
      </c>
    </row>
    <row r="16" spans="1:8" x14ac:dyDescent="0.4">
      <c r="A16" s="1">
        <v>4.1500000000000004</v>
      </c>
      <c r="B16" s="1">
        <v>0.83173649293832241</v>
      </c>
      <c r="C16" s="1">
        <f t="shared" si="0"/>
        <v>0.57786204166651678</v>
      </c>
      <c r="D16" s="1">
        <f t="shared" si="1"/>
        <v>1.423108334242607</v>
      </c>
      <c r="E16" s="1">
        <f t="shared" si="5"/>
        <v>3</v>
      </c>
      <c r="F16" s="1">
        <f t="shared" si="2"/>
        <v>2.0252373309907674</v>
      </c>
      <c r="G16" s="1">
        <f t="shared" si="3"/>
        <v>8.4317811565549493E-4</v>
      </c>
      <c r="H16" s="1">
        <f t="shared" si="4"/>
        <v>0.84034405274314505</v>
      </c>
    </row>
    <row r="17" spans="1:2" x14ac:dyDescent="0.4">
      <c r="A17" s="1">
        <v>5.1999999999999993</v>
      </c>
      <c r="B17" s="1">
        <v>1.0534667296474896</v>
      </c>
    </row>
    <row r="18" spans="1:2" x14ac:dyDescent="0.4">
      <c r="A18" s="1">
        <v>6.25</v>
      </c>
      <c r="B18" s="1">
        <v>0.9984956509069316</v>
      </c>
    </row>
    <row r="19" spans="1:2" x14ac:dyDescent="0.4">
      <c r="A19" s="1">
        <v>7.2999999999999989</v>
      </c>
      <c r="B19" s="1">
        <v>1.009471037011366</v>
      </c>
    </row>
    <row r="20" spans="1:2" x14ac:dyDescent="0.4">
      <c r="A20" s="1">
        <v>8.35</v>
      </c>
      <c r="B20" s="1">
        <v>1.0578525456362982</v>
      </c>
    </row>
    <row r="21" spans="1:2" x14ac:dyDescent="0.4">
      <c r="A21" s="1">
        <v>9.4</v>
      </c>
      <c r="B21" s="1">
        <v>0.99071099803368146</v>
      </c>
    </row>
    <row r="22" spans="1:2" x14ac:dyDescent="0.4">
      <c r="A22" s="1">
        <v>10.45</v>
      </c>
      <c r="B22" s="1">
        <v>1.0117284439713594</v>
      </c>
    </row>
    <row r="23" spans="1:2" x14ac:dyDescent="0.4">
      <c r="A23" s="1">
        <v>11.5</v>
      </c>
      <c r="B23" s="1">
        <v>1.0545720500027167</v>
      </c>
    </row>
    <row r="24" spans="1:2" x14ac:dyDescent="0.4">
      <c r="A24" s="1">
        <v>12.549999999999999</v>
      </c>
      <c r="B24" s="1">
        <v>1.0323099795846897</v>
      </c>
    </row>
    <row r="25" spans="1:2" x14ac:dyDescent="0.4">
      <c r="A25" s="1">
        <v>13.6</v>
      </c>
      <c r="B25" s="1">
        <v>1.061577529037808</v>
      </c>
    </row>
    <row r="26" spans="1:2" x14ac:dyDescent="0.4">
      <c r="A26" s="1">
        <v>14.65</v>
      </c>
      <c r="B26" s="1">
        <v>0.97910248671077638</v>
      </c>
    </row>
    <row r="27" spans="1:2" x14ac:dyDescent="0.4">
      <c r="A27" s="1">
        <v>15.700000000000001</v>
      </c>
      <c r="B27" s="1">
        <v>0.93570323189501414</v>
      </c>
    </row>
    <row r="28" spans="1:2" x14ac:dyDescent="0.4">
      <c r="A28" s="1">
        <v>16.75</v>
      </c>
      <c r="B28" s="1">
        <v>0.94993224932602305</v>
      </c>
    </row>
    <row r="29" spans="1:2" x14ac:dyDescent="0.4">
      <c r="A29" s="1">
        <v>17.799999999999997</v>
      </c>
      <c r="B29" s="1">
        <v>1.0262598458904779</v>
      </c>
    </row>
    <row r="30" spans="1:2" x14ac:dyDescent="0.4">
      <c r="A30" s="1">
        <v>18.850000000000001</v>
      </c>
      <c r="B30" s="1">
        <v>1.0104552880055715</v>
      </c>
    </row>
    <row r="31" spans="1:2" x14ac:dyDescent="0.4">
      <c r="A31" s="1">
        <v>19.899999999999999</v>
      </c>
      <c r="B31" s="1">
        <v>0.99664961075243708</v>
      </c>
    </row>
    <row r="32" spans="1:2" x14ac:dyDescent="0.4">
      <c r="A32" s="1">
        <v>20.950000000000003</v>
      </c>
      <c r="B32" s="1">
        <v>0.95915689915212565</v>
      </c>
    </row>
    <row r="33" spans="1:2" x14ac:dyDescent="0.4">
      <c r="A33" s="1">
        <v>22</v>
      </c>
      <c r="B33" s="1">
        <v>0.94192720209488179</v>
      </c>
    </row>
    <row r="34" spans="1:2" x14ac:dyDescent="0.4">
      <c r="A34" s="1">
        <v>23.049999999999997</v>
      </c>
      <c r="B34" s="1">
        <v>1.1226730398477576</v>
      </c>
    </row>
    <row r="35" spans="1:2" x14ac:dyDescent="0.4">
      <c r="A35" s="1">
        <v>24.1</v>
      </c>
      <c r="B35" s="1">
        <v>0.963973287652518</v>
      </c>
    </row>
    <row r="36" spans="1:2" x14ac:dyDescent="0.4">
      <c r="A36" s="1">
        <v>25.15</v>
      </c>
      <c r="B36" s="1">
        <v>0.97697770095326941</v>
      </c>
    </row>
    <row r="37" spans="1:2" x14ac:dyDescent="0.4">
      <c r="A37" s="1">
        <v>26.200000000000003</v>
      </c>
      <c r="B37" s="1">
        <v>0.99817341657561565</v>
      </c>
    </row>
    <row r="38" spans="1:2" x14ac:dyDescent="0.4">
      <c r="A38" s="1">
        <v>27.25</v>
      </c>
      <c r="B38" s="1">
        <v>0.99969965212190681</v>
      </c>
    </row>
    <row r="39" spans="1:2" x14ac:dyDescent="0.4">
      <c r="A39" s="1">
        <v>28.300000000000004</v>
      </c>
      <c r="B39" s="1">
        <v>0.98773287741560489</v>
      </c>
    </row>
    <row r="40" spans="1:2" x14ac:dyDescent="0.4">
      <c r="A40" s="1">
        <v>29.35</v>
      </c>
      <c r="B40" s="1">
        <v>1.0191566190472039</v>
      </c>
    </row>
    <row r="41" spans="1:2" x14ac:dyDescent="0.4">
      <c r="A41" s="1">
        <v>30.4</v>
      </c>
      <c r="B41" s="1">
        <v>0.95770278801822917</v>
      </c>
    </row>
    <row r="42" spans="1:2" x14ac:dyDescent="0.4">
      <c r="A42" s="1">
        <v>31.450000000000003</v>
      </c>
      <c r="B42" s="1">
        <v>1.0313721111995322</v>
      </c>
    </row>
    <row r="43" spans="1:2" x14ac:dyDescent="0.4">
      <c r="A43" s="1">
        <v>32.5</v>
      </c>
      <c r="B43" s="1">
        <v>0.97867681627213898</v>
      </c>
    </row>
    <row r="44" spans="1:2" x14ac:dyDescent="0.4">
      <c r="A44" s="1">
        <v>33.550000000000004</v>
      </c>
      <c r="B44" s="1">
        <v>0.9797598239069305</v>
      </c>
    </row>
    <row r="45" spans="1:2" x14ac:dyDescent="0.4">
      <c r="A45" s="1">
        <v>34.6</v>
      </c>
      <c r="B45" s="1">
        <v>1.0142139796710039</v>
      </c>
    </row>
    <row r="46" spans="1:2" x14ac:dyDescent="0.4">
      <c r="A46" s="1">
        <v>35.65</v>
      </c>
      <c r="B46" s="1">
        <v>0.94415491717535704</v>
      </c>
    </row>
    <row r="47" spans="1:2" x14ac:dyDescent="0.4">
      <c r="A47" s="1">
        <v>36.700000000000003</v>
      </c>
      <c r="B47" s="1">
        <v>0.96247135880995749</v>
      </c>
    </row>
    <row r="48" spans="1:2" x14ac:dyDescent="0.4">
      <c r="A48" s="1">
        <v>37.75</v>
      </c>
      <c r="B48" s="1">
        <v>1.0239400570920518</v>
      </c>
    </row>
    <row r="49" spans="1:2" x14ac:dyDescent="0.4">
      <c r="A49" s="1">
        <v>38.800000000000004</v>
      </c>
      <c r="B49" s="1">
        <v>0.96493535854275414</v>
      </c>
    </row>
    <row r="50" spans="1:2" x14ac:dyDescent="0.4">
      <c r="A50" s="1">
        <v>39.85</v>
      </c>
      <c r="B50" s="1">
        <v>0.96906860173541254</v>
      </c>
    </row>
    <row r="51" spans="1:2" x14ac:dyDescent="0.4">
      <c r="A51" s="1">
        <v>40.9</v>
      </c>
      <c r="B51" s="1">
        <v>0.93000312041808642</v>
      </c>
    </row>
    <row r="52" spans="1:2" x14ac:dyDescent="0.4">
      <c r="A52" s="1">
        <v>41.95</v>
      </c>
      <c r="B52" s="1">
        <v>1.0206971866444479</v>
      </c>
    </row>
    <row r="53" spans="1:2" x14ac:dyDescent="0.4">
      <c r="A53" s="1">
        <v>43</v>
      </c>
      <c r="B53" s="1">
        <v>0.97832776499683949</v>
      </c>
    </row>
    <row r="54" spans="1:2" x14ac:dyDescent="0.4">
      <c r="A54" s="1">
        <v>44.050000000000004</v>
      </c>
      <c r="B54" s="1">
        <v>1.0518011094589363</v>
      </c>
    </row>
    <row r="55" spans="1:2" x14ac:dyDescent="0.4">
      <c r="A55" s="1">
        <v>45.1</v>
      </c>
      <c r="B55" s="1">
        <v>0.98525691378303737</v>
      </c>
    </row>
    <row r="56" spans="1:2" x14ac:dyDescent="0.4">
      <c r="A56" s="1">
        <v>46.15</v>
      </c>
      <c r="B56" s="1">
        <v>1.0104758909208538</v>
      </c>
    </row>
    <row r="57" spans="1:2" x14ac:dyDescent="0.4">
      <c r="A57" s="1">
        <v>47.2</v>
      </c>
      <c r="B57" s="1">
        <v>0.99856718801783328</v>
      </c>
    </row>
    <row r="58" spans="1:2" x14ac:dyDescent="0.4">
      <c r="A58" s="1">
        <v>48.25</v>
      </c>
      <c r="B58" s="1">
        <v>1.0270775258668536</v>
      </c>
    </row>
    <row r="59" spans="1:2" x14ac:dyDescent="0.4">
      <c r="A59" s="1">
        <v>49.300000000000004</v>
      </c>
      <c r="B59" s="1">
        <v>1.0643215389663483</v>
      </c>
    </row>
    <row r="60" spans="1:2" x14ac:dyDescent="0.4">
      <c r="A60" s="1">
        <v>50.35</v>
      </c>
      <c r="B60" s="1">
        <v>0.93966414946247068</v>
      </c>
    </row>
    <row r="61" spans="1:2" x14ac:dyDescent="0.4">
      <c r="A61" s="1">
        <v>51.4</v>
      </c>
      <c r="B61" s="1">
        <v>0.95729303629183637</v>
      </c>
    </row>
    <row r="62" spans="1:2" x14ac:dyDescent="0.4">
      <c r="A62" s="1">
        <v>52.45</v>
      </c>
      <c r="B62" s="1">
        <v>1.0461787822757278</v>
      </c>
    </row>
    <row r="63" spans="1:2" x14ac:dyDescent="0.4">
      <c r="A63" s="1">
        <v>53.5</v>
      </c>
      <c r="B63" s="1">
        <v>1.0122483336729184</v>
      </c>
    </row>
    <row r="64" spans="1:2" x14ac:dyDescent="0.4">
      <c r="A64" s="1">
        <v>54.550000000000004</v>
      </c>
      <c r="B64" s="1">
        <v>1.0133672282707198</v>
      </c>
    </row>
    <row r="65" spans="1:2" x14ac:dyDescent="0.4">
      <c r="A65" s="1">
        <v>55.6</v>
      </c>
      <c r="B65" s="1">
        <v>0.94569389337500664</v>
      </c>
    </row>
    <row r="66" spans="1:2" x14ac:dyDescent="0.4">
      <c r="A66" s="1">
        <v>56.65</v>
      </c>
      <c r="B66" s="1">
        <v>0.9432019352493568</v>
      </c>
    </row>
    <row r="67" spans="1:2" x14ac:dyDescent="0.4">
      <c r="A67" s="1">
        <v>57.7</v>
      </c>
      <c r="B67" s="1">
        <v>1.0288049974279747</v>
      </c>
    </row>
    <row r="68" spans="1:2" x14ac:dyDescent="0.4">
      <c r="A68" s="1">
        <v>58.75</v>
      </c>
      <c r="B68" s="1">
        <v>0.99814873570399831</v>
      </c>
    </row>
    <row r="69" spans="1:2" x14ac:dyDescent="0.4">
      <c r="A69" s="1">
        <v>59.800000000000004</v>
      </c>
      <c r="B69" s="1">
        <v>0.9540915800721006</v>
      </c>
    </row>
    <row r="70" spans="1:2" x14ac:dyDescent="0.4">
      <c r="A70" s="1">
        <v>60.85</v>
      </c>
      <c r="B70" s="1">
        <v>1.0688537730064289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27" sqref="F27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1.2471000000000001</v>
      </c>
    </row>
    <row r="2" spans="1:8" x14ac:dyDescent="0.4">
      <c r="A2" s="3" t="s">
        <v>2</v>
      </c>
      <c r="B2" s="3">
        <v>-0.92579999999999996</v>
      </c>
    </row>
    <row r="3" spans="1:8" x14ac:dyDescent="0.4">
      <c r="A3" s="3" t="s">
        <v>3</v>
      </c>
      <c r="B3" s="3">
        <f>EXP(B2)</f>
        <v>0.39621432079595642</v>
      </c>
    </row>
    <row r="4" spans="1:8" x14ac:dyDescent="0.4">
      <c r="A4" s="4" t="s">
        <v>4</v>
      </c>
      <c r="B4" s="3">
        <v>4</v>
      </c>
    </row>
    <row r="5" spans="1:8" x14ac:dyDescent="0.4">
      <c r="A5" s="3" t="s">
        <v>14</v>
      </c>
      <c r="B5" s="3">
        <f>SQRT(SUM(G13:G16)/(B4-2))</f>
        <v>7.3777649793460715E-2</v>
      </c>
    </row>
    <row r="6" spans="1:8" x14ac:dyDescent="0.4">
      <c r="A6" s="3" t="s">
        <v>5</v>
      </c>
      <c r="B6" s="3">
        <f>$B$4*SUM(F13:F16)-(SUM(D13:D16))^2</f>
        <v>4.5741320641051804</v>
      </c>
    </row>
    <row r="7" spans="1:8" x14ac:dyDescent="0.4">
      <c r="A7" s="3" t="s">
        <v>7</v>
      </c>
      <c r="B7" s="3">
        <f>B5*SQRT(B4/B6)</f>
        <v>6.8992274460523279E-2</v>
      </c>
    </row>
    <row r="8" spans="1:8" x14ac:dyDescent="0.4">
      <c r="A8" s="3" t="s">
        <v>8</v>
      </c>
      <c r="B8" s="3">
        <f>B5*SQRT(SUM(F13:F16)/B6)</f>
        <v>6.7427392970816832E-2</v>
      </c>
    </row>
    <row r="9" spans="1:8" x14ac:dyDescent="0.4">
      <c r="A9" s="3" t="s">
        <v>6</v>
      </c>
      <c r="B9" s="3">
        <f>EXP(B2+B8)-B3</f>
        <v>2.763697317706465E-2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0.67750080039361626</v>
      </c>
      <c r="C13" s="1">
        <f>LN(-LN(B13))</f>
        <v>-0.94329060800840092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3.0592136850353998E-4</v>
      </c>
      <c r="H13" s="1">
        <f>EXP(-$B$3*A13^$B$1)</f>
        <v>0.67286247206226901</v>
      </c>
    </row>
    <row r="14" spans="1:8" x14ac:dyDescent="0.4">
      <c r="A14" s="1">
        <v>2.0499999999999998</v>
      </c>
      <c r="B14" s="1">
        <v>0.37829832175804962</v>
      </c>
      <c r="C14" s="1">
        <f t="shared" ref="C14:C17" si="0">LN(-LN(B14))</f>
        <v>-2.8325214289693118E-2</v>
      </c>
      <c r="D14" s="1">
        <f t="shared" ref="D14:D17" si="1">LN(A14)</f>
        <v>0.71783979315031676</v>
      </c>
      <c r="E14" s="1">
        <f>E13+1</f>
        <v>2</v>
      </c>
      <c r="F14" s="1">
        <f t="shared" ref="F14:F17" si="2">D14^2</f>
        <v>0.51529396863008958</v>
      </c>
      <c r="G14" s="1">
        <f t="shared" ref="G14:G17" si="3">(C14-$B$2-$B$1*D14)^2</f>
        <v>5.0930544904198618E-6</v>
      </c>
      <c r="H14" s="1">
        <f t="shared" ref="H14:H17" si="4">EXP(-$B$3*A14^$B$1)</f>
        <v>0.37912818790294428</v>
      </c>
    </row>
    <row r="15" spans="1:8" x14ac:dyDescent="0.4">
      <c r="A15" s="1">
        <v>3.0999999999999996</v>
      </c>
      <c r="B15" s="1">
        <v>0.17210319576815533</v>
      </c>
      <c r="C15" s="1">
        <f t="shared" si="0"/>
        <v>0.56512118066073946</v>
      </c>
      <c r="D15" s="1">
        <f t="shared" si="1"/>
        <v>1.1314021114911004</v>
      </c>
      <c r="E15" s="1">
        <f t="shared" ref="E15:E16" si="5">E14+1</f>
        <v>3</v>
      </c>
      <c r="F15" s="1">
        <f t="shared" si="2"/>
        <v>1.2800707378865204</v>
      </c>
      <c r="G15" s="1">
        <f t="shared" si="3"/>
        <v>6.3919397266421762E-3</v>
      </c>
      <c r="H15" s="1">
        <f t="shared" si="4"/>
        <v>0.1970192778902769</v>
      </c>
    </row>
    <row r="16" spans="1:8" x14ac:dyDescent="0.4">
      <c r="A16" s="1">
        <v>4.1500000000000004</v>
      </c>
      <c r="B16" s="1">
        <v>0.11182407360073708</v>
      </c>
      <c r="C16" s="1">
        <f t="shared" si="0"/>
        <v>0.78427974356390628</v>
      </c>
      <c r="D16" s="1">
        <f t="shared" si="1"/>
        <v>1.423108334242607</v>
      </c>
      <c r="E16" s="1">
        <f t="shared" si="5"/>
        <v>4</v>
      </c>
      <c r="F16" s="1">
        <f t="shared" si="2"/>
        <v>2.0252373309907674</v>
      </c>
      <c r="G16" s="1">
        <f t="shared" si="3"/>
        <v>4.1833290684569324E-3</v>
      </c>
      <c r="H16" s="1">
        <f t="shared" si="4"/>
        <v>9.6596656226527411E-2</v>
      </c>
    </row>
    <row r="17" spans="1:8" x14ac:dyDescent="0.4">
      <c r="A17" s="1">
        <v>5.1999999999999993</v>
      </c>
      <c r="B17" s="1">
        <v>8.3499807043710683E-2</v>
      </c>
      <c r="C17" s="1">
        <f t="shared" si="0"/>
        <v>0.90943164522323883</v>
      </c>
      <c r="D17" s="1">
        <f t="shared" si="1"/>
        <v>1.6486586255873816</v>
      </c>
      <c r="F17" s="1">
        <f t="shared" si="2"/>
        <v>2.7180752637236743</v>
      </c>
      <c r="G17" s="1">
        <f t="shared" si="3"/>
        <v>4.875728872219267E-2</v>
      </c>
      <c r="H17" s="1">
        <f t="shared" si="4"/>
        <v>4.5211388218529491E-2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2020-06-22T23:52:37Z</dcterms:modified>
</cp:coreProperties>
</file>