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ki Tanaka\Dropbox\DATA5\論文執筆\Hiraide\2-revise\SPring-8時分割データ\gitHUB用\"/>
    </mc:Choice>
  </mc:AlternateContent>
  <xr:revisionPtr revIDLastSave="0" documentId="13_ncr:1_{35EEF350-CA0C-4B7D-BA87-99E438F6456D}" xr6:coauthVersionLast="44" xr6:coauthVersionMax="44" xr10:uidLastSave="{00000000-0000-0000-0000-000000000000}"/>
  <bookViews>
    <workbookView xWindow="3315" yWindow="465" windowWidth="24570" windowHeight="14775" xr2:uid="{00000000-000D-0000-FFFF-FFFF00000000}"/>
  </bookViews>
  <sheets>
    <sheet name="open" sheetId="1" r:id="rId1"/>
    <sheet name="cl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B8" i="2"/>
  <c r="B5" i="2"/>
  <c r="B6" i="2"/>
  <c r="B7" i="2" s="1"/>
  <c r="E14" i="1"/>
  <c r="E15" i="1" s="1"/>
  <c r="E16" i="1" s="1"/>
  <c r="E17" i="1" s="1"/>
  <c r="E18" i="1" s="1"/>
  <c r="E19" i="1" s="1"/>
  <c r="E20" i="1" s="1"/>
  <c r="B3" i="1" l="1"/>
  <c r="B3" i="2"/>
  <c r="H13" i="2" s="1"/>
  <c r="C14" i="2"/>
  <c r="C15" i="2"/>
  <c r="C16" i="2"/>
  <c r="G16" i="2" s="1"/>
  <c r="C17" i="2"/>
  <c r="C18" i="2"/>
  <c r="C19" i="2"/>
  <c r="G19" i="2" s="1"/>
  <c r="C13" i="2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G14" i="2" l="1"/>
  <c r="H19" i="2"/>
  <c r="H16" i="2"/>
  <c r="H17" i="2"/>
  <c r="H15" i="2"/>
  <c r="H14" i="2"/>
  <c r="H18" i="2"/>
  <c r="G18" i="2"/>
  <c r="G15" i="2"/>
  <c r="G13" i="2"/>
  <c r="G17" i="2"/>
  <c r="B9" i="2" l="1"/>
  <c r="H14" i="1" l="1"/>
  <c r="H15" i="1"/>
  <c r="H16" i="1"/>
  <c r="H17" i="1"/>
  <c r="H18" i="1"/>
  <c r="H19" i="1"/>
  <c r="H20" i="1"/>
  <c r="H13" i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F13" i="1"/>
  <c r="C14" i="1"/>
  <c r="C15" i="1"/>
  <c r="C16" i="1"/>
  <c r="G16" i="1" s="1"/>
  <c r="C17" i="1"/>
  <c r="G17" i="1" s="1"/>
  <c r="C18" i="1"/>
  <c r="G18" i="1" s="1"/>
  <c r="C19" i="1"/>
  <c r="G19" i="1" s="1"/>
  <c r="C20" i="1"/>
  <c r="C13" i="1"/>
  <c r="G13" i="1" s="1"/>
  <c r="B6" i="1" l="1"/>
  <c r="G15" i="1"/>
  <c r="G14" i="1"/>
  <c r="B5" i="1" s="1"/>
  <c r="G20" i="1"/>
  <c r="B8" i="1" l="1"/>
  <c r="B9" i="1" s="1"/>
  <c r="B7" i="1"/>
</calcChain>
</file>

<file path=xl/sharedStrings.xml><?xml version="1.0" encoding="utf-8"?>
<sst xmlns="http://schemas.openxmlformats.org/spreadsheetml/2006/main" count="34" uniqueCount="18">
  <si>
    <t>alpha</t>
    <phoneticPr fontId="3"/>
  </si>
  <si>
    <t>n</t>
    <phoneticPr fontId="3"/>
  </si>
  <si>
    <t>c</t>
    <phoneticPr fontId="3"/>
  </si>
  <si>
    <t>k</t>
    <phoneticPr fontId="3"/>
  </si>
  <si>
    <t>Num of data</t>
    <phoneticPr fontId="1"/>
  </si>
  <si>
    <t>delta</t>
    <phoneticPr fontId="3"/>
  </si>
  <si>
    <t>k_error</t>
    <phoneticPr fontId="3"/>
  </si>
  <si>
    <t>n_error</t>
    <phoneticPr fontId="3"/>
  </si>
  <si>
    <t>c_error</t>
    <phoneticPr fontId="3"/>
  </si>
  <si>
    <t>x=LN(t)</t>
    <phoneticPr fontId="3"/>
  </si>
  <si>
    <t>x^2</t>
    <phoneticPr fontId="3"/>
  </si>
  <si>
    <t>y=LN(-LN(1-alpha))</t>
    <phoneticPr fontId="3"/>
  </si>
  <si>
    <t>alpha=1-exp[-kt^n]</t>
    <phoneticPr fontId="3"/>
  </si>
  <si>
    <t>(y-c-nx)^2</t>
    <phoneticPr fontId="3"/>
  </si>
  <si>
    <t>y_error</t>
    <phoneticPr fontId="3"/>
  </si>
  <si>
    <t>y=LN(-LN(alpha))</t>
    <phoneticPr fontId="3"/>
  </si>
  <si>
    <t>alpha=exp[-kt^n]</t>
    <phoneticPr fontId="3"/>
  </si>
  <si>
    <t>time 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</si>
</sst>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open!$A$13:$A$60</c:f>
              <c:numCache>
                <c:formatCode>General</c:formatCode>
                <c:ptCount val="48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25.15</c:v>
                </c:pt>
                <c:pt idx="24">
                  <c:v>26.200000000000003</c:v>
                </c:pt>
                <c:pt idx="25">
                  <c:v>27.25</c:v>
                </c:pt>
                <c:pt idx="26">
                  <c:v>28.300000000000004</c:v>
                </c:pt>
                <c:pt idx="27">
                  <c:v>29.35</c:v>
                </c:pt>
                <c:pt idx="28">
                  <c:v>30.4</c:v>
                </c:pt>
                <c:pt idx="29">
                  <c:v>31.450000000000003</c:v>
                </c:pt>
                <c:pt idx="30">
                  <c:v>32.5</c:v>
                </c:pt>
                <c:pt idx="31">
                  <c:v>33.550000000000004</c:v>
                </c:pt>
                <c:pt idx="32">
                  <c:v>34.6</c:v>
                </c:pt>
                <c:pt idx="33">
                  <c:v>35.65</c:v>
                </c:pt>
                <c:pt idx="34">
                  <c:v>36.700000000000003</c:v>
                </c:pt>
                <c:pt idx="35">
                  <c:v>37.75</c:v>
                </c:pt>
                <c:pt idx="36">
                  <c:v>38.800000000000004</c:v>
                </c:pt>
                <c:pt idx="37">
                  <c:v>39.85</c:v>
                </c:pt>
                <c:pt idx="38">
                  <c:v>40.9</c:v>
                </c:pt>
                <c:pt idx="39">
                  <c:v>41.95</c:v>
                </c:pt>
                <c:pt idx="40">
                  <c:v>43</c:v>
                </c:pt>
                <c:pt idx="41">
                  <c:v>44.050000000000004</c:v>
                </c:pt>
                <c:pt idx="42">
                  <c:v>45.1</c:v>
                </c:pt>
                <c:pt idx="43">
                  <c:v>46.15</c:v>
                </c:pt>
                <c:pt idx="44">
                  <c:v>47.2</c:v>
                </c:pt>
                <c:pt idx="45">
                  <c:v>48.25</c:v>
                </c:pt>
                <c:pt idx="46">
                  <c:v>49.300000000000004</c:v>
                </c:pt>
                <c:pt idx="47">
                  <c:v>50.35</c:v>
                </c:pt>
              </c:numCache>
            </c:numRef>
          </c:xVal>
          <c:yVal>
            <c:numRef>
              <c:f>open!$B$13:$B$60</c:f>
              <c:numCache>
                <c:formatCode>General</c:formatCode>
                <c:ptCount val="48"/>
                <c:pt idx="0">
                  <c:v>0.17091164070918916</c:v>
                </c:pt>
                <c:pt idx="1">
                  <c:v>0.49722996939256525</c:v>
                </c:pt>
                <c:pt idx="2">
                  <c:v>0.73284706157385771</c:v>
                </c:pt>
                <c:pt idx="3">
                  <c:v>0.7228991806444065</c:v>
                </c:pt>
                <c:pt idx="4">
                  <c:v>0.82674918684161847</c:v>
                </c:pt>
                <c:pt idx="5">
                  <c:v>0.91060611326617991</c:v>
                </c:pt>
                <c:pt idx="6">
                  <c:v>0.94291740694934267</c:v>
                </c:pt>
                <c:pt idx="7">
                  <c:v>0.97179931868975911</c:v>
                </c:pt>
                <c:pt idx="8">
                  <c:v>1.0152046714879432</c:v>
                </c:pt>
                <c:pt idx="9">
                  <c:v>1.0101196475780685</c:v>
                </c:pt>
                <c:pt idx="10">
                  <c:v>0.98234728526214132</c:v>
                </c:pt>
                <c:pt idx="11">
                  <c:v>1.0057996943304262</c:v>
                </c:pt>
                <c:pt idx="12">
                  <c:v>0.98711843308980629</c:v>
                </c:pt>
                <c:pt idx="13">
                  <c:v>0.95992973662735992</c:v>
                </c:pt>
                <c:pt idx="14">
                  <c:v>1.0075351837017696</c:v>
                </c:pt>
                <c:pt idx="15">
                  <c:v>1.0130508454207052</c:v>
                </c:pt>
                <c:pt idx="16">
                  <c:v>0.97033859811168333</c:v>
                </c:pt>
                <c:pt idx="17">
                  <c:v>1.0220955171159001</c:v>
                </c:pt>
                <c:pt idx="18">
                  <c:v>1.0341319916023504</c:v>
                </c:pt>
                <c:pt idx="19">
                  <c:v>0.9315396094793702</c:v>
                </c:pt>
                <c:pt idx="20">
                  <c:v>0.94011617988602969</c:v>
                </c:pt>
                <c:pt idx="21">
                  <c:v>0.96044226104302743</c:v>
                </c:pt>
                <c:pt idx="22">
                  <c:v>1.0317944139961412</c:v>
                </c:pt>
                <c:pt idx="23">
                  <c:v>0.98886614303131337</c:v>
                </c:pt>
                <c:pt idx="24">
                  <c:v>1.0217149257999898</c:v>
                </c:pt>
                <c:pt idx="25">
                  <c:v>0.94224977501536311</c:v>
                </c:pt>
                <c:pt idx="26">
                  <c:v>0.99970805129269302</c:v>
                </c:pt>
                <c:pt idx="27">
                  <c:v>0.96845047608884349</c:v>
                </c:pt>
                <c:pt idx="28">
                  <c:v>0.98743951410972775</c:v>
                </c:pt>
                <c:pt idx="29">
                  <c:v>1.0209839541163392</c:v>
                </c:pt>
                <c:pt idx="30">
                  <c:v>0.97818069321406664</c:v>
                </c:pt>
                <c:pt idx="31">
                  <c:v>0.99154260898317093</c:v>
                </c:pt>
                <c:pt idx="32">
                  <c:v>0.97274506195162547</c:v>
                </c:pt>
                <c:pt idx="33">
                  <c:v>1.0033983889037137</c:v>
                </c:pt>
                <c:pt idx="34">
                  <c:v>0.97717095853641511</c:v>
                </c:pt>
                <c:pt idx="35">
                  <c:v>1.0075453540864054</c:v>
                </c:pt>
                <c:pt idx="36">
                  <c:v>0.93651432974680549</c:v>
                </c:pt>
                <c:pt idx="37">
                  <c:v>0.96716031264144953</c:v>
                </c:pt>
                <c:pt idx="38">
                  <c:v>0.95490834901184884</c:v>
                </c:pt>
                <c:pt idx="39">
                  <c:v>0.98927609593281762</c:v>
                </c:pt>
                <c:pt idx="40">
                  <c:v>0.9886877915345802</c:v>
                </c:pt>
                <c:pt idx="41">
                  <c:v>0.99336519829003378</c:v>
                </c:pt>
                <c:pt idx="42">
                  <c:v>1.0021500895125874</c:v>
                </c:pt>
                <c:pt idx="43">
                  <c:v>0.95650997591241149</c:v>
                </c:pt>
                <c:pt idx="44">
                  <c:v>0.95940273643744811</c:v>
                </c:pt>
                <c:pt idx="45">
                  <c:v>0.98012802898820284</c:v>
                </c:pt>
                <c:pt idx="46">
                  <c:v>0.95413048665634181</c:v>
                </c:pt>
                <c:pt idx="47">
                  <c:v>0.96823916419870593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1BC-9DA5-FEDF6749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open!$A$14:$A$22</c:f>
              <c:numCache>
                <c:formatCode>General</c:formatCode>
                <c:ptCount val="9"/>
                <c:pt idx="0">
                  <c:v>2.0499999999999998</c:v>
                </c:pt>
                <c:pt idx="1">
                  <c:v>3.0999999999999996</c:v>
                </c:pt>
                <c:pt idx="2">
                  <c:v>4.1500000000000004</c:v>
                </c:pt>
                <c:pt idx="3">
                  <c:v>5.1999999999999993</c:v>
                </c:pt>
                <c:pt idx="4">
                  <c:v>6.25</c:v>
                </c:pt>
                <c:pt idx="5">
                  <c:v>7.2999999999999989</c:v>
                </c:pt>
                <c:pt idx="6">
                  <c:v>8.35</c:v>
                </c:pt>
                <c:pt idx="7">
                  <c:v>9.4</c:v>
                </c:pt>
                <c:pt idx="8">
                  <c:v>10.45</c:v>
                </c:pt>
              </c:numCache>
            </c:numRef>
          </c:xVal>
          <c:yVal>
            <c:numRef>
              <c:f>open!$H$14:$H$22</c:f>
              <c:numCache>
                <c:formatCode>General</c:formatCode>
                <c:ptCount val="9"/>
                <c:pt idx="0">
                  <c:v>0.43772332327368657</c:v>
                </c:pt>
                <c:pt idx="1">
                  <c:v>0.62694871405813757</c:v>
                </c:pt>
                <c:pt idx="2">
                  <c:v>0.76333780757391712</c:v>
                </c:pt>
                <c:pt idx="3">
                  <c:v>0.8552213548519696</c:v>
                </c:pt>
                <c:pt idx="4">
                  <c:v>0.91413226502393696</c:v>
                </c:pt>
                <c:pt idx="5">
                  <c:v>0.9504386404440277</c:v>
                </c:pt>
                <c:pt idx="6">
                  <c:v>0.97208308797411713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C-41BC-9DA5-FEDF6749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0376"/>
        <c:axId val="560045472"/>
      </c:scatterChart>
      <c:valAx>
        <c:axId val="5600403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5472"/>
        <c:crosses val="autoZero"/>
        <c:crossBetween val="midCat"/>
      </c:valAx>
      <c:valAx>
        <c:axId val="5600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open!$D$13:$D$28</c:f>
              <c:numCache>
                <c:formatCode>General</c:formatCode>
                <c:ptCount val="16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</c:numCache>
            </c:numRef>
          </c:xVal>
          <c:yVal>
            <c:numRef>
              <c:f>open!$C$13:$C$28</c:f>
              <c:numCache>
                <c:formatCode>General</c:formatCode>
                <c:ptCount val="16"/>
                <c:pt idx="0">
                  <c:v>-1.674357604161846</c:v>
                </c:pt>
                <c:pt idx="1">
                  <c:v>-0.37451541577814085</c:v>
                </c:pt>
                <c:pt idx="2">
                  <c:v>0.2775817213148048</c:v>
                </c:pt>
                <c:pt idx="3">
                  <c:v>0.24949244631917222</c:v>
                </c:pt>
                <c:pt idx="4">
                  <c:v>0.56133713263877894</c:v>
                </c:pt>
                <c:pt idx="5">
                  <c:v>0.88157628997309068</c:v>
                </c:pt>
                <c:pt idx="6">
                  <c:v>1.0519594594368675</c:v>
                </c:pt>
                <c:pt idx="7">
                  <c:v>1.2721198778164271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54-8CB0-CFFCA15A5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81125852175753"/>
                  <c:y val="4.8324460043244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open!$D$13:$D$20</c:f>
              <c:numCache>
                <c:formatCode>General</c:formatCode>
                <c:ptCount val="8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</c:numCache>
            </c:numRef>
          </c:xVal>
          <c:yVal>
            <c:numRef>
              <c:f>open!$C$13:$C$20</c:f>
              <c:numCache>
                <c:formatCode>General</c:formatCode>
                <c:ptCount val="8"/>
                <c:pt idx="0">
                  <c:v>-1.674357604161846</c:v>
                </c:pt>
                <c:pt idx="1">
                  <c:v>-0.37451541577814085</c:v>
                </c:pt>
                <c:pt idx="2">
                  <c:v>0.2775817213148048</c:v>
                </c:pt>
                <c:pt idx="3">
                  <c:v>0.24949244631917222</c:v>
                </c:pt>
                <c:pt idx="4">
                  <c:v>0.56133713263877894</c:v>
                </c:pt>
                <c:pt idx="5">
                  <c:v>0.88157628997309068</c:v>
                </c:pt>
                <c:pt idx="6">
                  <c:v>1.0519594594368675</c:v>
                </c:pt>
                <c:pt idx="7">
                  <c:v>1.2721198778164271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6-4054-8CB0-CFFCA1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5080"/>
        <c:axId val="560039984"/>
      </c:scatterChart>
      <c:valAx>
        <c:axId val="5600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39984"/>
        <c:crosses val="autoZero"/>
        <c:crossBetween val="midCat"/>
      </c:valAx>
      <c:valAx>
        <c:axId val="5600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closed!$A$13:$A$39</c:f>
              <c:numCache>
                <c:formatCode>General</c:formatCode>
                <c:ptCount val="27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</c:numCache>
            </c:numRef>
          </c:xVal>
          <c:yVal>
            <c:numRef>
              <c:f>closed!$B$13:$B$39</c:f>
              <c:numCache>
                <c:formatCode>General</c:formatCode>
                <c:ptCount val="27"/>
                <c:pt idx="0">
                  <c:v>0.89209846851322372</c:v>
                </c:pt>
                <c:pt idx="1">
                  <c:v>0.48913146733442087</c:v>
                </c:pt>
                <c:pt idx="2">
                  <c:v>0.34033451763719424</c:v>
                </c:pt>
                <c:pt idx="3">
                  <c:v>0.25128813837988778</c:v>
                </c:pt>
                <c:pt idx="4">
                  <c:v>0.12870150753281304</c:v>
                </c:pt>
                <c:pt idx="5">
                  <c:v>2.978591298894907E-2</c:v>
                </c:pt>
                <c:pt idx="6">
                  <c:v>1.9289149452048186E-2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6-486C-B867-880592F18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closed!$A$14:$A$18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3.0999999999999996</c:v>
                </c:pt>
                <c:pt idx="2">
                  <c:v>4.1500000000000004</c:v>
                </c:pt>
                <c:pt idx="3">
                  <c:v>5.1999999999999993</c:v>
                </c:pt>
                <c:pt idx="4">
                  <c:v>6.25</c:v>
                </c:pt>
              </c:numCache>
            </c:numRef>
          </c:xVal>
          <c:yVal>
            <c:numRef>
              <c:f>closed!$H$14:$H$18</c:f>
              <c:numCache>
                <c:formatCode>General</c:formatCode>
                <c:ptCount val="5"/>
                <c:pt idx="0">
                  <c:v>0.52547524536265522</c:v>
                </c:pt>
                <c:pt idx="1">
                  <c:v>0.32624226304364018</c:v>
                </c:pt>
                <c:pt idx="2">
                  <c:v>0.19089177911307992</c:v>
                </c:pt>
                <c:pt idx="3">
                  <c:v>0.10639027774040104</c:v>
                </c:pt>
                <c:pt idx="4">
                  <c:v>5.6865038554504102E-2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6-486C-B867-880592F1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3512"/>
        <c:axId val="560041944"/>
      </c:scatterChart>
      <c:valAx>
        <c:axId val="56004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1944"/>
        <c:crosses val="autoZero"/>
        <c:crossBetween val="midCat"/>
      </c:valAx>
      <c:valAx>
        <c:axId val="5600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closed!$D$13:$D$28</c:f>
              <c:numCache>
                <c:formatCode>General</c:formatCode>
                <c:ptCount val="16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</c:numCache>
            </c:numRef>
          </c:xVal>
          <c:yVal>
            <c:numRef>
              <c:f>closed!$C$13:$C$28</c:f>
              <c:numCache>
                <c:formatCode>General</c:formatCode>
                <c:ptCount val="16"/>
                <c:pt idx="0">
                  <c:v>-2.1699899729185432</c:v>
                </c:pt>
                <c:pt idx="1">
                  <c:v>-0.33529935791185017</c:v>
                </c:pt>
                <c:pt idx="2">
                  <c:v>7.4946299625863563E-2</c:v>
                </c:pt>
                <c:pt idx="3">
                  <c:v>0.32292013212433024</c:v>
                </c:pt>
                <c:pt idx="4">
                  <c:v>0.71796634656013925</c:v>
                </c:pt>
                <c:pt idx="5">
                  <c:v>1.2566752244121437</c:v>
                </c:pt>
                <c:pt idx="6">
                  <c:v>1.3732629564252101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919-B79F-FBA939DEC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2599442781359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closed!$D$14:$D$18</c:f>
              <c:numCache>
                <c:formatCode>General</c:formatCode>
                <c:ptCount val="5"/>
                <c:pt idx="0">
                  <c:v>0.71783979315031676</c:v>
                </c:pt>
                <c:pt idx="1">
                  <c:v>1.1314021114911004</c:v>
                </c:pt>
                <c:pt idx="2">
                  <c:v>1.423108334242607</c:v>
                </c:pt>
                <c:pt idx="3">
                  <c:v>1.6486586255873816</c:v>
                </c:pt>
                <c:pt idx="4">
                  <c:v>1.8325814637483102</c:v>
                </c:pt>
              </c:numCache>
            </c:numRef>
          </c:xVal>
          <c:yVal>
            <c:numRef>
              <c:f>closed!$C$14:$C$18</c:f>
              <c:numCache>
                <c:formatCode>General</c:formatCode>
                <c:ptCount val="5"/>
                <c:pt idx="0">
                  <c:v>-0.33529935791185017</c:v>
                </c:pt>
                <c:pt idx="1">
                  <c:v>7.4946299625863563E-2</c:v>
                </c:pt>
                <c:pt idx="2">
                  <c:v>0.32292013212433024</c:v>
                </c:pt>
                <c:pt idx="3">
                  <c:v>0.71796634656013925</c:v>
                </c:pt>
                <c:pt idx="4">
                  <c:v>1.2566752244121437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919-B79F-FBA939DE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6256"/>
        <c:axId val="560049392"/>
      </c:scatterChart>
      <c:valAx>
        <c:axId val="5600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9392"/>
        <c:crosses val="autoZero"/>
        <c:crossBetween val="midCat"/>
      </c:valAx>
      <c:valAx>
        <c:axId val="5600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CE9BE-902F-4151-BEAF-7586E423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314E3E-4FCC-4787-8E2B-B1EB8369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3E9DD-AD1B-4727-8439-8CE1E338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1B6437-4330-4BE6-B00E-99053D89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C6" sqref="C6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1.3008999999999999</v>
      </c>
    </row>
    <row r="2" spans="1:8" x14ac:dyDescent="0.4">
      <c r="A2" s="3" t="s">
        <v>2</v>
      </c>
      <c r="B2" s="3">
        <v>-1.4859</v>
      </c>
    </row>
    <row r="3" spans="1:8" x14ac:dyDescent="0.4">
      <c r="A3" s="3" t="s">
        <v>3</v>
      </c>
      <c r="B3" s="3">
        <f>EXP(B2)</f>
        <v>0.22629858027579408</v>
      </c>
    </row>
    <row r="4" spans="1:8" x14ac:dyDescent="0.4">
      <c r="A4" s="4" t="s">
        <v>4</v>
      </c>
      <c r="B4" s="3">
        <v>8</v>
      </c>
    </row>
    <row r="5" spans="1:8" x14ac:dyDescent="0.4">
      <c r="A5" s="3" t="s">
        <v>14</v>
      </c>
      <c r="B5" s="3">
        <f>SQRT(SUM(G13:G20)/(B4-2))</f>
        <v>0.17206637896535482</v>
      </c>
    </row>
    <row r="6" spans="1:8" x14ac:dyDescent="0.4">
      <c r="A6" s="3" t="s">
        <v>5</v>
      </c>
      <c r="B6" s="3">
        <f>$B$4*SUM(F14:F20)-(SUM(D14:D20))^2</f>
        <v>28.800817407505448</v>
      </c>
    </row>
    <row r="7" spans="1:8" x14ac:dyDescent="0.4">
      <c r="A7" s="3" t="s">
        <v>7</v>
      </c>
      <c r="B7" s="3">
        <f>B5*SQRT(B4/B6)</f>
        <v>9.0685657457703447E-2</v>
      </c>
    </row>
    <row r="8" spans="1:8" x14ac:dyDescent="0.4">
      <c r="A8" s="3" t="s">
        <v>8</v>
      </c>
      <c r="B8" s="3">
        <f>B5*SQRT(SUM(F14:F20)/B6)</f>
        <v>0.13735461222605014</v>
      </c>
    </row>
    <row r="9" spans="1:8" x14ac:dyDescent="0.4">
      <c r="A9" s="3" t="s">
        <v>6</v>
      </c>
      <c r="B9" s="3">
        <f>EXP(B2+B8)-B3</f>
        <v>3.3319048818557406E-2</v>
      </c>
    </row>
    <row r="12" spans="1:8" x14ac:dyDescent="0.4">
      <c r="A12" s="2" t="s">
        <v>17</v>
      </c>
      <c r="B12" s="2" t="s">
        <v>0</v>
      </c>
      <c r="C12" s="2" t="s">
        <v>11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12</v>
      </c>
    </row>
    <row r="13" spans="1:8" x14ac:dyDescent="0.4">
      <c r="A13" s="1">
        <v>1</v>
      </c>
      <c r="B13" s="1">
        <v>0.17091164070918916</v>
      </c>
      <c r="C13" s="1">
        <f>LN(-LN(1-B13))</f>
        <v>-1.674357604161846</v>
      </c>
      <c r="D13" s="1">
        <f>LN(A13)</f>
        <v>0</v>
      </c>
      <c r="E13" s="1">
        <v>1</v>
      </c>
      <c r="F13" s="1">
        <f>D13^2</f>
        <v>0</v>
      </c>
      <c r="G13" s="1">
        <f>(C13-$B$2-$B$1*D13)^2</f>
        <v>3.551626856642303E-2</v>
      </c>
      <c r="H13" s="1">
        <f>1-EXP(-$B$3*A13^$B$1)</f>
        <v>0.20252004567030912</v>
      </c>
    </row>
    <row r="14" spans="1:8" x14ac:dyDescent="0.4">
      <c r="A14" s="1">
        <v>2.0499999999999998</v>
      </c>
      <c r="B14" s="1">
        <v>0.49722996939256525</v>
      </c>
      <c r="C14" s="1">
        <f t="shared" ref="C14:C20" si="0">LN(-LN(1-B14))</f>
        <v>-0.37451541577814085</v>
      </c>
      <c r="D14" s="1">
        <f t="shared" ref="D14:D20" si="1">LN(A14)</f>
        <v>0.71783979315031676</v>
      </c>
      <c r="E14" s="1">
        <f>E13+1</f>
        <v>2</v>
      </c>
      <c r="F14" s="1">
        <f t="shared" ref="F14:F20" si="2">D14^2</f>
        <v>0.51529396863008958</v>
      </c>
      <c r="G14" s="1">
        <f t="shared" ref="G14:G20" si="3">(C14-$B$2-$B$1*D14)^2</f>
        <v>3.1522865235965737E-2</v>
      </c>
      <c r="H14" s="1">
        <f t="shared" ref="H14:H20" si="4">1-EXP(-$B$3*A14^$B$1)</f>
        <v>0.43772332327368657</v>
      </c>
    </row>
    <row r="15" spans="1:8" x14ac:dyDescent="0.4">
      <c r="A15" s="1">
        <v>3.0999999999999996</v>
      </c>
      <c r="B15" s="1">
        <v>0.73284706157385771</v>
      </c>
      <c r="C15" s="1">
        <f t="shared" si="0"/>
        <v>0.2775817213148048</v>
      </c>
      <c r="D15" s="1">
        <f t="shared" si="1"/>
        <v>1.1314021114911004</v>
      </c>
      <c r="E15" s="1">
        <f t="shared" ref="E15:E20" si="5">E14+1</f>
        <v>3</v>
      </c>
      <c r="F15" s="1">
        <f t="shared" si="2"/>
        <v>1.2800707378865204</v>
      </c>
      <c r="G15" s="1">
        <f t="shared" si="3"/>
        <v>8.5054306340090688E-2</v>
      </c>
      <c r="H15" s="1">
        <f t="shared" si="4"/>
        <v>0.62694871405813757</v>
      </c>
    </row>
    <row r="16" spans="1:8" x14ac:dyDescent="0.4">
      <c r="A16" s="1">
        <v>4.1500000000000004</v>
      </c>
      <c r="B16" s="1">
        <v>0.7228991806444065</v>
      </c>
      <c r="C16" s="1">
        <f t="shared" si="0"/>
        <v>0.24949244631917222</v>
      </c>
      <c r="D16" s="1">
        <f t="shared" si="1"/>
        <v>1.423108334242607</v>
      </c>
      <c r="E16" s="1">
        <f t="shared" si="5"/>
        <v>4</v>
      </c>
      <c r="F16" s="1">
        <f t="shared" si="2"/>
        <v>2.0252373309907674</v>
      </c>
      <c r="G16" s="1">
        <f t="shared" si="3"/>
        <v>1.3439576096377632E-2</v>
      </c>
      <c r="H16" s="1">
        <f t="shared" si="4"/>
        <v>0.76333780757391712</v>
      </c>
    </row>
    <row r="17" spans="1:8" x14ac:dyDescent="0.4">
      <c r="A17" s="1">
        <v>5.1999999999999993</v>
      </c>
      <c r="B17" s="1">
        <v>0.82674918684161847</v>
      </c>
      <c r="C17" s="1">
        <f t="shared" si="0"/>
        <v>0.56133713263877894</v>
      </c>
      <c r="D17" s="1">
        <f t="shared" si="1"/>
        <v>1.6486586255873816</v>
      </c>
      <c r="E17" s="1">
        <f t="shared" si="5"/>
        <v>5</v>
      </c>
      <c r="F17" s="1">
        <f t="shared" si="2"/>
        <v>2.7180752637236743</v>
      </c>
      <c r="G17" s="1">
        <f t="shared" si="3"/>
        <v>9.5068103188862448E-3</v>
      </c>
      <c r="H17" s="1">
        <f t="shared" si="4"/>
        <v>0.8552213548519696</v>
      </c>
    </row>
    <row r="18" spans="1:8" x14ac:dyDescent="0.4">
      <c r="A18" s="1">
        <v>6.25</v>
      </c>
      <c r="B18" s="1">
        <v>0.91060611326617991</v>
      </c>
      <c r="C18" s="1">
        <f t="shared" si="0"/>
        <v>0.88157628997309068</v>
      </c>
      <c r="D18" s="1">
        <f t="shared" si="1"/>
        <v>1.8325814637483102</v>
      </c>
      <c r="E18" s="1">
        <f t="shared" si="5"/>
        <v>6</v>
      </c>
      <c r="F18" s="1">
        <f t="shared" si="2"/>
        <v>3.3583548212738994</v>
      </c>
      <c r="G18" s="1">
        <f t="shared" si="3"/>
        <v>2.7320573246848842E-4</v>
      </c>
      <c r="H18" s="1">
        <f t="shared" si="4"/>
        <v>0.91413226502393696</v>
      </c>
    </row>
    <row r="19" spans="1:8" x14ac:dyDescent="0.4">
      <c r="A19" s="1">
        <v>7.2999999999999989</v>
      </c>
      <c r="B19" s="1">
        <v>0.94291740694934267</v>
      </c>
      <c r="C19" s="1">
        <f t="shared" si="0"/>
        <v>1.0519594594368675</v>
      </c>
      <c r="D19" s="1">
        <f t="shared" si="1"/>
        <v>1.9878743481543453</v>
      </c>
      <c r="E19" s="1">
        <f t="shared" si="5"/>
        <v>7</v>
      </c>
      <c r="F19" s="1">
        <f t="shared" si="2"/>
        <v>3.951644424050063</v>
      </c>
      <c r="G19" s="1">
        <f t="shared" si="3"/>
        <v>2.3199905364675974E-3</v>
      </c>
      <c r="H19" s="1">
        <f t="shared" si="4"/>
        <v>0.9504386404440277</v>
      </c>
    </row>
    <row r="20" spans="1:8" x14ac:dyDescent="0.4">
      <c r="A20" s="1">
        <v>8.35</v>
      </c>
      <c r="B20" s="1">
        <v>0.97179931868975911</v>
      </c>
      <c r="C20" s="1">
        <f t="shared" si="0"/>
        <v>1.2721198778164271</v>
      </c>
      <c r="D20" s="1">
        <f t="shared" si="1"/>
        <v>2.1222615388627641</v>
      </c>
      <c r="E20" s="1">
        <f t="shared" si="5"/>
        <v>8</v>
      </c>
      <c r="F20" s="1">
        <f t="shared" si="2"/>
        <v>4.5039940393361482</v>
      </c>
      <c r="G20" s="1">
        <f t="shared" si="3"/>
        <v>8.009794815199851E-6</v>
      </c>
      <c r="H20" s="1">
        <f t="shared" si="4"/>
        <v>0.97208308797411713</v>
      </c>
    </row>
    <row r="21" spans="1:8" x14ac:dyDescent="0.4">
      <c r="A21" s="1">
        <v>9.4</v>
      </c>
      <c r="B21" s="1">
        <v>1.0152046714879432</v>
      </c>
    </row>
    <row r="22" spans="1:8" x14ac:dyDescent="0.4">
      <c r="A22" s="1">
        <v>10.45</v>
      </c>
      <c r="B22" s="1">
        <v>1.0101196475780685</v>
      </c>
    </row>
    <row r="23" spans="1:8" x14ac:dyDescent="0.4">
      <c r="A23" s="1">
        <v>11.5</v>
      </c>
      <c r="B23" s="1">
        <v>0.98234728526214132</v>
      </c>
    </row>
    <row r="24" spans="1:8" x14ac:dyDescent="0.4">
      <c r="A24" s="1">
        <v>12.549999999999999</v>
      </c>
      <c r="B24" s="1">
        <v>1.0057996943304262</v>
      </c>
    </row>
    <row r="25" spans="1:8" x14ac:dyDescent="0.4">
      <c r="A25" s="1">
        <v>13.6</v>
      </c>
      <c r="B25" s="1">
        <v>0.98711843308980629</v>
      </c>
    </row>
    <row r="26" spans="1:8" x14ac:dyDescent="0.4">
      <c r="A26" s="1">
        <v>14.65</v>
      </c>
      <c r="B26" s="1">
        <v>0.95992973662735992</v>
      </c>
    </row>
    <row r="27" spans="1:8" x14ac:dyDescent="0.4">
      <c r="A27" s="1">
        <v>15.700000000000001</v>
      </c>
      <c r="B27" s="1">
        <v>1.0075351837017696</v>
      </c>
    </row>
    <row r="28" spans="1:8" x14ac:dyDescent="0.4">
      <c r="A28" s="1">
        <v>16.75</v>
      </c>
      <c r="B28" s="1">
        <v>1.0130508454207052</v>
      </c>
    </row>
    <row r="29" spans="1:8" x14ac:dyDescent="0.4">
      <c r="A29" s="1">
        <v>17.799999999999997</v>
      </c>
      <c r="B29" s="1">
        <v>0.97033859811168333</v>
      </c>
    </row>
    <row r="30" spans="1:8" x14ac:dyDescent="0.4">
      <c r="A30" s="1">
        <v>18.850000000000001</v>
      </c>
      <c r="B30" s="1">
        <v>1.0220955171159001</v>
      </c>
    </row>
    <row r="31" spans="1:8" x14ac:dyDescent="0.4">
      <c r="A31" s="1">
        <v>19.899999999999999</v>
      </c>
      <c r="B31" s="1">
        <v>1.0341319916023504</v>
      </c>
    </row>
    <row r="32" spans="1:8" x14ac:dyDescent="0.4">
      <c r="A32" s="1">
        <v>20.950000000000003</v>
      </c>
      <c r="B32" s="1">
        <v>0.9315396094793702</v>
      </c>
    </row>
    <row r="33" spans="1:2" x14ac:dyDescent="0.4">
      <c r="A33" s="1">
        <v>22</v>
      </c>
      <c r="B33" s="1">
        <v>0.94011617988602969</v>
      </c>
    </row>
    <row r="34" spans="1:2" x14ac:dyDescent="0.4">
      <c r="A34" s="1">
        <v>23.049999999999997</v>
      </c>
      <c r="B34" s="1">
        <v>0.96044226104302743</v>
      </c>
    </row>
    <row r="35" spans="1:2" x14ac:dyDescent="0.4">
      <c r="A35" s="1">
        <v>24.1</v>
      </c>
      <c r="B35" s="1">
        <v>1.0317944139961412</v>
      </c>
    </row>
    <row r="36" spans="1:2" x14ac:dyDescent="0.4">
      <c r="A36" s="1">
        <v>25.15</v>
      </c>
      <c r="B36" s="1">
        <v>0.98886614303131337</v>
      </c>
    </row>
    <row r="37" spans="1:2" x14ac:dyDescent="0.4">
      <c r="A37" s="1">
        <v>26.200000000000003</v>
      </c>
      <c r="B37" s="1">
        <v>1.0217149257999898</v>
      </c>
    </row>
    <row r="38" spans="1:2" x14ac:dyDescent="0.4">
      <c r="A38" s="1">
        <v>27.25</v>
      </c>
      <c r="B38" s="1">
        <v>0.94224977501536311</v>
      </c>
    </row>
    <row r="39" spans="1:2" x14ac:dyDescent="0.4">
      <c r="A39" s="1">
        <v>28.300000000000004</v>
      </c>
      <c r="B39" s="1">
        <v>0.99970805129269302</v>
      </c>
    </row>
    <row r="40" spans="1:2" x14ac:dyDescent="0.4">
      <c r="A40" s="1">
        <v>29.35</v>
      </c>
      <c r="B40" s="1">
        <v>0.96845047608884349</v>
      </c>
    </row>
    <row r="41" spans="1:2" x14ac:dyDescent="0.4">
      <c r="A41" s="1">
        <v>30.4</v>
      </c>
      <c r="B41" s="1">
        <v>0.98743951410972775</v>
      </c>
    </row>
    <row r="42" spans="1:2" x14ac:dyDescent="0.4">
      <c r="A42" s="1">
        <v>31.450000000000003</v>
      </c>
      <c r="B42" s="1">
        <v>1.0209839541163392</v>
      </c>
    </row>
    <row r="43" spans="1:2" x14ac:dyDescent="0.4">
      <c r="A43" s="1">
        <v>32.5</v>
      </c>
      <c r="B43" s="1">
        <v>0.97818069321406664</v>
      </c>
    </row>
    <row r="44" spans="1:2" x14ac:dyDescent="0.4">
      <c r="A44" s="1">
        <v>33.550000000000004</v>
      </c>
      <c r="B44" s="1">
        <v>0.99154260898317093</v>
      </c>
    </row>
    <row r="45" spans="1:2" x14ac:dyDescent="0.4">
      <c r="A45" s="1">
        <v>34.6</v>
      </c>
      <c r="B45" s="1">
        <v>0.97274506195162547</v>
      </c>
    </row>
    <row r="46" spans="1:2" x14ac:dyDescent="0.4">
      <c r="A46" s="1">
        <v>35.65</v>
      </c>
      <c r="B46" s="1">
        <v>1.0033983889037137</v>
      </c>
    </row>
    <row r="47" spans="1:2" x14ac:dyDescent="0.4">
      <c r="A47" s="1">
        <v>36.700000000000003</v>
      </c>
      <c r="B47" s="1">
        <v>0.97717095853641511</v>
      </c>
    </row>
    <row r="48" spans="1:2" x14ac:dyDescent="0.4">
      <c r="A48" s="1">
        <v>37.75</v>
      </c>
      <c r="B48" s="1">
        <v>1.0075453540864054</v>
      </c>
    </row>
    <row r="49" spans="1:2" x14ac:dyDescent="0.4">
      <c r="A49" s="1">
        <v>38.800000000000004</v>
      </c>
      <c r="B49" s="1">
        <v>0.93651432974680549</v>
      </c>
    </row>
    <row r="50" spans="1:2" x14ac:dyDescent="0.4">
      <c r="A50" s="1">
        <v>39.85</v>
      </c>
      <c r="B50" s="1">
        <v>0.96716031264144953</v>
      </c>
    </row>
    <row r="51" spans="1:2" x14ac:dyDescent="0.4">
      <c r="A51" s="1">
        <v>40.9</v>
      </c>
      <c r="B51" s="1">
        <v>0.95490834901184884</v>
      </c>
    </row>
    <row r="52" spans="1:2" x14ac:dyDescent="0.4">
      <c r="A52" s="1">
        <v>41.95</v>
      </c>
      <c r="B52" s="1">
        <v>0.98927609593281762</v>
      </c>
    </row>
    <row r="53" spans="1:2" x14ac:dyDescent="0.4">
      <c r="A53" s="1">
        <v>43</v>
      </c>
      <c r="B53" s="1">
        <v>0.9886877915345802</v>
      </c>
    </row>
    <row r="54" spans="1:2" x14ac:dyDescent="0.4">
      <c r="A54" s="1">
        <v>44.050000000000004</v>
      </c>
      <c r="B54" s="1">
        <v>0.99336519829003378</v>
      </c>
    </row>
    <row r="55" spans="1:2" x14ac:dyDescent="0.4">
      <c r="A55" s="1">
        <v>45.1</v>
      </c>
      <c r="B55" s="1">
        <v>1.0021500895125874</v>
      </c>
    </row>
    <row r="56" spans="1:2" x14ac:dyDescent="0.4">
      <c r="A56" s="1">
        <v>46.15</v>
      </c>
      <c r="B56" s="1">
        <v>0.95650997591241149</v>
      </c>
    </row>
    <row r="57" spans="1:2" x14ac:dyDescent="0.4">
      <c r="A57" s="1">
        <v>47.2</v>
      </c>
      <c r="B57" s="1">
        <v>0.95940273643744811</v>
      </c>
    </row>
    <row r="58" spans="1:2" x14ac:dyDescent="0.4">
      <c r="A58" s="1">
        <v>48.25</v>
      </c>
      <c r="B58" s="1">
        <v>0.98012802898820284</v>
      </c>
    </row>
    <row r="59" spans="1:2" x14ac:dyDescent="0.4">
      <c r="A59" s="1">
        <v>49.300000000000004</v>
      </c>
      <c r="B59" s="1">
        <v>0.95413048665634181</v>
      </c>
    </row>
    <row r="60" spans="1:2" x14ac:dyDescent="0.4">
      <c r="A60" s="1">
        <v>50.35</v>
      </c>
      <c r="B60" s="1">
        <v>0.96823916419870593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C28" sqref="C28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1.3404</v>
      </c>
    </row>
    <row r="2" spans="1:8" x14ac:dyDescent="0.4">
      <c r="A2" s="3" t="s">
        <v>2</v>
      </c>
      <c r="B2" s="3">
        <v>-1.4031</v>
      </c>
    </row>
    <row r="3" spans="1:8" x14ac:dyDescent="0.4">
      <c r="A3" s="3" t="s">
        <v>3</v>
      </c>
      <c r="B3" s="3">
        <f>EXP(B2)</f>
        <v>0.24583369702835253</v>
      </c>
    </row>
    <row r="4" spans="1:8" x14ac:dyDescent="0.4">
      <c r="A4" s="4" t="s">
        <v>4</v>
      </c>
      <c r="B4" s="3">
        <v>5</v>
      </c>
    </row>
    <row r="5" spans="1:8" x14ac:dyDescent="0.4">
      <c r="A5" s="3" t="s">
        <v>14</v>
      </c>
      <c r="B5" s="3">
        <f>SQRT(SUM(G14:G18)/(B4-2))</f>
        <v>0.17779290676869869</v>
      </c>
    </row>
    <row r="6" spans="1:8" x14ac:dyDescent="0.4">
      <c r="A6" s="3" t="s">
        <v>5</v>
      </c>
      <c r="B6" s="3">
        <f>$B$4*SUM(F14:F18)-(SUM(D14:D18))^2</f>
        <v>3.8741782911018774</v>
      </c>
    </row>
    <row r="7" spans="1:8" x14ac:dyDescent="0.4">
      <c r="A7" s="3" t="s">
        <v>7</v>
      </c>
      <c r="B7" s="3">
        <f>B5*SQRT(B4/B6)</f>
        <v>0.20198058741093028</v>
      </c>
    </row>
    <row r="8" spans="1:8" x14ac:dyDescent="0.4">
      <c r="A8" s="3" t="s">
        <v>8</v>
      </c>
      <c r="B8" s="3">
        <f>B5*SQRT(SUM(F14:F18)/B6)</f>
        <v>0.28416927460274899</v>
      </c>
    </row>
    <row r="9" spans="1:8" x14ac:dyDescent="0.4">
      <c r="A9" s="3" t="s">
        <v>6</v>
      </c>
      <c r="B9" s="3">
        <f>EXP(B2+B8)-B3</f>
        <v>8.0795166884671782E-2</v>
      </c>
    </row>
    <row r="12" spans="1:8" x14ac:dyDescent="0.4">
      <c r="A12" s="2" t="s">
        <v>17</v>
      </c>
      <c r="B12" s="2" t="s">
        <v>0</v>
      </c>
      <c r="C12" s="2" t="s">
        <v>15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16</v>
      </c>
    </row>
    <row r="13" spans="1:8" x14ac:dyDescent="0.4">
      <c r="A13" s="1">
        <v>1</v>
      </c>
      <c r="B13" s="1">
        <v>0.89209846851322372</v>
      </c>
      <c r="C13" s="1">
        <f>LN(-LN(B13))</f>
        <v>-2.1699899729185432</v>
      </c>
      <c r="D13" s="1">
        <f>LN(A13)</f>
        <v>0</v>
      </c>
      <c r="F13" s="1">
        <f>D13^2</f>
        <v>0</v>
      </c>
      <c r="G13" s="1">
        <f>(C13-$B$2-$B$1*D13)^2</f>
        <v>0.588120230563004</v>
      </c>
      <c r="H13" s="1">
        <f>EXP(-$B$3*A13^$B$1)</f>
        <v>0.78205227172836478</v>
      </c>
    </row>
    <row r="14" spans="1:8" x14ac:dyDescent="0.4">
      <c r="A14" s="1">
        <v>2.0499999999999998</v>
      </c>
      <c r="B14" s="1">
        <v>0.48913146733442087</v>
      </c>
      <c r="C14" s="1">
        <f t="shared" ref="C14:C19" si="0">LN(-LN(B14))</f>
        <v>-0.33529935791185017</v>
      </c>
      <c r="D14" s="1">
        <f t="shared" ref="D14:D19" si="1">LN(A14)</f>
        <v>0.71783979315031676</v>
      </c>
      <c r="E14" s="1">
        <v>1</v>
      </c>
      <c r="F14" s="1">
        <f t="shared" ref="F14:F19" si="2">D14^2</f>
        <v>0.51529396863008958</v>
      </c>
      <c r="G14" s="1">
        <f t="shared" ref="G14:G19" si="3">(C14-$B$2-$B$1*D14)^2</f>
        <v>1.1153088390374259E-2</v>
      </c>
      <c r="H14" s="1">
        <f t="shared" ref="H14:H19" si="4">EXP(-$B$3*A14^$B$1)</f>
        <v>0.52547524536265522</v>
      </c>
    </row>
    <row r="15" spans="1:8" x14ac:dyDescent="0.4">
      <c r="A15" s="1">
        <v>3.0999999999999996</v>
      </c>
      <c r="B15" s="1">
        <v>0.34033451763719424</v>
      </c>
      <c r="C15" s="1">
        <f t="shared" si="0"/>
        <v>7.4946299625863563E-2</v>
      </c>
      <c r="D15" s="1">
        <f t="shared" si="1"/>
        <v>1.1314021114911004</v>
      </c>
      <c r="E15" s="1">
        <v>2</v>
      </c>
      <c r="F15" s="1">
        <f t="shared" si="2"/>
        <v>1.2800707378865204</v>
      </c>
      <c r="G15" s="1">
        <f t="shared" si="3"/>
        <v>1.4811021997838672E-3</v>
      </c>
      <c r="H15" s="1">
        <f t="shared" si="4"/>
        <v>0.32624226304364018</v>
      </c>
    </row>
    <row r="16" spans="1:8" x14ac:dyDescent="0.4">
      <c r="A16" s="1">
        <v>4.1500000000000004</v>
      </c>
      <c r="B16" s="1">
        <v>0.25128813837988778</v>
      </c>
      <c r="C16" s="1">
        <f t="shared" si="0"/>
        <v>0.32292013212433024</v>
      </c>
      <c r="D16" s="1">
        <f t="shared" si="1"/>
        <v>1.423108334242607</v>
      </c>
      <c r="E16" s="1">
        <v>3</v>
      </c>
      <c r="F16" s="1">
        <f t="shared" si="2"/>
        <v>2.0252373309907674</v>
      </c>
      <c r="G16" s="1">
        <f t="shared" si="3"/>
        <v>3.2947433515181576E-2</v>
      </c>
      <c r="H16" s="1">
        <f t="shared" si="4"/>
        <v>0.19089177911307992</v>
      </c>
    </row>
    <row r="17" spans="1:8" x14ac:dyDescent="0.4">
      <c r="A17" s="1">
        <v>5.1999999999999993</v>
      </c>
      <c r="B17" s="1">
        <v>0.12870150753281304</v>
      </c>
      <c r="C17" s="1">
        <f t="shared" si="0"/>
        <v>0.71796634656013925</v>
      </c>
      <c r="D17" s="1">
        <f t="shared" si="1"/>
        <v>1.6486586255873816</v>
      </c>
      <c r="E17" s="1">
        <v>4</v>
      </c>
      <c r="F17" s="1">
        <f t="shared" si="2"/>
        <v>2.7180752637236743</v>
      </c>
      <c r="G17" s="1">
        <f t="shared" si="3"/>
        <v>7.8846719301725442E-3</v>
      </c>
      <c r="H17" s="1">
        <f t="shared" si="4"/>
        <v>0.10639027774040104</v>
      </c>
    </row>
    <row r="18" spans="1:8" x14ac:dyDescent="0.4">
      <c r="A18" s="1">
        <v>6.25</v>
      </c>
      <c r="B18" s="1">
        <v>2.978591298894907E-2</v>
      </c>
      <c r="C18" s="1">
        <f t="shared" si="0"/>
        <v>1.2566752244121437</v>
      </c>
      <c r="D18" s="1">
        <f t="shared" si="1"/>
        <v>1.8325814637483102</v>
      </c>
      <c r="E18" s="1">
        <v>5</v>
      </c>
      <c r="F18" s="1">
        <f t="shared" si="2"/>
        <v>3.3583548212738994</v>
      </c>
      <c r="G18" s="1">
        <f t="shared" si="3"/>
        <v>4.1364657056277294E-2</v>
      </c>
      <c r="H18" s="1">
        <f t="shared" si="4"/>
        <v>5.6865038554504102E-2</v>
      </c>
    </row>
    <row r="19" spans="1:8" x14ac:dyDescent="0.4">
      <c r="A19" s="1">
        <v>7.2999999999999989</v>
      </c>
      <c r="B19" s="1">
        <v>1.9289149452048186E-2</v>
      </c>
      <c r="C19" s="1">
        <f t="shared" si="0"/>
        <v>1.3732629564252101</v>
      </c>
      <c r="D19" s="1">
        <f t="shared" si="1"/>
        <v>1.9878743481543453</v>
      </c>
      <c r="F19" s="1">
        <f t="shared" si="2"/>
        <v>3.951644424050063</v>
      </c>
      <c r="G19" s="1">
        <f t="shared" si="3"/>
        <v>1.2502858145378019E-2</v>
      </c>
      <c r="H19" s="1">
        <f t="shared" si="4"/>
        <v>2.9289515056012336E-2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Hideki Tanaka</cp:lastModifiedBy>
  <dcterms:created xsi:type="dcterms:W3CDTF">2020-06-22T06:55:16Z</dcterms:created>
  <dcterms:modified xsi:type="dcterms:W3CDTF">2020-06-22T23:50:39Z</dcterms:modified>
</cp:coreProperties>
</file>