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nak\Dropbox\DATA5\論文執筆\Hiraide\2-revise\SPring-8時分割データ\gitHUB用\"/>
    </mc:Choice>
  </mc:AlternateContent>
  <bookViews>
    <workbookView xWindow="5295" yWindow="0" windowWidth="24570" windowHeight="14775"/>
  </bookViews>
  <sheets>
    <sheet name="open" sheetId="1" r:id="rId1"/>
    <sheet name="cl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E17" i="2"/>
  <c r="E18" i="2" s="1"/>
  <c r="E19" i="2" s="1"/>
  <c r="E20" i="2" s="1"/>
  <c r="E21" i="2" s="1"/>
  <c r="E22" i="2" s="1"/>
  <c r="E23" i="2" s="1"/>
  <c r="E24" i="2" s="1"/>
  <c r="E16" i="2"/>
  <c r="B7" i="1" l="1"/>
  <c r="B3" i="1" l="1"/>
  <c r="B3" i="2"/>
  <c r="H13" i="2" s="1"/>
  <c r="C14" i="2"/>
  <c r="C15" i="2"/>
  <c r="C16" i="2"/>
  <c r="C17" i="2"/>
  <c r="C18" i="2"/>
  <c r="C19" i="2"/>
  <c r="C20" i="2"/>
  <c r="C21" i="2"/>
  <c r="G21" i="2" s="1"/>
  <c r="C22" i="2"/>
  <c r="G22" i="2" s="1"/>
  <c r="C23" i="2"/>
  <c r="C24" i="2"/>
  <c r="C13" i="2"/>
  <c r="D24" i="2"/>
  <c r="F24" i="2" s="1"/>
  <c r="D23" i="2"/>
  <c r="F23" i="2" s="1"/>
  <c r="D22" i="2"/>
  <c r="F22" i="2" s="1"/>
  <c r="D21" i="2"/>
  <c r="F21" i="2" s="1"/>
  <c r="D20" i="2"/>
  <c r="D19" i="2"/>
  <c r="F19" i="2" s="1"/>
  <c r="G19" i="2"/>
  <c r="F18" i="2"/>
  <c r="D18" i="2"/>
  <c r="D17" i="2"/>
  <c r="F17" i="2" s="1"/>
  <c r="D16" i="2"/>
  <c r="F16" i="2" s="1"/>
  <c r="G16" i="2"/>
  <c r="D15" i="2"/>
  <c r="F15" i="2" s="1"/>
  <c r="D14" i="2"/>
  <c r="F14" i="2" s="1"/>
  <c r="G14" i="2"/>
  <c r="D13" i="2"/>
  <c r="F13" i="2" s="1"/>
  <c r="B9" i="1"/>
  <c r="B8" i="1"/>
  <c r="B6" i="1"/>
  <c r="H23" i="2" l="1"/>
  <c r="H22" i="2"/>
  <c r="H21" i="2"/>
  <c r="H20" i="2"/>
  <c r="H19" i="2"/>
  <c r="H16" i="2"/>
  <c r="H17" i="2"/>
  <c r="H15" i="2"/>
  <c r="H24" i="2"/>
  <c r="H14" i="2"/>
  <c r="H18" i="2"/>
  <c r="G18" i="2"/>
  <c r="G20" i="2"/>
  <c r="G23" i="2"/>
  <c r="G15" i="2"/>
  <c r="G13" i="2"/>
  <c r="G17" i="2"/>
  <c r="F20" i="2"/>
  <c r="G24" i="2"/>
  <c r="B9" i="2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3" i="1"/>
  <c r="B5" i="1" l="1"/>
</calcChain>
</file>

<file path=xl/sharedStrings.xml><?xml version="1.0" encoding="utf-8"?>
<sst xmlns="http://schemas.openxmlformats.org/spreadsheetml/2006/main" count="34" uniqueCount="18">
  <si>
    <t>alpha</t>
    <phoneticPr fontId="3"/>
  </si>
  <si>
    <t>n</t>
    <phoneticPr fontId="3"/>
  </si>
  <si>
    <t>c</t>
    <phoneticPr fontId="3"/>
  </si>
  <si>
    <t>k</t>
    <phoneticPr fontId="3"/>
  </si>
  <si>
    <t>Num of data</t>
    <phoneticPr fontId="1"/>
  </si>
  <si>
    <t>delta</t>
    <phoneticPr fontId="3"/>
  </si>
  <si>
    <t>k_error</t>
    <phoneticPr fontId="3"/>
  </si>
  <si>
    <t>n_error</t>
    <phoneticPr fontId="3"/>
  </si>
  <si>
    <t>c_error</t>
    <phoneticPr fontId="3"/>
  </si>
  <si>
    <t>x=LN(t)</t>
    <phoneticPr fontId="3"/>
  </si>
  <si>
    <t>x^2</t>
    <phoneticPr fontId="3"/>
  </si>
  <si>
    <t>y=LN(-LN(1-alpha))</t>
    <phoneticPr fontId="3"/>
  </si>
  <si>
    <t>alpha=1-exp[-kt^n]</t>
    <phoneticPr fontId="3"/>
  </si>
  <si>
    <t>(y-c-nx)^2</t>
    <phoneticPr fontId="3"/>
  </si>
  <si>
    <t>y_error</t>
    <phoneticPr fontId="3"/>
  </si>
  <si>
    <t>y=LN(-LN(alpha))</t>
    <phoneticPr fontId="3"/>
  </si>
  <si>
    <t>alpha=exp[-kt^n]</t>
    <phoneticPr fontId="3"/>
  </si>
  <si>
    <t>time 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</si>
</sst>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open!$A$13:$A$39</c:f>
              <c:numCache>
                <c:formatCode>General</c:formatCode>
                <c:ptCount val="27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</c:v>
                </c:pt>
                <c:pt idx="24">
                  <c:v>26.1</c:v>
                </c:pt>
                <c:pt idx="25">
                  <c:v>27.1</c:v>
                </c:pt>
                <c:pt idx="26">
                  <c:v>28.1</c:v>
                </c:pt>
              </c:numCache>
            </c:numRef>
          </c:xVal>
          <c:yVal>
            <c:numRef>
              <c:f>open!$B$13:$B$39</c:f>
              <c:numCache>
                <c:formatCode>General</c:formatCode>
                <c:ptCount val="27"/>
                <c:pt idx="0">
                  <c:v>7.2028354171427E-2</c:v>
                </c:pt>
                <c:pt idx="1">
                  <c:v>0.21311245848573937</c:v>
                </c:pt>
                <c:pt idx="2">
                  <c:v>0.35802187824002352</c:v>
                </c:pt>
                <c:pt idx="3">
                  <c:v>0.54282082606283777</c:v>
                </c:pt>
                <c:pt idx="4">
                  <c:v>0.6318129412356096</c:v>
                </c:pt>
                <c:pt idx="5">
                  <c:v>0.71246173762120979</c:v>
                </c:pt>
                <c:pt idx="6">
                  <c:v>0.68366196255154821</c:v>
                </c:pt>
                <c:pt idx="7">
                  <c:v>0.80717324077414843</c:v>
                </c:pt>
                <c:pt idx="8">
                  <c:v>0.87604826630647481</c:v>
                </c:pt>
                <c:pt idx="9">
                  <c:v>0.87036362498818631</c:v>
                </c:pt>
                <c:pt idx="10">
                  <c:v>0.93926133115486399</c:v>
                </c:pt>
                <c:pt idx="11">
                  <c:v>0.95587363150744353</c:v>
                </c:pt>
                <c:pt idx="12">
                  <c:v>0.98215142495920471</c:v>
                </c:pt>
                <c:pt idx="13">
                  <c:v>0.90888691501113761</c:v>
                </c:pt>
                <c:pt idx="14">
                  <c:v>0.94963554773698744</c:v>
                </c:pt>
                <c:pt idx="15">
                  <c:v>0.93125243018975068</c:v>
                </c:pt>
                <c:pt idx="16">
                  <c:v>1.0256465338655429</c:v>
                </c:pt>
                <c:pt idx="17">
                  <c:v>1.0151578578970788</c:v>
                </c:pt>
                <c:pt idx="18">
                  <c:v>0.9630739722296775</c:v>
                </c:pt>
                <c:pt idx="19">
                  <c:v>1.012643402682436</c:v>
                </c:pt>
                <c:pt idx="20">
                  <c:v>1.0489456832802004</c:v>
                </c:pt>
                <c:pt idx="21">
                  <c:v>1.0614853845764909</c:v>
                </c:pt>
                <c:pt idx="22">
                  <c:v>1.02627472623259</c:v>
                </c:pt>
                <c:pt idx="23">
                  <c:v>0.95232508625714551</c:v>
                </c:pt>
                <c:pt idx="24">
                  <c:v>0.98990450515635042</c:v>
                </c:pt>
                <c:pt idx="25">
                  <c:v>1.0101361765921115</c:v>
                </c:pt>
                <c:pt idx="26">
                  <c:v>0.99835000046358036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1C-41BC-9DA5-FEDF6749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open!$A$14:$A$22</c:f>
              <c:numCache>
                <c:formatCode>General</c:formatCode>
                <c:ptCount val="9"/>
                <c:pt idx="0">
                  <c:v>2.0499999999999998</c:v>
                </c:pt>
                <c:pt idx="1">
                  <c:v>3.0999999999999996</c:v>
                </c:pt>
                <c:pt idx="2">
                  <c:v>4.1500000000000004</c:v>
                </c:pt>
                <c:pt idx="3">
                  <c:v>5.1999999999999993</c:v>
                </c:pt>
                <c:pt idx="4">
                  <c:v>6.25</c:v>
                </c:pt>
                <c:pt idx="5">
                  <c:v>7.2999999999999989</c:v>
                </c:pt>
                <c:pt idx="6">
                  <c:v>8.35</c:v>
                </c:pt>
                <c:pt idx="7">
                  <c:v>9.4</c:v>
                </c:pt>
                <c:pt idx="8">
                  <c:v>10.45</c:v>
                </c:pt>
              </c:numCache>
            </c:numRef>
          </c:xVal>
          <c:yVal>
            <c:numRef>
              <c:f>open!$H$14:$H$22</c:f>
              <c:numCache>
                <c:formatCode>General</c:formatCode>
                <c:ptCount val="9"/>
                <c:pt idx="0">
                  <c:v>0.23331135867995922</c:v>
                </c:pt>
                <c:pt idx="1">
                  <c:v>0.36627432947957883</c:v>
                </c:pt>
                <c:pt idx="2">
                  <c:v>0.48718810433926918</c:v>
                </c:pt>
                <c:pt idx="3">
                  <c:v>0.59213426776856726</c:v>
                </c:pt>
                <c:pt idx="4">
                  <c:v>0.68034712212508841</c:v>
                </c:pt>
                <c:pt idx="5">
                  <c:v>0.75270521851799455</c:v>
                </c:pt>
                <c:pt idx="6">
                  <c:v>0.81089460797954616</c:v>
                </c:pt>
                <c:pt idx="7">
                  <c:v>0.85691419425390047</c:v>
                </c:pt>
                <c:pt idx="8">
                  <c:v>0.8927847692778289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1C-41BC-9DA5-FEDF6749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54096"/>
        <c:axId val="560051744"/>
      </c:scatterChart>
      <c:valAx>
        <c:axId val="56005409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51744"/>
        <c:crosses val="autoZero"/>
        <c:crossBetween val="midCat"/>
      </c:valAx>
      <c:valAx>
        <c:axId val="5600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open!$D$13:$D$28</c:f>
              <c:numCache>
                <c:formatCode>General</c:formatCode>
                <c:ptCount val="16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  <c:pt idx="9">
                  <c:v>2.3466019784108201</c:v>
                </c:pt>
                <c:pt idx="10">
                  <c:v>2.4423470353692043</c:v>
                </c:pt>
                <c:pt idx="11">
                  <c:v>2.5297206655777926</c:v>
                </c:pt>
                <c:pt idx="12">
                  <c:v>2.6100697927420065</c:v>
                </c:pt>
                <c:pt idx="13">
                  <c:v>2.6844403354630764</c:v>
                </c:pt>
                <c:pt idx="14">
                  <c:v>2.7536607123542622</c:v>
                </c:pt>
                <c:pt idx="15">
                  <c:v>2.8183982582710754</c:v>
                </c:pt>
              </c:numCache>
            </c:numRef>
          </c:xVal>
          <c:yVal>
            <c:numRef>
              <c:f>open!$C$13:$C$28</c:f>
              <c:numCache>
                <c:formatCode>General</c:formatCode>
                <c:ptCount val="16"/>
                <c:pt idx="0">
                  <c:v>-2.5935512089951946</c:v>
                </c:pt>
                <c:pt idx="1">
                  <c:v>-1.4284925691517094</c:v>
                </c:pt>
                <c:pt idx="2">
                  <c:v>-0.81373176510346834</c:v>
                </c:pt>
                <c:pt idx="3">
                  <c:v>-0.24503147958260019</c:v>
                </c:pt>
                <c:pt idx="4">
                  <c:v>-8.3619141045106204E-4</c:v>
                </c:pt>
                <c:pt idx="5">
                  <c:v>0.22025886746366521</c:v>
                </c:pt>
                <c:pt idx="6">
                  <c:v>0.14058238693331851</c:v>
                </c:pt>
                <c:pt idx="7">
                  <c:v>0.49832569238731311</c:v>
                </c:pt>
                <c:pt idx="8">
                  <c:v>0.73614107091451875</c:v>
                </c:pt>
                <c:pt idx="9">
                  <c:v>0.71443001722578081</c:v>
                </c:pt>
                <c:pt idx="10">
                  <c:v>1.0300388774905298</c:v>
                </c:pt>
                <c:pt idx="11">
                  <c:v>1.1380566147072642</c:v>
                </c:pt>
                <c:pt idx="12">
                  <c:v>1.392731499117374</c:v>
                </c:pt>
                <c:pt idx="13">
                  <c:v>0.87365620061068949</c:v>
                </c:pt>
                <c:pt idx="14">
                  <c:v>1.0947614386522122</c:v>
                </c:pt>
                <c:pt idx="15">
                  <c:v>0.98481401252983802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06-4054-8CB0-CFFCA15A5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234857101338945E-2"/>
                  <c:y val="-5.5988648980502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open!$D$14:$D$22</c:f>
              <c:numCache>
                <c:formatCode>General</c:formatCode>
                <c:ptCount val="9"/>
                <c:pt idx="0">
                  <c:v>0.71783979315031676</c:v>
                </c:pt>
                <c:pt idx="1">
                  <c:v>1.1314021114911004</c:v>
                </c:pt>
                <c:pt idx="2">
                  <c:v>1.423108334242607</c:v>
                </c:pt>
                <c:pt idx="3">
                  <c:v>1.6486586255873816</c:v>
                </c:pt>
                <c:pt idx="4">
                  <c:v>1.8325814637483102</c:v>
                </c:pt>
                <c:pt idx="5">
                  <c:v>1.9878743481543453</c:v>
                </c:pt>
                <c:pt idx="6">
                  <c:v>2.1222615388627641</c:v>
                </c:pt>
                <c:pt idx="7">
                  <c:v>2.2407096892759584</c:v>
                </c:pt>
                <c:pt idx="8">
                  <c:v>2.3466019784108201</c:v>
                </c:pt>
              </c:numCache>
            </c:numRef>
          </c:xVal>
          <c:yVal>
            <c:numRef>
              <c:f>open!$C$14:$C$22</c:f>
              <c:numCache>
                <c:formatCode>General</c:formatCode>
                <c:ptCount val="9"/>
                <c:pt idx="0">
                  <c:v>-1.4284925691517094</c:v>
                </c:pt>
                <c:pt idx="1">
                  <c:v>-0.81373176510346834</c:v>
                </c:pt>
                <c:pt idx="2">
                  <c:v>-0.24503147958260019</c:v>
                </c:pt>
                <c:pt idx="3">
                  <c:v>-8.3619141045106204E-4</c:v>
                </c:pt>
                <c:pt idx="4">
                  <c:v>0.22025886746366521</c:v>
                </c:pt>
                <c:pt idx="5">
                  <c:v>0.14058238693331851</c:v>
                </c:pt>
                <c:pt idx="6">
                  <c:v>0.49832569238731311</c:v>
                </c:pt>
                <c:pt idx="7">
                  <c:v>0.73614107091451875</c:v>
                </c:pt>
                <c:pt idx="8">
                  <c:v>0.71443001722578081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06-4054-8CB0-CFFCA1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5864"/>
        <c:axId val="560043512"/>
      </c:scatterChart>
      <c:valAx>
        <c:axId val="56004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3512"/>
        <c:crosses val="autoZero"/>
        <c:crossBetween val="midCat"/>
      </c:valAx>
      <c:valAx>
        <c:axId val="5600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closed!$A$13:$A$39</c:f>
              <c:numCache>
                <c:formatCode>General</c:formatCode>
                <c:ptCount val="27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</c:numCache>
            </c:numRef>
          </c:xVal>
          <c:yVal>
            <c:numRef>
              <c:f>closed!$B$13:$B$39</c:f>
              <c:numCache>
                <c:formatCode>General</c:formatCode>
                <c:ptCount val="27"/>
                <c:pt idx="0">
                  <c:v>1.0373853942110181</c:v>
                </c:pt>
                <c:pt idx="1">
                  <c:v>0.74261164987472728</c:v>
                </c:pt>
                <c:pt idx="2">
                  <c:v>0.63930073114368113</c:v>
                </c:pt>
                <c:pt idx="3">
                  <c:v>0.34248693434610239</c:v>
                </c:pt>
                <c:pt idx="4">
                  <c:v>0.2643720247417215</c:v>
                </c:pt>
                <c:pt idx="5">
                  <c:v>0.22431731144093861</c:v>
                </c:pt>
                <c:pt idx="6">
                  <c:v>0.16419956889871207</c:v>
                </c:pt>
                <c:pt idx="7">
                  <c:v>0.13058310095449382</c:v>
                </c:pt>
                <c:pt idx="8">
                  <c:v>0.10634706831256971</c:v>
                </c:pt>
                <c:pt idx="9">
                  <c:v>5.588256708006429E-2</c:v>
                </c:pt>
                <c:pt idx="10">
                  <c:v>3.0126514191247646E-2</c:v>
                </c:pt>
                <c:pt idx="11">
                  <c:v>2.7860871353294063E-2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6-486C-B867-880592F18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closed!$A$15:$A$24</c:f>
              <c:numCache>
                <c:formatCode>General</c:formatCode>
                <c:ptCount val="10"/>
                <c:pt idx="0">
                  <c:v>3.0999999999999996</c:v>
                </c:pt>
                <c:pt idx="1">
                  <c:v>4.1500000000000004</c:v>
                </c:pt>
                <c:pt idx="2">
                  <c:v>5.1999999999999993</c:v>
                </c:pt>
                <c:pt idx="3">
                  <c:v>6.25</c:v>
                </c:pt>
                <c:pt idx="4">
                  <c:v>7.2999999999999989</c:v>
                </c:pt>
                <c:pt idx="5">
                  <c:v>8.35</c:v>
                </c:pt>
                <c:pt idx="6">
                  <c:v>9.4</c:v>
                </c:pt>
                <c:pt idx="7">
                  <c:v>10.45</c:v>
                </c:pt>
                <c:pt idx="8">
                  <c:v>11.5</c:v>
                </c:pt>
                <c:pt idx="9">
                  <c:v>12.549999999999999</c:v>
                </c:pt>
              </c:numCache>
            </c:numRef>
          </c:xVal>
          <c:yVal>
            <c:numRef>
              <c:f>closed!$H$15:$H$24</c:f>
              <c:numCache>
                <c:formatCode>General</c:formatCode>
                <c:ptCount val="10"/>
                <c:pt idx="0">
                  <c:v>0.56233786566107535</c:v>
                </c:pt>
                <c:pt idx="1">
                  <c:v>0.42790702410880826</c:v>
                </c:pt>
                <c:pt idx="2">
                  <c:v>0.31785248941791033</c:v>
                </c:pt>
                <c:pt idx="3">
                  <c:v>0.23126633343005579</c:v>
                </c:pt>
                <c:pt idx="4">
                  <c:v>0.16521878705580731</c:v>
                </c:pt>
                <c:pt idx="5">
                  <c:v>0.11610602773428751</c:v>
                </c:pt>
                <c:pt idx="6">
                  <c:v>8.0374074527973197E-2</c:v>
                </c:pt>
                <c:pt idx="7">
                  <c:v>5.4870949653693851E-2</c:v>
                </c:pt>
                <c:pt idx="8">
                  <c:v>3.6978388064260709E-2</c:v>
                </c:pt>
                <c:pt idx="9">
                  <c:v>2.4619651602150669E-2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6-486C-B867-880592F1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51352"/>
        <c:axId val="560044296"/>
      </c:scatterChart>
      <c:valAx>
        <c:axId val="56005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4296"/>
        <c:crosses val="autoZero"/>
        <c:crossBetween val="midCat"/>
      </c:valAx>
      <c:valAx>
        <c:axId val="56004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5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closed!$D$13:$D$28</c:f>
              <c:numCache>
                <c:formatCode>General</c:formatCode>
                <c:ptCount val="16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  <c:pt idx="5">
                  <c:v>1.8325814637483102</c:v>
                </c:pt>
                <c:pt idx="6">
                  <c:v>1.9878743481543453</c:v>
                </c:pt>
                <c:pt idx="7">
                  <c:v>2.1222615388627641</c:v>
                </c:pt>
                <c:pt idx="8">
                  <c:v>2.2407096892759584</c:v>
                </c:pt>
                <c:pt idx="9">
                  <c:v>2.3466019784108201</c:v>
                </c:pt>
                <c:pt idx="10">
                  <c:v>2.4423470353692043</c:v>
                </c:pt>
                <c:pt idx="11">
                  <c:v>2.5297206655777926</c:v>
                </c:pt>
              </c:numCache>
            </c:numRef>
          </c:xVal>
          <c:yVal>
            <c:numRef>
              <c:f>closed!$C$13:$C$28</c:f>
              <c:numCache>
                <c:formatCode>General</c:formatCode>
                <c:ptCount val="16"/>
                <c:pt idx="0">
                  <c:v>0</c:v>
                </c:pt>
                <c:pt idx="1">
                  <c:v>-1.2120652956915379</c:v>
                </c:pt>
                <c:pt idx="2">
                  <c:v>-0.80434624621169259</c:v>
                </c:pt>
                <c:pt idx="3">
                  <c:v>6.9079852945912817E-2</c:v>
                </c:pt>
                <c:pt idx="4">
                  <c:v>0.28547813294304397</c:v>
                </c:pt>
                <c:pt idx="5">
                  <c:v>0.4019212765358916</c:v>
                </c:pt>
                <c:pt idx="6">
                  <c:v>0.5914868703748255</c:v>
                </c:pt>
                <c:pt idx="7">
                  <c:v>0.71086207415402669</c:v>
                </c:pt>
                <c:pt idx="8">
                  <c:v>0.80694330308475593</c:v>
                </c:pt>
                <c:pt idx="9">
                  <c:v>1.0593525476705006</c:v>
                </c:pt>
                <c:pt idx="10">
                  <c:v>1.2534340646384294</c:v>
                </c:pt>
                <c:pt idx="11">
                  <c:v>1.275511402493219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73-4919-B79F-FBA939DEC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2599442781359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closed!$D$15:$D$24</c:f>
              <c:numCache>
                <c:formatCode>General</c:formatCode>
                <c:ptCount val="10"/>
                <c:pt idx="0">
                  <c:v>1.1314021114911004</c:v>
                </c:pt>
                <c:pt idx="1">
                  <c:v>1.423108334242607</c:v>
                </c:pt>
                <c:pt idx="2">
                  <c:v>1.6486586255873816</c:v>
                </c:pt>
                <c:pt idx="3">
                  <c:v>1.8325814637483102</c:v>
                </c:pt>
                <c:pt idx="4">
                  <c:v>1.9878743481543453</c:v>
                </c:pt>
                <c:pt idx="5">
                  <c:v>2.1222615388627641</c:v>
                </c:pt>
                <c:pt idx="6">
                  <c:v>2.2407096892759584</c:v>
                </c:pt>
                <c:pt idx="7">
                  <c:v>2.3466019784108201</c:v>
                </c:pt>
                <c:pt idx="8">
                  <c:v>2.4423470353692043</c:v>
                </c:pt>
                <c:pt idx="9">
                  <c:v>2.5297206655777926</c:v>
                </c:pt>
              </c:numCache>
            </c:numRef>
          </c:xVal>
          <c:yVal>
            <c:numRef>
              <c:f>closed!$C$15:$C$24</c:f>
              <c:numCache>
                <c:formatCode>General</c:formatCode>
                <c:ptCount val="10"/>
                <c:pt idx="0">
                  <c:v>-0.80434624621169259</c:v>
                </c:pt>
                <c:pt idx="1">
                  <c:v>6.9079852945912817E-2</c:v>
                </c:pt>
                <c:pt idx="2">
                  <c:v>0.28547813294304397</c:v>
                </c:pt>
                <c:pt idx="3">
                  <c:v>0.4019212765358916</c:v>
                </c:pt>
                <c:pt idx="4">
                  <c:v>0.5914868703748255</c:v>
                </c:pt>
                <c:pt idx="5">
                  <c:v>0.71086207415402669</c:v>
                </c:pt>
                <c:pt idx="6">
                  <c:v>0.80694330308475593</c:v>
                </c:pt>
                <c:pt idx="7">
                  <c:v>1.0593525476705006</c:v>
                </c:pt>
                <c:pt idx="8">
                  <c:v>1.2534340646384294</c:v>
                </c:pt>
                <c:pt idx="9">
                  <c:v>1.275511402493219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73-4919-B79F-FBA939DE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6256"/>
        <c:axId val="560046648"/>
      </c:scatterChart>
      <c:valAx>
        <c:axId val="5600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6648"/>
        <c:crosses val="autoZero"/>
        <c:crossBetween val="midCat"/>
      </c:valAx>
      <c:valAx>
        <c:axId val="5600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A23CE9BE-902F-4151-BEAF-7586E423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6D314E3E-4FCC-4787-8E2B-B1EB8369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2413E9DD-AD1B-4727-8439-8CE1E338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FD1B6437-4330-4BE6-B00E-99053D89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B9" sqref="B9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1.3069999999999999</v>
      </c>
    </row>
    <row r="2" spans="1:8" x14ac:dyDescent="0.4">
      <c r="A2" s="3" t="s">
        <v>2</v>
      </c>
      <c r="B2" s="3">
        <v>-2.2637</v>
      </c>
    </row>
    <row r="3" spans="1:8" x14ac:dyDescent="0.4">
      <c r="A3" s="3" t="s">
        <v>3</v>
      </c>
      <c r="B3" s="3">
        <f>EXP(B2)</f>
        <v>0.10396510136011061</v>
      </c>
    </row>
    <row r="4" spans="1:8" x14ac:dyDescent="0.4">
      <c r="A4" s="4" t="s">
        <v>4</v>
      </c>
      <c r="B4" s="3">
        <v>9</v>
      </c>
    </row>
    <row r="5" spans="1:8" x14ac:dyDescent="0.4">
      <c r="A5" s="3" t="s">
        <v>14</v>
      </c>
      <c r="B5" s="3">
        <f>SQRT(SUM(G14:G22)/(B4-2))</f>
        <v>0.12356068920574777</v>
      </c>
    </row>
    <row r="6" spans="1:8" x14ac:dyDescent="0.4">
      <c r="A6" s="3" t="s">
        <v>5</v>
      </c>
      <c r="B6" s="3">
        <f>$B$4*SUM(F14:F22)-(SUM(D14:D22))^2</f>
        <v>21.18535042375072</v>
      </c>
    </row>
    <row r="7" spans="1:8" x14ac:dyDescent="0.4">
      <c r="A7" s="3" t="s">
        <v>7</v>
      </c>
      <c r="B7" s="3">
        <f>B5*SQRT(B4/B6)</f>
        <v>8.0534830838821889E-2</v>
      </c>
    </row>
    <row r="8" spans="1:8" x14ac:dyDescent="0.4">
      <c r="A8" s="3" t="s">
        <v>8</v>
      </c>
      <c r="B8" s="3">
        <f>B5*SQRT(SUM(F14:F22)/B6)</f>
        <v>0.14426501506323142</v>
      </c>
    </row>
    <row r="9" spans="1:8" x14ac:dyDescent="0.4">
      <c r="A9" s="3" t="s">
        <v>6</v>
      </c>
      <c r="B9" s="3">
        <f>EXP(B2+B8)-B3</f>
        <v>1.6134365992698158E-2</v>
      </c>
    </row>
    <row r="12" spans="1:8" x14ac:dyDescent="0.4">
      <c r="A12" s="2" t="s">
        <v>17</v>
      </c>
      <c r="B12" s="2" t="s">
        <v>0</v>
      </c>
      <c r="C12" s="2" t="s">
        <v>11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12</v>
      </c>
    </row>
    <row r="13" spans="1:8" x14ac:dyDescent="0.4">
      <c r="A13" s="1">
        <v>1</v>
      </c>
      <c r="B13" s="1">
        <v>7.2028354171427E-2</v>
      </c>
      <c r="C13" s="1">
        <f>LN(-LN(1-B13))</f>
        <v>-2.5935512089951946</v>
      </c>
      <c r="D13" s="1">
        <f>LN(A13)</f>
        <v>0</v>
      </c>
      <c r="F13" s="1">
        <f>D13^2</f>
        <v>0</v>
      </c>
      <c r="G13" s="1">
        <f>(C13-$B$2-$B$1*D13)^2</f>
        <v>0.10880182007559154</v>
      </c>
      <c r="H13" s="1">
        <f>1-EXP(-$B$3*A13^$B$1)</f>
        <v>9.874325049286703E-2</v>
      </c>
    </row>
    <row r="14" spans="1:8" x14ac:dyDescent="0.4">
      <c r="A14" s="1">
        <v>2.0499999999999998</v>
      </c>
      <c r="B14" s="1">
        <v>0.21311245848573937</v>
      </c>
      <c r="C14" s="1">
        <f t="shared" ref="C14:C28" si="0">LN(-LN(1-B14))</f>
        <v>-1.4284925691517094</v>
      </c>
      <c r="D14" s="1">
        <f t="shared" ref="D14:D28" si="1">LN(A14)</f>
        <v>0.71783979315031676</v>
      </c>
      <c r="E14" s="1">
        <v>1</v>
      </c>
      <c r="F14" s="1">
        <f t="shared" ref="F14:F28" si="2">D14^2</f>
        <v>0.51529396863008958</v>
      </c>
      <c r="G14" s="1">
        <f t="shared" ref="G14:G28" si="3">(C14-$B$2-$B$1*D14)^2</f>
        <v>1.061089091688007E-2</v>
      </c>
      <c r="H14" s="1">
        <f t="shared" ref="H14:H28" si="4">1-EXP(-$B$3*A14^$B$1)</f>
        <v>0.23331135867995922</v>
      </c>
    </row>
    <row r="15" spans="1:8" x14ac:dyDescent="0.4">
      <c r="A15" s="1">
        <v>3.0999999999999996</v>
      </c>
      <c r="B15" s="1">
        <v>0.35802187824002352</v>
      </c>
      <c r="C15" s="1">
        <f t="shared" si="0"/>
        <v>-0.81373176510346834</v>
      </c>
      <c r="D15" s="1">
        <f t="shared" si="1"/>
        <v>1.1314021114911004</v>
      </c>
      <c r="E15" s="1">
        <v>2</v>
      </c>
      <c r="F15" s="1">
        <f t="shared" si="2"/>
        <v>1.2800707378865204</v>
      </c>
      <c r="G15" s="1">
        <f t="shared" si="3"/>
        <v>8.2796176898132696E-4</v>
      </c>
      <c r="H15" s="1">
        <f t="shared" si="4"/>
        <v>0.36627432947957883</v>
      </c>
    </row>
    <row r="16" spans="1:8" x14ac:dyDescent="0.4">
      <c r="A16" s="1">
        <v>4.1500000000000004</v>
      </c>
      <c r="B16" s="1">
        <v>0.54282082606283777</v>
      </c>
      <c r="C16" s="1">
        <f t="shared" si="0"/>
        <v>-0.24503147958260019</v>
      </c>
      <c r="D16" s="1">
        <f t="shared" si="1"/>
        <v>1.423108334242607</v>
      </c>
      <c r="E16" s="1">
        <v>3</v>
      </c>
      <c r="F16" s="1">
        <f t="shared" si="2"/>
        <v>2.0252373309907674</v>
      </c>
      <c r="G16" s="1">
        <f t="shared" si="3"/>
        <v>2.5174876569209019E-2</v>
      </c>
      <c r="H16" s="1">
        <f t="shared" si="4"/>
        <v>0.48718810433926918</v>
      </c>
    </row>
    <row r="17" spans="1:8" x14ac:dyDescent="0.4">
      <c r="A17" s="1">
        <v>5.1999999999999993</v>
      </c>
      <c r="B17" s="1">
        <v>0.6318129412356096</v>
      </c>
      <c r="C17" s="1">
        <f t="shared" si="0"/>
        <v>-8.3619141045106204E-4</v>
      </c>
      <c r="D17" s="1">
        <f t="shared" si="1"/>
        <v>1.6486586255873816</v>
      </c>
      <c r="E17" s="1">
        <v>4</v>
      </c>
      <c r="F17" s="1">
        <f t="shared" si="2"/>
        <v>2.7180752637236743</v>
      </c>
      <c r="G17" s="1">
        <f t="shared" si="3"/>
        <v>1.167847323550085E-2</v>
      </c>
      <c r="H17" s="1">
        <f t="shared" si="4"/>
        <v>0.59213426776856726</v>
      </c>
    </row>
    <row r="18" spans="1:8" x14ac:dyDescent="0.4">
      <c r="A18" s="1">
        <v>6.25</v>
      </c>
      <c r="B18" s="1">
        <v>0.71246173762120979</v>
      </c>
      <c r="C18" s="1">
        <f t="shared" si="0"/>
        <v>0.22025886746366521</v>
      </c>
      <c r="D18" s="1">
        <f t="shared" si="1"/>
        <v>1.8325814637483102</v>
      </c>
      <c r="E18" s="1">
        <v>5</v>
      </c>
      <c r="F18" s="1">
        <f t="shared" si="2"/>
        <v>3.3583548212738994</v>
      </c>
      <c r="G18" s="1">
        <f t="shared" si="3"/>
        <v>7.8809818658991618E-3</v>
      </c>
      <c r="H18" s="1">
        <f t="shared" si="4"/>
        <v>0.68034712212508841</v>
      </c>
    </row>
    <row r="19" spans="1:8" x14ac:dyDescent="0.4">
      <c r="A19" s="1">
        <v>7.2999999999999989</v>
      </c>
      <c r="B19" s="1">
        <v>0.68366196255154821</v>
      </c>
      <c r="C19" s="1">
        <f t="shared" si="0"/>
        <v>0.14058238693331851</v>
      </c>
      <c r="D19" s="1">
        <f t="shared" si="1"/>
        <v>1.9878743481543453</v>
      </c>
      <c r="E19" s="1">
        <v>6</v>
      </c>
      <c r="F19" s="1">
        <f t="shared" si="2"/>
        <v>3.951644424050063</v>
      </c>
      <c r="G19" s="1">
        <f t="shared" si="3"/>
        <v>3.7585338868501003E-2</v>
      </c>
      <c r="H19" s="1">
        <f t="shared" si="4"/>
        <v>0.75270521851799455</v>
      </c>
    </row>
    <row r="20" spans="1:8" x14ac:dyDescent="0.4">
      <c r="A20" s="1">
        <v>8.35</v>
      </c>
      <c r="B20" s="1">
        <v>0.80717324077414843</v>
      </c>
      <c r="C20" s="1">
        <f t="shared" si="0"/>
        <v>0.49832569238731311</v>
      </c>
      <c r="D20" s="1">
        <f t="shared" si="1"/>
        <v>2.1222615388627641</v>
      </c>
      <c r="E20" s="1">
        <v>7</v>
      </c>
      <c r="F20" s="1">
        <f t="shared" si="2"/>
        <v>4.5039940393361482</v>
      </c>
      <c r="G20" s="1">
        <f t="shared" si="3"/>
        <v>1.3853616987404826E-4</v>
      </c>
      <c r="H20" s="1">
        <f t="shared" si="4"/>
        <v>0.81089460797954616</v>
      </c>
    </row>
    <row r="21" spans="1:8" x14ac:dyDescent="0.4">
      <c r="A21" s="1">
        <v>9.4</v>
      </c>
      <c r="B21" s="1">
        <v>0.87604826630647481</v>
      </c>
      <c r="C21" s="1">
        <f t="shared" si="0"/>
        <v>0.73614107091451875</v>
      </c>
      <c r="D21" s="1">
        <f t="shared" si="1"/>
        <v>2.2407096892759584</v>
      </c>
      <c r="E21" s="1">
        <v>8</v>
      </c>
      <c r="F21" s="1">
        <f t="shared" si="2"/>
        <v>5.0207799116151621</v>
      </c>
      <c r="G21" s="1">
        <f t="shared" si="3"/>
        <v>5.0742125239129016E-3</v>
      </c>
      <c r="H21" s="1">
        <f t="shared" si="4"/>
        <v>0.85691419425390047</v>
      </c>
    </row>
    <row r="22" spans="1:8" x14ac:dyDescent="0.4">
      <c r="A22" s="1">
        <v>10.45</v>
      </c>
      <c r="B22" s="1">
        <v>0.87036362498818631</v>
      </c>
      <c r="C22" s="1">
        <f t="shared" si="0"/>
        <v>0.71443001722578081</v>
      </c>
      <c r="D22" s="1">
        <f t="shared" si="1"/>
        <v>2.3466019784108201</v>
      </c>
      <c r="E22" s="1">
        <v>9</v>
      </c>
      <c r="F22" s="1">
        <f t="shared" si="2"/>
        <v>5.5065408450815747</v>
      </c>
      <c r="G22" s="1">
        <f t="shared" si="3"/>
        <v>7.8994355002373583E-3</v>
      </c>
      <c r="H22" s="1">
        <f t="shared" si="4"/>
        <v>0.8927847692778289</v>
      </c>
    </row>
    <row r="23" spans="1:8" x14ac:dyDescent="0.4">
      <c r="A23" s="1">
        <v>11.5</v>
      </c>
      <c r="B23" s="1">
        <v>0.93926133115486399</v>
      </c>
      <c r="C23" s="1">
        <f t="shared" si="0"/>
        <v>1.0300388774905298</v>
      </c>
      <c r="D23" s="1">
        <f t="shared" si="1"/>
        <v>2.4423470353692043</v>
      </c>
      <c r="F23" s="1">
        <f t="shared" si="2"/>
        <v>5.9650590411767412</v>
      </c>
      <c r="G23" s="1">
        <f t="shared" si="3"/>
        <v>1.0320792695488159E-2</v>
      </c>
      <c r="H23" s="1">
        <f t="shared" si="4"/>
        <v>0.92038697710595785</v>
      </c>
    </row>
    <row r="24" spans="1:8" x14ac:dyDescent="0.4">
      <c r="A24" s="1">
        <v>12.549999999999999</v>
      </c>
      <c r="B24" s="1">
        <v>0.95587363150744353</v>
      </c>
      <c r="C24" s="1">
        <f t="shared" si="0"/>
        <v>1.1380566147072642</v>
      </c>
      <c r="D24" s="1">
        <f t="shared" si="1"/>
        <v>2.5297206655777926</v>
      </c>
      <c r="F24" s="1">
        <f t="shared" si="2"/>
        <v>6.3994866458513497</v>
      </c>
      <c r="G24" s="1">
        <f t="shared" si="3"/>
        <v>9.1033934122869507E-3</v>
      </c>
      <c r="H24" s="1">
        <f t="shared" si="4"/>
        <v>0.94138179371314812</v>
      </c>
    </row>
    <row r="25" spans="1:8" x14ac:dyDescent="0.4">
      <c r="A25" s="1">
        <v>13.6</v>
      </c>
      <c r="B25" s="1">
        <v>0.98215142495920471</v>
      </c>
      <c r="C25" s="1">
        <f t="shared" si="0"/>
        <v>1.392731499117374</v>
      </c>
      <c r="D25" s="1">
        <f t="shared" si="1"/>
        <v>2.6100697927420065</v>
      </c>
      <c r="F25" s="1">
        <f t="shared" si="2"/>
        <v>6.8124643229843009</v>
      </c>
      <c r="G25" s="1">
        <f t="shared" si="3"/>
        <v>6.0059442141029186E-2</v>
      </c>
      <c r="H25" s="1">
        <f t="shared" si="4"/>
        <v>0.95718279277579599</v>
      </c>
    </row>
    <row r="26" spans="1:8" x14ac:dyDescent="0.4">
      <c r="A26" s="1">
        <v>14.65</v>
      </c>
      <c r="B26" s="1">
        <v>0.90888691501113761</v>
      </c>
      <c r="C26" s="1">
        <f t="shared" si="0"/>
        <v>0.87365620061068949</v>
      </c>
      <c r="D26" s="1">
        <f t="shared" si="1"/>
        <v>2.6844403354630764</v>
      </c>
      <c r="F26" s="1">
        <f t="shared" si="2"/>
        <v>7.2062199146611139</v>
      </c>
      <c r="G26" s="1">
        <f t="shared" si="3"/>
        <v>0.13779487281763358</v>
      </c>
      <c r="H26" s="1">
        <f t="shared" si="4"/>
        <v>0.96895944923656829</v>
      </c>
    </row>
    <row r="27" spans="1:8" x14ac:dyDescent="0.4">
      <c r="A27" s="1">
        <v>15.700000000000001</v>
      </c>
      <c r="B27" s="1">
        <v>0.94963554773698744</v>
      </c>
      <c r="C27" s="1">
        <f t="shared" si="0"/>
        <v>1.0947614386522122</v>
      </c>
      <c r="D27" s="1">
        <f t="shared" si="1"/>
        <v>2.7536607123542622</v>
      </c>
      <c r="F27" s="1">
        <f t="shared" si="2"/>
        <v>7.5826473187633834</v>
      </c>
      <c r="G27" s="1">
        <f t="shared" si="3"/>
        <v>5.7875422407324947E-2</v>
      </c>
      <c r="H27" s="1">
        <f t="shared" si="4"/>
        <v>0.9776575640561449</v>
      </c>
    </row>
    <row r="28" spans="1:8" x14ac:dyDescent="0.4">
      <c r="A28" s="1">
        <v>16.75</v>
      </c>
      <c r="B28" s="1">
        <v>0.93125243018975068</v>
      </c>
      <c r="C28" s="1">
        <f t="shared" si="0"/>
        <v>0.98481401252983802</v>
      </c>
      <c r="D28" s="1">
        <f t="shared" si="1"/>
        <v>2.8183982582710754</v>
      </c>
      <c r="F28" s="1">
        <f t="shared" si="2"/>
        <v>7.9433687422254309</v>
      </c>
      <c r="G28" s="1">
        <f t="shared" si="3"/>
        <v>0.1893403021556711</v>
      </c>
      <c r="H28" s="1">
        <f t="shared" si="4"/>
        <v>0.98402769841247306</v>
      </c>
    </row>
    <row r="29" spans="1:8" x14ac:dyDescent="0.4">
      <c r="A29" s="1">
        <v>17.799999999999997</v>
      </c>
      <c r="B29" s="1">
        <v>1.0256465338655429</v>
      </c>
    </row>
    <row r="30" spans="1:8" x14ac:dyDescent="0.4">
      <c r="A30" s="1">
        <v>18.850000000000001</v>
      </c>
      <c r="B30" s="1">
        <v>1.0151578578970788</v>
      </c>
    </row>
    <row r="31" spans="1:8" x14ac:dyDescent="0.4">
      <c r="A31" s="1">
        <v>19.899999999999999</v>
      </c>
      <c r="B31" s="1">
        <v>0.9630739722296775</v>
      </c>
    </row>
    <row r="32" spans="1:8" x14ac:dyDescent="0.4">
      <c r="A32" s="1">
        <v>20.950000000000003</v>
      </c>
      <c r="B32" s="1">
        <v>1.012643402682436</v>
      </c>
    </row>
    <row r="33" spans="1:2" x14ac:dyDescent="0.4">
      <c r="A33" s="1">
        <v>22</v>
      </c>
      <c r="B33" s="1">
        <v>1.0489456832802004</v>
      </c>
    </row>
    <row r="34" spans="1:2" x14ac:dyDescent="0.4">
      <c r="A34" s="1">
        <v>23.049999999999997</v>
      </c>
      <c r="B34" s="1">
        <v>1.0614853845764909</v>
      </c>
    </row>
    <row r="35" spans="1:2" x14ac:dyDescent="0.4">
      <c r="A35" s="1">
        <v>24.1</v>
      </c>
      <c r="B35" s="1">
        <v>1.02627472623259</v>
      </c>
    </row>
    <row r="36" spans="1:2" x14ac:dyDescent="0.4">
      <c r="A36" s="1">
        <v>25.1</v>
      </c>
      <c r="B36" s="1">
        <v>0.95232508625714551</v>
      </c>
    </row>
    <row r="37" spans="1:2" x14ac:dyDescent="0.4">
      <c r="A37" s="1">
        <v>26.1</v>
      </c>
      <c r="B37" s="1">
        <v>0.98990450515635042</v>
      </c>
    </row>
    <row r="38" spans="1:2" x14ac:dyDescent="0.4">
      <c r="A38" s="1">
        <v>27.1</v>
      </c>
      <c r="B38" s="1">
        <v>1.0101361765921115</v>
      </c>
    </row>
    <row r="39" spans="1:2" x14ac:dyDescent="0.4">
      <c r="A39" s="1">
        <v>28.1</v>
      </c>
      <c r="B39" s="1">
        <v>0.99835000046358036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8" sqref="F8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1.3313999999999999</v>
      </c>
    </row>
    <row r="2" spans="1:8" x14ac:dyDescent="0.4">
      <c r="A2" s="3" t="s">
        <v>2</v>
      </c>
      <c r="B2" s="3">
        <v>-2.0586000000000002</v>
      </c>
    </row>
    <row r="3" spans="1:8" x14ac:dyDescent="0.4">
      <c r="A3" s="3" t="s">
        <v>3</v>
      </c>
      <c r="B3" s="3">
        <f>EXP(B2)</f>
        <v>0.12763253041587333</v>
      </c>
    </row>
    <row r="4" spans="1:8" x14ac:dyDescent="0.4">
      <c r="A4" s="4" t="s">
        <v>4</v>
      </c>
      <c r="B4" s="3">
        <v>10</v>
      </c>
    </row>
    <row r="5" spans="1:8" x14ac:dyDescent="0.4">
      <c r="A5" s="3" t="s">
        <v>14</v>
      </c>
      <c r="B5" s="3">
        <f>SQRT(SUM(G15:G24)/(B4-2))</f>
        <v>0.1424398651246207</v>
      </c>
    </row>
    <row r="6" spans="1:8" x14ac:dyDescent="0.4">
      <c r="A6" s="3" t="s">
        <v>5</v>
      </c>
      <c r="B6" s="3">
        <f>$B$4*SUM(F15:F24)-(SUM(D15:D24))^2</f>
        <v>18.994930726927862</v>
      </c>
    </row>
    <row r="7" spans="1:8" x14ac:dyDescent="0.4">
      <c r="A7" s="3" t="s">
        <v>7</v>
      </c>
      <c r="B7" s="3">
        <f>B5*SQRT(B4/B6)</f>
        <v>0.10335052729560436</v>
      </c>
    </row>
    <row r="8" spans="1:8" x14ac:dyDescent="0.4">
      <c r="A8" s="3" t="s">
        <v>8</v>
      </c>
      <c r="B8" s="3">
        <f>B5*SQRT(SUM(F15:F24)/B6)</f>
        <v>0.20857673565477367</v>
      </c>
    </row>
    <row r="9" spans="1:8" x14ac:dyDescent="0.4">
      <c r="A9" s="3" t="s">
        <v>6</v>
      </c>
      <c r="B9" s="3">
        <f>EXP(B2+B8)-B3</f>
        <v>2.9600977920585109E-2</v>
      </c>
    </row>
    <row r="12" spans="1:8" x14ac:dyDescent="0.4">
      <c r="A12" s="2" t="s">
        <v>17</v>
      </c>
      <c r="B12" s="2" t="s">
        <v>0</v>
      </c>
      <c r="C12" s="2" t="s">
        <v>15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16</v>
      </c>
    </row>
    <row r="13" spans="1:8" x14ac:dyDescent="0.4">
      <c r="A13" s="1">
        <v>1</v>
      </c>
      <c r="B13" s="1">
        <v>1.0373853942110181</v>
      </c>
      <c r="C13" s="1" t="e">
        <f>LN(-LN(B13))</f>
        <v>#NUM!</v>
      </c>
      <c r="D13" s="1">
        <f>LN(A13)</f>
        <v>0</v>
      </c>
      <c r="F13" s="1">
        <f>D13^2</f>
        <v>0</v>
      </c>
      <c r="G13" s="1" t="e">
        <f>(C13-$B$2-$B$1*D13)^2</f>
        <v>#NUM!</v>
      </c>
      <c r="H13" s="1">
        <f>EXP(-$B$3*A13^$B$1)</f>
        <v>0.88017675791226224</v>
      </c>
    </row>
    <row r="14" spans="1:8" x14ac:dyDescent="0.4">
      <c r="A14" s="1">
        <v>2.0499999999999998</v>
      </c>
      <c r="B14" s="1">
        <v>0.74261164987472728</v>
      </c>
      <c r="C14" s="1">
        <f t="shared" ref="C14:C24" si="0">LN(-LN(B14))</f>
        <v>-1.2120652956915379</v>
      </c>
      <c r="D14" s="1">
        <f t="shared" ref="D14:D24" si="1">LN(A14)</f>
        <v>0.71783979315031676</v>
      </c>
      <c r="F14" s="1">
        <f t="shared" ref="F14:F24" si="2">D14^2</f>
        <v>0.51529396863008958</v>
      </c>
      <c r="G14" s="1">
        <f t="shared" ref="G14:G24" si="3">(C14-$B$2-$B$1*D14)^2</f>
        <v>1.1924027678005034E-2</v>
      </c>
      <c r="H14" s="1">
        <f t="shared" ref="H14:H24" si="4">EXP(-$B$3*A14^$B$1)</f>
        <v>0.71754634282387686</v>
      </c>
    </row>
    <row r="15" spans="1:8" x14ac:dyDescent="0.4">
      <c r="A15" s="1">
        <v>3.0999999999999996</v>
      </c>
      <c r="B15" s="1">
        <v>0.63930073114368113</v>
      </c>
      <c r="C15" s="1">
        <f t="shared" si="0"/>
        <v>-0.80434624621169259</v>
      </c>
      <c r="D15" s="1">
        <f t="shared" si="1"/>
        <v>1.1314021114911004</v>
      </c>
      <c r="E15" s="1">
        <v>1</v>
      </c>
      <c r="F15" s="1">
        <f t="shared" si="2"/>
        <v>1.2800707378865204</v>
      </c>
      <c r="G15" s="1">
        <f t="shared" si="3"/>
        <v>6.3551897823591413E-2</v>
      </c>
      <c r="H15" s="1">
        <f t="shared" si="4"/>
        <v>0.56233786566107535</v>
      </c>
    </row>
    <row r="16" spans="1:8" x14ac:dyDescent="0.4">
      <c r="A16" s="1">
        <v>4.1500000000000004</v>
      </c>
      <c r="B16" s="1">
        <v>0.34248693434610239</v>
      </c>
      <c r="C16" s="1">
        <f t="shared" si="0"/>
        <v>6.9079852945912817E-2</v>
      </c>
      <c r="D16" s="1">
        <f t="shared" si="1"/>
        <v>1.423108334242607</v>
      </c>
      <c r="E16" s="1">
        <f>E15+1</f>
        <v>2</v>
      </c>
      <c r="F16" s="1">
        <f t="shared" si="2"/>
        <v>2.0252373309907674</v>
      </c>
      <c r="G16" s="1">
        <f t="shared" si="3"/>
        <v>5.4267294368653254E-2</v>
      </c>
      <c r="H16" s="1">
        <f t="shared" si="4"/>
        <v>0.42790702410880826</v>
      </c>
    </row>
    <row r="17" spans="1:8" x14ac:dyDescent="0.4">
      <c r="A17" s="1">
        <v>5.1999999999999993</v>
      </c>
      <c r="B17" s="1">
        <v>0.2643720247417215</v>
      </c>
      <c r="C17" s="1">
        <f t="shared" si="0"/>
        <v>0.28547813294304397</v>
      </c>
      <c r="D17" s="1">
        <f t="shared" si="1"/>
        <v>1.6486586255873816</v>
      </c>
      <c r="E17" s="1">
        <f t="shared" ref="E17:E24" si="5">E16+1</f>
        <v>3</v>
      </c>
      <c r="F17" s="1">
        <f t="shared" si="2"/>
        <v>2.7180752637236743</v>
      </c>
      <c r="G17" s="1">
        <f t="shared" si="3"/>
        <v>2.2217106493325183E-2</v>
      </c>
      <c r="H17" s="1">
        <f t="shared" si="4"/>
        <v>0.31785248941791033</v>
      </c>
    </row>
    <row r="18" spans="1:8" x14ac:dyDescent="0.4">
      <c r="A18" s="1">
        <v>6.25</v>
      </c>
      <c r="B18" s="1">
        <v>0.22431731144093861</v>
      </c>
      <c r="C18" s="1">
        <f t="shared" si="0"/>
        <v>0.4019212765358916</v>
      </c>
      <c r="D18" s="1">
        <f t="shared" si="1"/>
        <v>1.8325814637483102</v>
      </c>
      <c r="E18" s="1">
        <f t="shared" si="5"/>
        <v>4</v>
      </c>
      <c r="F18" s="1">
        <f t="shared" si="2"/>
        <v>3.3583548212738994</v>
      </c>
      <c r="G18" s="1">
        <f t="shared" si="3"/>
        <v>4.252799048878814E-4</v>
      </c>
      <c r="H18" s="1">
        <f t="shared" si="4"/>
        <v>0.23126633343005579</v>
      </c>
    </row>
    <row r="19" spans="1:8" x14ac:dyDescent="0.4">
      <c r="A19" s="1">
        <v>7.2999999999999989</v>
      </c>
      <c r="B19" s="1">
        <v>0.16419956889871207</v>
      </c>
      <c r="C19" s="1">
        <f t="shared" si="0"/>
        <v>0.5914868703748255</v>
      </c>
      <c r="D19" s="1">
        <f t="shared" si="1"/>
        <v>1.9878743481543453</v>
      </c>
      <c r="E19" s="1">
        <f t="shared" si="5"/>
        <v>5</v>
      </c>
      <c r="F19" s="1">
        <f t="shared" si="2"/>
        <v>3.951644424050063</v>
      </c>
      <c r="G19" s="1">
        <f t="shared" si="3"/>
        <v>1.177150876884943E-5</v>
      </c>
      <c r="H19" s="1">
        <f t="shared" si="4"/>
        <v>0.16521878705580731</v>
      </c>
    </row>
    <row r="20" spans="1:8" x14ac:dyDescent="0.4">
      <c r="A20" s="1">
        <v>8.35</v>
      </c>
      <c r="B20" s="1">
        <v>0.13058310095449382</v>
      </c>
      <c r="C20" s="1">
        <f t="shared" si="0"/>
        <v>0.71086207415402669</v>
      </c>
      <c r="D20" s="1">
        <f t="shared" si="1"/>
        <v>2.1222615388627641</v>
      </c>
      <c r="E20" s="1">
        <f t="shared" si="5"/>
        <v>6</v>
      </c>
      <c r="F20" s="1">
        <f t="shared" si="2"/>
        <v>4.5039940393361482</v>
      </c>
      <c r="G20" s="1">
        <f t="shared" si="3"/>
        <v>3.1491108076967078E-3</v>
      </c>
      <c r="H20" s="1">
        <f t="shared" si="4"/>
        <v>0.11610602773428751</v>
      </c>
    </row>
    <row r="21" spans="1:8" x14ac:dyDescent="0.4">
      <c r="A21" s="1">
        <v>9.4</v>
      </c>
      <c r="B21" s="1">
        <v>0.10634706831256971</v>
      </c>
      <c r="C21" s="1">
        <f t="shared" si="0"/>
        <v>0.80694330308475593</v>
      </c>
      <c r="D21" s="1">
        <f t="shared" si="1"/>
        <v>2.2407096892759584</v>
      </c>
      <c r="E21" s="1">
        <f t="shared" si="5"/>
        <v>7</v>
      </c>
      <c r="F21" s="1">
        <f t="shared" si="2"/>
        <v>5.0207799116151621</v>
      </c>
      <c r="G21" s="1">
        <f t="shared" si="3"/>
        <v>1.3862137088989051E-2</v>
      </c>
      <c r="H21" s="1">
        <f t="shared" si="4"/>
        <v>8.0374074527973197E-2</v>
      </c>
    </row>
    <row r="22" spans="1:8" x14ac:dyDescent="0.4">
      <c r="A22" s="1">
        <v>10.45</v>
      </c>
      <c r="B22" s="1">
        <v>5.588256708006429E-2</v>
      </c>
      <c r="C22" s="1">
        <f t="shared" si="0"/>
        <v>1.0593525476705006</v>
      </c>
      <c r="D22" s="1">
        <f t="shared" si="1"/>
        <v>2.3466019784108201</v>
      </c>
      <c r="E22" s="1">
        <f t="shared" si="5"/>
        <v>8</v>
      </c>
      <c r="F22" s="1">
        <f t="shared" si="2"/>
        <v>5.5065408450815747</v>
      </c>
      <c r="G22" s="1">
        <f t="shared" si="3"/>
        <v>3.9858090051930489E-5</v>
      </c>
      <c r="H22" s="1">
        <f t="shared" si="4"/>
        <v>5.4870949653693851E-2</v>
      </c>
    </row>
    <row r="23" spans="1:8" x14ac:dyDescent="0.4">
      <c r="A23" s="1">
        <v>11.5</v>
      </c>
      <c r="B23" s="1">
        <v>3.0126514191247646E-2</v>
      </c>
      <c r="C23" s="1">
        <f t="shared" si="0"/>
        <v>1.2534340646384294</v>
      </c>
      <c r="D23" s="1">
        <f t="shared" si="1"/>
        <v>2.4423470353692043</v>
      </c>
      <c r="E23" s="1">
        <f t="shared" si="5"/>
        <v>9</v>
      </c>
      <c r="F23" s="1">
        <f t="shared" si="2"/>
        <v>5.9650590411767412</v>
      </c>
      <c r="G23" s="1">
        <f t="shared" si="3"/>
        <v>3.6352725887379305E-3</v>
      </c>
      <c r="H23" s="1">
        <f t="shared" si="4"/>
        <v>3.6978388064260709E-2</v>
      </c>
    </row>
    <row r="24" spans="1:8" x14ac:dyDescent="0.4">
      <c r="A24" s="1">
        <v>12.549999999999999</v>
      </c>
      <c r="B24" s="1">
        <v>2.7860871353294063E-2</v>
      </c>
      <c r="C24" s="1">
        <f t="shared" si="0"/>
        <v>1.275511402493219</v>
      </c>
      <c r="D24" s="1">
        <f t="shared" si="1"/>
        <v>2.5297206655777926</v>
      </c>
      <c r="E24" s="1">
        <f t="shared" si="5"/>
        <v>10</v>
      </c>
      <c r="F24" s="1">
        <f t="shared" si="2"/>
        <v>6.3994866458513497</v>
      </c>
      <c r="G24" s="1">
        <f t="shared" si="3"/>
        <v>1.1531927390588392E-3</v>
      </c>
      <c r="H24" s="1">
        <f t="shared" si="4"/>
        <v>2.4619651602150669E-2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田中秀樹</cp:lastModifiedBy>
  <dcterms:created xsi:type="dcterms:W3CDTF">2020-06-22T06:55:16Z</dcterms:created>
  <dcterms:modified xsi:type="dcterms:W3CDTF">2020-06-22T20:38:53Z</dcterms:modified>
</cp:coreProperties>
</file>