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i Tanaka\Dropbox\DATA5\論文執筆\Hiraide\2-revise\SPring-8時分割データ\gitHUB用\"/>
    </mc:Choice>
  </mc:AlternateContent>
  <xr:revisionPtr revIDLastSave="0" documentId="13_ncr:1_{FE1B6C7F-886B-4614-A750-C2768518C2F3}" xr6:coauthVersionLast="44" xr6:coauthVersionMax="44" xr10:uidLastSave="{00000000-0000-0000-0000-000000000000}"/>
  <bookViews>
    <workbookView xWindow="2940" yWindow="1275" windowWidth="24570" windowHeight="1477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9" i="1" l="1"/>
  <c r="F29" i="1"/>
  <c r="F22" i="1" l="1"/>
  <c r="F23" i="1"/>
  <c r="F24" i="1"/>
  <c r="F25" i="1"/>
  <c r="F26" i="1"/>
  <c r="F27" i="1"/>
  <c r="F28" i="1"/>
  <c r="F21" i="1"/>
  <c r="B16" i="1" s="1"/>
  <c r="E22" i="1"/>
  <c r="E23" i="1"/>
  <c r="E24" i="1"/>
  <c r="E25" i="1"/>
  <c r="E26" i="1"/>
  <c r="E27" i="1"/>
  <c r="E28" i="1"/>
  <c r="E21" i="1"/>
  <c r="D22" i="1"/>
  <c r="D23" i="1" s="1"/>
  <c r="D24" i="1" s="1"/>
  <c r="D25" i="1" s="1"/>
  <c r="D26" i="1" s="1"/>
  <c r="D27" i="1" s="1"/>
  <c r="D28" i="1" s="1"/>
  <c r="D29" i="1" s="1"/>
  <c r="B17" i="1" l="1"/>
  <c r="B18" i="1" s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<sst xmlns="http://schemas.openxmlformats.org/spreadsheetml/2006/main" count="17" uniqueCount="16">
  <si>
    <t>T[K]</t>
    <phoneticPr fontId="3"/>
  </si>
  <si>
    <t>Pgate [kPa]</t>
    <phoneticPr fontId="3"/>
  </si>
  <si>
    <t>P [kPa]</t>
    <phoneticPr fontId="3"/>
  </si>
  <si>
    <t>P-Pgate [kPa]</t>
  </si>
  <si>
    <t>P-Pgate [kPa]</t>
    <phoneticPr fontId="3"/>
  </si>
  <si>
    <t>k_error</t>
  </si>
  <si>
    <t>k_error</t>
    <phoneticPr fontId="3"/>
  </si>
  <si>
    <t>k [s^-1/n]</t>
  </si>
  <si>
    <t>k [s^-1/n]</t>
    <phoneticPr fontId="1"/>
  </si>
  <si>
    <t>s</t>
    <phoneticPr fontId="3"/>
  </si>
  <si>
    <t>s_error</t>
    <phoneticPr fontId="3"/>
  </si>
  <si>
    <t>Num of data</t>
    <phoneticPr fontId="1"/>
  </si>
  <si>
    <t>x^2</t>
    <phoneticPr fontId="3"/>
  </si>
  <si>
    <t>(y-sx)^2</t>
    <phoneticPr fontId="3"/>
  </si>
  <si>
    <t>y_error</t>
    <phoneticPr fontId="3"/>
  </si>
  <si>
    <t>delta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</si>
</sst>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2" fillId="0" borderId="1" xfId="0" applyNumberFormat="1" applyFont="1" applyBorder="1">
      <alignment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35703622195344"/>
          <c:y val="6.7700977281080182E-2"/>
          <c:w val="0.81718051206172271"/>
          <c:h val="0.7916189980906902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042387732599027"/>
                  <c:y val="9.977749893162172E-3"/>
                </c:manualLayout>
              </c:layout>
              <c:numFmt formatCode="#,##0.00000_);[Red]\(#,##0.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data!$A$21:$A$29</c:f>
              <c:numCache>
                <c:formatCode>0.00_ </c:formatCode>
                <c:ptCount val="9"/>
                <c:pt idx="0">
                  <c:v>4.4758480151620796</c:v>
                </c:pt>
                <c:pt idx="1">
                  <c:v>9.085316111870732</c:v>
                </c:pt>
                <c:pt idx="2">
                  <c:v>9.7358480151620803</c:v>
                </c:pt>
                <c:pt idx="3">
                  <c:v>13.635848015162079</c:v>
                </c:pt>
                <c:pt idx="4">
                  <c:v>19.348133980580592</c:v>
                </c:pt>
                <c:pt idx="5">
                  <c:v>25.766164443071922</c:v>
                </c:pt>
                <c:pt idx="6">
                  <c:v>27.73584801516208</c:v>
                </c:pt>
                <c:pt idx="7">
                  <c:v>33.599141888169612</c:v>
                </c:pt>
                <c:pt idx="8">
                  <c:v>37.595848015162076</c:v>
                </c:pt>
              </c:numCache>
            </c:numRef>
          </c:xVal>
          <c:yVal>
            <c:numRef>
              <c:f>data!$B$21:$B$29</c:f>
              <c:numCache>
                <c:formatCode>General</c:formatCode>
                <c:ptCount val="9"/>
                <c:pt idx="0">
                  <c:v>3.5789525936108103E-2</c:v>
                </c:pt>
                <c:pt idx="1">
                  <c:v>0.10396510136011061</c:v>
                </c:pt>
                <c:pt idx="2">
                  <c:v>8.5238676382393436E-2</c:v>
                </c:pt>
                <c:pt idx="3">
                  <c:v>0.15753620092254239</c:v>
                </c:pt>
                <c:pt idx="4">
                  <c:v>0.22629858027579408</c:v>
                </c:pt>
                <c:pt idx="5">
                  <c:v>0.32752201656949859</c:v>
                </c:pt>
                <c:pt idx="6">
                  <c:v>0.3266062376119534</c:v>
                </c:pt>
                <c:pt idx="7">
                  <c:v>0.39538314376362638</c:v>
                </c:pt>
                <c:pt idx="8">
                  <c:v>0.47142276373913089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06-4054-8CB0-CFFCA15A5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48272"/>
        <c:axId val="160251800"/>
      </c:scatterChart>
      <c:valAx>
        <c:axId val="16024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 sz="1000" b="0" i="0" u="none" strike="noStrike" baseline="0">
                    <a:effectLst/>
                  </a:rPr>
                  <a:t>P-Pgate [kPa]</a:t>
                </a:r>
                <a:r>
                  <a:rPr lang="en-GB" altLang="ja-JP" sz="1000" b="0" i="0" u="none" strike="noStrike" baseline="0"/>
                  <a:t>  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_ 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251800"/>
        <c:crosses val="autoZero"/>
        <c:crossBetween val="midCat"/>
      </c:valAx>
      <c:valAx>
        <c:axId val="16025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 sz="1000" b="0" i="0" u="none" strike="noStrike" baseline="0">
                    <a:effectLst/>
                  </a:rPr>
                  <a:t>k [s^-1/n]</a:t>
                </a:r>
                <a:r>
                  <a:rPr lang="en-GB" altLang="ja-JP" sz="1000" b="0" i="0" u="none" strike="noStrike" baseline="0"/>
                  <a:t> 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248272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619125</xdr:colOff>
      <xdr:row>1</xdr:row>
      <xdr:rowOff>104776</xdr:rowOff>
    </xdr:from>
    <xdr:to>
      <xdr:col>13</xdr:col>
      <xdr:colOff>195263</xdr:colOff>
      <xdr:row>17</xdr:row>
      <xdr:rowOff>85726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D314E3E-4FCC-4787-8E2B-B1EB8369E4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9"/>
  <sheetViews>
    <sheetView tabSelected="1" workbookViewId="0">
      <selection activeCell="B15" sqref="B15"/>
    </sheetView>
  </sheetViews>
  <sheetFormatPr defaultRowHeight="16.5" x14ac:dyDescent="0.4"/>
  <cols>
    <col min="1" max="1" width="13.75" style="1" customWidth="1"/>
    <col min="2" max="2" width="12" style="1" customWidth="1"/>
    <col min="3" max="3" width="13.875" style="1" customWidth="1"/>
    <col min="4" max="4" width="13.125" style="1" customWidth="1"/>
    <col min="5" max="6" width="12.375" style="1" customWidth="1"/>
    <col min="7" max="16384" width="9" style="1"/>
  </cols>
  <sheetData>
    <row r="3" spans="1:6" x14ac:dyDescent="0.4">
      <c r="A3" s="2" t="s">
        <v>0</v>
      </c>
      <c r="B3" s="2" t="s">
        <v>2</v>
      </c>
      <c r="C3" s="2" t="s">
        <v>1</v>
      </c>
      <c r="D3" s="2" t="s">
        <v>4</v>
      </c>
      <c r="E3" s="2" t="s">
        <v>8</v>
      </c>
      <c r="F3" s="2" t="s">
        <v>6</v>
      </c>
    </row>
    <row r="4" spans="1:6" x14ac:dyDescent="0.4">
      <c r="A4" s="1">
        <v>273</v>
      </c>
      <c r="B4" s="3">
        <v>40.83</v>
      </c>
      <c r="C4" s="3">
        <v>31.744683888129266</v>
      </c>
      <c r="D4" s="3">
        <f>B4-C4</f>
        <v>9.085316111870732</v>
      </c>
      <c r="E4" s="1">
        <v>0.10396510136011061</v>
      </c>
      <c r="F4" s="1">
        <v>1.6134365992698158E-2</v>
      </c>
    </row>
    <row r="5" spans="1:6" x14ac:dyDescent="0.4">
      <c r="A5" s="1">
        <v>264</v>
      </c>
      <c r="B5" s="3">
        <v>40.999000000000002</v>
      </c>
      <c r="C5" s="3">
        <v>21.650866019419411</v>
      </c>
      <c r="D5" s="3">
        <f t="shared" ref="D5:D12" si="0">B5-C5</f>
        <v>19.348133980580592</v>
      </c>
      <c r="E5" s="1">
        <v>0.22629858027579408</v>
      </c>
      <c r="F5" s="1">
        <v>3.3319048818557406E-2</v>
      </c>
    </row>
    <row r="6" spans="1:6" x14ac:dyDescent="0.4">
      <c r="A6" s="1">
        <v>256</v>
      </c>
      <c r="B6" s="3">
        <v>40.83</v>
      </c>
      <c r="C6" s="3">
        <v>15.063835556928078</v>
      </c>
      <c r="D6" s="3">
        <f t="shared" si="0"/>
        <v>25.766164443071922</v>
      </c>
      <c r="E6" s="1">
        <v>0.32752201656949859</v>
      </c>
      <c r="F6" s="1">
        <v>4.8063246866000997E-2</v>
      </c>
    </row>
    <row r="7" spans="1:6" x14ac:dyDescent="0.4">
      <c r="A7" s="1">
        <v>241</v>
      </c>
      <c r="B7" s="3">
        <v>40.75</v>
      </c>
      <c r="C7" s="3">
        <v>7.1508581118303853</v>
      </c>
      <c r="D7" s="3">
        <f t="shared" si="0"/>
        <v>33.599141888169612</v>
      </c>
      <c r="E7" s="1">
        <v>0.39538314376362638</v>
      </c>
      <c r="F7" s="1">
        <v>5.5116256072276271E-2</v>
      </c>
    </row>
    <row r="8" spans="1:6" x14ac:dyDescent="0.4">
      <c r="A8" s="1">
        <v>227</v>
      </c>
      <c r="B8" s="3">
        <v>7.74</v>
      </c>
      <c r="C8" s="3">
        <v>3.2641519848379206</v>
      </c>
      <c r="D8" s="3">
        <f t="shared" si="0"/>
        <v>4.4758480151620796</v>
      </c>
      <c r="E8" s="1">
        <v>3.5789525936108103E-2</v>
      </c>
      <c r="F8" s="1">
        <v>5.3719034856658243E-3</v>
      </c>
    </row>
    <row r="9" spans="1:6" x14ac:dyDescent="0.4">
      <c r="A9" s="1">
        <v>227</v>
      </c>
      <c r="B9" s="3">
        <v>13</v>
      </c>
      <c r="C9" s="3">
        <v>3.2641519848379206</v>
      </c>
      <c r="D9" s="3">
        <f t="shared" si="0"/>
        <v>9.7358480151620803</v>
      </c>
      <c r="E9" s="1">
        <v>8.5238676382393436E-2</v>
      </c>
      <c r="F9" s="1">
        <v>1.8701973156774535E-2</v>
      </c>
    </row>
    <row r="10" spans="1:6" x14ac:dyDescent="0.4">
      <c r="A10" s="1">
        <v>227</v>
      </c>
      <c r="B10" s="3">
        <v>16.899999999999999</v>
      </c>
      <c r="C10" s="3">
        <v>3.2641519848379206</v>
      </c>
      <c r="D10" s="3">
        <f t="shared" si="0"/>
        <v>13.635848015162079</v>
      </c>
      <c r="E10" s="1">
        <v>0.15753620092254239</v>
      </c>
      <c r="F10" s="1">
        <v>1.6729412314279407E-2</v>
      </c>
    </row>
    <row r="11" spans="1:6" x14ac:dyDescent="0.4">
      <c r="A11" s="1">
        <v>227</v>
      </c>
      <c r="B11" s="3">
        <v>31</v>
      </c>
      <c r="C11" s="3">
        <v>3.2641519848379206</v>
      </c>
      <c r="D11" s="3">
        <f t="shared" si="0"/>
        <v>27.73584801516208</v>
      </c>
      <c r="E11" s="1">
        <v>0.3266062376119534</v>
      </c>
      <c r="F11" s="1">
        <v>3.8395074829228881E-2</v>
      </c>
    </row>
    <row r="12" spans="1:6" x14ac:dyDescent="0.4">
      <c r="A12" s="1">
        <v>227</v>
      </c>
      <c r="B12" s="3">
        <v>40.86</v>
      </c>
      <c r="C12" s="3">
        <v>3.2641519848379206</v>
      </c>
      <c r="D12" s="3">
        <f t="shared" si="0"/>
        <v>37.595848015162076</v>
      </c>
      <c r="E12" s="1">
        <v>0.47142276373913089</v>
      </c>
      <c r="F12" s="1">
        <v>0.16785481196756108</v>
      </c>
    </row>
    <row r="13" spans="1:6" x14ac:dyDescent="0.4">
      <c r="B13" s="3"/>
      <c r="C13" s="3"/>
      <c r="D13" s="3"/>
    </row>
    <row r="14" spans="1:6" x14ac:dyDescent="0.4">
      <c r="A14" s="5" t="s">
        <v>9</v>
      </c>
      <c r="B14" s="6">
        <v>1.204E-2</v>
      </c>
      <c r="C14" s="3"/>
      <c r="D14" s="3"/>
    </row>
    <row r="15" spans="1:6" x14ac:dyDescent="0.4">
      <c r="A15" s="7" t="s">
        <v>11</v>
      </c>
      <c r="B15" s="6">
        <v>9</v>
      </c>
      <c r="C15" s="3"/>
      <c r="D15" s="3"/>
    </row>
    <row r="16" spans="1:6" x14ac:dyDescent="0.4">
      <c r="A16" s="5" t="s">
        <v>14</v>
      </c>
      <c r="B16" s="6">
        <f>SQRT(SUM(F21:F29)/(B15-2))</f>
        <v>1.7956685741775495E-2</v>
      </c>
      <c r="C16" s="3"/>
      <c r="D16" s="3"/>
    </row>
    <row r="17" spans="1:6" x14ac:dyDescent="0.4">
      <c r="A17" s="5" t="s">
        <v>15</v>
      </c>
      <c r="B17" s="6">
        <f>B15*SUM(E21:E29)-(SUM(A21:A29))^2</f>
        <v>9845.5143970227327</v>
      </c>
      <c r="C17" s="3"/>
      <c r="D17" s="3"/>
    </row>
    <row r="18" spans="1:6" x14ac:dyDescent="0.4">
      <c r="A18" s="5" t="s">
        <v>10</v>
      </c>
      <c r="B18" s="6">
        <f>B16*SQRT(B15/B17)</f>
        <v>5.4291048752252828E-4</v>
      </c>
      <c r="C18" s="3"/>
      <c r="D18" s="3"/>
    </row>
    <row r="20" spans="1:6" x14ac:dyDescent="0.4">
      <c r="A20" s="2" t="s">
        <v>3</v>
      </c>
      <c r="B20" s="2" t="s">
        <v>7</v>
      </c>
      <c r="C20" s="2" t="s">
        <v>5</v>
      </c>
      <c r="D20" s="2" t="s">
        <v>11</v>
      </c>
      <c r="E20" s="2" t="s">
        <v>12</v>
      </c>
      <c r="F20" s="2" t="s">
        <v>13</v>
      </c>
    </row>
    <row r="21" spans="1:6" x14ac:dyDescent="0.4">
      <c r="A21" s="3">
        <v>4.4758480151620796</v>
      </c>
      <c r="B21" s="1">
        <v>3.5789525936108103E-2</v>
      </c>
      <c r="C21" s="1">
        <v>5.3719034856658243E-3</v>
      </c>
      <c r="D21" s="1">
        <v>1</v>
      </c>
      <c r="E21" s="4">
        <f>A21^2</f>
        <v>20.033215454830327</v>
      </c>
      <c r="F21" s="1">
        <f>(B21-$B$14*A21)^2</f>
        <v>3.2759856692499958E-4</v>
      </c>
    </row>
    <row r="22" spans="1:6" x14ac:dyDescent="0.4">
      <c r="A22" s="3">
        <v>9.085316111870732</v>
      </c>
      <c r="B22" s="1">
        <v>0.10396510136011061</v>
      </c>
      <c r="C22" s="1">
        <v>1.6134365992698158E-2</v>
      </c>
      <c r="D22" s="1">
        <f>D21+1</f>
        <v>2</v>
      </c>
      <c r="E22" s="4">
        <f t="shared" ref="E22:E29" si="1">A22^2</f>
        <v>82.542968852617918</v>
      </c>
      <c r="F22" s="1">
        <f t="shared" ref="F22:F29" si="2">(B22-$B$14*A22)^2</f>
        <v>2.9399218584106955E-5</v>
      </c>
    </row>
    <row r="23" spans="1:6" x14ac:dyDescent="0.4">
      <c r="A23" s="3">
        <v>9.7358480151620803</v>
      </c>
      <c r="B23" s="1">
        <v>8.5238676382393436E-2</v>
      </c>
      <c r="C23" s="1">
        <v>1.8701973156774535E-2</v>
      </c>
      <c r="D23" s="1">
        <f t="shared" ref="D23:D29" si="3">D22+1</f>
        <v>3</v>
      </c>
      <c r="E23" s="4">
        <f t="shared" si="1"/>
        <v>94.786736574335421</v>
      </c>
      <c r="F23" s="1">
        <f t="shared" si="2"/>
        <v>1.0227801216131402E-3</v>
      </c>
    </row>
    <row r="24" spans="1:6" x14ac:dyDescent="0.4">
      <c r="A24" s="3">
        <v>13.635848015162079</v>
      </c>
      <c r="B24" s="1">
        <v>0.15753620092254239</v>
      </c>
      <c r="C24" s="1">
        <v>1.6729412314279407E-2</v>
      </c>
      <c r="D24" s="1">
        <f t="shared" si="3"/>
        <v>4</v>
      </c>
      <c r="E24" s="4">
        <f t="shared" si="1"/>
        <v>185.93635109259961</v>
      </c>
      <c r="F24" s="1">
        <f t="shared" si="2"/>
        <v>4.4081754259588422E-5</v>
      </c>
    </row>
    <row r="25" spans="1:6" x14ac:dyDescent="0.4">
      <c r="A25" s="3">
        <v>19.348133980580592</v>
      </c>
      <c r="B25" s="1">
        <v>0.22629858027579408</v>
      </c>
      <c r="C25" s="1">
        <v>3.3319048818557406E-2</v>
      </c>
      <c r="D25" s="1">
        <f t="shared" si="3"/>
        <v>5</v>
      </c>
      <c r="E25" s="4">
        <f t="shared" si="1"/>
        <v>374.35028853049738</v>
      </c>
      <c r="F25" s="1">
        <f t="shared" si="2"/>
        <v>4.4261781629595495E-5</v>
      </c>
    </row>
    <row r="26" spans="1:6" x14ac:dyDescent="0.4">
      <c r="A26" s="3">
        <v>25.766164443071922</v>
      </c>
      <c r="B26" s="1">
        <v>0.32752201656949859</v>
      </c>
      <c r="C26" s="1">
        <v>4.8063246866000997E-2</v>
      </c>
      <c r="D26" s="1">
        <f t="shared" si="3"/>
        <v>6</v>
      </c>
      <c r="E26" s="4">
        <f t="shared" si="1"/>
        <v>663.8952301074238</v>
      </c>
      <c r="F26" s="1">
        <f t="shared" si="2"/>
        <v>2.9919993172927906E-4</v>
      </c>
    </row>
    <row r="27" spans="1:6" x14ac:dyDescent="0.4">
      <c r="A27" s="3">
        <v>27.73584801516208</v>
      </c>
      <c r="B27" s="1">
        <v>0.3266062376119534</v>
      </c>
      <c r="C27" s="1">
        <v>3.8395074829228881E-2</v>
      </c>
      <c r="D27" s="1">
        <f t="shared" si="3"/>
        <v>7</v>
      </c>
      <c r="E27" s="4">
        <f t="shared" si="1"/>
        <v>769.27726512017034</v>
      </c>
      <c r="F27" s="1">
        <f t="shared" si="2"/>
        <v>5.3778352085860493E-5</v>
      </c>
    </row>
    <row r="28" spans="1:6" x14ac:dyDescent="0.4">
      <c r="A28" s="3">
        <v>33.599141888169612</v>
      </c>
      <c r="B28" s="1">
        <v>0.39538314376362638</v>
      </c>
      <c r="C28" s="1">
        <v>5.5116256072276271E-2</v>
      </c>
      <c r="D28" s="1">
        <f t="shared" si="3"/>
        <v>8</v>
      </c>
      <c r="E28" s="4">
        <f t="shared" si="1"/>
        <v>1128.9023356213538</v>
      </c>
      <c r="F28" s="1">
        <f t="shared" si="2"/>
        <v>8.3732099904998002E-5</v>
      </c>
    </row>
    <row r="29" spans="1:6" x14ac:dyDescent="0.4">
      <c r="A29" s="3">
        <v>37.595848015162076</v>
      </c>
      <c r="B29" s="1">
        <v>0.47142276373913089</v>
      </c>
      <c r="C29" s="1">
        <v>0.16785481196756108</v>
      </c>
      <c r="D29" s="1">
        <f t="shared" si="3"/>
        <v>9</v>
      </c>
      <c r="E29" s="4">
        <f t="shared" si="1"/>
        <v>1413.4477879791662</v>
      </c>
      <c r="F29" s="1">
        <f t="shared" si="2"/>
        <v>3.5226611307061554E-4</v>
      </c>
    </row>
  </sheetData>
  <sortState xmlns:xlrd2="http://schemas.microsoft.com/office/spreadsheetml/2017/richdata2" ref="A15:C23">
    <sortCondition ref="A15:A23"/>
  </sortState>
  <phoneticPr fontId="3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Hideki Tanaka</dc:creator>
  <cp:lastModifiedBy>Hideki Tanaka</cp:lastModifiedBy>
  <dcterms:created xsi:type="dcterms:W3CDTF">2020-06-22T06:55:16Z</dcterms:created>
  <dcterms:modified xsi:type="dcterms:W3CDTF">2020-06-22T23:14:36Z</dcterms:modified>
</cp:coreProperties>
</file>