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9296" windowHeight="10896"/>
  </bookViews>
  <sheets>
    <sheet name="% of 356keV" sheetId="1" r:id="rId1"/>
    <sheet name="Absolute eff" sheetId="2" r:id="rId2"/>
  </sheets>
  <calcPr calcId="145621"/>
</workbook>
</file>

<file path=xl/calcChain.xml><?xml version="1.0" encoding="utf-8"?>
<calcChain xmlns="http://schemas.openxmlformats.org/spreadsheetml/2006/main">
  <c r="A16" i="1" l="1"/>
  <c r="B25" i="1"/>
  <c r="E25" i="1"/>
  <c r="D3" i="2" l="1"/>
  <c r="F3" i="2" s="1"/>
  <c r="D4" i="2"/>
  <c r="F4" i="2" s="1"/>
  <c r="D5" i="2"/>
  <c r="F5" i="2"/>
  <c r="D6" i="2"/>
  <c r="F6" i="2" s="1"/>
  <c r="D7" i="2"/>
  <c r="F7" i="2"/>
  <c r="D8" i="2"/>
  <c r="F8" i="2" s="1"/>
  <c r="D9" i="2"/>
  <c r="F9" i="2" s="1"/>
  <c r="D10" i="2"/>
  <c r="F10" i="2" s="1"/>
  <c r="D11" i="2"/>
  <c r="F11" i="2"/>
  <c r="D12" i="2"/>
  <c r="F12" i="2" s="1"/>
  <c r="D13" i="2"/>
  <c r="F13" i="2" s="1"/>
  <c r="C17" i="2"/>
  <c r="D17" i="2" s="1"/>
  <c r="C18" i="2"/>
  <c r="D18" i="2"/>
  <c r="C19" i="2"/>
  <c r="D19" i="2" s="1"/>
  <c r="C20" i="2"/>
  <c r="D20" i="2"/>
  <c r="C21" i="2"/>
  <c r="D21" i="2" s="1"/>
  <c r="C22" i="2"/>
  <c r="D22" i="2"/>
  <c r="C23" i="2"/>
  <c r="D23" i="2" s="1"/>
  <c r="C24" i="2"/>
  <c r="D24" i="2"/>
  <c r="C25" i="2"/>
  <c r="D25" i="2" s="1"/>
  <c r="C26" i="2"/>
  <c r="D26" i="2"/>
  <c r="C27" i="2"/>
  <c r="D27" i="2" s="1"/>
  <c r="A10" i="1"/>
  <c r="E22" i="1" s="1"/>
  <c r="D20" i="1"/>
  <c r="D21" i="1"/>
  <c r="D22" i="1"/>
  <c r="D23" i="1"/>
  <c r="D24" i="1"/>
  <c r="D25" i="1"/>
  <c r="F25" i="1" s="1"/>
  <c r="G25" i="1" s="1"/>
  <c r="D26" i="1"/>
  <c r="D27" i="1"/>
  <c r="E27" i="1"/>
  <c r="F27" i="1" s="1"/>
  <c r="G27" i="1" s="1"/>
  <c r="H27" i="1" s="1"/>
  <c r="D28" i="1"/>
  <c r="E28" i="1"/>
  <c r="D29" i="1"/>
  <c r="D30" i="1"/>
  <c r="F22" i="1" l="1"/>
  <c r="G22" i="1" s="1"/>
  <c r="H22" i="1" s="1"/>
  <c r="E24" i="1"/>
  <c r="E21" i="1"/>
  <c r="E20" i="1"/>
  <c r="F20" i="1" s="1"/>
  <c r="H25" i="1"/>
  <c r="E30" i="1"/>
  <c r="F30" i="1" s="1"/>
  <c r="G30" i="1" s="1"/>
  <c r="H30" i="1" s="1"/>
  <c r="E23" i="1"/>
  <c r="F23" i="1" s="1"/>
  <c r="G23" i="1" s="1"/>
  <c r="H23" i="1" s="1"/>
  <c r="E29" i="1"/>
  <c r="F29" i="1" s="1"/>
  <c r="G29" i="1" s="1"/>
  <c r="H29" i="1" s="1"/>
  <c r="E26" i="1"/>
  <c r="F26" i="1" s="1"/>
  <c r="G26" i="1" s="1"/>
  <c r="H26" i="1" s="1"/>
  <c r="F21" i="1"/>
  <c r="G21" i="1" s="1"/>
  <c r="H21" i="1" s="1"/>
  <c r="F28" i="1"/>
  <c r="G28" i="1" s="1"/>
  <c r="H28" i="1" s="1"/>
  <c r="F24" i="1"/>
  <c r="G24" i="1" s="1"/>
  <c r="H24" i="1" s="1"/>
  <c r="G20" i="1" l="1"/>
  <c r="H20" i="1" s="1"/>
  <c r="I20" i="1"/>
  <c r="K20" i="1" s="1"/>
</calcChain>
</file>

<file path=xl/sharedStrings.xml><?xml version="1.0" encoding="utf-8"?>
<sst xmlns="http://schemas.openxmlformats.org/spreadsheetml/2006/main" count="50" uniqueCount="33">
  <si>
    <t>*no steel</t>
  </si>
  <si>
    <t>right</t>
  </si>
  <si>
    <t>left</t>
  </si>
  <si>
    <t>centre</t>
  </si>
  <si>
    <t>% of counts detected</t>
  </si>
  <si>
    <t>No of possible counts</t>
  </si>
  <si>
    <t>Decays per hour left over</t>
  </si>
  <si>
    <t>λ (hours)</t>
  </si>
  <si>
    <t>Hours since creation</t>
  </si>
  <si>
    <t>Date measured</t>
  </si>
  <si>
    <t>count</t>
  </si>
  <si>
    <t>cm</t>
  </si>
  <si>
    <t>Counts of the 356 keV line:</t>
  </si>
  <si>
    <t>Date created</t>
  </si>
  <si>
    <t>Half life (hours)</t>
  </si>
  <si>
    <t>Half life (years)</t>
  </si>
  <si>
    <t>final % of decays that go to 356keV:</t>
  </si>
  <si>
    <t>reference line = 356 keV</t>
  </si>
  <si>
    <t>Ba-133 -&gt; Cs-133</t>
  </si>
  <si>
    <t>want a y scale from 0-100%</t>
  </si>
  <si>
    <t>cente</t>
  </si>
  <si>
    <t>233.221 (%)</t>
  </si>
  <si>
    <t>y ratio (233/356)</t>
  </si>
  <si>
    <t>y value on curve</t>
  </si>
  <si>
    <t>distance</t>
  </si>
  <si>
    <t>Gamma (keV):</t>
  </si>
  <si>
    <t>Reference gamma from Ba-133:</t>
  </si>
  <si>
    <t>Xe-133 2 day gamma:</t>
  </si>
  <si>
    <t>80.9979 (%)</t>
  </si>
  <si>
    <t>356.0134 (%)</t>
  </si>
  <si>
    <t>Xe-133 5 day gamma:</t>
  </si>
  <si>
    <t>y ratio (81/356)</t>
  </si>
  <si>
    <t>Original decays per sec (on back of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</si>
</sst>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"/>
    <numFmt numFmtId="165" formatCode="0.00000E+00"/>
    <numFmt numFmtId="166" formatCode="0.000000E+00"/>
    <numFmt numFmtId="167" formatCode="0.0"/>
    <numFmt numFmtId="168" formatCode="0.000E+00"/>
    <numFmt numFmtId="169" formatCode="0.0000"/>
    <numFmt numFmtId="170" formatCode="0.00000"/>
    <numFmt numFmtId="171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1">
    <xf numFmtId="0" fontId="0" fillId="0" borderId="0" xfId="0"/>
    <xf numFmtId="164" fontId="0" fillId="2" borderId="2" xfId="1" applyNumberFormat="1" applyFont="1" applyBorder="1"/>
    <xf numFmtId="165" fontId="0" fillId="0" borderId="3" xfId="0" applyNumberFormat="1" applyBorder="1"/>
    <xf numFmtId="166" fontId="0" fillId="0" borderId="3" xfId="0" applyNumberFormat="1" applyBorder="1"/>
    <xf numFmtId="1" fontId="0" fillId="0" borderId="3" xfId="0" applyNumberFormat="1" applyBorder="1"/>
    <xf numFmtId="14" fontId="0" fillId="0" borderId="3" xfId="0" applyNumberFormat="1" applyBorder="1"/>
    <xf numFmtId="0" fontId="0" fillId="0" borderId="3" xfId="0" applyBorder="1"/>
    <xf numFmtId="2" fontId="0" fillId="2" borderId="2" xfId="1" applyNumberFormat="1" applyFont="1" applyBorder="1"/>
    <xf numFmtId="2" fontId="0" fillId="2" borderId="4" xfId="1" applyNumberFormat="1" applyFont="1" applyBorder="1"/>
    <xf numFmtId="165" fontId="0" fillId="0" borderId="5" xfId="0" applyNumberFormat="1" applyBorder="1"/>
    <xf numFmtId="166" fontId="0" fillId="0" borderId="5" xfId="0" applyNumberFormat="1" applyBorder="1"/>
    <xf numFmtId="1" fontId="0" fillId="0" borderId="5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2" borderId="6" xfId="1" applyFont="1" applyBorder="1"/>
    <xf numFmtId="0" fontId="0" fillId="0" borderId="7" xfId="0" applyBorder="1"/>
    <xf numFmtId="167" fontId="0" fillId="0" borderId="0" xfId="0" applyNumberFormat="1" applyFont="1"/>
    <xf numFmtId="168" fontId="0" fillId="0" borderId="0" xfId="0" applyNumberFormat="1"/>
    <xf numFmtId="169" fontId="0" fillId="0" borderId="0" xfId="0" applyNumberForma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70" fontId="0" fillId="0" borderId="0" xfId="0" applyNumberFormat="1"/>
    <xf numFmtId="169" fontId="0" fillId="2" borderId="8" xfId="1" applyNumberFormat="1" applyFont="1" applyBorder="1"/>
    <xf numFmtId="170" fontId="0" fillId="0" borderId="9" xfId="0" applyNumberFormat="1" applyBorder="1"/>
    <xf numFmtId="0" fontId="0" fillId="0" borderId="9" xfId="0" applyBorder="1"/>
    <xf numFmtId="169" fontId="0" fillId="2" borderId="10" xfId="1" applyNumberFormat="1" applyFont="1" applyBorder="1"/>
    <xf numFmtId="170" fontId="0" fillId="0" borderId="11" xfId="0" applyNumberFormat="1" applyBorder="1"/>
    <xf numFmtId="0" fontId="0" fillId="0" borderId="11" xfId="0" applyBorder="1"/>
    <xf numFmtId="171" fontId="0" fillId="2" borderId="12" xfId="1" applyNumberFormat="1" applyFont="1" applyBorder="1"/>
    <xf numFmtId="0" fontId="0" fillId="0" borderId="13" xfId="0" applyBorder="1"/>
    <xf numFmtId="0" fontId="0" fillId="0" borderId="14" xfId="0" applyBorder="1"/>
    <xf numFmtId="171" fontId="0" fillId="0" borderId="0" xfId="0" applyNumberFormat="1"/>
    <xf numFmtId="169" fontId="0" fillId="0" borderId="9" xfId="0" applyNumberFormat="1" applyBorder="1"/>
    <xf numFmtId="171" fontId="0" fillId="0" borderId="9" xfId="0" applyNumberFormat="1" applyBorder="1"/>
    <xf numFmtId="169" fontId="0" fillId="0" borderId="11" xfId="0" applyNumberFormat="1" applyBorder="1"/>
    <xf numFmtId="171" fontId="0" fillId="0" borderId="11" xfId="0" applyNumberFormat="1" applyBorder="1"/>
    <xf numFmtId="0" fontId="0" fillId="2" borderId="12" xfId="1" applyFont="1" applyBorder="1"/>
    <xf numFmtId="165" fontId="4" fillId="0" borderId="0" xfId="0" applyNumberFormat="1" applyFont="1"/>
    <xf numFmtId="0" fontId="4" fillId="0" borderId="0" xfId="0" applyFont="1"/>
    <xf numFmtId="2" fontId="4" fillId="0" borderId="0" xfId="0" applyNumberFormat="1" applyFont="1"/>
  </cellXfs>
  <cellStyles count="3">
    <cellStyle name="Normal" xfId="0" builtinId="0"/>
    <cellStyle name="Normal 2" xfId="2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4" workbookViewId="0">
      <selection activeCell="E9" sqref="E9"/>
    </sheetView>
  </sheetViews>
  <sheetFormatPr defaultRowHeight="14.4" x14ac:dyDescent="0.3"/>
  <cols>
    <col min="1" max="1" width="24.109375" customWidth="1"/>
    <col min="2" max="2" width="12" customWidth="1"/>
    <col min="3" max="3" width="14.5546875" bestFit="1" customWidth="1"/>
    <col min="4" max="4" width="19.109375" bestFit="1" customWidth="1"/>
    <col min="5" max="5" width="24.5546875" bestFit="1" customWidth="1"/>
    <col min="6" max="6" width="23.5546875" bestFit="1" customWidth="1"/>
    <col min="7" max="7" width="20.33203125" bestFit="1" customWidth="1"/>
    <col min="8" max="8" width="19.88671875" bestFit="1" customWidth="1"/>
    <col min="9" max="9" width="11.5546875" bestFit="1" customWidth="1"/>
    <col min="11" max="11" width="11.33203125" bestFit="1" customWidth="1"/>
  </cols>
  <sheetData>
    <row r="1" spans="1:1" x14ac:dyDescent="0.3">
      <c r="A1" s="21" t="s">
        <v>18</v>
      </c>
    </row>
    <row r="2" spans="1:1" x14ac:dyDescent="0.3">
      <c r="A2" s="21" t="s">
        <v>17</v>
      </c>
    </row>
    <row r="4" spans="1:1" x14ac:dyDescent="0.3">
      <c r="A4" t="s">
        <v>16</v>
      </c>
    </row>
    <row r="5" spans="1:1" x14ac:dyDescent="0.3">
      <c r="A5">
        <v>0.80510000000000004</v>
      </c>
    </row>
    <row r="6" spans="1:1" x14ac:dyDescent="0.3">
      <c r="A6" s="20"/>
    </row>
    <row r="7" spans="1:1" x14ac:dyDescent="0.3">
      <c r="A7" t="s">
        <v>15</v>
      </c>
    </row>
    <row r="8" spans="1:1" x14ac:dyDescent="0.3">
      <c r="A8">
        <v>30.08</v>
      </c>
    </row>
    <row r="9" spans="1:1" x14ac:dyDescent="0.3">
      <c r="A9" t="s">
        <v>14</v>
      </c>
    </row>
    <row r="10" spans="1:1" x14ac:dyDescent="0.3">
      <c r="A10">
        <f>A8*365.25*34</f>
        <v>373548.48</v>
      </c>
    </row>
    <row r="12" spans="1:1" x14ac:dyDescent="0.3">
      <c r="A12" t="s">
        <v>13</v>
      </c>
    </row>
    <row r="13" spans="1:1" x14ac:dyDescent="0.3">
      <c r="A13" s="19">
        <v>39814</v>
      </c>
    </row>
    <row r="14" spans="1:1" x14ac:dyDescent="0.3">
      <c r="A14" s="16"/>
    </row>
    <row r="15" spans="1:1" x14ac:dyDescent="0.3">
      <c r="A15" s="18" t="s">
        <v>32</v>
      </c>
    </row>
    <row r="16" spans="1:1" x14ac:dyDescent="0.3">
      <c r="A16" s="17">
        <f>38.55*1000*3600</f>
        <v>138780000</v>
      </c>
    </row>
    <row r="17" spans="1:11" x14ac:dyDescent="0.3">
      <c r="A17" s="16"/>
    </row>
    <row r="18" spans="1:11" x14ac:dyDescent="0.3">
      <c r="A18" t="s">
        <v>12</v>
      </c>
    </row>
    <row r="19" spans="1:11" x14ac:dyDescent="0.3">
      <c r="A19" s="15" t="s">
        <v>11</v>
      </c>
      <c r="B19" s="15" t="s">
        <v>10</v>
      </c>
      <c r="C19" s="15" t="s">
        <v>9</v>
      </c>
      <c r="D19" s="15" t="s">
        <v>8</v>
      </c>
      <c r="E19" s="15" t="s">
        <v>7</v>
      </c>
      <c r="F19" s="15" t="s">
        <v>6</v>
      </c>
      <c r="G19" s="15" t="s">
        <v>5</v>
      </c>
      <c r="H19" s="14" t="s">
        <v>4</v>
      </c>
    </row>
    <row r="20" spans="1:11" x14ac:dyDescent="0.3">
      <c r="A20" s="13">
        <v>0</v>
      </c>
      <c r="B20" s="13">
        <v>9928424</v>
      </c>
      <c r="C20" s="12">
        <v>42079</v>
      </c>
      <c r="D20" s="11">
        <f t="shared" ref="D20:D30" si="0">(C20-$A$13)*24</f>
        <v>54360</v>
      </c>
      <c r="E20" s="10">
        <f t="shared" ref="E20:E30" si="1">LN(2)/$A$10</f>
        <v>1.8555748923404677E-6</v>
      </c>
      <c r="F20" s="9">
        <f>$A$16*EXP(-E20*D20)</f>
        <v>125464254.62839895</v>
      </c>
      <c r="G20" s="9">
        <f>F20*$A$5</f>
        <v>101011271.401324</v>
      </c>
      <c r="H20" s="8">
        <f>B20/G20*100</f>
        <v>9.8290258723244452</v>
      </c>
      <c r="I20" s="38">
        <f>F20*0.329</f>
        <v>41277739.772743255</v>
      </c>
      <c r="J20" s="39">
        <v>5716004</v>
      </c>
      <c r="K20" s="40">
        <f>J20/I20*100</f>
        <v>13.847667123902029</v>
      </c>
    </row>
    <row r="21" spans="1:11" x14ac:dyDescent="0.3">
      <c r="A21" s="6">
        <v>1</v>
      </c>
      <c r="B21" s="6">
        <v>5541612</v>
      </c>
      <c r="C21" s="5">
        <v>42093</v>
      </c>
      <c r="D21" s="4">
        <f t="shared" si="0"/>
        <v>54696</v>
      </c>
      <c r="E21" s="3">
        <f t="shared" si="1"/>
        <v>1.8555748923404677E-6</v>
      </c>
      <c r="F21" s="2">
        <f t="shared" ref="F20:F30" si="2">$A$16*EXP(-E21*D21)</f>
        <v>125386055.412708</v>
      </c>
      <c r="G21" s="2">
        <f t="shared" ref="G20:G30" si="3">F21*$A$5</f>
        <v>100948313.21277122</v>
      </c>
      <c r="H21" s="7">
        <f t="shared" ref="H20:H30" si="4">B21/G21*100</f>
        <v>5.4895538356543012</v>
      </c>
    </row>
    <row r="22" spans="1:11" x14ac:dyDescent="0.3">
      <c r="A22" s="6">
        <v>2</v>
      </c>
      <c r="B22" s="6">
        <v>4115154</v>
      </c>
      <c r="C22" s="5">
        <v>42082</v>
      </c>
      <c r="D22" s="4">
        <f t="shared" si="0"/>
        <v>54432</v>
      </c>
      <c r="E22" s="3">
        <f t="shared" si="1"/>
        <v>1.8555748923404677E-6</v>
      </c>
      <c r="F22" s="2">
        <f t="shared" si="2"/>
        <v>125447493.54897988</v>
      </c>
      <c r="G22" s="2">
        <f t="shared" si="3"/>
        <v>100997777.0562837</v>
      </c>
      <c r="H22" s="7">
        <f t="shared" si="4"/>
        <v>4.0744995780518227</v>
      </c>
    </row>
    <row r="23" spans="1:11" x14ac:dyDescent="0.3">
      <c r="A23" s="6">
        <v>3</v>
      </c>
      <c r="B23" s="6">
        <v>3120860</v>
      </c>
      <c r="C23" s="5">
        <v>42083</v>
      </c>
      <c r="D23" s="4">
        <f t="shared" si="0"/>
        <v>54456</v>
      </c>
      <c r="E23" s="3">
        <f t="shared" si="1"/>
        <v>1.8555748923404677E-6</v>
      </c>
      <c r="F23" s="2">
        <f t="shared" si="2"/>
        <v>125441907.0201114</v>
      </c>
      <c r="G23" s="2">
        <f t="shared" si="3"/>
        <v>100993279.34189169</v>
      </c>
      <c r="H23" s="7">
        <f t="shared" si="4"/>
        <v>3.0901660193001348</v>
      </c>
    </row>
    <row r="24" spans="1:11" x14ac:dyDescent="0.3">
      <c r="A24" s="6">
        <v>4</v>
      </c>
      <c r="B24" s="6">
        <v>2157525</v>
      </c>
      <c r="C24" s="5">
        <v>42090</v>
      </c>
      <c r="D24" s="4">
        <f t="shared" si="0"/>
        <v>54624</v>
      </c>
      <c r="E24" s="3">
        <f t="shared" si="1"/>
        <v>1.8555748923404677E-6</v>
      </c>
      <c r="F24" s="2">
        <f t="shared" si="2"/>
        <v>125402808.28335819</v>
      </c>
      <c r="G24" s="2">
        <f t="shared" si="3"/>
        <v>100961800.94893168</v>
      </c>
      <c r="H24" s="7">
        <f t="shared" si="4"/>
        <v>2.1369715869978543</v>
      </c>
    </row>
    <row r="25" spans="1:11" x14ac:dyDescent="0.3">
      <c r="A25" s="6">
        <v>5</v>
      </c>
      <c r="B25" s="6">
        <f>3600*216</f>
        <v>777600</v>
      </c>
      <c r="C25" s="5">
        <v>42644</v>
      </c>
      <c r="D25" s="4">
        <f t="shared" si="0"/>
        <v>67920</v>
      </c>
      <c r="E25" s="3">
        <f>LN(2)/$A$10</f>
        <v>1.8555748923404677E-6</v>
      </c>
      <c r="F25" s="2">
        <f t="shared" si="2"/>
        <v>122346758.85622899</v>
      </c>
      <c r="G25" s="2">
        <f>F25*$A$5</f>
        <v>98501375.555149972</v>
      </c>
      <c r="H25" s="1">
        <f t="shared" si="4"/>
        <v>0.78943059994591569</v>
      </c>
    </row>
    <row r="26" spans="1:11" x14ac:dyDescent="0.3">
      <c r="A26" s="6">
        <v>6</v>
      </c>
      <c r="B26" s="6">
        <v>1376077</v>
      </c>
      <c r="C26" s="5">
        <v>42087</v>
      </c>
      <c r="D26" s="4">
        <f t="shared" si="0"/>
        <v>54552</v>
      </c>
      <c r="E26" s="3">
        <f t="shared" si="1"/>
        <v>1.8555748923404677E-6</v>
      </c>
      <c r="F26" s="2">
        <f t="shared" si="2"/>
        <v>125419563.39236473</v>
      </c>
      <c r="G26" s="2">
        <f t="shared" si="3"/>
        <v>100975290.48719284</v>
      </c>
      <c r="H26" s="1">
        <f t="shared" si="4"/>
        <v>1.3627858789616794</v>
      </c>
    </row>
    <row r="27" spans="1:11" x14ac:dyDescent="0.3">
      <c r="A27" s="6">
        <v>7</v>
      </c>
      <c r="B27" s="6">
        <v>1142883</v>
      </c>
      <c r="C27" s="5">
        <v>42090</v>
      </c>
      <c r="D27" s="4">
        <f t="shared" si="0"/>
        <v>54624</v>
      </c>
      <c r="E27" s="3">
        <f t="shared" si="1"/>
        <v>1.8555748923404677E-6</v>
      </c>
      <c r="F27" s="2">
        <f t="shared" si="2"/>
        <v>125402808.28335819</v>
      </c>
      <c r="G27" s="2">
        <f t="shared" si="3"/>
        <v>100961800.94893168</v>
      </c>
      <c r="H27" s="1">
        <f t="shared" si="4"/>
        <v>1.131995456953161</v>
      </c>
    </row>
    <row r="28" spans="1:11" x14ac:dyDescent="0.3">
      <c r="A28" s="6">
        <v>8.3000000000000007</v>
      </c>
      <c r="B28" s="6">
        <v>1010125</v>
      </c>
      <c r="C28" s="5">
        <v>42139</v>
      </c>
      <c r="D28" s="4">
        <f t="shared" si="0"/>
        <v>55800</v>
      </c>
      <c r="E28" s="3">
        <f t="shared" si="1"/>
        <v>1.8555748923404677E-6</v>
      </c>
      <c r="F28" s="2">
        <f t="shared" si="2"/>
        <v>125129458.13845162</v>
      </c>
      <c r="G28" s="2">
        <f t="shared" si="3"/>
        <v>100741726.74726741</v>
      </c>
      <c r="H28" s="1">
        <f t="shared" si="4"/>
        <v>1.0026877964223493</v>
      </c>
      <c r="I28" t="s">
        <v>3</v>
      </c>
      <c r="J28" t="s">
        <v>0</v>
      </c>
    </row>
    <row r="29" spans="1:11" x14ac:dyDescent="0.3">
      <c r="A29" s="6">
        <v>8.3000000000000007</v>
      </c>
      <c r="B29" s="6">
        <v>972804</v>
      </c>
      <c r="C29" s="5">
        <v>42139</v>
      </c>
      <c r="D29" s="4">
        <f t="shared" si="0"/>
        <v>55800</v>
      </c>
      <c r="E29" s="3">
        <f t="shared" si="1"/>
        <v>1.8555748923404677E-6</v>
      </c>
      <c r="F29" s="2">
        <f t="shared" si="2"/>
        <v>125129458.13845162</v>
      </c>
      <c r="G29" s="2">
        <f t="shared" si="3"/>
        <v>100741726.74726741</v>
      </c>
      <c r="H29" s="1">
        <f t="shared" si="4"/>
        <v>0.96564157813225793</v>
      </c>
      <c r="I29" t="s">
        <v>2</v>
      </c>
      <c r="J29" t="s">
        <v>0</v>
      </c>
    </row>
    <row r="30" spans="1:11" x14ac:dyDescent="0.3">
      <c r="A30" s="6">
        <v>8.3000000000000007</v>
      </c>
      <c r="B30" s="6">
        <v>923089</v>
      </c>
      <c r="C30" s="5">
        <v>42139</v>
      </c>
      <c r="D30" s="4">
        <f t="shared" si="0"/>
        <v>55800</v>
      </c>
      <c r="E30" s="3">
        <f t="shared" si="1"/>
        <v>1.8555748923404677E-6</v>
      </c>
      <c r="F30" s="2">
        <f t="shared" si="2"/>
        <v>125129458.13845162</v>
      </c>
      <c r="G30" s="2">
        <f t="shared" si="3"/>
        <v>100741726.74726741</v>
      </c>
      <c r="H30" s="1">
        <f t="shared" si="4"/>
        <v>0.91629261260904338</v>
      </c>
      <c r="I30" t="s">
        <v>1</v>
      </c>
      <c r="J30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E6" sqref="E6"/>
    </sheetView>
  </sheetViews>
  <sheetFormatPr defaultRowHeight="14.4" x14ac:dyDescent="0.3"/>
  <cols>
    <col min="1" max="1" width="14" customWidth="1"/>
    <col min="2" max="2" width="16.109375" bestFit="1" customWidth="1"/>
    <col min="3" max="3" width="15.44140625" bestFit="1" customWidth="1"/>
    <col min="4" max="4" width="14.109375" bestFit="1" customWidth="1"/>
    <col min="5" max="5" width="12" bestFit="1" customWidth="1"/>
    <col min="6" max="6" width="12.5546875" bestFit="1" customWidth="1"/>
    <col min="7" max="7" width="12" bestFit="1" customWidth="1"/>
    <col min="9" max="9" width="12" bestFit="1" customWidth="1"/>
  </cols>
  <sheetData>
    <row r="1" spans="1:9" x14ac:dyDescent="0.3">
      <c r="A1" t="s">
        <v>25</v>
      </c>
      <c r="B1" s="21">
        <v>80.997100000000003</v>
      </c>
      <c r="C1" s="21">
        <v>356.01339999999999</v>
      </c>
      <c r="I1" t="s">
        <v>30</v>
      </c>
    </row>
    <row r="2" spans="1:9" x14ac:dyDescent="0.3">
      <c r="A2" s="31" t="s">
        <v>24</v>
      </c>
      <c r="B2" s="30" t="s">
        <v>23</v>
      </c>
      <c r="C2" s="30" t="s">
        <v>23</v>
      </c>
      <c r="D2" s="30" t="s">
        <v>31</v>
      </c>
      <c r="E2" s="30" t="s">
        <v>29</v>
      </c>
      <c r="F2" s="37" t="s">
        <v>28</v>
      </c>
      <c r="I2" s="21">
        <v>80.997100000000003</v>
      </c>
    </row>
    <row r="3" spans="1:9" x14ac:dyDescent="0.3">
      <c r="A3" s="13">
        <v>0</v>
      </c>
      <c r="B3" s="28">
        <v>9599.1165151519272</v>
      </c>
      <c r="C3" s="28">
        <v>9575.7961684043476</v>
      </c>
      <c r="D3" s="36">
        <f t="shared" ref="D3:D13" si="0">B3/C3</f>
        <v>1.0024353428516499</v>
      </c>
      <c r="E3" s="35">
        <v>4.7077234562896715</v>
      </c>
      <c r="F3" s="26">
        <f t="shared" ref="F3:F13" si="1">D3*E3</f>
        <v>4.7191883769564908</v>
      </c>
    </row>
    <row r="4" spans="1:9" x14ac:dyDescent="0.3">
      <c r="A4" s="6">
        <v>1</v>
      </c>
      <c r="B4" s="25">
        <v>8321.006715284946</v>
      </c>
      <c r="C4" s="25">
        <v>6016.4951901578688</v>
      </c>
      <c r="D4" s="34">
        <f t="shared" si="0"/>
        <v>1.3830322226297016</v>
      </c>
      <c r="E4" s="33">
        <v>2.6323200246780409</v>
      </c>
      <c r="F4" s="23">
        <f t="shared" si="1"/>
        <v>3.6405834144031419</v>
      </c>
      <c r="I4" t="s">
        <v>27</v>
      </c>
    </row>
    <row r="5" spans="1:9" x14ac:dyDescent="0.3">
      <c r="A5" s="6">
        <v>2</v>
      </c>
      <c r="B5" s="25">
        <v>8319.9977848352155</v>
      </c>
      <c r="C5" s="25">
        <v>5694.6259106670796</v>
      </c>
      <c r="D5" s="34">
        <f t="shared" si="0"/>
        <v>1.4610262228551891</v>
      </c>
      <c r="E5" s="33">
        <v>1.9520104427190206</v>
      </c>
      <c r="F5" s="23">
        <f t="shared" si="1"/>
        <v>2.8519384440996562</v>
      </c>
      <c r="I5" s="21">
        <v>233.221</v>
      </c>
    </row>
    <row r="6" spans="1:9" x14ac:dyDescent="0.3">
      <c r="A6" s="6">
        <v>3</v>
      </c>
      <c r="B6" s="25">
        <v>6731.3950743130908</v>
      </c>
      <c r="C6" s="25">
        <v>4392.6550504736324</v>
      </c>
      <c r="D6" s="34">
        <f t="shared" si="0"/>
        <v>1.5324205968750693</v>
      </c>
      <c r="E6" s="33">
        <v>1.480558153112473</v>
      </c>
      <c r="F6" s="23">
        <f t="shared" si="1"/>
        <v>2.2688378087008658</v>
      </c>
    </row>
    <row r="7" spans="1:9" x14ac:dyDescent="0.3">
      <c r="A7" s="6">
        <v>4</v>
      </c>
      <c r="B7" s="25">
        <v>4877.3378944876604</v>
      </c>
      <c r="C7" s="25">
        <v>3172.0205304621104</v>
      </c>
      <c r="D7" s="34">
        <f t="shared" si="0"/>
        <v>1.5376123349923949</v>
      </c>
      <c r="E7" s="33">
        <v>1.0244552501698241</v>
      </c>
      <c r="F7" s="23">
        <f t="shared" si="1"/>
        <v>1.5752150293088414</v>
      </c>
      <c r="I7" t="s">
        <v>26</v>
      </c>
    </row>
    <row r="8" spans="1:9" x14ac:dyDescent="0.3">
      <c r="A8" s="6">
        <v>5</v>
      </c>
      <c r="B8" s="25">
        <v>4064.9511042033569</v>
      </c>
      <c r="C8" s="25">
        <v>2643.5995806688629</v>
      </c>
      <c r="D8" s="34">
        <f t="shared" si="0"/>
        <v>1.5376576444965522</v>
      </c>
      <c r="E8" s="33">
        <v>0.81701733624913753</v>
      </c>
      <c r="F8" s="23">
        <f t="shared" si="1"/>
        <v>1.2562929527696964</v>
      </c>
      <c r="I8" s="21">
        <v>356.01339999999999</v>
      </c>
    </row>
    <row r="9" spans="1:9" x14ac:dyDescent="0.3">
      <c r="A9" s="6">
        <v>6</v>
      </c>
      <c r="B9" s="25">
        <v>3336.5844592205153</v>
      </c>
      <c r="C9" s="25">
        <v>2222.5779978314154</v>
      </c>
      <c r="D9" s="34">
        <f t="shared" si="0"/>
        <v>1.5012226623659748</v>
      </c>
      <c r="E9" s="33">
        <v>0.65315232182689209</v>
      </c>
      <c r="F9" s="23">
        <f t="shared" si="1"/>
        <v>0.98052706750348495</v>
      </c>
    </row>
    <row r="10" spans="1:9" x14ac:dyDescent="0.3">
      <c r="A10" s="6">
        <v>7</v>
      </c>
      <c r="B10" s="25">
        <v>2742.4542327348513</v>
      </c>
      <c r="C10" s="25">
        <v>1836.8281260961519</v>
      </c>
      <c r="D10" s="34">
        <f t="shared" si="0"/>
        <v>1.4930380223235393</v>
      </c>
      <c r="E10" s="33">
        <v>0.54267389239051189</v>
      </c>
      <c r="F10" s="23">
        <f t="shared" si="1"/>
        <v>0.81023275506134707</v>
      </c>
    </row>
    <row r="11" spans="1:9" x14ac:dyDescent="0.3">
      <c r="A11" s="6">
        <v>8.3000000000000007</v>
      </c>
      <c r="B11" s="25">
        <v>32.971684779072355</v>
      </c>
      <c r="C11" s="25">
        <v>18.272334154801467</v>
      </c>
      <c r="D11" s="34">
        <f t="shared" si="0"/>
        <v>1.8044593810368941</v>
      </c>
      <c r="E11" s="33">
        <v>0.48262974290501187</v>
      </c>
      <c r="F11" s="23">
        <f t="shared" si="1"/>
        <v>0.87088576715237309</v>
      </c>
      <c r="G11" t="s">
        <v>20</v>
      </c>
      <c r="H11" t="s">
        <v>0</v>
      </c>
    </row>
    <row r="12" spans="1:9" x14ac:dyDescent="0.3">
      <c r="A12" s="6">
        <v>8.3000000000000007</v>
      </c>
      <c r="B12" s="25">
        <v>31.208140060237572</v>
      </c>
      <c r="C12" s="25">
        <v>18.273243656104448</v>
      </c>
      <c r="D12" s="34">
        <f t="shared" si="0"/>
        <v>1.7078598987439229</v>
      </c>
      <c r="E12" s="33">
        <v>0.46479806401877705</v>
      </c>
      <c r="F12" s="23">
        <f t="shared" si="1"/>
        <v>0.79380997455147995</v>
      </c>
      <c r="G12" t="s">
        <v>2</v>
      </c>
      <c r="H12" t="s">
        <v>0</v>
      </c>
    </row>
    <row r="13" spans="1:9" x14ac:dyDescent="0.3">
      <c r="A13" s="6">
        <v>8.3000000000000007</v>
      </c>
      <c r="B13" s="25">
        <v>29.997745906499517</v>
      </c>
      <c r="C13" s="25">
        <v>17.473698850663727</v>
      </c>
      <c r="D13" s="34">
        <f t="shared" si="0"/>
        <v>1.7167370322031201</v>
      </c>
      <c r="E13" s="33">
        <v>0.44104462987100057</v>
      </c>
      <c r="F13" s="23">
        <f t="shared" si="1"/>
        <v>0.75715764895386506</v>
      </c>
      <c r="G13" t="s">
        <v>1</v>
      </c>
      <c r="H13" t="s">
        <v>0</v>
      </c>
    </row>
    <row r="14" spans="1:9" x14ac:dyDescent="0.3">
      <c r="D14" s="32"/>
    </row>
    <row r="15" spans="1:9" x14ac:dyDescent="0.3">
      <c r="A15" t="s">
        <v>25</v>
      </c>
      <c r="B15" s="21">
        <v>233.221</v>
      </c>
      <c r="D15" s="32"/>
    </row>
    <row r="16" spans="1:9" x14ac:dyDescent="0.3">
      <c r="A16" s="31" t="s">
        <v>24</v>
      </c>
      <c r="B16" s="30" t="s">
        <v>23</v>
      </c>
      <c r="C16" s="30" t="s">
        <v>22</v>
      </c>
      <c r="D16" s="29" t="s">
        <v>21</v>
      </c>
    </row>
    <row r="17" spans="1:6" x14ac:dyDescent="0.3">
      <c r="A17" s="13">
        <v>0</v>
      </c>
      <c r="B17" s="28">
        <v>11863.219767141893</v>
      </c>
      <c r="C17" s="27">
        <f t="shared" ref="C17:C27" si="2">B17/C3</f>
        <v>1.2388755523310921</v>
      </c>
      <c r="D17" s="26">
        <f t="shared" ref="D17:D27" si="3">C17*E3</f>
        <v>5.8322834971329049</v>
      </c>
    </row>
    <row r="18" spans="1:6" x14ac:dyDescent="0.3">
      <c r="A18" s="6">
        <v>1</v>
      </c>
      <c r="B18" s="25">
        <v>7600.9528419619819</v>
      </c>
      <c r="C18" s="24">
        <f t="shared" si="2"/>
        <v>1.2633522676783755</v>
      </c>
      <c r="D18" s="23">
        <f t="shared" si="3"/>
        <v>3.3255474724322003</v>
      </c>
    </row>
    <row r="19" spans="1:6" x14ac:dyDescent="0.3">
      <c r="A19" s="6">
        <v>2</v>
      </c>
      <c r="B19" s="25">
        <v>7371.0423579648359</v>
      </c>
      <c r="C19" s="24">
        <f t="shared" si="2"/>
        <v>1.2943857021683409</v>
      </c>
      <c r="D19" s="23">
        <f t="shared" si="3"/>
        <v>2.5266544075387936</v>
      </c>
    </row>
    <row r="20" spans="1:6" x14ac:dyDescent="0.3">
      <c r="A20" s="6">
        <v>3</v>
      </c>
      <c r="B20" s="25">
        <v>5792.0271045106429</v>
      </c>
      <c r="C20" s="24">
        <f t="shared" si="2"/>
        <v>1.3185708957242444</v>
      </c>
      <c r="D20" s="23">
        <f t="shared" si="3"/>
        <v>1.9522208901213465</v>
      </c>
    </row>
    <row r="21" spans="1:6" x14ac:dyDescent="0.3">
      <c r="A21" s="6">
        <v>4</v>
      </c>
      <c r="B21" s="25">
        <v>4225.3239987886463</v>
      </c>
      <c r="C21" s="24">
        <f t="shared" si="2"/>
        <v>1.332060734856936</v>
      </c>
      <c r="D21" s="23">
        <f t="shared" si="3"/>
        <v>1.364636613369262</v>
      </c>
    </row>
    <row r="22" spans="1:6" x14ac:dyDescent="0.3">
      <c r="A22" s="6">
        <v>5</v>
      </c>
      <c r="B22" s="25">
        <v>3588.8154927586424</v>
      </c>
      <c r="C22" s="24">
        <f t="shared" si="2"/>
        <v>1.357548820555732</v>
      </c>
      <c r="D22" s="23">
        <f t="shared" si="3"/>
        <v>1.1091409211986025</v>
      </c>
    </row>
    <row r="23" spans="1:6" x14ac:dyDescent="0.3">
      <c r="A23" s="6">
        <v>6</v>
      </c>
      <c r="B23" s="25">
        <v>2986.2125529451741</v>
      </c>
      <c r="C23" s="24">
        <f t="shared" si="2"/>
        <v>1.3435805428915621</v>
      </c>
      <c r="D23" s="23">
        <f t="shared" si="3"/>
        <v>0.87756275115105997</v>
      </c>
    </row>
    <row r="24" spans="1:6" x14ac:dyDescent="0.3">
      <c r="A24" s="6">
        <v>7</v>
      </c>
      <c r="B24" s="25">
        <v>2473.1783509860393</v>
      </c>
      <c r="C24" s="24">
        <f t="shared" si="2"/>
        <v>1.3464397217405069</v>
      </c>
      <c r="D24" s="23">
        <f t="shared" si="3"/>
        <v>0.7306776846661186</v>
      </c>
    </row>
    <row r="25" spans="1:6" x14ac:dyDescent="0.3">
      <c r="A25" s="6">
        <v>8.3000000000000007</v>
      </c>
      <c r="B25" s="25">
        <v>25.061898700213408</v>
      </c>
      <c r="C25" s="24">
        <f t="shared" si="2"/>
        <v>1.3715762030122369</v>
      </c>
      <c r="D25" s="23">
        <f t="shared" si="3"/>
        <v>0.66196347023442825</v>
      </c>
      <c r="E25" t="s">
        <v>20</v>
      </c>
      <c r="F25" t="s">
        <v>0</v>
      </c>
    </row>
    <row r="26" spans="1:6" x14ac:dyDescent="0.3">
      <c r="A26" s="6">
        <v>8.3000000000000007</v>
      </c>
      <c r="B26" s="25">
        <v>25.341823223266012</v>
      </c>
      <c r="C26" s="24">
        <f t="shared" si="2"/>
        <v>1.38682675611345</v>
      </c>
      <c r="D26" s="23">
        <f t="shared" si="3"/>
        <v>0.64459439137097219</v>
      </c>
      <c r="E26" t="s">
        <v>2</v>
      </c>
      <c r="F26" t="s">
        <v>0</v>
      </c>
    </row>
    <row r="27" spans="1:6" x14ac:dyDescent="0.3">
      <c r="A27" s="6">
        <v>8.3000000000000007</v>
      </c>
      <c r="B27" s="25">
        <v>23.732068044091815</v>
      </c>
      <c r="C27" s="24">
        <f t="shared" si="2"/>
        <v>1.35815938267646</v>
      </c>
      <c r="D27" s="23">
        <f t="shared" si="3"/>
        <v>0.59900890223836589</v>
      </c>
      <c r="E27" t="s">
        <v>1</v>
      </c>
      <c r="F27" t="s">
        <v>0</v>
      </c>
    </row>
    <row r="29" spans="1:6" x14ac:dyDescent="0.3">
      <c r="C29" s="18"/>
    </row>
    <row r="30" spans="1:6" x14ac:dyDescent="0.3">
      <c r="C30" s="18"/>
    </row>
    <row r="31" spans="1:6" x14ac:dyDescent="0.3">
      <c r="C31" s="18"/>
    </row>
    <row r="32" spans="1:6" x14ac:dyDescent="0.3">
      <c r="C32" s="18"/>
    </row>
    <row r="33" spans="1:3" x14ac:dyDescent="0.3">
      <c r="C33" s="18"/>
    </row>
    <row r="34" spans="1:3" x14ac:dyDescent="0.3">
      <c r="C34" s="18"/>
    </row>
    <row r="35" spans="1:3" x14ac:dyDescent="0.3">
      <c r="C35" s="18"/>
    </row>
    <row r="37" spans="1:3" x14ac:dyDescent="0.3">
      <c r="A37" s="21"/>
    </row>
    <row r="39" spans="1:3" x14ac:dyDescent="0.3">
      <c r="C39" s="22"/>
    </row>
    <row r="40" spans="1:3" x14ac:dyDescent="0.3">
      <c r="C40" s="22"/>
    </row>
    <row r="41" spans="1:3" x14ac:dyDescent="0.3">
      <c r="C41" s="22"/>
    </row>
    <row r="42" spans="1:3" x14ac:dyDescent="0.3">
      <c r="C42" s="22"/>
    </row>
    <row r="43" spans="1:3" x14ac:dyDescent="0.3">
      <c r="C43" s="22"/>
    </row>
    <row r="44" spans="1:3" x14ac:dyDescent="0.3">
      <c r="C44" s="22"/>
    </row>
    <row r="45" spans="1:3" x14ac:dyDescent="0.3">
      <c r="C45" s="22"/>
    </row>
    <row r="46" spans="1:3" x14ac:dyDescent="0.3">
      <c r="C46" s="22"/>
    </row>
    <row r="49" spans="1:1" x14ac:dyDescent="0.3">
      <c r="A49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% of 356keV</vt:lpstr>
      <vt:lpstr>Absolute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LBF</cp:lastModifiedBy>
  <dcterms:created xsi:type="dcterms:W3CDTF">2015-06-04T13:28:10Z</dcterms:created>
  <dcterms:modified xsi:type="dcterms:W3CDTF">2016-10-02T05:53:19Z</dcterms:modified>
</cp:coreProperties>
</file>