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50MeVTa\"/>
    </mc:Choice>
  </mc:AlternateContent>
  <bookViews>
    <workbookView xWindow="0" yWindow="0" windowWidth="23040" windowHeight="9684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R9" i="1" s="1"/>
  <c r="P9" i="1"/>
  <c r="Q2" i="1" l="1"/>
  <c r="Q6" i="1" l="1"/>
  <c r="R6" i="1" s="1"/>
  <c r="P6" i="1"/>
  <c r="R2" i="1"/>
  <c r="P2" i="1"/>
  <c r="Q4" i="1"/>
  <c r="R4" i="1" s="1"/>
  <c r="P4" i="1"/>
  <c r="Q8" i="1"/>
  <c r="R8" i="1" s="1"/>
  <c r="P8" i="1"/>
  <c r="Q5" i="1"/>
  <c r="R5" i="1" s="1"/>
  <c r="P5" i="1"/>
  <c r="Q3" i="1"/>
  <c r="R3" i="1" s="1"/>
  <c r="P3" i="1"/>
  <c r="Q7" i="1"/>
  <c r="R7" i="1" s="1"/>
  <c r="P7" i="1"/>
  <c r="Q8" i="2"/>
  <c r="R8" i="2" s="1"/>
  <c r="P8" i="2"/>
  <c r="Q7" i="2"/>
  <c r="R7" i="2" s="1"/>
  <c r="P7" i="2"/>
  <c r="Q6" i="2"/>
  <c r="R6" i="2" s="1"/>
  <c r="P6" i="2"/>
  <c r="R5" i="2"/>
  <c r="Q5" i="2"/>
  <c r="P5" i="2"/>
  <c r="Q4" i="2"/>
  <c r="R4" i="2" s="1"/>
  <c r="P4" i="2"/>
  <c r="Q3" i="2"/>
  <c r="R3" i="2" s="1"/>
  <c r="P3" i="2"/>
  <c r="Q2" i="2"/>
  <c r="R2" i="2" s="1"/>
  <c r="P2" i="2"/>
</calcChain>
</file>

<file path=xl/sharedStrings.xml><?xml version="1.0" encoding="utf-8"?>
<sst xmlns="http://schemas.openxmlformats.org/spreadsheetml/2006/main" count="81" uniqueCount="43">
  <si>
    <t>Radius [cm]</t>
  </si>
  <si>
    <t>Thickness [cm]</t>
  </si>
  <si>
    <t>BR</t>
  </si>
  <si>
    <t>Zr89</t>
  </si>
  <si>
    <t>Rx</t>
  </si>
  <si>
    <t>Ni57</t>
  </si>
  <si>
    <t>Co58</t>
  </si>
  <si>
    <t>Na24</t>
  </si>
  <si>
    <t>Mg27</t>
  </si>
  <si>
    <t>In115M</t>
  </si>
  <si>
    <t>In116M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</si>
  <si>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</si>
  <si>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</si>
  <si>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</si>
  <si>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</si>
  <si>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</si>
  <si>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</si>
  <si>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</si>
  <si>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</si>
  <si>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</si>
  <si>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</si>
  <si>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Foil</t>
  </si>
  <si>
    <t>Zr</t>
  </si>
  <si>
    <t>Ni</t>
  </si>
  <si>
    <t>In</t>
  </si>
  <si>
    <t>Product</t>
  </si>
  <si>
    <t>90Zr(n,2n)</t>
  </si>
  <si>
    <t>58Ni(n,2n)</t>
  </si>
  <si>
    <t>58Ni(n,p)</t>
  </si>
  <si>
    <t>27Al(n,p)</t>
  </si>
  <si>
    <t>27Al(n,a)</t>
  </si>
  <si>
    <t>115In(n,g)</t>
  </si>
  <si>
    <t>115In(n,n')</t>
  </si>
  <si>
    <t>AlP</t>
  </si>
  <si>
    <t>AlA</t>
  </si>
  <si>
    <t>Zr18</t>
  </si>
  <si>
    <t>AlA18</t>
  </si>
  <si>
    <t>90Zr(n,2n)18</t>
  </si>
  <si>
    <t>115In(n,n')18</t>
  </si>
  <si>
    <t>27Al(n,a)18</t>
  </si>
  <si>
    <t>Counting Statistics</t>
  </si>
  <si>
    <t>Counting Location [cm]</t>
  </si>
  <si>
    <t>InN18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</si>
</sst>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E9" sqref="E9"/>
    </sheetView>
  </sheetViews>
  <sheetFormatPr defaultRowHeight="14.4" x14ac:dyDescent="0.3"/>
  <cols>
    <col min="1" max="1" width="5.88671875" customWidth="1"/>
    <col min="2" max="2" width="12.21875" customWidth="1"/>
    <col min="3" max="3" width="8.88671875" customWidth="1"/>
    <col min="4" max="4" width="9.109375" customWidth="1"/>
    <col min="5" max="5" width="7" customWidth="1"/>
    <col min="6" max="6" width="11.5546875" customWidth="1"/>
    <col min="7" max="7" width="12.5546875" customWidth="1"/>
    <col min="8" max="8" width="11.77734375" customWidth="1"/>
    <col min="9" max="10" width="10.6640625" customWidth="1"/>
    <col min="11" max="11" width="7.77734375" customWidth="1"/>
    <col min="12" max="12" width="9.77734375" customWidth="1"/>
    <col min="13" max="14" width="8.88671875" customWidth="1"/>
    <col min="15" max="15" width="9.109375" customWidth="1"/>
    <col min="17" max="17" width="8.88671875" style="6"/>
    <col min="18" max="18" width="8.88671875" style="2"/>
  </cols>
  <sheetData>
    <row r="1" spans="1:18" s="4" customFormat="1" ht="29.4" customHeight="1" x14ac:dyDescent="0.3">
      <c r="A1" s="3" t="s">
        <v>21</v>
      </c>
      <c r="B1" s="3" t="s">
        <v>4</v>
      </c>
      <c r="C1" s="3" t="s">
        <v>25</v>
      </c>
      <c r="D1" s="3" t="s">
        <v>18</v>
      </c>
      <c r="E1" s="3" t="s">
        <v>2</v>
      </c>
      <c r="F1" s="3" t="s">
        <v>40</v>
      </c>
      <c r="G1" s="3" t="s">
        <v>41</v>
      </c>
      <c r="H1" s="3" t="s">
        <v>11</v>
      </c>
      <c r="I1" s="3" t="s">
        <v>12</v>
      </c>
      <c r="J1" s="20" t="s">
        <v>19</v>
      </c>
      <c r="K1" s="3" t="s">
        <v>0</v>
      </c>
      <c r="L1" s="3" t="s">
        <v>1</v>
      </c>
      <c r="M1" s="3" t="s">
        <v>13</v>
      </c>
      <c r="N1" s="3" t="s">
        <v>16</v>
      </c>
      <c r="O1" s="3" t="s">
        <v>17</v>
      </c>
      <c r="P1" s="3" t="s">
        <v>14</v>
      </c>
      <c r="Q1" s="5" t="s">
        <v>15</v>
      </c>
      <c r="R1" s="7" t="s">
        <v>20</v>
      </c>
    </row>
    <row r="2" spans="1:18" x14ac:dyDescent="0.3">
      <c r="A2" s="8" t="s">
        <v>33</v>
      </c>
      <c r="B2" s="8" t="s">
        <v>29</v>
      </c>
      <c r="C2" s="16" t="s">
        <v>8</v>
      </c>
      <c r="D2" s="16">
        <v>843.76</v>
      </c>
      <c r="E2" s="16">
        <v>71.8</v>
      </c>
      <c r="F2" s="16">
        <v>0.01</v>
      </c>
      <c r="G2" s="16">
        <v>1</v>
      </c>
      <c r="H2" s="10">
        <v>4930000000</v>
      </c>
      <c r="I2" s="17">
        <v>2.4494200000000002E-7</v>
      </c>
      <c r="J2" s="17">
        <v>1.4E-3</v>
      </c>
      <c r="K2" s="9">
        <v>2.5</v>
      </c>
      <c r="L2" s="9">
        <v>0.1</v>
      </c>
      <c r="M2" s="9">
        <v>2.7</v>
      </c>
      <c r="N2" s="9">
        <v>26.9815</v>
      </c>
      <c r="O2" s="12">
        <v>1</v>
      </c>
      <c r="P2" s="13">
        <f t="shared" ref="P2:P8" si="0">3.141592654*K2^2*L2</f>
        <v>1.9634954087500001</v>
      </c>
      <c r="Q2" s="14">
        <f>567.48</f>
        <v>567.48</v>
      </c>
      <c r="R2" s="15">
        <f t="shared" ref="R2:R8" si="1">0.6931471806/Q2</f>
        <v>1.221447770141679E-3</v>
      </c>
    </row>
    <row r="3" spans="1:18" x14ac:dyDescent="0.3">
      <c r="A3" s="8" t="s">
        <v>42</v>
      </c>
      <c r="B3" s="8" t="s">
        <v>38</v>
      </c>
      <c r="C3" s="9" t="s">
        <v>9</v>
      </c>
      <c r="D3" s="9">
        <v>336.24099999999999</v>
      </c>
      <c r="E3" s="9">
        <v>45.8</v>
      </c>
      <c r="F3" s="9">
        <v>0.01</v>
      </c>
      <c r="G3" s="16">
        <v>18</v>
      </c>
      <c r="H3" s="10">
        <v>4930000000</v>
      </c>
      <c r="I3" s="11">
        <v>3.5202899999999998E-7</v>
      </c>
      <c r="J3" s="17">
        <v>8.9999999999999998E-4</v>
      </c>
      <c r="K3" s="9">
        <v>2.5</v>
      </c>
      <c r="L3" s="9">
        <v>0.1</v>
      </c>
      <c r="M3" s="9">
        <v>7.31</v>
      </c>
      <c r="N3" s="9">
        <v>114.818</v>
      </c>
      <c r="O3" s="12">
        <v>0.95709999999999995</v>
      </c>
      <c r="P3" s="13">
        <f t="shared" si="0"/>
        <v>1.9634954087500001</v>
      </c>
      <c r="Q3" s="14">
        <f>4.5*3600</f>
        <v>16200</v>
      </c>
      <c r="R3" s="15">
        <f t="shared" si="1"/>
        <v>4.2786863000000001E-5</v>
      </c>
    </row>
    <row r="4" spans="1:18" x14ac:dyDescent="0.3">
      <c r="A4" s="8" t="s">
        <v>24</v>
      </c>
      <c r="B4" s="8" t="s">
        <v>32</v>
      </c>
      <c r="C4" s="9" t="s">
        <v>9</v>
      </c>
      <c r="D4" s="9">
        <v>336.24099999999999</v>
      </c>
      <c r="E4" s="9">
        <v>45.8</v>
      </c>
      <c r="F4" s="9">
        <v>0.01</v>
      </c>
      <c r="G4" s="16">
        <v>1</v>
      </c>
      <c r="H4" s="10">
        <v>4930000000</v>
      </c>
      <c r="I4" s="11">
        <v>3.5202899999999998E-7</v>
      </c>
      <c r="J4" s="17">
        <v>8.9999999999999998E-4</v>
      </c>
      <c r="K4" s="9">
        <v>2.5</v>
      </c>
      <c r="L4" s="9">
        <v>0.1</v>
      </c>
      <c r="M4" s="9">
        <v>7.31</v>
      </c>
      <c r="N4" s="9">
        <v>114.818</v>
      </c>
      <c r="O4" s="12">
        <v>0.95709999999999995</v>
      </c>
      <c r="P4" s="13">
        <f t="shared" si="0"/>
        <v>1.9634954087500001</v>
      </c>
      <c r="Q4" s="14">
        <f>4.5*3600</f>
        <v>16200</v>
      </c>
      <c r="R4" s="15">
        <f t="shared" si="1"/>
        <v>4.2786863000000001E-5</v>
      </c>
    </row>
    <row r="5" spans="1:18" x14ac:dyDescent="0.3">
      <c r="A5" s="8" t="s">
        <v>36</v>
      </c>
      <c r="B5" s="8" t="s">
        <v>39</v>
      </c>
      <c r="C5" s="16" t="s">
        <v>7</v>
      </c>
      <c r="D5" s="16">
        <v>1368.63</v>
      </c>
      <c r="E5" s="16">
        <v>99.99</v>
      </c>
      <c r="F5" s="16">
        <v>1.4999999999999999E-2</v>
      </c>
      <c r="G5" s="16">
        <v>18</v>
      </c>
      <c r="H5" s="10">
        <v>4930000000</v>
      </c>
      <c r="I5" s="17">
        <v>2.7114900000000001E-7</v>
      </c>
      <c r="J5" s="17">
        <v>2.3E-3</v>
      </c>
      <c r="K5" s="9">
        <v>2.5</v>
      </c>
      <c r="L5" s="9">
        <v>0.1</v>
      </c>
      <c r="M5" s="9">
        <v>2.7</v>
      </c>
      <c r="N5" s="9">
        <v>26.9815</v>
      </c>
      <c r="O5" s="12">
        <v>1</v>
      </c>
      <c r="P5" s="13">
        <f t="shared" si="0"/>
        <v>1.9634954087500001</v>
      </c>
      <c r="Q5" s="14">
        <f>15*3600</f>
        <v>54000</v>
      </c>
      <c r="R5" s="15">
        <f t="shared" si="1"/>
        <v>1.28360589E-5</v>
      </c>
    </row>
    <row r="6" spans="1:18" x14ac:dyDescent="0.3">
      <c r="A6" s="8" t="s">
        <v>34</v>
      </c>
      <c r="B6" s="8" t="s">
        <v>30</v>
      </c>
      <c r="C6" s="16" t="s">
        <v>7</v>
      </c>
      <c r="D6" s="16">
        <v>1368.63</v>
      </c>
      <c r="E6" s="16">
        <v>99.99</v>
      </c>
      <c r="F6" s="16">
        <v>0.01</v>
      </c>
      <c r="G6" s="16">
        <v>1</v>
      </c>
      <c r="H6" s="10">
        <v>4930000000</v>
      </c>
      <c r="I6" s="17">
        <v>2.7114900000000001E-7</v>
      </c>
      <c r="J6" s="17">
        <v>2.3E-3</v>
      </c>
      <c r="K6" s="9">
        <v>2.5</v>
      </c>
      <c r="L6" s="9">
        <v>0.1</v>
      </c>
      <c r="M6" s="9">
        <v>2.7</v>
      </c>
      <c r="N6" s="9">
        <v>26.9815</v>
      </c>
      <c r="O6" s="12">
        <v>1</v>
      </c>
      <c r="P6" s="13">
        <f t="shared" si="0"/>
        <v>1.9634954087500001</v>
      </c>
      <c r="Q6" s="14">
        <f>15*3600</f>
        <v>54000</v>
      </c>
      <c r="R6" s="15">
        <f t="shared" si="1"/>
        <v>1.28360589E-5</v>
      </c>
    </row>
    <row r="7" spans="1:18" x14ac:dyDescent="0.3">
      <c r="A7" s="8" t="s">
        <v>35</v>
      </c>
      <c r="B7" s="8" t="s">
        <v>37</v>
      </c>
      <c r="C7" s="9" t="s">
        <v>3</v>
      </c>
      <c r="D7" s="9">
        <v>909.15</v>
      </c>
      <c r="E7" s="9">
        <v>99.04</v>
      </c>
      <c r="F7" s="9">
        <v>0.01</v>
      </c>
      <c r="G7" s="16">
        <v>18</v>
      </c>
      <c r="H7" s="10">
        <v>4930000000</v>
      </c>
      <c r="I7" s="11">
        <v>1.4134600000000001E-6</v>
      </c>
      <c r="J7" s="11">
        <v>5.7000000000000002E-3</v>
      </c>
      <c r="K7" s="9">
        <v>2.5</v>
      </c>
      <c r="L7" s="9">
        <v>0.1</v>
      </c>
      <c r="M7" s="9">
        <v>6.49</v>
      </c>
      <c r="N7" s="9">
        <v>91.224000000000004</v>
      </c>
      <c r="O7" s="12">
        <v>0.51449999999999996</v>
      </c>
      <c r="P7" s="13">
        <f t="shared" si="0"/>
        <v>1.9634954087500001</v>
      </c>
      <c r="Q7" s="14">
        <f>78.41*3600</f>
        <v>282276</v>
      </c>
      <c r="R7" s="15">
        <f t="shared" si="1"/>
        <v>2.4555654061981891E-6</v>
      </c>
    </row>
    <row r="8" spans="1:18" x14ac:dyDescent="0.3">
      <c r="A8" s="8" t="s">
        <v>22</v>
      </c>
      <c r="B8" s="8" t="s">
        <v>26</v>
      </c>
      <c r="C8" s="9" t="s">
        <v>3</v>
      </c>
      <c r="D8" s="9">
        <v>909.15</v>
      </c>
      <c r="E8" s="9">
        <v>99.04</v>
      </c>
      <c r="F8" s="9">
        <v>0.01</v>
      </c>
      <c r="G8" s="16">
        <v>1</v>
      </c>
      <c r="H8" s="10">
        <v>4930000000</v>
      </c>
      <c r="I8" s="11">
        <v>1.4134600000000001E-6</v>
      </c>
      <c r="J8" s="11">
        <v>5.7000000000000002E-3</v>
      </c>
      <c r="K8" s="9">
        <v>2.5</v>
      </c>
      <c r="L8" s="9">
        <v>0.1</v>
      </c>
      <c r="M8" s="9">
        <v>6.49</v>
      </c>
      <c r="N8" s="9">
        <v>91.224000000000004</v>
      </c>
      <c r="O8" s="12">
        <v>0.51449999999999996</v>
      </c>
      <c r="P8" s="13">
        <f t="shared" si="0"/>
        <v>1.9634954087500001</v>
      </c>
      <c r="Q8" s="14">
        <f>78.41*3600</f>
        <v>282276</v>
      </c>
      <c r="R8" s="15">
        <f t="shared" si="1"/>
        <v>2.4555654061981891E-6</v>
      </c>
    </row>
    <row r="9" spans="1:18" x14ac:dyDescent="0.3">
      <c r="A9" s="8" t="s">
        <v>23</v>
      </c>
      <c r="B9" s="8" t="s">
        <v>27</v>
      </c>
      <c r="C9" s="16" t="s">
        <v>5</v>
      </c>
      <c r="D9" s="16">
        <v>1377.63</v>
      </c>
      <c r="E9" s="16">
        <v>81.7</v>
      </c>
      <c r="F9" s="16">
        <v>2.5000000000000001E-2</v>
      </c>
      <c r="G9" s="16">
        <v>1</v>
      </c>
      <c r="H9" s="10">
        <v>4930000000</v>
      </c>
      <c r="I9" s="17">
        <v>2.6853300000000001E-7</v>
      </c>
      <c r="J9" s="17">
        <v>6.4000000000000003E-3</v>
      </c>
      <c r="K9" s="9">
        <v>2.5</v>
      </c>
      <c r="L9" s="9">
        <v>0.1</v>
      </c>
      <c r="M9" s="13">
        <v>8.9079999999999995</v>
      </c>
      <c r="N9" s="13">
        <v>58.693399999999997</v>
      </c>
      <c r="O9" s="18">
        <v>0.68076899999999996</v>
      </c>
      <c r="P9" s="13">
        <f t="shared" ref="P9" si="2">3.141592654*K9^2*L9</f>
        <v>1.9634954087500001</v>
      </c>
      <c r="Q9" s="19">
        <f>35.6*3600</f>
        <v>128160</v>
      </c>
      <c r="R9" s="15">
        <f t="shared" ref="R9" si="3">0.6931471806/Q9</f>
        <v>5.4084517837078655E-6</v>
      </c>
    </row>
  </sheetData>
  <sortState ref="A2:R11">
    <sortCondition ref="Q2:Q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3" sqref="A3:XFD3"/>
    </sheetView>
  </sheetViews>
  <sheetFormatPr defaultRowHeight="14.4" x14ac:dyDescent="0.3"/>
  <sheetData>
    <row r="1" spans="1:18" s="4" customFormat="1" ht="29.4" customHeight="1" x14ac:dyDescent="0.3">
      <c r="A1" s="3" t="s">
        <v>21</v>
      </c>
      <c r="B1" s="3" t="s">
        <v>4</v>
      </c>
      <c r="C1" s="3" t="s">
        <v>25</v>
      </c>
      <c r="D1" s="3" t="s">
        <v>18</v>
      </c>
      <c r="E1" s="3" t="s">
        <v>2</v>
      </c>
      <c r="F1" s="3" t="s">
        <v>40</v>
      </c>
      <c r="G1" s="3" t="s">
        <v>41</v>
      </c>
      <c r="H1" s="3" t="s">
        <v>11</v>
      </c>
      <c r="I1" s="3" t="s">
        <v>12</v>
      </c>
      <c r="J1" s="20" t="s">
        <v>19</v>
      </c>
      <c r="K1" s="3" t="s">
        <v>0</v>
      </c>
      <c r="L1" s="3" t="s">
        <v>1</v>
      </c>
      <c r="M1" s="3" t="s">
        <v>13</v>
      </c>
      <c r="N1" s="3" t="s">
        <v>16</v>
      </c>
      <c r="O1" s="3" t="s">
        <v>17</v>
      </c>
      <c r="P1" s="3" t="s">
        <v>14</v>
      </c>
      <c r="Q1" s="5" t="s">
        <v>15</v>
      </c>
      <c r="R1" s="7" t="s">
        <v>20</v>
      </c>
    </row>
    <row r="2" spans="1:18" x14ac:dyDescent="0.3">
      <c r="A2" s="8" t="s">
        <v>22</v>
      </c>
      <c r="B2" s="8" t="s">
        <v>26</v>
      </c>
      <c r="C2" s="9" t="s">
        <v>3</v>
      </c>
      <c r="D2" s="9">
        <v>909.15</v>
      </c>
      <c r="E2" s="9">
        <v>99.04</v>
      </c>
      <c r="F2" s="9">
        <v>0.01</v>
      </c>
      <c r="G2" s="16">
        <v>1</v>
      </c>
      <c r="H2" s="10">
        <v>4930000000</v>
      </c>
      <c r="I2" s="11">
        <v>1.4134600000000001E-6</v>
      </c>
      <c r="J2" s="11">
        <v>5.7000000000000002E-3</v>
      </c>
      <c r="K2" s="9">
        <v>2.5</v>
      </c>
      <c r="L2" s="9">
        <v>0.1</v>
      </c>
      <c r="M2" s="9">
        <v>6.49</v>
      </c>
      <c r="N2" s="9">
        <v>91.224000000000004</v>
      </c>
      <c r="O2" s="12">
        <v>0.51449999999999996</v>
      </c>
      <c r="P2" s="13">
        <f t="shared" ref="P2:P8" si="0">3.141592654*K2^2*L2</f>
        <v>1.9634954087500001</v>
      </c>
      <c r="Q2" s="14">
        <f>78.41*3600</f>
        <v>282276</v>
      </c>
      <c r="R2" s="15">
        <f t="shared" ref="R2:R8" si="1">0.6931471806/Q2</f>
        <v>2.4555654061981891E-6</v>
      </c>
    </row>
    <row r="3" spans="1:18" x14ac:dyDescent="0.3">
      <c r="A3" s="8" t="s">
        <v>23</v>
      </c>
      <c r="B3" s="8" t="s">
        <v>27</v>
      </c>
      <c r="C3" s="16" t="s">
        <v>5</v>
      </c>
      <c r="D3" s="16">
        <v>1378</v>
      </c>
      <c r="E3" s="16">
        <v>81.7</v>
      </c>
      <c r="F3" s="16">
        <v>0.01</v>
      </c>
      <c r="G3" s="16">
        <v>1</v>
      </c>
      <c r="H3" s="10">
        <v>4930000000</v>
      </c>
      <c r="I3" s="17">
        <v>2.6853300000000001E-7</v>
      </c>
      <c r="J3" s="17">
        <v>6.4000000000000003E-3</v>
      </c>
      <c r="K3" s="9">
        <v>2.5</v>
      </c>
      <c r="L3" s="9">
        <v>0.1</v>
      </c>
      <c r="M3" s="13">
        <v>8.9079999999999995</v>
      </c>
      <c r="N3" s="13">
        <v>58.693399999999997</v>
      </c>
      <c r="O3" s="18">
        <v>0.68076899999999996</v>
      </c>
      <c r="P3" s="13">
        <f t="shared" si="0"/>
        <v>1.9634954087500001</v>
      </c>
      <c r="Q3" s="19">
        <f>35.6*3600</f>
        <v>128160</v>
      </c>
      <c r="R3" s="15">
        <f t="shared" si="1"/>
        <v>5.4084517837078655E-6</v>
      </c>
    </row>
    <row r="4" spans="1:18" s="1" customFormat="1" x14ac:dyDescent="0.3">
      <c r="A4" s="8" t="s">
        <v>23</v>
      </c>
      <c r="B4" s="8" t="s">
        <v>28</v>
      </c>
      <c r="C4" s="16" t="s">
        <v>6</v>
      </c>
      <c r="D4" s="16">
        <v>810.76</v>
      </c>
      <c r="E4" s="16">
        <v>99.45</v>
      </c>
      <c r="F4" s="16">
        <v>0.01</v>
      </c>
      <c r="G4" s="16">
        <v>1</v>
      </c>
      <c r="H4" s="10">
        <v>4930000000</v>
      </c>
      <c r="I4" s="17">
        <v>1.35264E-6</v>
      </c>
      <c r="J4" s="17">
        <v>1E-3</v>
      </c>
      <c r="K4" s="9">
        <v>2.5</v>
      </c>
      <c r="L4" s="9">
        <v>0.1</v>
      </c>
      <c r="M4" s="8">
        <v>8.9079999999999995</v>
      </c>
      <c r="N4" s="13">
        <v>58.693399999999997</v>
      </c>
      <c r="O4" s="18">
        <v>0.68076899999999996</v>
      </c>
      <c r="P4" s="13">
        <f t="shared" si="0"/>
        <v>1.9634954087500001</v>
      </c>
      <c r="Q4" s="19">
        <f>70.86*24*3600</f>
        <v>6122304</v>
      </c>
      <c r="R4" s="15">
        <f t="shared" si="1"/>
        <v>1.1321672046994073E-7</v>
      </c>
    </row>
    <row r="5" spans="1:18" x14ac:dyDescent="0.3">
      <c r="A5" s="8" t="s">
        <v>24</v>
      </c>
      <c r="B5" s="8" t="s">
        <v>32</v>
      </c>
      <c r="C5" s="9" t="s">
        <v>9</v>
      </c>
      <c r="D5" s="9">
        <v>336.24099999999999</v>
      </c>
      <c r="E5" s="9">
        <v>45.8</v>
      </c>
      <c r="F5" s="9">
        <v>0.01</v>
      </c>
      <c r="G5" s="16">
        <v>1</v>
      </c>
      <c r="H5" s="10">
        <v>4930000000</v>
      </c>
      <c r="I5" s="11">
        <v>3.5202899999999998E-7</v>
      </c>
      <c r="J5" s="17">
        <v>8.9999999999999998E-4</v>
      </c>
      <c r="K5" s="9">
        <v>2.5</v>
      </c>
      <c r="L5" s="9">
        <v>0.1</v>
      </c>
      <c r="M5" s="9">
        <v>7.31</v>
      </c>
      <c r="N5" s="9">
        <v>114.818</v>
      </c>
      <c r="O5" s="12">
        <v>0.95709999999999995</v>
      </c>
      <c r="P5" s="13">
        <f t="shared" si="0"/>
        <v>1.9634954087500001</v>
      </c>
      <c r="Q5" s="14">
        <f>4.5*3600</f>
        <v>16200</v>
      </c>
      <c r="R5" s="15">
        <f t="shared" si="1"/>
        <v>4.2786863000000001E-5</v>
      </c>
    </row>
    <row r="6" spans="1:18" x14ac:dyDescent="0.3">
      <c r="A6" s="8" t="s">
        <v>24</v>
      </c>
      <c r="B6" s="8" t="s">
        <v>31</v>
      </c>
      <c r="C6" s="9" t="s">
        <v>10</v>
      </c>
      <c r="D6" s="9">
        <v>1293.56</v>
      </c>
      <c r="E6" s="9">
        <v>84.8</v>
      </c>
      <c r="F6" s="9">
        <v>0.01</v>
      </c>
      <c r="G6" s="16">
        <v>1</v>
      </c>
      <c r="H6" s="10">
        <v>4930000000</v>
      </c>
      <c r="I6" s="11">
        <v>5.1103700000000003E-8</v>
      </c>
      <c r="J6" s="11">
        <v>7.9000000000000008E-3</v>
      </c>
      <c r="K6" s="9">
        <v>2.5</v>
      </c>
      <c r="L6" s="9">
        <v>0.1</v>
      </c>
      <c r="M6" s="9">
        <v>7.31</v>
      </c>
      <c r="N6" s="9">
        <v>114.818</v>
      </c>
      <c r="O6" s="12">
        <v>0.95709999999999995</v>
      </c>
      <c r="P6" s="13">
        <f t="shared" si="0"/>
        <v>1.9634954087500001</v>
      </c>
      <c r="Q6" s="14">
        <f>54.12*60</f>
        <v>3247.2</v>
      </c>
      <c r="R6" s="15">
        <f t="shared" si="1"/>
        <v>2.134599595343681E-4</v>
      </c>
    </row>
    <row r="7" spans="1:18" x14ac:dyDescent="0.3">
      <c r="A7" s="8" t="s">
        <v>33</v>
      </c>
      <c r="B7" s="8" t="s">
        <v>29</v>
      </c>
      <c r="C7" s="16" t="s">
        <v>8</v>
      </c>
      <c r="D7" s="16">
        <v>843.76</v>
      </c>
      <c r="E7" s="16">
        <v>71.8</v>
      </c>
      <c r="F7" s="16">
        <v>0.01</v>
      </c>
      <c r="G7" s="16">
        <v>1</v>
      </c>
      <c r="H7" s="10">
        <v>4930000000</v>
      </c>
      <c r="I7" s="17">
        <v>2.4494200000000002E-7</v>
      </c>
      <c r="J7" s="17">
        <v>1.4E-3</v>
      </c>
      <c r="K7" s="9">
        <v>2.5</v>
      </c>
      <c r="L7" s="9">
        <v>0.1</v>
      </c>
      <c r="M7" s="9">
        <v>2.7</v>
      </c>
      <c r="N7" s="9">
        <v>26.9815</v>
      </c>
      <c r="O7" s="12">
        <v>1</v>
      </c>
      <c r="P7" s="13">
        <f t="shared" si="0"/>
        <v>1.9634954087500001</v>
      </c>
      <c r="Q7" s="14">
        <f>9.458*60</f>
        <v>567.48</v>
      </c>
      <c r="R7" s="15">
        <f t="shared" si="1"/>
        <v>1.221447770141679E-3</v>
      </c>
    </row>
    <row r="8" spans="1:18" x14ac:dyDescent="0.3">
      <c r="A8" s="8" t="s">
        <v>34</v>
      </c>
      <c r="B8" s="8" t="s">
        <v>30</v>
      </c>
      <c r="C8" s="16" t="s">
        <v>7</v>
      </c>
      <c r="D8" s="16">
        <v>1368.63</v>
      </c>
      <c r="E8" s="16">
        <v>99.99</v>
      </c>
      <c r="F8" s="16">
        <v>0.01</v>
      </c>
      <c r="G8" s="16">
        <v>1</v>
      </c>
      <c r="H8" s="10">
        <v>4930000000</v>
      </c>
      <c r="I8" s="17">
        <v>2.7114900000000001E-7</v>
      </c>
      <c r="J8" s="17">
        <v>2.3E-3</v>
      </c>
      <c r="K8" s="9">
        <v>2.5</v>
      </c>
      <c r="L8" s="9">
        <v>0.1</v>
      </c>
      <c r="M8" s="9">
        <v>2.7</v>
      </c>
      <c r="N8" s="9">
        <v>26.9815</v>
      </c>
      <c r="O8" s="12">
        <v>1</v>
      </c>
      <c r="P8" s="13">
        <f t="shared" si="0"/>
        <v>1.9634954087500001</v>
      </c>
      <c r="Q8" s="14">
        <f>15*3600</f>
        <v>54000</v>
      </c>
      <c r="R8" s="15">
        <f t="shared" si="1"/>
        <v>1.28360589E-5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2017-03-22T01:07:42Z</dcterms:modified>
</cp:coreProperties>
</file>