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_ETA_IRDFF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N19" i="1"/>
  <c r="O19" i="1" s="1"/>
  <c r="M19" i="1"/>
  <c r="P18" i="1"/>
  <c r="N18" i="1"/>
  <c r="O18" i="1" s="1"/>
  <c r="M18" i="1"/>
  <c r="P17" i="1"/>
  <c r="N17" i="1"/>
  <c r="O17" i="1" s="1"/>
  <c r="M17" i="1"/>
  <c r="P16" i="1"/>
  <c r="N16" i="1"/>
  <c r="O16" i="1" s="1"/>
  <c r="M16" i="1"/>
  <c r="P15" i="1"/>
  <c r="N15" i="1"/>
  <c r="O15" i="1" s="1"/>
  <c r="M15" i="1"/>
  <c r="P14" i="1"/>
  <c r="O14" i="1"/>
  <c r="M14" i="1"/>
  <c r="P13" i="1"/>
  <c r="N13" i="1"/>
  <c r="O13" i="1" s="1"/>
  <c r="M13" i="1"/>
  <c r="P12" i="1"/>
  <c r="O12" i="1"/>
  <c r="M12" i="1"/>
  <c r="P11" i="1"/>
  <c r="O11" i="1"/>
  <c r="M11" i="1"/>
  <c r="P10" i="1"/>
  <c r="N10" i="1"/>
  <c r="O10" i="1" s="1"/>
  <c r="M10" i="1"/>
  <c r="P9" i="1"/>
  <c r="N9" i="1"/>
  <c r="O9" i="1" s="1"/>
  <c r="M9" i="1"/>
  <c r="P8" i="1"/>
  <c r="N8" i="1"/>
  <c r="O8" i="1" s="1"/>
  <c r="M8" i="1"/>
  <c r="P7" i="1"/>
  <c r="N7" i="1"/>
  <c r="O7" i="1" s="1"/>
  <c r="M7" i="1"/>
  <c r="P6" i="1"/>
  <c r="N6" i="1"/>
  <c r="O6" i="1" s="1"/>
  <c r="M6" i="1"/>
  <c r="P5" i="1"/>
  <c r="N5" i="1"/>
  <c r="O5" i="1" s="1"/>
  <c r="M5" i="1"/>
  <c r="P4" i="1"/>
  <c r="N4" i="1"/>
  <c r="O4" i="1" s="1"/>
  <c r="M4" i="1"/>
  <c r="P3" i="1"/>
  <c r="N3" i="1"/>
  <c r="O3" i="1" s="1"/>
  <c r="M3" i="1"/>
  <c r="P2" i="1"/>
  <c r="N2" i="1"/>
  <c r="O2" i="1" s="1"/>
  <c r="M2" i="1"/>
</calcChain>
</file>

<file path=xl/sharedStrings.xml><?xml version="1.0" encoding="utf-8"?>
<sst xmlns="http://schemas.openxmlformats.org/spreadsheetml/2006/main" count="53" uniqueCount="50">
  <si>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</si>
  <si>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</si>
  <si>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</si>
  <si>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</si>
  <si>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</si>
  <si>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</si>
  <si>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</si>
  <si>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</si>
  <si>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</si>
  <si>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</si>
  <si>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</si>
  <si>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</si>
  <si>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</si>
  <si>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</si>
  <si>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</si>
  <si>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</si>
  <si>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</si>
  <si>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</si>
  <si>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</si>
  <si>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</si>
  <si>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</si>
  <si>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</si>
  <si>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</si>
  <si>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</si>
  <si>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</si>
  <si>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</si>
  <si>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</si>
  <si>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</si>
  <si>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</si>
  <si>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</si>
  <si>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</si>
  <si>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46Ti(n,2n)</t>
  </si>
  <si>
    <t>Sc47</t>
  </si>
  <si>
    <t>47Ti(n,p)</t>
  </si>
  <si>
    <t>48Ti(n,p)</t>
  </si>
  <si>
    <t>Sc48</t>
  </si>
  <si>
    <t>49Ti(n,np)</t>
  </si>
  <si>
    <t>63Cu(n,2n)</t>
  </si>
  <si>
    <t>Cu62</t>
  </si>
  <si>
    <t>65Cu(n,2n)</t>
  </si>
  <si>
    <t>Cu64</t>
  </si>
  <si>
    <t>Gamma E [kev]</t>
  </si>
  <si>
    <t>σ (rel)</t>
  </si>
  <si>
    <t>Lambda [s^-1]</t>
  </si>
  <si>
    <t>Count Time [s]</t>
  </si>
  <si>
    <t>Ti45</t>
  </si>
  <si>
    <t>46Ti(n,p)</t>
  </si>
  <si>
    <t>Sc46</t>
  </si>
  <si>
    <t>47Ti(n,np)</t>
  </si>
  <si>
    <t>48Ti(n,np)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</si>
</sst>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Border="1"/>
    <xf numFmtId="1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ill="1"/>
    <xf numFmtId="1" fontId="0" fillId="3" borderId="0" xfId="0" applyNumberFormat="1" applyFont="1" applyFill="1"/>
    <xf numFmtId="1" fontId="0" fillId="3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164" fontId="0" fillId="3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R13" sqref="R13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41</v>
      </c>
      <c r="D1" s="8" t="s">
        <v>2</v>
      </c>
      <c r="E1" s="8" t="s">
        <v>23</v>
      </c>
      <c r="F1" s="8" t="s">
        <v>24</v>
      </c>
      <c r="G1" s="38" t="s">
        <v>42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43</v>
      </c>
      <c r="P1" s="8" t="s">
        <v>29</v>
      </c>
      <c r="Q1" s="8" t="s">
        <v>44</v>
      </c>
    </row>
    <row r="2" spans="1:17" x14ac:dyDescent="0.3">
      <c r="A2" s="23" t="s">
        <v>8</v>
      </c>
      <c r="B2" s="24" t="s">
        <v>4</v>
      </c>
      <c r="C2" s="24">
        <v>909.15</v>
      </c>
      <c r="D2" s="24">
        <v>99.04</v>
      </c>
      <c r="E2" s="25">
        <v>9944835104.5035191</v>
      </c>
      <c r="F2" s="26">
        <v>9.1905099999999994E-8</v>
      </c>
      <c r="G2" s="26">
        <v>5.1999999999999998E-3</v>
      </c>
      <c r="H2" s="24">
        <v>2.5</v>
      </c>
      <c r="I2" s="24">
        <v>0.1</v>
      </c>
      <c r="J2" s="24">
        <v>6.49</v>
      </c>
      <c r="K2" s="24">
        <v>91.224000000000004</v>
      </c>
      <c r="L2" s="27">
        <v>0.51449999999999996</v>
      </c>
      <c r="M2" s="28">
        <f t="shared" ref="M2:M19" si="0">3.141592654*H2^2*I2</f>
        <v>1.9634954087500001</v>
      </c>
      <c r="N2" s="29">
        <f>78.41*3600</f>
        <v>282276</v>
      </c>
      <c r="O2" s="30">
        <f t="shared" ref="O2:O19" si="1">0.6931471806/N2</f>
        <v>2.4555654061981891E-6</v>
      </c>
      <c r="P2" s="30">
        <f>F2/(6.022E+23*J2/K2)/L2</f>
        <v>4.1694416093956763E-30</v>
      </c>
      <c r="Q2" s="29">
        <v>2710</v>
      </c>
    </row>
    <row r="3" spans="1:17" x14ac:dyDescent="0.3">
      <c r="A3" s="23" t="s">
        <v>22</v>
      </c>
      <c r="B3" s="31" t="s">
        <v>14</v>
      </c>
      <c r="C3" s="31">
        <v>1378</v>
      </c>
      <c r="D3" s="31">
        <v>81.7</v>
      </c>
      <c r="E3" s="25">
        <v>9944835104.503521</v>
      </c>
      <c r="F3" s="32">
        <v>1.5096799999999999E-8</v>
      </c>
      <c r="G3" s="32">
        <v>5.7000000000000002E-3</v>
      </c>
      <c r="H3" s="24">
        <v>2.5</v>
      </c>
      <c r="I3" s="24">
        <v>0.1</v>
      </c>
      <c r="J3" s="28">
        <v>8.9079999999999995</v>
      </c>
      <c r="K3" s="28">
        <v>58.693399999999997</v>
      </c>
      <c r="L3" s="33">
        <v>0.68076899999999996</v>
      </c>
      <c r="M3" s="28">
        <f t="shared" si="0"/>
        <v>1.9634954087500001</v>
      </c>
      <c r="N3" s="34">
        <f>35.6*3600</f>
        <v>128160</v>
      </c>
      <c r="O3" s="30">
        <f t="shared" si="1"/>
        <v>5.4084517837078655E-6</v>
      </c>
      <c r="P3" s="30">
        <f t="shared" ref="P3:P19" si="2">F3/(6.022E+23*J3/K3)/L3</f>
        <v>2.426349950710638E-31</v>
      </c>
      <c r="Q3" s="29">
        <v>15260</v>
      </c>
    </row>
    <row r="4" spans="1:17" s="1" customFormat="1" x14ac:dyDescent="0.3">
      <c r="A4" s="23" t="s">
        <v>13</v>
      </c>
      <c r="B4" s="31" t="s">
        <v>15</v>
      </c>
      <c r="C4" s="31">
        <v>810.76</v>
      </c>
      <c r="D4" s="31">
        <v>99.45</v>
      </c>
      <c r="E4" s="25">
        <v>9944835104.503521</v>
      </c>
      <c r="F4" s="32">
        <v>5.2731699999999996E-7</v>
      </c>
      <c r="G4" s="32">
        <v>2.5999999999999999E-3</v>
      </c>
      <c r="H4" s="24">
        <v>2.5</v>
      </c>
      <c r="I4" s="24">
        <v>0.1</v>
      </c>
      <c r="J4" s="23">
        <v>8.9079999999999995</v>
      </c>
      <c r="K4" s="28">
        <v>58.693399999999997</v>
      </c>
      <c r="L4" s="33">
        <v>0.68076899999999996</v>
      </c>
      <c r="M4" s="28">
        <f t="shared" si="0"/>
        <v>1.9634954087500001</v>
      </c>
      <c r="N4" s="34">
        <f>70.86*24*3600</f>
        <v>6122304</v>
      </c>
      <c r="O4" s="30">
        <f t="shared" si="1"/>
        <v>1.1321672046994073E-7</v>
      </c>
      <c r="P4" s="30">
        <f>F4/(6.022E+23*J4/K4)/L4</f>
        <v>8.4750117704340094E-30</v>
      </c>
      <c r="Q4" s="29">
        <v>15260</v>
      </c>
    </row>
    <row r="5" spans="1:17" x14ac:dyDescent="0.3">
      <c r="A5" s="23" t="s">
        <v>19</v>
      </c>
      <c r="B5" s="24" t="s">
        <v>20</v>
      </c>
      <c r="C5" s="24">
        <v>335</v>
      </c>
      <c r="D5" s="24">
        <v>45.8</v>
      </c>
      <c r="E5" s="25">
        <v>9944835104.503521</v>
      </c>
      <c r="F5" s="26">
        <v>2.3491200000000001E-7</v>
      </c>
      <c r="G5" s="32">
        <v>2.0999999999999999E-3</v>
      </c>
      <c r="H5" s="24">
        <v>2.5</v>
      </c>
      <c r="I5" s="24">
        <v>0.1</v>
      </c>
      <c r="J5" s="24">
        <v>7.31</v>
      </c>
      <c r="K5" s="24">
        <v>114.818</v>
      </c>
      <c r="L5" s="27">
        <v>0.95709999999999995</v>
      </c>
      <c r="M5" s="28">
        <f t="shared" si="0"/>
        <v>1.9634954087500001</v>
      </c>
      <c r="N5" s="29">
        <f>4.5*3600</f>
        <v>16200</v>
      </c>
      <c r="O5" s="30">
        <f t="shared" si="1"/>
        <v>4.2786863000000001E-5</v>
      </c>
      <c r="P5" s="30">
        <f>F5/(6.022E+23*J5/K5)/L5</f>
        <v>6.4017651173056307E-30</v>
      </c>
      <c r="Q5" s="29">
        <v>240</v>
      </c>
    </row>
    <row r="6" spans="1:17" x14ac:dyDescent="0.3">
      <c r="A6" s="23" t="s">
        <v>18</v>
      </c>
      <c r="B6" s="24" t="s">
        <v>21</v>
      </c>
      <c r="C6" s="24">
        <v>1293.56</v>
      </c>
      <c r="D6" s="24">
        <v>84.8</v>
      </c>
      <c r="E6" s="25">
        <v>9944835104.503521</v>
      </c>
      <c r="F6" s="26">
        <v>2.00192E-7</v>
      </c>
      <c r="G6" s="26">
        <v>1.9E-3</v>
      </c>
      <c r="H6" s="24">
        <v>2.5</v>
      </c>
      <c r="I6" s="24">
        <v>0.1</v>
      </c>
      <c r="J6" s="24">
        <v>7.31</v>
      </c>
      <c r="K6" s="24">
        <v>114.818</v>
      </c>
      <c r="L6" s="27">
        <v>0.95709999999999995</v>
      </c>
      <c r="M6" s="28">
        <f t="shared" si="0"/>
        <v>1.9634954087500001</v>
      </c>
      <c r="N6" s="29">
        <f>54.12*60</f>
        <v>3247.2</v>
      </c>
      <c r="O6" s="30">
        <f t="shared" si="1"/>
        <v>2.134599595343681E-4</v>
      </c>
      <c r="P6" s="30">
        <f t="shared" si="2"/>
        <v>5.4555840585566044E-30</v>
      </c>
      <c r="Q6" s="29">
        <v>240</v>
      </c>
    </row>
    <row r="7" spans="1:17" x14ac:dyDescent="0.3">
      <c r="A7" s="23" t="s">
        <v>9</v>
      </c>
      <c r="B7" s="24" t="s">
        <v>5</v>
      </c>
      <c r="C7" s="24">
        <v>355.7</v>
      </c>
      <c r="D7" s="24">
        <v>80.900000000000006</v>
      </c>
      <c r="E7" s="25">
        <v>9944835104.503521</v>
      </c>
      <c r="F7" s="26">
        <v>7.8144500000000002E-7</v>
      </c>
      <c r="G7" s="26">
        <v>3.8999999999999998E-3</v>
      </c>
      <c r="H7" s="24">
        <v>2.5</v>
      </c>
      <c r="I7" s="24">
        <v>0.01</v>
      </c>
      <c r="J7" s="24">
        <v>19.32</v>
      </c>
      <c r="K7" s="24">
        <v>196.9666</v>
      </c>
      <c r="L7" s="27">
        <v>1</v>
      </c>
      <c r="M7" s="28">
        <f t="shared" si="0"/>
        <v>0.19634954087500001</v>
      </c>
      <c r="N7" s="29">
        <f>6.17*24*3600</f>
        <v>533088</v>
      </c>
      <c r="O7" s="30">
        <f t="shared" si="1"/>
        <v>1.3002490782009725E-6</v>
      </c>
      <c r="P7" s="30">
        <f>F7/(6.022E+23*J7/K7)/L7</f>
        <v>1.3229490895099608E-29</v>
      </c>
      <c r="Q7" s="29">
        <v>5850</v>
      </c>
    </row>
    <row r="8" spans="1:17" x14ac:dyDescent="0.3">
      <c r="A8" s="23" t="s">
        <v>10</v>
      </c>
      <c r="B8" s="24" t="s">
        <v>6</v>
      </c>
      <c r="C8" s="24">
        <v>411.8</v>
      </c>
      <c r="D8" s="24">
        <v>95.62</v>
      </c>
      <c r="E8" s="25">
        <v>9944835104.503521</v>
      </c>
      <c r="F8" s="26">
        <v>2.35113E-7</v>
      </c>
      <c r="G8" s="26">
        <v>1.9E-3</v>
      </c>
      <c r="H8" s="24">
        <v>2.5</v>
      </c>
      <c r="I8" s="24">
        <v>0.01</v>
      </c>
      <c r="J8" s="24">
        <v>19.32</v>
      </c>
      <c r="K8" s="24">
        <v>196.9666</v>
      </c>
      <c r="L8" s="27">
        <v>1</v>
      </c>
      <c r="M8" s="28">
        <f t="shared" si="0"/>
        <v>0.19634954087500001</v>
      </c>
      <c r="N8" s="29">
        <f>2.695*24*3600</f>
        <v>232847.99999999997</v>
      </c>
      <c r="O8" s="30">
        <f t="shared" si="1"/>
        <v>2.9768225649350652E-6</v>
      </c>
      <c r="P8" s="30">
        <f t="shared" si="2"/>
        <v>3.9803508792295738E-30</v>
      </c>
      <c r="Q8" s="29">
        <v>5850</v>
      </c>
    </row>
    <row r="9" spans="1:17" x14ac:dyDescent="0.3">
      <c r="A9" s="23" t="s">
        <v>11</v>
      </c>
      <c r="B9" s="31" t="s">
        <v>17</v>
      </c>
      <c r="C9" s="31">
        <v>843.76</v>
      </c>
      <c r="D9" s="31">
        <v>71.8</v>
      </c>
      <c r="E9" s="25">
        <v>9944835104.503521</v>
      </c>
      <c r="F9" s="32">
        <v>6.0031700000000001E-8</v>
      </c>
      <c r="G9" s="32">
        <v>3.0000000000000001E-3</v>
      </c>
      <c r="H9" s="24">
        <v>2.5</v>
      </c>
      <c r="I9" s="24">
        <v>0.1</v>
      </c>
      <c r="J9" s="24">
        <v>2.7</v>
      </c>
      <c r="K9" s="24">
        <v>26.9815</v>
      </c>
      <c r="L9" s="27">
        <v>1</v>
      </c>
      <c r="M9" s="28">
        <f t="shared" si="0"/>
        <v>1.9634954087500001</v>
      </c>
      <c r="N9" s="29">
        <f>9.458*60</f>
        <v>567.48</v>
      </c>
      <c r="O9" s="30">
        <f t="shared" si="1"/>
        <v>1.221447770141679E-3</v>
      </c>
      <c r="P9" s="30">
        <f t="shared" si="2"/>
        <v>9.9619008914843109E-31</v>
      </c>
      <c r="Q9" s="29">
        <v>660</v>
      </c>
    </row>
    <row r="10" spans="1:17" x14ac:dyDescent="0.3">
      <c r="A10" s="23" t="s">
        <v>12</v>
      </c>
      <c r="B10" s="31" t="s">
        <v>16</v>
      </c>
      <c r="C10" s="31">
        <v>1368.63</v>
      </c>
      <c r="D10" s="31">
        <v>99.99</v>
      </c>
      <c r="E10" s="25">
        <v>9944835104.503521</v>
      </c>
      <c r="F10" s="32">
        <v>5.4239099999999999E-8</v>
      </c>
      <c r="G10" s="32">
        <v>3.5000000000000001E-3</v>
      </c>
      <c r="H10" s="24">
        <v>2.5</v>
      </c>
      <c r="I10" s="24">
        <v>0.1</v>
      </c>
      <c r="J10" s="24">
        <v>2.7</v>
      </c>
      <c r="K10" s="24">
        <v>26.9815</v>
      </c>
      <c r="L10" s="27">
        <v>1</v>
      </c>
      <c r="M10" s="28">
        <f t="shared" si="0"/>
        <v>1.9634954087500001</v>
      </c>
      <c r="N10" s="29">
        <f>15*3600</f>
        <v>54000</v>
      </c>
      <c r="O10" s="30">
        <f t="shared" si="1"/>
        <v>1.28360589E-5</v>
      </c>
      <c r="P10" s="30">
        <f>F10/(6.022E+23*J10/K10)/L10</f>
        <v>9.0006536320528428E-31</v>
      </c>
      <c r="Q10" s="29">
        <v>660</v>
      </c>
    </row>
    <row r="11" spans="1:17" x14ac:dyDescent="0.3">
      <c r="A11" s="23" t="s">
        <v>31</v>
      </c>
      <c r="B11" s="31" t="s">
        <v>45</v>
      </c>
      <c r="C11" s="31">
        <v>511</v>
      </c>
      <c r="D11" s="31">
        <v>169.6</v>
      </c>
      <c r="E11" s="26">
        <v>9944835104.503521</v>
      </c>
      <c r="F11" s="32">
        <v>2.60599E-9</v>
      </c>
      <c r="G11" s="32">
        <v>6.1999999999999998E-3</v>
      </c>
      <c r="H11" s="24">
        <v>2.5</v>
      </c>
      <c r="I11" s="24">
        <v>0.1</v>
      </c>
      <c r="J11" s="39">
        <v>4.43</v>
      </c>
      <c r="K11" s="39">
        <v>47.866999999999997</v>
      </c>
      <c r="L11" s="40">
        <v>8.2500000000000004E-2</v>
      </c>
      <c r="M11" s="28">
        <f t="shared" si="0"/>
        <v>1.9634954087500001</v>
      </c>
      <c r="N11" s="35">
        <v>11088</v>
      </c>
      <c r="O11" s="30">
        <f t="shared" si="1"/>
        <v>6.2513273863636361E-5</v>
      </c>
      <c r="P11" s="30">
        <f>F11/(6.022E+23*J11/K11)/L11</f>
        <v>5.6677479485632721E-31</v>
      </c>
      <c r="Q11" s="29">
        <v>23730</v>
      </c>
    </row>
    <row r="12" spans="1:17" x14ac:dyDescent="0.3">
      <c r="A12" s="14" t="s">
        <v>46</v>
      </c>
      <c r="B12" s="21" t="s">
        <v>47</v>
      </c>
      <c r="C12" s="21">
        <v>889.27700000000004</v>
      </c>
      <c r="D12" s="21">
        <v>99.983999999999995</v>
      </c>
      <c r="E12" s="16">
        <v>9944835104.503521</v>
      </c>
      <c r="F12" s="22">
        <v>1.3998099999999999E-8</v>
      </c>
      <c r="G12" s="22">
        <v>2.8999999999999998E-3</v>
      </c>
      <c r="H12" s="15">
        <v>2.5</v>
      </c>
      <c r="I12" s="15">
        <v>0.1</v>
      </c>
      <c r="J12" s="17">
        <v>4.43</v>
      </c>
      <c r="K12" s="17">
        <v>47.866999999999997</v>
      </c>
      <c r="L12" s="18">
        <v>8.2500000000000004E-2</v>
      </c>
      <c r="M12" s="19">
        <f t="shared" si="0"/>
        <v>1.9634954087500001</v>
      </c>
      <c r="N12" s="36">
        <v>7239456.0000000009</v>
      </c>
      <c r="O12" s="20">
        <f t="shared" si="1"/>
        <v>9.5745755012531324E-8</v>
      </c>
      <c r="P12" s="20">
        <f t="shared" ref="P12" si="3">F12/(6.022E+23*J12/K12)/L12</f>
        <v>3.0444361858174262E-30</v>
      </c>
      <c r="Q12" s="43"/>
    </row>
    <row r="13" spans="1:17" s="1" customFormat="1" x14ac:dyDescent="0.3">
      <c r="A13" s="23" t="s">
        <v>33</v>
      </c>
      <c r="B13" s="31" t="s">
        <v>32</v>
      </c>
      <c r="C13" s="31">
        <v>159.38</v>
      </c>
      <c r="D13" s="31">
        <v>68.3</v>
      </c>
      <c r="E13" s="26">
        <v>9944835104.503521</v>
      </c>
      <c r="F13" s="32">
        <v>7.0612599999999997E-9</v>
      </c>
      <c r="G13" s="32">
        <v>2.7000000000000001E-3</v>
      </c>
      <c r="H13" s="24">
        <v>2.5</v>
      </c>
      <c r="I13" s="24">
        <v>0.1</v>
      </c>
      <c r="J13" s="39">
        <v>4.43</v>
      </c>
      <c r="K13" s="39">
        <v>47.866999999999997</v>
      </c>
      <c r="L13" s="40">
        <v>7.4399999999999994E-2</v>
      </c>
      <c r="M13" s="28">
        <f t="shared" si="0"/>
        <v>1.9634954087500001</v>
      </c>
      <c r="N13" s="35">
        <f>3.3492*24*3600</f>
        <v>289370.88</v>
      </c>
      <c r="O13" s="30">
        <f t="shared" si="1"/>
        <v>2.3953591342708707E-6</v>
      </c>
      <c r="P13" s="30">
        <f>F13/(6.022E+23*J13/K13)/L13</f>
        <v>1.7029464804966962E-30</v>
      </c>
      <c r="Q13" s="29">
        <v>23730</v>
      </c>
    </row>
    <row r="14" spans="1:17" s="1" customFormat="1" x14ac:dyDescent="0.3">
      <c r="A14" s="14" t="s">
        <v>48</v>
      </c>
      <c r="B14" s="21" t="s">
        <v>47</v>
      </c>
      <c r="C14" s="21">
        <v>889.27700000000004</v>
      </c>
      <c r="D14" s="21">
        <v>99.983999999999995</v>
      </c>
      <c r="E14" s="16">
        <v>9944835104.503521</v>
      </c>
      <c r="F14" s="22">
        <v>2.6907800000000001E-9</v>
      </c>
      <c r="G14" s="22">
        <v>6.0000000000000001E-3</v>
      </c>
      <c r="H14" s="15">
        <v>2.5</v>
      </c>
      <c r="I14" s="15">
        <v>0.1</v>
      </c>
      <c r="J14" s="17">
        <v>4.43</v>
      </c>
      <c r="K14" s="17">
        <v>47.866999999999997</v>
      </c>
      <c r="L14" s="18">
        <v>7.4399999999999994E-2</v>
      </c>
      <c r="M14" s="19">
        <f t="shared" si="0"/>
        <v>1.9634954087500001</v>
      </c>
      <c r="N14" s="36">
        <v>7239456.0000000009</v>
      </c>
      <c r="O14" s="20">
        <f t="shared" si="1"/>
        <v>9.5745755012531324E-8</v>
      </c>
      <c r="P14" s="20">
        <f t="shared" si="2"/>
        <v>6.4892870830289508E-31</v>
      </c>
      <c r="Q14" s="43"/>
    </row>
    <row r="15" spans="1:17" x14ac:dyDescent="0.3">
      <c r="A15" s="23" t="s">
        <v>34</v>
      </c>
      <c r="B15" s="31" t="s">
        <v>35</v>
      </c>
      <c r="C15" s="31">
        <v>1312.12</v>
      </c>
      <c r="D15" s="31">
        <v>100.1</v>
      </c>
      <c r="E15" s="25">
        <v>9944835104.503521</v>
      </c>
      <c r="F15" s="32">
        <v>1.76177E-8</v>
      </c>
      <c r="G15" s="32">
        <v>3.3999999999999998E-3</v>
      </c>
      <c r="H15" s="24">
        <v>2.5</v>
      </c>
      <c r="I15" s="24">
        <v>0.1</v>
      </c>
      <c r="J15" s="24">
        <v>4.43</v>
      </c>
      <c r="K15" s="39">
        <v>47.866999999999997</v>
      </c>
      <c r="L15" s="27">
        <v>0.73719999999999997</v>
      </c>
      <c r="M15" s="28">
        <f t="shared" si="0"/>
        <v>1.9634954087500001</v>
      </c>
      <c r="N15" s="41">
        <f>43.67*3600</f>
        <v>157212</v>
      </c>
      <c r="O15" s="30">
        <f t="shared" si="1"/>
        <v>4.4089966452942525E-6</v>
      </c>
      <c r="P15" s="30">
        <f t="shared" si="2"/>
        <v>4.2880082866560133E-31</v>
      </c>
      <c r="Q15" s="29">
        <v>23730</v>
      </c>
    </row>
    <row r="16" spans="1:17" s="1" customFormat="1" x14ac:dyDescent="0.3">
      <c r="A16" s="23" t="s">
        <v>49</v>
      </c>
      <c r="B16" s="31" t="s">
        <v>32</v>
      </c>
      <c r="C16" s="31">
        <v>159.38</v>
      </c>
      <c r="D16" s="31">
        <v>68.3</v>
      </c>
      <c r="E16" s="26">
        <v>9944835104.503521</v>
      </c>
      <c r="F16" s="32">
        <v>1.42316E-8</v>
      </c>
      <c r="G16" s="32">
        <v>7.4999999999999997E-3</v>
      </c>
      <c r="H16" s="24">
        <v>2.5</v>
      </c>
      <c r="I16" s="24">
        <v>0.1</v>
      </c>
      <c r="J16" s="39">
        <v>4.43</v>
      </c>
      <c r="K16" s="39">
        <v>47.866999999999997</v>
      </c>
      <c r="L16" s="27">
        <v>0.73719999999999997</v>
      </c>
      <c r="M16" s="28">
        <f t="shared" si="0"/>
        <v>1.9634954087500001</v>
      </c>
      <c r="N16" s="35">
        <f>3.3492*24*3600</f>
        <v>289370.88</v>
      </c>
      <c r="O16" s="30">
        <f t="shared" si="1"/>
        <v>2.3953591342708707E-6</v>
      </c>
      <c r="P16" s="30">
        <f>F16/(6.022E+23*J16/K16)/L16</f>
        <v>3.4638584339825131E-31</v>
      </c>
      <c r="Q16" s="29">
        <v>23730</v>
      </c>
    </row>
    <row r="17" spans="1:17" s="1" customFormat="1" x14ac:dyDescent="0.3">
      <c r="A17" s="14" t="s">
        <v>36</v>
      </c>
      <c r="B17" s="21" t="s">
        <v>35</v>
      </c>
      <c r="C17" s="21">
        <v>1312.12</v>
      </c>
      <c r="D17" s="21">
        <v>100.1</v>
      </c>
      <c r="E17" s="16">
        <v>9944835104.503521</v>
      </c>
      <c r="F17" s="22">
        <v>6.6748800000000002E-10</v>
      </c>
      <c r="G17" s="22">
        <v>7.7000000000000002E-3</v>
      </c>
      <c r="H17" s="15">
        <v>2.5</v>
      </c>
      <c r="I17" s="15">
        <v>0.1</v>
      </c>
      <c r="J17" s="14">
        <v>4.43</v>
      </c>
      <c r="K17" s="14">
        <v>47.866999999999997</v>
      </c>
      <c r="L17" s="18">
        <v>5.4100000000000002E-2</v>
      </c>
      <c r="M17" s="19">
        <f t="shared" si="0"/>
        <v>1.9634954087500001</v>
      </c>
      <c r="N17" s="37">
        <f>43.67*3600</f>
        <v>157212</v>
      </c>
      <c r="O17" s="20">
        <f t="shared" si="1"/>
        <v>4.4089966452942525E-6</v>
      </c>
      <c r="P17" s="20">
        <f t="shared" si="2"/>
        <v>2.213797687382335E-31</v>
      </c>
      <c r="Q17" s="43"/>
    </row>
    <row r="18" spans="1:17" x14ac:dyDescent="0.3">
      <c r="A18" s="23" t="s">
        <v>37</v>
      </c>
      <c r="B18" s="31" t="s">
        <v>38</v>
      </c>
      <c r="C18" s="31">
        <v>511</v>
      </c>
      <c r="D18" s="31">
        <v>195.66</v>
      </c>
      <c r="E18" s="26">
        <v>9944835104.503521</v>
      </c>
      <c r="F18" s="32">
        <v>1.49449E-7</v>
      </c>
      <c r="G18" s="32">
        <v>4.7999999999999996E-3</v>
      </c>
      <c r="H18" s="24">
        <v>2.5</v>
      </c>
      <c r="I18" s="24">
        <v>0.1</v>
      </c>
      <c r="J18" s="39">
        <v>8.9600000000000009</v>
      </c>
      <c r="K18" s="23">
        <v>63.545999999999999</v>
      </c>
      <c r="L18" s="42">
        <v>0.69169999999999998</v>
      </c>
      <c r="M18" s="28">
        <f t="shared" si="0"/>
        <v>1.9634954087500001</v>
      </c>
      <c r="N18" s="34">
        <f>9.673*60</f>
        <v>580.38</v>
      </c>
      <c r="O18" s="30">
        <f t="shared" si="1"/>
        <v>1.1942988741858783E-3</v>
      </c>
      <c r="P18" s="30">
        <f t="shared" si="2"/>
        <v>2.5445717149198536E-30</v>
      </c>
      <c r="Q18" s="29">
        <v>1550</v>
      </c>
    </row>
    <row r="19" spans="1:17" s="1" customFormat="1" x14ac:dyDescent="0.3">
      <c r="A19" s="23" t="s">
        <v>39</v>
      </c>
      <c r="B19" s="31" t="s">
        <v>40</v>
      </c>
      <c r="C19" s="31">
        <v>511</v>
      </c>
      <c r="D19" s="31">
        <v>21.65</v>
      </c>
      <c r="E19" s="26">
        <v>9944835104.503521</v>
      </c>
      <c r="F19" s="32">
        <v>1.16155E-7</v>
      </c>
      <c r="G19" s="32">
        <v>4.4000000000000003E-3</v>
      </c>
      <c r="H19" s="24">
        <v>2.5</v>
      </c>
      <c r="I19" s="24">
        <v>0.1</v>
      </c>
      <c r="J19" s="39">
        <v>8.9600000000000009</v>
      </c>
      <c r="K19" s="23">
        <v>63.545999999999999</v>
      </c>
      <c r="L19" s="42">
        <v>0.30830000000000002</v>
      </c>
      <c r="M19" s="28">
        <f t="shared" si="0"/>
        <v>1.9634954087500001</v>
      </c>
      <c r="N19" s="34">
        <f>12.701*3600</f>
        <v>45723.6</v>
      </c>
      <c r="O19" s="30">
        <f t="shared" si="1"/>
        <v>1.515950582631289E-5</v>
      </c>
      <c r="P19" s="30">
        <f t="shared" si="2"/>
        <v>4.4371472568066714E-30</v>
      </c>
      <c r="Q19" s="29">
        <v>1550</v>
      </c>
    </row>
    <row r="20" spans="1:17" s="1" customFormat="1" x14ac:dyDescent="0.3">
      <c r="B20" s="2"/>
      <c r="C20" s="2"/>
      <c r="D20" s="2"/>
      <c r="E20" s="4"/>
      <c r="F20" s="5"/>
      <c r="G20" s="5"/>
      <c r="H20" s="3"/>
      <c r="I20" s="3"/>
      <c r="M20"/>
      <c r="N20" s="12"/>
      <c r="O20" s="7"/>
    </row>
    <row r="22" spans="1:17" x14ac:dyDescent="0.3">
      <c r="J22" s="6"/>
    </row>
    <row r="23" spans="1:17" x14ac:dyDescent="0.3">
      <c r="I23" s="6"/>
      <c r="J23" s="11"/>
      <c r="K23" s="6"/>
    </row>
    <row r="24" spans="1:17" x14ac:dyDescent="0.3">
      <c r="I24" s="6"/>
      <c r="J24" s="6"/>
    </row>
    <row r="25" spans="1:17" x14ac:dyDescent="0.3">
      <c r="I25" s="6"/>
      <c r="J25" s="6"/>
    </row>
    <row r="26" spans="1:17" x14ac:dyDescent="0.3">
      <c r="I26" s="6"/>
      <c r="J26" s="6"/>
    </row>
    <row r="27" spans="1:17" x14ac:dyDescent="0.3">
      <c r="I27" s="6"/>
      <c r="J27" s="6"/>
    </row>
    <row r="28" spans="1:17" x14ac:dyDescent="0.3">
      <c r="I28" s="6"/>
      <c r="J28" s="6"/>
    </row>
    <row r="29" spans="1:17" x14ac:dyDescent="0.3">
      <c r="I29" s="6"/>
      <c r="J29" s="6"/>
    </row>
    <row r="30" spans="1:17" x14ac:dyDescent="0.3">
      <c r="I30" s="6"/>
      <c r="J30" s="6"/>
    </row>
    <row r="31" spans="1:17" x14ac:dyDescent="0.3">
      <c r="I31" s="6"/>
      <c r="J31" s="6"/>
    </row>
    <row r="32" spans="1:17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2017-01-16T16:22:48Z</dcterms:modified>
</cp:coreProperties>
</file>