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arakis/HIPPOS/"/>
    </mc:Choice>
  </mc:AlternateContent>
  <xr:revisionPtr revIDLastSave="0" documentId="13_ncr:1_{36F3E715-46F5-CE47-B695-DA7BFFE7A427}" xr6:coauthVersionLast="47" xr6:coauthVersionMax="47" xr10:uidLastSave="{00000000-0000-0000-0000-000000000000}"/>
  <bookViews>
    <workbookView xWindow="11820" yWindow="5760" windowWidth="12860" windowHeight="14680" xr2:uid="{17922FDB-7F5E-4E6E-AE9E-242ECF0F2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30" i="1"/>
  <c r="E30" i="1"/>
  <c r="F30" i="1"/>
  <c r="G30" i="1"/>
  <c r="H30" i="1"/>
  <c r="I30" i="1"/>
  <c r="C30" i="1"/>
  <c r="D28" i="1"/>
  <c r="E28" i="1"/>
  <c r="F28" i="1"/>
  <c r="G28" i="1"/>
  <c r="H28" i="1"/>
  <c r="I28" i="1"/>
  <c r="F38" i="1" l="1"/>
  <c r="G38" i="1"/>
  <c r="H38" i="1"/>
  <c r="I38" i="1"/>
  <c r="D29" i="1"/>
  <c r="D32" i="1" s="1"/>
  <c r="E29" i="1"/>
  <c r="E32" i="1" s="1"/>
  <c r="F29" i="1"/>
  <c r="F32" i="1" s="1"/>
  <c r="G29" i="1"/>
  <c r="G32" i="1" s="1"/>
  <c r="H29" i="1"/>
  <c r="H32" i="1" s="1"/>
  <c r="I29" i="1"/>
  <c r="I32" i="1" s="1"/>
  <c r="C29" i="1"/>
  <c r="C3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<sst xmlns="http://schemas.openxmlformats.org/spreadsheetml/2006/main" count="16" uniqueCount="15">
  <si>
    <t>Standard (uS/cm) -&gt; Temp v</t>
  </si>
  <si>
    <t>sigma_0</t>
  </si>
  <si>
    <t>lambda</t>
  </si>
  <si>
    <t>sigma at T = 0</t>
  </si>
  <si>
    <t>exponential coefficient</t>
  </si>
  <si>
    <t>sigma_out</t>
  </si>
  <si>
    <t>Tsensor_C</t>
  </si>
  <si>
    <t>pure: 1.2 uS/cm</t>
  </si>
  <si>
    <t>DI water in cup: 1.00 uS/cm</t>
  </si>
  <si>
    <t>Percent difference</t>
  </si>
  <si>
    <t>Calibration 1</t>
  </si>
  <si>
    <t>sigma_out (conductivity uS/cm)</t>
  </si>
  <si>
    <t>NIST sensor reading (conductivity uS/cm)</t>
  </si>
  <si>
    <t>sigma_out (conductivity S/m)</t>
  </si>
  <si>
    <t>NIST sensor reading (conductivity S/m)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</si>
</sst>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</a:t>
            </a:r>
            <a:r>
              <a:rPr lang="en-US" baseline="0"/>
              <a:t> of standards vs. T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7F0-B15B-82C7E37F81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D-47F0-B15B-82C7E37F81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D-47F0-B15B-82C7E37F81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D-47F0-B15B-82C7E37F81C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D-47F0-B15B-82C7E37F81C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D-47F0-B15B-82C7E37F81C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D-47F0-B15B-82C7E37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6BD7-8918-434B-AC85-B1B3EA87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A533-09BB-45EB-8D9C-28C9ED640C63}">
  <dimension ref="A1:V38"/>
  <sheetViews>
    <sheetView tabSelected="1" topLeftCell="B10" workbookViewId="0">
      <selection activeCell="C28" sqref="C28"/>
    </sheetView>
  </sheetViews>
  <sheetFormatPr baseColWidth="10" defaultColWidth="8.83203125" defaultRowHeight="15" x14ac:dyDescent="0.2"/>
  <cols>
    <col min="1" max="1" width="22" customWidth="1"/>
    <col min="2" max="2" width="25.83203125" bestFit="1" customWidth="1"/>
    <col min="3" max="3" width="10.6640625" bestFit="1" customWidth="1"/>
    <col min="8" max="9" width="10.5" bestFit="1" customWidth="1"/>
  </cols>
  <sheetData>
    <row r="1" spans="2:22" x14ac:dyDescent="0.2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">
      <c r="V2">
        <v>31</v>
      </c>
    </row>
    <row r="3" spans="2:22" x14ac:dyDescent="0.2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">
      <c r="J23">
        <v>1000</v>
      </c>
    </row>
    <row r="24" spans="1:11" x14ac:dyDescent="0.2">
      <c r="A24" t="s">
        <v>3</v>
      </c>
      <c r="B24" s="7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">
      <c r="A27" s="11" t="s">
        <v>6</v>
      </c>
      <c r="B27" s="11"/>
      <c r="C27" s="6">
        <v>22.6</v>
      </c>
      <c r="D27" s="6">
        <v>22.8</v>
      </c>
      <c r="E27" s="6">
        <v>22.5</v>
      </c>
      <c r="F27" s="6">
        <v>22.4</v>
      </c>
      <c r="G27" s="6">
        <v>22.3</v>
      </c>
      <c r="H27" s="6">
        <v>22.6</v>
      </c>
      <c r="I27" s="6">
        <v>22.8</v>
      </c>
    </row>
    <row r="28" spans="1:11" ht="33" customHeight="1" x14ac:dyDescent="0.2">
      <c r="A28" s="13" t="s">
        <v>13</v>
      </c>
      <c r="B28" s="14"/>
      <c r="C28" s="6">
        <f>C29*10^-4</f>
        <v>2.1792110271198271E-3</v>
      </c>
      <c r="D28" s="6">
        <f t="shared" ref="D28:I28" si="1">D29*10^-4</f>
        <v>8.0625997196038524E-3</v>
      </c>
      <c r="E28" s="6">
        <f t="shared" si="1"/>
        <v>4.2277776222427225E-2</v>
      </c>
      <c r="F28" s="6">
        <f t="shared" si="1"/>
        <v>0.19260862635822734</v>
      </c>
      <c r="G28" s="6">
        <f t="shared" si="1"/>
        <v>0.25999281660369061</v>
      </c>
      <c r="H28" s="6">
        <f t="shared" si="1"/>
        <v>1.4017325171566899</v>
      </c>
      <c r="I28" s="6">
        <f t="shared" si="1"/>
        <v>7.6611034017929391</v>
      </c>
    </row>
    <row r="29" spans="1:11" s="5" customFormat="1" ht="41.25" customHeight="1" x14ac:dyDescent="0.2">
      <c r="A29" s="10" t="s">
        <v>11</v>
      </c>
      <c r="B29" s="10"/>
      <c r="C29" s="3">
        <f>IF(NOT(ISBLANK(C27)), C24*EXP(C25*C27), "")</f>
        <v>21.792110271198268</v>
      </c>
      <c r="D29" s="3">
        <f t="shared" ref="D29:I29" si="2">IF(NOT(ISBLANK(D27)), D24*EXP(D25*D27), "")</f>
        <v>80.625997196038512</v>
      </c>
      <c r="E29" s="3">
        <f t="shared" si="2"/>
        <v>422.77776222427224</v>
      </c>
      <c r="F29" s="3">
        <f t="shared" si="2"/>
        <v>1926.0862635822732</v>
      </c>
      <c r="G29" s="3">
        <f t="shared" si="2"/>
        <v>2599.9281660369061</v>
      </c>
      <c r="H29" s="3">
        <f t="shared" si="2"/>
        <v>14017.325171566899</v>
      </c>
      <c r="I29" s="3">
        <f t="shared" si="2"/>
        <v>76611.034017929385</v>
      </c>
      <c r="J29" s="4"/>
      <c r="K29" s="4"/>
    </row>
    <row r="30" spans="1:11" s="5" customFormat="1" ht="41.25" customHeight="1" x14ac:dyDescent="0.2">
      <c r="A30" s="13" t="s">
        <v>14</v>
      </c>
      <c r="B30" s="14"/>
      <c r="C30" s="3">
        <f>C31*10^-4</f>
        <v>2.5000000000000001E-3</v>
      </c>
      <c r="D30" s="3">
        <f t="shared" ref="D30:I30" si="3">D31*10^-4</f>
        <v>8.2000000000000007E-3</v>
      </c>
      <c r="E30" s="3">
        <f t="shared" si="3"/>
        <v>4.3799999999999999E-2</v>
      </c>
      <c r="F30" s="3">
        <f t="shared" si="3"/>
        <v>0.20100000000000001</v>
      </c>
      <c r="G30" s="3">
        <f t="shared" si="3"/>
        <v>0.27100000000000002</v>
      </c>
      <c r="H30" s="3">
        <f t="shared" si="3"/>
        <v>1.4590000000000001</v>
      </c>
      <c r="I30" s="3">
        <f t="shared" si="3"/>
        <v>7.8400000000000007</v>
      </c>
      <c r="J30" s="4"/>
      <c r="K30" s="4"/>
    </row>
    <row r="31" spans="1:11" ht="42" customHeight="1" x14ac:dyDescent="0.2">
      <c r="A31" s="10" t="s">
        <v>12</v>
      </c>
      <c r="B31" s="10"/>
      <c r="C31" s="8">
        <v>25</v>
      </c>
      <c r="D31" s="8">
        <v>82</v>
      </c>
      <c r="E31" s="8">
        <v>438</v>
      </c>
      <c r="F31" s="8">
        <v>2010</v>
      </c>
      <c r="G31" s="8">
        <v>2710</v>
      </c>
      <c r="H31" s="8">
        <v>14590</v>
      </c>
      <c r="I31" s="8">
        <v>78400</v>
      </c>
    </row>
    <row r="32" spans="1:11" ht="42" customHeight="1" x14ac:dyDescent="0.2">
      <c r="A32" s="12" t="s">
        <v>9</v>
      </c>
      <c r="B32" s="12"/>
      <c r="C32" s="9">
        <f>(C31-C29)/C31*100</f>
        <v>12.831558915206925</v>
      </c>
      <c r="D32" s="9">
        <f t="shared" ref="D32:I32" si="4">(D31-D29)/D31*100</f>
        <v>1.6756131755627908</v>
      </c>
      <c r="E32" s="9">
        <f t="shared" si="4"/>
        <v>3.4753967524492606</v>
      </c>
      <c r="F32" s="9">
        <f t="shared" si="4"/>
        <v>4.1748127571008355</v>
      </c>
      <c r="G32" s="9">
        <f t="shared" si="4"/>
        <v>4.0616912901510673</v>
      </c>
      <c r="H32" s="9">
        <f t="shared" si="4"/>
        <v>3.9251187692467484</v>
      </c>
      <c r="I32" s="9">
        <f t="shared" si="4"/>
        <v>2.2818443648859881</v>
      </c>
    </row>
    <row r="33" spans="1:9" x14ac:dyDescent="0.2">
      <c r="A33" t="s">
        <v>8</v>
      </c>
    </row>
    <row r="34" spans="1:9" x14ac:dyDescent="0.2">
      <c r="A34" t="s">
        <v>7</v>
      </c>
    </row>
    <row r="36" spans="1:9" x14ac:dyDescent="0.2">
      <c r="A36" t="s">
        <v>10</v>
      </c>
      <c r="F36" s="2">
        <v>2070</v>
      </c>
      <c r="G36" s="2">
        <v>2764</v>
      </c>
      <c r="H36" s="2">
        <v>15000</v>
      </c>
      <c r="I36" s="2">
        <v>80000</v>
      </c>
    </row>
    <row r="37" spans="1:9" ht="19" x14ac:dyDescent="0.2">
      <c r="A37" s="11" t="s">
        <v>6</v>
      </c>
      <c r="B37" s="11"/>
      <c r="C37" s="6"/>
      <c r="D37" s="6"/>
      <c r="E37" s="6"/>
      <c r="F37" s="6">
        <v>23.3</v>
      </c>
      <c r="G37" s="6">
        <v>23</v>
      </c>
      <c r="H37" s="6">
        <v>22.7</v>
      </c>
      <c r="I37" s="6">
        <v>22.7</v>
      </c>
    </row>
    <row r="38" spans="1:9" ht="19" x14ac:dyDescent="0.2">
      <c r="A38" s="10" t="s">
        <v>5</v>
      </c>
      <c r="B38" s="10"/>
      <c r="C38" s="3"/>
      <c r="D38" s="3"/>
      <c r="E38" s="3"/>
      <c r="F38" s="3">
        <f t="shared" ref="F38:I38" si="5">IF(NOT(ISBLANK(F37)), F24*EXP(F25*F37), "")</f>
        <v>1969.2053807568627</v>
      </c>
      <c r="G38" s="3">
        <f t="shared" si="5"/>
        <v>2638.6140973673614</v>
      </c>
      <c r="H38" s="3">
        <f t="shared" si="5"/>
        <v>14047.916272625975</v>
      </c>
      <c r="I38" s="3">
        <f t="shared" si="5"/>
        <v>76461.023449634566</v>
      </c>
    </row>
  </sheetData>
  <mergeCells count="8">
    <mergeCell ref="A38:B38"/>
    <mergeCell ref="A29:B29"/>
    <mergeCell ref="A27:B27"/>
    <mergeCell ref="A31:B31"/>
    <mergeCell ref="A32:B32"/>
    <mergeCell ref="A37:B37"/>
    <mergeCell ref="A28:B28"/>
    <mergeCell ref="A30:B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OCIO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LAB319D</dc:creator>
  <cp:lastModifiedBy>Microsoft Office User</cp:lastModifiedBy>
  <dcterms:created xsi:type="dcterms:W3CDTF">2022-06-10T20:14:56Z</dcterms:created>
  <dcterms:modified xsi:type="dcterms:W3CDTF">2022-06-23T00:13:13Z</dcterms:modified>
</cp:coreProperties>
</file>