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styczi/HIPPOS/"/>
    </mc:Choice>
  </mc:AlternateContent>
  <xr:revisionPtr revIDLastSave="0" documentId="13_ncr:1_{EDBB38E2-CFAD-1247-B1A1-01F98D813769}" xr6:coauthVersionLast="47" xr6:coauthVersionMax="47" xr10:uidLastSave="{00000000-0000-0000-0000-000000000000}"/>
  <bookViews>
    <workbookView xWindow="17060" yWindow="500" windowWidth="18560" windowHeight="19820" activeTab="1" xr2:uid="{17922FDB-7F5E-4E6E-AE9E-242ECF0F2A20}"/>
  </bookViews>
  <sheets>
    <sheet name="Sheet1" sheetId="1" r:id="rId1"/>
    <sheet name="06-24-22" sheetId="2" r:id="rId2"/>
    <sheet name="P conver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2" l="1"/>
  <c r="E29" i="2"/>
  <c r="F29" i="2"/>
  <c r="G29" i="2"/>
  <c r="H29" i="2"/>
  <c r="I29" i="2"/>
  <c r="C29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4" i="2"/>
  <c r="D5" i="3"/>
  <c r="C5" i="3" s="1"/>
  <c r="D6" i="3"/>
  <c r="C6" i="3" s="1"/>
  <c r="D7" i="3"/>
  <c r="E7" i="3" s="1"/>
  <c r="D8" i="3"/>
  <c r="E8" i="3" s="1"/>
  <c r="C8" i="3"/>
  <c r="D9" i="3"/>
  <c r="E9" i="3" s="1"/>
  <c r="D10" i="3"/>
  <c r="E10" i="3" s="1"/>
  <c r="D11" i="3"/>
  <c r="E11" i="3" s="1"/>
  <c r="D12" i="3"/>
  <c r="E12" i="3" s="1"/>
  <c r="C12" i="3"/>
  <c r="D13" i="3"/>
  <c r="C13" i="3" s="1"/>
  <c r="D14" i="3"/>
  <c r="E14" i="3" s="1"/>
  <c r="C14" i="3"/>
  <c r="D15" i="3"/>
  <c r="E15" i="3" s="1"/>
  <c r="C15" i="3"/>
  <c r="D16" i="3"/>
  <c r="E16" i="3" s="1"/>
  <c r="D17" i="3"/>
  <c r="C17" i="3" s="1"/>
  <c r="D18" i="3"/>
  <c r="E18" i="3" s="1"/>
  <c r="C18" i="3"/>
  <c r="D20" i="3"/>
  <c r="E20" i="3" s="1"/>
  <c r="D21" i="3"/>
  <c r="C21" i="3" s="1"/>
  <c r="D22" i="3"/>
  <c r="C22" i="3" s="1"/>
  <c r="D23" i="3"/>
  <c r="C23" i="3" s="1"/>
  <c r="D24" i="3"/>
  <c r="E24" i="3" s="1"/>
  <c r="D25" i="3"/>
  <c r="E25" i="3" s="1"/>
  <c r="D26" i="3"/>
  <c r="E26" i="3" s="1"/>
  <c r="D27" i="3"/>
  <c r="E27" i="3" s="1"/>
  <c r="D28" i="3"/>
  <c r="E28" i="3" s="1"/>
  <c r="C28" i="3"/>
  <c r="D29" i="3"/>
  <c r="E29" i="3" s="1"/>
  <c r="D30" i="3"/>
  <c r="C30" i="3" s="1"/>
  <c r="D31" i="3"/>
  <c r="E31" i="3" s="1"/>
  <c r="C31" i="3"/>
  <c r="D32" i="3"/>
  <c r="E32" i="3" s="1"/>
  <c r="D33" i="3"/>
  <c r="C33" i="3" s="1"/>
  <c r="D34" i="3"/>
  <c r="E34" i="3" s="1"/>
  <c r="D36" i="3"/>
  <c r="E36" i="3" s="1"/>
  <c r="D37" i="3"/>
  <c r="E37" i="3" s="1"/>
  <c r="C37" i="3"/>
  <c r="D38" i="3"/>
  <c r="E38" i="3" s="1"/>
  <c r="D39" i="3"/>
  <c r="C39" i="3" s="1"/>
  <c r="D40" i="3"/>
  <c r="E40" i="3" s="1"/>
  <c r="D41" i="3"/>
  <c r="C41" i="3" s="1"/>
  <c r="D42" i="3"/>
  <c r="E42" i="3" s="1"/>
  <c r="D43" i="3"/>
  <c r="E43" i="3" s="1"/>
  <c r="C43" i="3"/>
  <c r="D44" i="3"/>
  <c r="E44" i="3" s="1"/>
  <c r="C44" i="3"/>
  <c r="D45" i="3"/>
  <c r="E45" i="3" s="1"/>
  <c r="D46" i="3"/>
  <c r="E46" i="3" s="1"/>
  <c r="C46" i="3"/>
  <c r="D47" i="3"/>
  <c r="C47" i="3" s="1"/>
  <c r="D48" i="3"/>
  <c r="E48" i="3" s="1"/>
  <c r="C48" i="3"/>
  <c r="D49" i="3"/>
  <c r="E49" i="3" s="1"/>
  <c r="D50" i="3"/>
  <c r="E50" i="3" s="1"/>
  <c r="D52" i="3"/>
  <c r="E52" i="3" s="1"/>
  <c r="D53" i="3"/>
  <c r="E53" i="3" s="1"/>
  <c r="C53" i="3"/>
  <c r="D54" i="3"/>
  <c r="E54" i="3" s="1"/>
  <c r="D55" i="3"/>
  <c r="E55" i="3" s="1"/>
  <c r="D56" i="3"/>
  <c r="C56" i="3" s="1"/>
  <c r="D4" i="3"/>
  <c r="C4" i="3" s="1"/>
  <c r="G27" i="2"/>
  <c r="C25" i="3" l="1"/>
  <c r="C38" i="3"/>
  <c r="C26" i="3"/>
  <c r="C42" i="3"/>
  <c r="C29" i="3"/>
  <c r="C32" i="3"/>
  <c r="C52" i="3"/>
  <c r="C16" i="3"/>
  <c r="C20" i="3"/>
  <c r="C7" i="3"/>
  <c r="C45" i="3"/>
  <c r="C55" i="3"/>
  <c r="C27" i="3"/>
  <c r="C24" i="3"/>
  <c r="C36" i="3"/>
  <c r="C34" i="3"/>
  <c r="E33" i="3"/>
  <c r="C54" i="3"/>
  <c r="C50" i="3"/>
  <c r="C10" i="3"/>
  <c r="E21" i="3"/>
  <c r="C9" i="3"/>
  <c r="E17" i="3"/>
  <c r="C49" i="3"/>
  <c r="C40" i="3"/>
  <c r="C11" i="3"/>
  <c r="E13" i="3"/>
  <c r="E30" i="3"/>
  <c r="E47" i="3"/>
  <c r="E41" i="3"/>
  <c r="E4" i="3"/>
  <c r="E23" i="3"/>
  <c r="E6" i="3"/>
  <c r="E56" i="3"/>
  <c r="E39" i="3"/>
  <c r="E22" i="3"/>
  <c r="E5" i="3"/>
  <c r="I36" i="2"/>
  <c r="H36" i="2"/>
  <c r="G36" i="2"/>
  <c r="F36" i="2"/>
  <c r="I30" i="2"/>
  <c r="H30" i="2"/>
  <c r="G30" i="2"/>
  <c r="F30" i="2"/>
  <c r="E30" i="2"/>
  <c r="D30" i="2"/>
  <c r="C30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6" i="1" l="1"/>
  <c r="G36" i="1"/>
  <c r="H36" i="1"/>
  <c r="I36" i="1"/>
  <c r="D28" i="1"/>
  <c r="D30" i="1" s="1"/>
  <c r="E28" i="1"/>
  <c r="E30" i="1" s="1"/>
  <c r="F28" i="1"/>
  <c r="F30" i="1" s="1"/>
  <c r="G28" i="1"/>
  <c r="G30" i="1" s="1"/>
  <c r="H28" i="1"/>
  <c r="H30" i="1" s="1"/>
  <c r="I28" i="1"/>
  <c r="I30" i="1" s="1"/>
  <c r="C28" i="1"/>
  <c r="C30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4" i="1"/>
</calcChain>
</file>

<file path=xl/sharedStrings.xml><?xml version="1.0" encoding="utf-8"?>
<sst xmlns="http://schemas.openxmlformats.org/spreadsheetml/2006/main" count="35" uniqueCount="19">
  <si>
    <t>Standard (uS/cm) -&gt; Temp v</t>
  </si>
  <si>
    <t>sigma_0</t>
  </si>
  <si>
    <t>lambda</t>
  </si>
  <si>
    <t>sigma at T = 0</t>
  </si>
  <si>
    <t>exponential coefficient</t>
  </si>
  <si>
    <t>sigma_out</t>
  </si>
  <si>
    <t>Tsensor_C</t>
  </si>
  <si>
    <t>pure: 1.2 uS/cm</t>
  </si>
  <si>
    <t>DI water in cup: 1.00 uS/cm</t>
  </si>
  <si>
    <t>NIST sensor reading</t>
  </si>
  <si>
    <t>Percent difference</t>
  </si>
  <si>
    <t>Calibration 1</t>
  </si>
  <si>
    <t>DI water in cup: 1.72uS/cm</t>
  </si>
  <si>
    <t>Pressure conversion table</t>
  </si>
  <si>
    <t>Low PSI</t>
  </si>
  <si>
    <t>High MPa</t>
  </si>
  <si>
    <t>High PSI</t>
  </si>
  <si>
    <t>High bar</t>
  </si>
  <si>
    <t>Temp in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</si>
</sst>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Helvetica"/>
      <family val="2"/>
    </font>
    <font>
      <b/>
      <sz val="18"/>
      <color theme="1"/>
      <name val="Helvetica"/>
      <family val="2"/>
    </font>
    <font>
      <sz val="18"/>
      <color theme="1"/>
      <name val="Calibri"/>
      <family val="2"/>
      <scheme val="minor"/>
    </font>
    <font>
      <sz val="10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 tint="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249977111117893"/>
      </right>
      <top style="thin">
        <color indexed="64"/>
      </top>
      <bottom style="thin">
        <color indexed="64"/>
      </bottom>
      <diagonal/>
    </border>
    <border>
      <left style="medium">
        <color theme="1" tint="0.249977111117893"/>
      </left>
      <right style="thin">
        <color indexed="64"/>
      </right>
      <top style="thin">
        <color indexed="64"/>
      </top>
      <bottom style="medium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249977111117893"/>
      </bottom>
      <diagonal/>
    </border>
    <border>
      <left style="thin">
        <color indexed="64"/>
      </left>
      <right style="medium">
        <color theme="1" tint="0.249977111117893"/>
      </right>
      <top style="thin">
        <color indexed="64"/>
      </top>
      <bottom style="medium">
        <color theme="1" tint="0.249977111117893"/>
      </bottom>
      <diagonal/>
    </border>
    <border>
      <left style="medium">
        <color theme="1" tint="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 tint="0.249977111117893"/>
      </right>
      <top/>
      <bottom style="thin">
        <color indexed="64"/>
      </bottom>
      <diagonal/>
    </border>
    <border>
      <left style="medium">
        <color theme="1" tint="0.249977111117893"/>
      </left>
      <right style="thin">
        <color indexed="64"/>
      </right>
      <top style="thin">
        <color indexed="64"/>
      </top>
      <bottom style="double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 tint="0.249977111117893"/>
      </bottom>
      <diagonal/>
    </border>
    <border>
      <left style="thin">
        <color indexed="64"/>
      </left>
      <right style="medium">
        <color theme="1" tint="0.249977111117893"/>
      </right>
      <top style="thin">
        <color indexed="64"/>
      </top>
      <bottom style="double">
        <color theme="1" tint="0.249977111117893"/>
      </bottom>
      <diagonal/>
    </border>
    <border>
      <left style="medium">
        <color theme="1" tint="0.249977111117893"/>
      </left>
      <right style="thin">
        <color indexed="64"/>
      </right>
      <top style="medium">
        <color theme="1" tint="0.249977111117893"/>
      </top>
      <bottom style="medium">
        <color theme="1" tint="0.249977111117893"/>
      </bottom>
      <diagonal/>
    </border>
    <border>
      <left style="thin">
        <color indexed="64"/>
      </left>
      <right style="thin">
        <color indexed="64"/>
      </right>
      <top style="medium">
        <color theme="1" tint="0.249977111117893"/>
      </top>
      <bottom style="medium">
        <color theme="1" tint="0.249977111117893"/>
      </bottom>
      <diagonal/>
    </border>
    <border>
      <left style="thin">
        <color indexed="64"/>
      </left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medium">
        <color theme="1" tint="0.249977111117893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theme="1" tint="0.249977111117893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0" xfId="0" applyFont="1" applyAlignment="1">
      <alignment horizontal="right"/>
    </xf>
    <xf numFmtId="164" fontId="2" fillId="0" borderId="1" xfId="0" applyNumberFormat="1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1" fontId="7" fillId="3" borderId="5" xfId="0" applyNumberFormat="1" applyFont="1" applyFill="1" applyBorder="1"/>
    <xf numFmtId="1" fontId="7" fillId="4" borderId="1" xfId="0" applyNumberFormat="1" applyFont="1" applyFill="1" applyBorder="1"/>
    <xf numFmtId="164" fontId="7" fillId="2" borderId="1" xfId="0" applyNumberFormat="1" applyFont="1" applyFill="1" applyBorder="1"/>
    <xf numFmtId="164" fontId="7" fillId="5" borderId="6" xfId="0" applyNumberFormat="1" applyFont="1" applyFill="1" applyBorder="1"/>
    <xf numFmtId="1" fontId="7" fillId="3" borderId="7" xfId="0" applyNumberFormat="1" applyFont="1" applyFill="1" applyBorder="1"/>
    <xf numFmtId="164" fontId="7" fillId="2" borderId="8" xfId="0" applyNumberFormat="1" applyFont="1" applyFill="1" applyBorder="1"/>
    <xf numFmtId="1" fontId="7" fillId="4" borderId="8" xfId="0" applyNumberFormat="1" applyFont="1" applyFill="1" applyBorder="1"/>
    <xf numFmtId="164" fontId="7" fillId="5" borderId="9" xfId="0" applyNumberFormat="1" applyFont="1" applyFill="1" applyBorder="1"/>
    <xf numFmtId="1" fontId="7" fillId="3" borderId="10" xfId="0" applyNumberFormat="1" applyFont="1" applyFill="1" applyBorder="1"/>
    <xf numFmtId="164" fontId="7" fillId="2" borderId="4" xfId="0" applyNumberFormat="1" applyFont="1" applyFill="1" applyBorder="1"/>
    <xf numFmtId="1" fontId="7" fillId="4" borderId="4" xfId="0" applyNumberFormat="1" applyFont="1" applyFill="1" applyBorder="1"/>
    <xf numFmtId="164" fontId="7" fillId="5" borderId="11" xfId="0" applyNumberFormat="1" applyFont="1" applyFill="1" applyBorder="1"/>
    <xf numFmtId="1" fontId="7" fillId="3" borderId="12" xfId="0" applyNumberFormat="1" applyFont="1" applyFill="1" applyBorder="1"/>
    <xf numFmtId="164" fontId="7" fillId="2" borderId="13" xfId="0" applyNumberFormat="1" applyFont="1" applyFill="1" applyBorder="1"/>
    <xf numFmtId="1" fontId="7" fillId="4" borderId="13" xfId="0" applyNumberFormat="1" applyFont="1" applyFill="1" applyBorder="1"/>
    <xf numFmtId="164" fontId="7" fillId="5" borderId="14" xfId="0" applyNumberFormat="1" applyFont="1" applyFill="1" applyBorder="1"/>
    <xf numFmtId="0" fontId="2" fillId="0" borderId="0" xfId="0" applyFont="1"/>
    <xf numFmtId="1" fontId="7" fillId="2" borderId="4" xfId="0" applyNumberFormat="1" applyFont="1" applyFill="1" applyBorder="1"/>
    <xf numFmtId="1" fontId="7" fillId="5" borderId="11" xfId="0" applyNumberFormat="1" applyFont="1" applyFill="1" applyBorder="1"/>
    <xf numFmtId="0" fontId="4" fillId="3" borderId="15" xfId="0" applyFont="1" applyFill="1" applyBorder="1"/>
    <xf numFmtId="0" fontId="4" fillId="2" borderId="16" xfId="0" applyFont="1" applyFill="1" applyBorder="1"/>
    <xf numFmtId="0" fontId="4" fillId="4" borderId="16" xfId="0" applyFont="1" applyFill="1" applyBorder="1"/>
    <xf numFmtId="0" fontId="4" fillId="5" borderId="17" xfId="0" applyFont="1" applyFill="1" applyBorder="1"/>
    <xf numFmtId="1" fontId="7" fillId="3" borderId="18" xfId="0" applyNumberFormat="1" applyFont="1" applyFill="1" applyBorder="1"/>
    <xf numFmtId="164" fontId="7" fillId="2" borderId="19" xfId="0" applyNumberFormat="1" applyFont="1" applyFill="1" applyBorder="1"/>
    <xf numFmtId="1" fontId="7" fillId="4" borderId="19" xfId="0" applyNumberFormat="1" applyFont="1" applyFill="1" applyBorder="1"/>
    <xf numFmtId="164" fontId="7" fillId="5" borderId="20" xfId="0" applyNumberFormat="1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913510811148604E-2"/>
          <c:y val="7.0800252047889117E-2"/>
          <c:w val="0.87773728283964503"/>
          <c:h val="0.848044693846161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Sheet1!$C$4:$C$22</c:f>
              <c:numCache>
                <c:formatCode>General</c:formatCode>
                <c:ptCount val="19"/>
                <c:pt idx="0">
                  <c:v>15.32</c:v>
                </c:pt>
                <c:pt idx="1">
                  <c:v>17.11</c:v>
                </c:pt>
                <c:pt idx="2">
                  <c:v>18.32</c:v>
                </c:pt>
                <c:pt idx="3">
                  <c:v>18.649999999999999</c:v>
                </c:pt>
                <c:pt idx="4">
                  <c:v>18.97</c:v>
                </c:pt>
                <c:pt idx="5">
                  <c:v>19.41</c:v>
                </c:pt>
                <c:pt idx="6">
                  <c:v>19.850000000000001</c:v>
                </c:pt>
                <c:pt idx="7">
                  <c:v>20.3</c:v>
                </c:pt>
                <c:pt idx="8">
                  <c:v>20.92</c:v>
                </c:pt>
                <c:pt idx="9">
                  <c:v>21.51</c:v>
                </c:pt>
                <c:pt idx="10">
                  <c:v>22.1</c:v>
                </c:pt>
                <c:pt idx="11">
                  <c:v>22.55</c:v>
                </c:pt>
                <c:pt idx="12">
                  <c:v>23</c:v>
                </c:pt>
                <c:pt idx="13">
                  <c:v>23.43</c:v>
                </c:pt>
                <c:pt idx="14">
                  <c:v>23.9</c:v>
                </c:pt>
                <c:pt idx="15">
                  <c:v>24.56</c:v>
                </c:pt>
                <c:pt idx="16">
                  <c:v>25.2</c:v>
                </c:pt>
                <c:pt idx="17">
                  <c:v>25.61</c:v>
                </c:pt>
                <c:pt idx="18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D-47F0-B15B-82C7E37F81C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Sheet1!$D$4:$D$22</c:f>
              <c:numCache>
                <c:formatCode>General</c:formatCode>
                <c:ptCount val="19"/>
                <c:pt idx="0">
                  <c:v>65</c:v>
                </c:pt>
                <c:pt idx="1">
                  <c:v>67</c:v>
                </c:pt>
                <c:pt idx="2">
                  <c:v>68</c:v>
                </c:pt>
                <c:pt idx="3">
                  <c:v>70</c:v>
                </c:pt>
                <c:pt idx="4">
                  <c:v>71</c:v>
                </c:pt>
                <c:pt idx="5">
                  <c:v>73</c:v>
                </c:pt>
                <c:pt idx="6">
                  <c:v>74</c:v>
                </c:pt>
                <c:pt idx="7">
                  <c:v>76</c:v>
                </c:pt>
                <c:pt idx="8">
                  <c:v>78</c:v>
                </c:pt>
                <c:pt idx="9">
                  <c:v>79</c:v>
                </c:pt>
                <c:pt idx="10">
                  <c:v>81</c:v>
                </c:pt>
                <c:pt idx="11">
                  <c:v>82</c:v>
                </c:pt>
                <c:pt idx="12">
                  <c:v>84</c:v>
                </c:pt>
                <c:pt idx="13">
                  <c:v>86</c:v>
                </c:pt>
                <c:pt idx="14">
                  <c:v>87</c:v>
                </c:pt>
                <c:pt idx="15">
                  <c:v>89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D-47F0-B15B-82C7E37F81C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Sheet1!$E$4:$E$22</c:f>
              <c:numCache>
                <c:formatCode>General</c:formatCode>
                <c:ptCount val="19"/>
                <c:pt idx="0">
                  <c:v>278</c:v>
                </c:pt>
                <c:pt idx="1">
                  <c:v>318</c:v>
                </c:pt>
                <c:pt idx="2">
                  <c:v>361</c:v>
                </c:pt>
                <c:pt idx="3">
                  <c:v>368</c:v>
                </c:pt>
                <c:pt idx="4">
                  <c:v>376</c:v>
                </c:pt>
                <c:pt idx="5">
                  <c:v>385</c:v>
                </c:pt>
                <c:pt idx="6">
                  <c:v>394</c:v>
                </c:pt>
                <c:pt idx="7">
                  <c:v>402</c:v>
                </c:pt>
                <c:pt idx="8">
                  <c:v>411</c:v>
                </c:pt>
                <c:pt idx="9">
                  <c:v>419</c:v>
                </c:pt>
                <c:pt idx="10">
                  <c:v>430</c:v>
                </c:pt>
                <c:pt idx="11">
                  <c:v>438</c:v>
                </c:pt>
                <c:pt idx="12">
                  <c:v>447</c:v>
                </c:pt>
                <c:pt idx="13">
                  <c:v>457</c:v>
                </c:pt>
                <c:pt idx="14">
                  <c:v>467</c:v>
                </c:pt>
                <c:pt idx="15">
                  <c:v>477</c:v>
                </c:pt>
                <c:pt idx="16">
                  <c:v>487</c:v>
                </c:pt>
                <c:pt idx="17">
                  <c:v>496</c:v>
                </c:pt>
                <c:pt idx="18">
                  <c:v>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7D-47F0-B15B-82C7E37F81C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Sheet1!$F$4:$F$22</c:f>
              <c:numCache>
                <c:formatCode>General</c:formatCode>
                <c:ptCount val="19"/>
                <c:pt idx="0">
                  <c:v>1230</c:v>
                </c:pt>
                <c:pt idx="1">
                  <c:v>1418</c:v>
                </c:pt>
                <c:pt idx="2">
                  <c:v>1613</c:v>
                </c:pt>
                <c:pt idx="3">
                  <c:v>1652</c:v>
                </c:pt>
                <c:pt idx="4">
                  <c:v>1689</c:v>
                </c:pt>
                <c:pt idx="5">
                  <c:v>1723</c:v>
                </c:pt>
                <c:pt idx="6">
                  <c:v>1777</c:v>
                </c:pt>
                <c:pt idx="7">
                  <c:v>1830</c:v>
                </c:pt>
                <c:pt idx="8">
                  <c:v>1870</c:v>
                </c:pt>
                <c:pt idx="9">
                  <c:v>1920</c:v>
                </c:pt>
                <c:pt idx="10">
                  <c:v>1970</c:v>
                </c:pt>
                <c:pt idx="11">
                  <c:v>2020</c:v>
                </c:pt>
                <c:pt idx="12">
                  <c:v>2070</c:v>
                </c:pt>
                <c:pt idx="13">
                  <c:v>2110</c:v>
                </c:pt>
                <c:pt idx="14">
                  <c:v>2150</c:v>
                </c:pt>
                <c:pt idx="15">
                  <c:v>2200</c:v>
                </c:pt>
                <c:pt idx="16">
                  <c:v>2250</c:v>
                </c:pt>
                <c:pt idx="17">
                  <c:v>2290</c:v>
                </c:pt>
                <c:pt idx="18">
                  <c:v>2340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7D-47F0-B15B-82C7E37F81C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Sheet1!$G$4:$G$22</c:f>
              <c:numCache>
                <c:formatCode>General</c:formatCode>
                <c:ptCount val="19"/>
                <c:pt idx="0">
                  <c:v>1752</c:v>
                </c:pt>
                <c:pt idx="1">
                  <c:v>1998</c:v>
                </c:pt>
                <c:pt idx="2">
                  <c:v>2244</c:v>
                </c:pt>
                <c:pt idx="3">
                  <c:v>2296</c:v>
                </c:pt>
                <c:pt idx="4">
                  <c:v>2346</c:v>
                </c:pt>
                <c:pt idx="5">
                  <c:v>2400</c:v>
                </c:pt>
                <c:pt idx="6">
                  <c:v>2448</c:v>
                </c:pt>
                <c:pt idx="7">
                  <c:v>2502</c:v>
                </c:pt>
                <c:pt idx="8">
                  <c:v>2554</c:v>
                </c:pt>
                <c:pt idx="9">
                  <c:v>2606</c:v>
                </c:pt>
                <c:pt idx="10">
                  <c:v>2658</c:v>
                </c:pt>
                <c:pt idx="11">
                  <c:v>2712</c:v>
                </c:pt>
                <c:pt idx="12">
                  <c:v>2764</c:v>
                </c:pt>
                <c:pt idx="13">
                  <c:v>2816</c:v>
                </c:pt>
                <c:pt idx="14">
                  <c:v>2872</c:v>
                </c:pt>
                <c:pt idx="15">
                  <c:v>2922</c:v>
                </c:pt>
                <c:pt idx="16">
                  <c:v>2952</c:v>
                </c:pt>
                <c:pt idx="17">
                  <c:v>3030</c:v>
                </c:pt>
                <c:pt idx="18">
                  <c:v>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7D-47F0-B15B-82C7E37F81C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Sheet1!$H$4:$H$22</c:f>
              <c:numCache>
                <c:formatCode>General</c:formatCode>
                <c:ptCount val="19"/>
                <c:pt idx="0">
                  <c:v>9430</c:v>
                </c:pt>
                <c:pt idx="1">
                  <c:v>10720</c:v>
                </c:pt>
                <c:pt idx="2">
                  <c:v>12050</c:v>
                </c:pt>
                <c:pt idx="3">
                  <c:v>12280</c:v>
                </c:pt>
                <c:pt idx="4">
                  <c:v>12590</c:v>
                </c:pt>
                <c:pt idx="5">
                  <c:v>12900</c:v>
                </c:pt>
                <c:pt idx="6">
                  <c:v>13190</c:v>
                </c:pt>
                <c:pt idx="7">
                  <c:v>13510</c:v>
                </c:pt>
                <c:pt idx="8">
                  <c:v>13810</c:v>
                </c:pt>
                <c:pt idx="9">
                  <c:v>14090</c:v>
                </c:pt>
                <c:pt idx="10">
                  <c:v>14350</c:v>
                </c:pt>
                <c:pt idx="11">
                  <c:v>14690</c:v>
                </c:pt>
                <c:pt idx="12">
                  <c:v>15000</c:v>
                </c:pt>
                <c:pt idx="13">
                  <c:v>15280</c:v>
                </c:pt>
                <c:pt idx="14">
                  <c:v>15510</c:v>
                </c:pt>
                <c:pt idx="15">
                  <c:v>15820</c:v>
                </c:pt>
                <c:pt idx="16">
                  <c:v>16130</c:v>
                </c:pt>
                <c:pt idx="17">
                  <c:v>16450</c:v>
                </c:pt>
                <c:pt idx="18">
                  <c:v>16770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7D-47F0-B15B-82C7E37F81C7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Sheet1!$I$4:$I$22</c:f>
              <c:numCache>
                <c:formatCode>General</c:formatCode>
                <c:ptCount val="19"/>
                <c:pt idx="0">
                  <c:v>53800</c:v>
                </c:pt>
                <c:pt idx="1">
                  <c:v>58900</c:v>
                </c:pt>
                <c:pt idx="2">
                  <c:v>65700</c:v>
                </c:pt>
                <c:pt idx="3">
                  <c:v>67200</c:v>
                </c:pt>
                <c:pt idx="4">
                  <c:v>68700</c:v>
                </c:pt>
                <c:pt idx="5">
                  <c:v>70100</c:v>
                </c:pt>
                <c:pt idx="6">
                  <c:v>71500</c:v>
                </c:pt>
                <c:pt idx="7">
                  <c:v>72900</c:v>
                </c:pt>
                <c:pt idx="8">
                  <c:v>74300</c:v>
                </c:pt>
                <c:pt idx="9">
                  <c:v>75800</c:v>
                </c:pt>
                <c:pt idx="10">
                  <c:v>77200</c:v>
                </c:pt>
                <c:pt idx="11">
                  <c:v>78600</c:v>
                </c:pt>
                <c:pt idx="12">
                  <c:v>80000</c:v>
                </c:pt>
                <c:pt idx="13">
                  <c:v>81600</c:v>
                </c:pt>
                <c:pt idx="14">
                  <c:v>83100</c:v>
                </c:pt>
                <c:pt idx="15">
                  <c:v>84700</c:v>
                </c:pt>
                <c:pt idx="16">
                  <c:v>86200</c:v>
                </c:pt>
                <c:pt idx="17">
                  <c:v>87700</c:v>
                </c:pt>
                <c:pt idx="18">
                  <c:v>89400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7D-47F0-B15B-82C7E37F8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53663"/>
        <c:axId val="675064063"/>
      </c:scatterChart>
      <c:valAx>
        <c:axId val="76755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64063"/>
        <c:crosses val="autoZero"/>
        <c:crossBetween val="midCat"/>
      </c:valAx>
      <c:valAx>
        <c:axId val="6750640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5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913510811148604E-2"/>
          <c:y val="7.0800252047889117E-2"/>
          <c:w val="0.87773728283964503"/>
          <c:h val="0.84804469384616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'06-24-22'!$C$3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'06-24-22'!$A$4:$A$22</c:f>
              <c:numCache>
                <c:formatCode>General</c:formatCode>
                <c:ptCount val="19"/>
                <c:pt idx="0">
                  <c:v>278.14999999999998</c:v>
                </c:pt>
                <c:pt idx="1">
                  <c:v>283.14999999999998</c:v>
                </c:pt>
                <c:pt idx="2">
                  <c:v>288.14999999999998</c:v>
                </c:pt>
                <c:pt idx="3">
                  <c:v>289.14999999999998</c:v>
                </c:pt>
                <c:pt idx="4">
                  <c:v>290.14999999999998</c:v>
                </c:pt>
                <c:pt idx="5">
                  <c:v>291.14999999999998</c:v>
                </c:pt>
                <c:pt idx="6">
                  <c:v>292.14999999999998</c:v>
                </c:pt>
                <c:pt idx="7">
                  <c:v>293.14999999999998</c:v>
                </c:pt>
                <c:pt idx="8">
                  <c:v>294.14999999999998</c:v>
                </c:pt>
                <c:pt idx="9">
                  <c:v>295.14999999999998</c:v>
                </c:pt>
                <c:pt idx="10">
                  <c:v>296.14999999999998</c:v>
                </c:pt>
                <c:pt idx="11">
                  <c:v>297.14999999999998</c:v>
                </c:pt>
                <c:pt idx="12">
                  <c:v>298.14999999999998</c:v>
                </c:pt>
                <c:pt idx="13">
                  <c:v>299.14999999999998</c:v>
                </c:pt>
                <c:pt idx="14">
                  <c:v>300.14999999999998</c:v>
                </c:pt>
                <c:pt idx="15">
                  <c:v>301.14999999999998</c:v>
                </c:pt>
                <c:pt idx="16">
                  <c:v>302.14999999999998</c:v>
                </c:pt>
                <c:pt idx="17">
                  <c:v>303.14999999999998</c:v>
                </c:pt>
                <c:pt idx="18">
                  <c:v>304.14999999999998</c:v>
                </c:pt>
              </c:numCache>
            </c:numRef>
          </c:xVal>
          <c:yVal>
            <c:numRef>
              <c:f>'06-24-22'!$C$4:$C$22</c:f>
              <c:numCache>
                <c:formatCode>General</c:formatCode>
                <c:ptCount val="19"/>
                <c:pt idx="0">
                  <c:v>15.32</c:v>
                </c:pt>
                <c:pt idx="1">
                  <c:v>17.11</c:v>
                </c:pt>
                <c:pt idx="2">
                  <c:v>18.32</c:v>
                </c:pt>
                <c:pt idx="3">
                  <c:v>18.649999999999999</c:v>
                </c:pt>
                <c:pt idx="4">
                  <c:v>18.97</c:v>
                </c:pt>
                <c:pt idx="5">
                  <c:v>19.41</c:v>
                </c:pt>
                <c:pt idx="6">
                  <c:v>19.850000000000001</c:v>
                </c:pt>
                <c:pt idx="7">
                  <c:v>20.3</c:v>
                </c:pt>
                <c:pt idx="8">
                  <c:v>20.92</c:v>
                </c:pt>
                <c:pt idx="9">
                  <c:v>21.51</c:v>
                </c:pt>
                <c:pt idx="10">
                  <c:v>22.1</c:v>
                </c:pt>
                <c:pt idx="11">
                  <c:v>22.55</c:v>
                </c:pt>
                <c:pt idx="12">
                  <c:v>23</c:v>
                </c:pt>
                <c:pt idx="13">
                  <c:v>23.43</c:v>
                </c:pt>
                <c:pt idx="14">
                  <c:v>23.9</c:v>
                </c:pt>
                <c:pt idx="15">
                  <c:v>24.56</c:v>
                </c:pt>
                <c:pt idx="16">
                  <c:v>25.2</c:v>
                </c:pt>
                <c:pt idx="17">
                  <c:v>25.61</c:v>
                </c:pt>
                <c:pt idx="18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0-47FD-A0A6-A5570EBFA17A}"/>
            </c:ext>
          </c:extLst>
        </c:ser>
        <c:ser>
          <c:idx val="1"/>
          <c:order val="1"/>
          <c:tx>
            <c:strRef>
              <c:f>'06-24-22'!$D$3</c:f>
              <c:strCache>
                <c:ptCount val="1"/>
                <c:pt idx="0">
                  <c:v>84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'06-24-22'!$A$4:$A$22</c:f>
              <c:numCache>
                <c:formatCode>General</c:formatCode>
                <c:ptCount val="19"/>
                <c:pt idx="0">
                  <c:v>278.14999999999998</c:v>
                </c:pt>
                <c:pt idx="1">
                  <c:v>283.14999999999998</c:v>
                </c:pt>
                <c:pt idx="2">
                  <c:v>288.14999999999998</c:v>
                </c:pt>
                <c:pt idx="3">
                  <c:v>289.14999999999998</c:v>
                </c:pt>
                <c:pt idx="4">
                  <c:v>290.14999999999998</c:v>
                </c:pt>
                <c:pt idx="5">
                  <c:v>291.14999999999998</c:v>
                </c:pt>
                <c:pt idx="6">
                  <c:v>292.14999999999998</c:v>
                </c:pt>
                <c:pt idx="7">
                  <c:v>293.14999999999998</c:v>
                </c:pt>
                <c:pt idx="8">
                  <c:v>294.14999999999998</c:v>
                </c:pt>
                <c:pt idx="9">
                  <c:v>295.14999999999998</c:v>
                </c:pt>
                <c:pt idx="10">
                  <c:v>296.14999999999998</c:v>
                </c:pt>
                <c:pt idx="11">
                  <c:v>297.14999999999998</c:v>
                </c:pt>
                <c:pt idx="12">
                  <c:v>298.14999999999998</c:v>
                </c:pt>
                <c:pt idx="13">
                  <c:v>299.14999999999998</c:v>
                </c:pt>
                <c:pt idx="14">
                  <c:v>300.14999999999998</c:v>
                </c:pt>
                <c:pt idx="15">
                  <c:v>301.14999999999998</c:v>
                </c:pt>
                <c:pt idx="16">
                  <c:v>302.14999999999998</c:v>
                </c:pt>
                <c:pt idx="17">
                  <c:v>303.14999999999998</c:v>
                </c:pt>
                <c:pt idx="18">
                  <c:v>304.14999999999998</c:v>
                </c:pt>
              </c:numCache>
            </c:numRef>
          </c:xVal>
          <c:yVal>
            <c:numRef>
              <c:f>'06-24-22'!$D$4:$D$22</c:f>
              <c:numCache>
                <c:formatCode>General</c:formatCode>
                <c:ptCount val="19"/>
                <c:pt idx="0">
                  <c:v>65</c:v>
                </c:pt>
                <c:pt idx="1">
                  <c:v>67</c:v>
                </c:pt>
                <c:pt idx="2">
                  <c:v>68</c:v>
                </c:pt>
                <c:pt idx="3">
                  <c:v>70</c:v>
                </c:pt>
                <c:pt idx="4">
                  <c:v>71</c:v>
                </c:pt>
                <c:pt idx="5">
                  <c:v>73</c:v>
                </c:pt>
                <c:pt idx="6">
                  <c:v>74</c:v>
                </c:pt>
                <c:pt idx="7">
                  <c:v>76</c:v>
                </c:pt>
                <c:pt idx="8">
                  <c:v>78</c:v>
                </c:pt>
                <c:pt idx="9">
                  <c:v>79</c:v>
                </c:pt>
                <c:pt idx="10">
                  <c:v>81</c:v>
                </c:pt>
                <c:pt idx="11">
                  <c:v>82</c:v>
                </c:pt>
                <c:pt idx="12">
                  <c:v>84</c:v>
                </c:pt>
                <c:pt idx="13">
                  <c:v>86</c:v>
                </c:pt>
                <c:pt idx="14">
                  <c:v>87</c:v>
                </c:pt>
                <c:pt idx="15">
                  <c:v>89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60-47FD-A0A6-A5570EBFA17A}"/>
            </c:ext>
          </c:extLst>
        </c:ser>
        <c:ser>
          <c:idx val="2"/>
          <c:order val="2"/>
          <c:tx>
            <c:strRef>
              <c:f>'06-24-22'!$E$3</c:f>
              <c:strCache>
                <c:ptCount val="1"/>
                <c:pt idx="0">
                  <c:v>447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'06-24-22'!$A$4:$A$22</c:f>
              <c:numCache>
                <c:formatCode>General</c:formatCode>
                <c:ptCount val="19"/>
                <c:pt idx="0">
                  <c:v>278.14999999999998</c:v>
                </c:pt>
                <c:pt idx="1">
                  <c:v>283.14999999999998</c:v>
                </c:pt>
                <c:pt idx="2">
                  <c:v>288.14999999999998</c:v>
                </c:pt>
                <c:pt idx="3">
                  <c:v>289.14999999999998</c:v>
                </c:pt>
                <c:pt idx="4">
                  <c:v>290.14999999999998</c:v>
                </c:pt>
                <c:pt idx="5">
                  <c:v>291.14999999999998</c:v>
                </c:pt>
                <c:pt idx="6">
                  <c:v>292.14999999999998</c:v>
                </c:pt>
                <c:pt idx="7">
                  <c:v>293.14999999999998</c:v>
                </c:pt>
                <c:pt idx="8">
                  <c:v>294.14999999999998</c:v>
                </c:pt>
                <c:pt idx="9">
                  <c:v>295.14999999999998</c:v>
                </c:pt>
                <c:pt idx="10">
                  <c:v>296.14999999999998</c:v>
                </c:pt>
                <c:pt idx="11">
                  <c:v>297.14999999999998</c:v>
                </c:pt>
                <c:pt idx="12">
                  <c:v>298.14999999999998</c:v>
                </c:pt>
                <c:pt idx="13">
                  <c:v>299.14999999999998</c:v>
                </c:pt>
                <c:pt idx="14">
                  <c:v>300.14999999999998</c:v>
                </c:pt>
                <c:pt idx="15">
                  <c:v>301.14999999999998</c:v>
                </c:pt>
                <c:pt idx="16">
                  <c:v>302.14999999999998</c:v>
                </c:pt>
                <c:pt idx="17">
                  <c:v>303.14999999999998</c:v>
                </c:pt>
                <c:pt idx="18">
                  <c:v>304.14999999999998</c:v>
                </c:pt>
              </c:numCache>
            </c:numRef>
          </c:xVal>
          <c:yVal>
            <c:numRef>
              <c:f>'06-24-22'!$E$4:$E$22</c:f>
              <c:numCache>
                <c:formatCode>General</c:formatCode>
                <c:ptCount val="19"/>
                <c:pt idx="0">
                  <c:v>278</c:v>
                </c:pt>
                <c:pt idx="1">
                  <c:v>318</c:v>
                </c:pt>
                <c:pt idx="2">
                  <c:v>361</c:v>
                </c:pt>
                <c:pt idx="3">
                  <c:v>368</c:v>
                </c:pt>
                <c:pt idx="4">
                  <c:v>376</c:v>
                </c:pt>
                <c:pt idx="5">
                  <c:v>385</c:v>
                </c:pt>
                <c:pt idx="6">
                  <c:v>394</c:v>
                </c:pt>
                <c:pt idx="7">
                  <c:v>402</c:v>
                </c:pt>
                <c:pt idx="8">
                  <c:v>411</c:v>
                </c:pt>
                <c:pt idx="9">
                  <c:v>419</c:v>
                </c:pt>
                <c:pt idx="10">
                  <c:v>430</c:v>
                </c:pt>
                <c:pt idx="11">
                  <c:v>438</c:v>
                </c:pt>
                <c:pt idx="12">
                  <c:v>447</c:v>
                </c:pt>
                <c:pt idx="13">
                  <c:v>457</c:v>
                </c:pt>
                <c:pt idx="14">
                  <c:v>467</c:v>
                </c:pt>
                <c:pt idx="15">
                  <c:v>477</c:v>
                </c:pt>
                <c:pt idx="16">
                  <c:v>487</c:v>
                </c:pt>
                <c:pt idx="17">
                  <c:v>496</c:v>
                </c:pt>
                <c:pt idx="18">
                  <c:v>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60-47FD-A0A6-A5570EBFA17A}"/>
            </c:ext>
          </c:extLst>
        </c:ser>
        <c:ser>
          <c:idx val="3"/>
          <c:order val="3"/>
          <c:tx>
            <c:strRef>
              <c:f>'06-24-22'!$F$3</c:f>
              <c:strCache>
                <c:ptCount val="1"/>
                <c:pt idx="0">
                  <c:v>2070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'06-24-22'!$A$4:$A$22</c:f>
              <c:numCache>
                <c:formatCode>General</c:formatCode>
                <c:ptCount val="19"/>
                <c:pt idx="0">
                  <c:v>278.14999999999998</c:v>
                </c:pt>
                <c:pt idx="1">
                  <c:v>283.14999999999998</c:v>
                </c:pt>
                <c:pt idx="2">
                  <c:v>288.14999999999998</c:v>
                </c:pt>
                <c:pt idx="3">
                  <c:v>289.14999999999998</c:v>
                </c:pt>
                <c:pt idx="4">
                  <c:v>290.14999999999998</c:v>
                </c:pt>
                <c:pt idx="5">
                  <c:v>291.14999999999998</c:v>
                </c:pt>
                <c:pt idx="6">
                  <c:v>292.14999999999998</c:v>
                </c:pt>
                <c:pt idx="7">
                  <c:v>293.14999999999998</c:v>
                </c:pt>
                <c:pt idx="8">
                  <c:v>294.14999999999998</c:v>
                </c:pt>
                <c:pt idx="9">
                  <c:v>295.14999999999998</c:v>
                </c:pt>
                <c:pt idx="10">
                  <c:v>296.14999999999998</c:v>
                </c:pt>
                <c:pt idx="11">
                  <c:v>297.14999999999998</c:v>
                </c:pt>
                <c:pt idx="12">
                  <c:v>298.14999999999998</c:v>
                </c:pt>
                <c:pt idx="13">
                  <c:v>299.14999999999998</c:v>
                </c:pt>
                <c:pt idx="14">
                  <c:v>300.14999999999998</c:v>
                </c:pt>
                <c:pt idx="15">
                  <c:v>301.14999999999998</c:v>
                </c:pt>
                <c:pt idx="16">
                  <c:v>302.14999999999998</c:v>
                </c:pt>
                <c:pt idx="17">
                  <c:v>303.14999999999998</c:v>
                </c:pt>
                <c:pt idx="18">
                  <c:v>304.14999999999998</c:v>
                </c:pt>
              </c:numCache>
            </c:numRef>
          </c:xVal>
          <c:yVal>
            <c:numRef>
              <c:f>'06-24-22'!$F$4:$F$22</c:f>
              <c:numCache>
                <c:formatCode>General</c:formatCode>
                <c:ptCount val="19"/>
                <c:pt idx="0">
                  <c:v>1230</c:v>
                </c:pt>
                <c:pt idx="1">
                  <c:v>1418</c:v>
                </c:pt>
                <c:pt idx="2">
                  <c:v>1613</c:v>
                </c:pt>
                <c:pt idx="3">
                  <c:v>1652</c:v>
                </c:pt>
                <c:pt idx="4">
                  <c:v>1689</c:v>
                </c:pt>
                <c:pt idx="5">
                  <c:v>1723</c:v>
                </c:pt>
                <c:pt idx="6">
                  <c:v>1777</c:v>
                </c:pt>
                <c:pt idx="7">
                  <c:v>1830</c:v>
                </c:pt>
                <c:pt idx="8">
                  <c:v>1870</c:v>
                </c:pt>
                <c:pt idx="9">
                  <c:v>1920</c:v>
                </c:pt>
                <c:pt idx="10">
                  <c:v>1970</c:v>
                </c:pt>
                <c:pt idx="11">
                  <c:v>2020</c:v>
                </c:pt>
                <c:pt idx="12">
                  <c:v>2070</c:v>
                </c:pt>
                <c:pt idx="13">
                  <c:v>2110</c:v>
                </c:pt>
                <c:pt idx="14">
                  <c:v>2150</c:v>
                </c:pt>
                <c:pt idx="15">
                  <c:v>2200</c:v>
                </c:pt>
                <c:pt idx="16">
                  <c:v>2250</c:v>
                </c:pt>
                <c:pt idx="17">
                  <c:v>2290</c:v>
                </c:pt>
                <c:pt idx="18">
                  <c:v>2340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60-47FD-A0A6-A5570EBFA17A}"/>
            </c:ext>
          </c:extLst>
        </c:ser>
        <c:ser>
          <c:idx val="4"/>
          <c:order val="4"/>
          <c:tx>
            <c:strRef>
              <c:f>'06-24-22'!$G$3</c:f>
              <c:strCache>
                <c:ptCount val="1"/>
                <c:pt idx="0">
                  <c:v>2764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'06-24-22'!$A$4:$A$22</c:f>
              <c:numCache>
                <c:formatCode>General</c:formatCode>
                <c:ptCount val="19"/>
                <c:pt idx="0">
                  <c:v>278.14999999999998</c:v>
                </c:pt>
                <c:pt idx="1">
                  <c:v>283.14999999999998</c:v>
                </c:pt>
                <c:pt idx="2">
                  <c:v>288.14999999999998</c:v>
                </c:pt>
                <c:pt idx="3">
                  <c:v>289.14999999999998</c:v>
                </c:pt>
                <c:pt idx="4">
                  <c:v>290.14999999999998</c:v>
                </c:pt>
                <c:pt idx="5">
                  <c:v>291.14999999999998</c:v>
                </c:pt>
                <c:pt idx="6">
                  <c:v>292.14999999999998</c:v>
                </c:pt>
                <c:pt idx="7">
                  <c:v>293.14999999999998</c:v>
                </c:pt>
                <c:pt idx="8">
                  <c:v>294.14999999999998</c:v>
                </c:pt>
                <c:pt idx="9">
                  <c:v>295.14999999999998</c:v>
                </c:pt>
                <c:pt idx="10">
                  <c:v>296.14999999999998</c:v>
                </c:pt>
                <c:pt idx="11">
                  <c:v>297.14999999999998</c:v>
                </c:pt>
                <c:pt idx="12">
                  <c:v>298.14999999999998</c:v>
                </c:pt>
                <c:pt idx="13">
                  <c:v>299.14999999999998</c:v>
                </c:pt>
                <c:pt idx="14">
                  <c:v>300.14999999999998</c:v>
                </c:pt>
                <c:pt idx="15">
                  <c:v>301.14999999999998</c:v>
                </c:pt>
                <c:pt idx="16">
                  <c:v>302.14999999999998</c:v>
                </c:pt>
                <c:pt idx="17">
                  <c:v>303.14999999999998</c:v>
                </c:pt>
                <c:pt idx="18">
                  <c:v>304.14999999999998</c:v>
                </c:pt>
              </c:numCache>
            </c:numRef>
          </c:xVal>
          <c:yVal>
            <c:numRef>
              <c:f>'06-24-22'!$G$4:$G$22</c:f>
              <c:numCache>
                <c:formatCode>General</c:formatCode>
                <c:ptCount val="19"/>
                <c:pt idx="0">
                  <c:v>1752</c:v>
                </c:pt>
                <c:pt idx="1">
                  <c:v>1998</c:v>
                </c:pt>
                <c:pt idx="2">
                  <c:v>2244</c:v>
                </c:pt>
                <c:pt idx="3">
                  <c:v>2296</c:v>
                </c:pt>
                <c:pt idx="4">
                  <c:v>2346</c:v>
                </c:pt>
                <c:pt idx="5">
                  <c:v>2400</c:v>
                </c:pt>
                <c:pt idx="6">
                  <c:v>2448</c:v>
                </c:pt>
                <c:pt idx="7">
                  <c:v>2502</c:v>
                </c:pt>
                <c:pt idx="8">
                  <c:v>2554</c:v>
                </c:pt>
                <c:pt idx="9">
                  <c:v>2606</c:v>
                </c:pt>
                <c:pt idx="10">
                  <c:v>2658</c:v>
                </c:pt>
                <c:pt idx="11">
                  <c:v>2712</c:v>
                </c:pt>
                <c:pt idx="12">
                  <c:v>2764</c:v>
                </c:pt>
                <c:pt idx="13">
                  <c:v>2816</c:v>
                </c:pt>
                <c:pt idx="14">
                  <c:v>2872</c:v>
                </c:pt>
                <c:pt idx="15">
                  <c:v>2922</c:v>
                </c:pt>
                <c:pt idx="16">
                  <c:v>2952</c:v>
                </c:pt>
                <c:pt idx="17">
                  <c:v>3030</c:v>
                </c:pt>
                <c:pt idx="18">
                  <c:v>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60-47FD-A0A6-A5570EBFA17A}"/>
            </c:ext>
          </c:extLst>
        </c:ser>
        <c:ser>
          <c:idx val="5"/>
          <c:order val="5"/>
          <c:tx>
            <c:strRef>
              <c:f>'06-24-22'!$H$3</c:f>
              <c:strCache>
                <c:ptCount val="1"/>
                <c:pt idx="0">
                  <c:v>15000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'06-24-22'!$A$4:$A$22</c:f>
              <c:numCache>
                <c:formatCode>General</c:formatCode>
                <c:ptCount val="19"/>
                <c:pt idx="0">
                  <c:v>278.14999999999998</c:v>
                </c:pt>
                <c:pt idx="1">
                  <c:v>283.14999999999998</c:v>
                </c:pt>
                <c:pt idx="2">
                  <c:v>288.14999999999998</c:v>
                </c:pt>
                <c:pt idx="3">
                  <c:v>289.14999999999998</c:v>
                </c:pt>
                <c:pt idx="4">
                  <c:v>290.14999999999998</c:v>
                </c:pt>
                <c:pt idx="5">
                  <c:v>291.14999999999998</c:v>
                </c:pt>
                <c:pt idx="6">
                  <c:v>292.14999999999998</c:v>
                </c:pt>
                <c:pt idx="7">
                  <c:v>293.14999999999998</c:v>
                </c:pt>
                <c:pt idx="8">
                  <c:v>294.14999999999998</c:v>
                </c:pt>
                <c:pt idx="9">
                  <c:v>295.14999999999998</c:v>
                </c:pt>
                <c:pt idx="10">
                  <c:v>296.14999999999998</c:v>
                </c:pt>
                <c:pt idx="11">
                  <c:v>297.14999999999998</c:v>
                </c:pt>
                <c:pt idx="12">
                  <c:v>298.14999999999998</c:v>
                </c:pt>
                <c:pt idx="13">
                  <c:v>299.14999999999998</c:v>
                </c:pt>
                <c:pt idx="14">
                  <c:v>300.14999999999998</c:v>
                </c:pt>
                <c:pt idx="15">
                  <c:v>301.14999999999998</c:v>
                </c:pt>
                <c:pt idx="16">
                  <c:v>302.14999999999998</c:v>
                </c:pt>
                <c:pt idx="17">
                  <c:v>303.14999999999998</c:v>
                </c:pt>
                <c:pt idx="18">
                  <c:v>304.14999999999998</c:v>
                </c:pt>
              </c:numCache>
            </c:numRef>
          </c:xVal>
          <c:yVal>
            <c:numRef>
              <c:f>'06-24-22'!$H$4:$H$22</c:f>
              <c:numCache>
                <c:formatCode>General</c:formatCode>
                <c:ptCount val="19"/>
                <c:pt idx="0">
                  <c:v>9430</c:v>
                </c:pt>
                <c:pt idx="1">
                  <c:v>10720</c:v>
                </c:pt>
                <c:pt idx="2">
                  <c:v>12050</c:v>
                </c:pt>
                <c:pt idx="3">
                  <c:v>12280</c:v>
                </c:pt>
                <c:pt idx="4">
                  <c:v>12590</c:v>
                </c:pt>
                <c:pt idx="5">
                  <c:v>12900</c:v>
                </c:pt>
                <c:pt idx="6">
                  <c:v>13190</c:v>
                </c:pt>
                <c:pt idx="7">
                  <c:v>13510</c:v>
                </c:pt>
                <c:pt idx="8">
                  <c:v>13810</c:v>
                </c:pt>
                <c:pt idx="9">
                  <c:v>14090</c:v>
                </c:pt>
                <c:pt idx="10">
                  <c:v>14350</c:v>
                </c:pt>
                <c:pt idx="11">
                  <c:v>14690</c:v>
                </c:pt>
                <c:pt idx="12">
                  <c:v>15000</c:v>
                </c:pt>
                <c:pt idx="13">
                  <c:v>15280</c:v>
                </c:pt>
                <c:pt idx="14">
                  <c:v>15510</c:v>
                </c:pt>
                <c:pt idx="15">
                  <c:v>15820</c:v>
                </c:pt>
                <c:pt idx="16">
                  <c:v>16130</c:v>
                </c:pt>
                <c:pt idx="17">
                  <c:v>16450</c:v>
                </c:pt>
                <c:pt idx="18">
                  <c:v>16770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960-47FD-A0A6-A5570EBFA17A}"/>
            </c:ext>
          </c:extLst>
        </c:ser>
        <c:ser>
          <c:idx val="6"/>
          <c:order val="6"/>
          <c:tx>
            <c:strRef>
              <c:f>'06-24-22'!$I$3</c:f>
              <c:strCache>
                <c:ptCount val="1"/>
                <c:pt idx="0">
                  <c:v>80000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'06-24-22'!$A$4:$A$22</c:f>
              <c:numCache>
                <c:formatCode>General</c:formatCode>
                <c:ptCount val="19"/>
                <c:pt idx="0">
                  <c:v>278.14999999999998</c:v>
                </c:pt>
                <c:pt idx="1">
                  <c:v>283.14999999999998</c:v>
                </c:pt>
                <c:pt idx="2">
                  <c:v>288.14999999999998</c:v>
                </c:pt>
                <c:pt idx="3">
                  <c:v>289.14999999999998</c:v>
                </c:pt>
                <c:pt idx="4">
                  <c:v>290.14999999999998</c:v>
                </c:pt>
                <c:pt idx="5">
                  <c:v>291.14999999999998</c:v>
                </c:pt>
                <c:pt idx="6">
                  <c:v>292.14999999999998</c:v>
                </c:pt>
                <c:pt idx="7">
                  <c:v>293.14999999999998</c:v>
                </c:pt>
                <c:pt idx="8">
                  <c:v>294.14999999999998</c:v>
                </c:pt>
                <c:pt idx="9">
                  <c:v>295.14999999999998</c:v>
                </c:pt>
                <c:pt idx="10">
                  <c:v>296.14999999999998</c:v>
                </c:pt>
                <c:pt idx="11">
                  <c:v>297.14999999999998</c:v>
                </c:pt>
                <c:pt idx="12">
                  <c:v>298.14999999999998</c:v>
                </c:pt>
                <c:pt idx="13">
                  <c:v>299.14999999999998</c:v>
                </c:pt>
                <c:pt idx="14">
                  <c:v>300.14999999999998</c:v>
                </c:pt>
                <c:pt idx="15">
                  <c:v>301.14999999999998</c:v>
                </c:pt>
                <c:pt idx="16">
                  <c:v>302.14999999999998</c:v>
                </c:pt>
                <c:pt idx="17">
                  <c:v>303.14999999999998</c:v>
                </c:pt>
                <c:pt idx="18">
                  <c:v>304.14999999999998</c:v>
                </c:pt>
              </c:numCache>
            </c:numRef>
          </c:xVal>
          <c:yVal>
            <c:numRef>
              <c:f>'06-24-22'!$I$4:$I$22</c:f>
              <c:numCache>
                <c:formatCode>General</c:formatCode>
                <c:ptCount val="19"/>
                <c:pt idx="0">
                  <c:v>53800</c:v>
                </c:pt>
                <c:pt idx="1">
                  <c:v>58900</c:v>
                </c:pt>
                <c:pt idx="2">
                  <c:v>65700</c:v>
                </c:pt>
                <c:pt idx="3">
                  <c:v>67200</c:v>
                </c:pt>
                <c:pt idx="4">
                  <c:v>68700</c:v>
                </c:pt>
                <c:pt idx="5">
                  <c:v>70100</c:v>
                </c:pt>
                <c:pt idx="6">
                  <c:v>71500</c:v>
                </c:pt>
                <c:pt idx="7">
                  <c:v>72900</c:v>
                </c:pt>
                <c:pt idx="8">
                  <c:v>74300</c:v>
                </c:pt>
                <c:pt idx="9">
                  <c:v>75800</c:v>
                </c:pt>
                <c:pt idx="10">
                  <c:v>77200</c:v>
                </c:pt>
                <c:pt idx="11">
                  <c:v>78600</c:v>
                </c:pt>
                <c:pt idx="12">
                  <c:v>80000</c:v>
                </c:pt>
                <c:pt idx="13">
                  <c:v>81600</c:v>
                </c:pt>
                <c:pt idx="14">
                  <c:v>83100</c:v>
                </c:pt>
                <c:pt idx="15">
                  <c:v>84700</c:v>
                </c:pt>
                <c:pt idx="16">
                  <c:v>86200</c:v>
                </c:pt>
                <c:pt idx="17">
                  <c:v>87700</c:v>
                </c:pt>
                <c:pt idx="18">
                  <c:v>89400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960-47FD-A0A6-A5570EBFA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53663"/>
        <c:axId val="675064063"/>
      </c:scatterChart>
      <c:valAx>
        <c:axId val="76755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64063"/>
        <c:crosses val="autoZero"/>
        <c:crossBetween val="midCat"/>
      </c:valAx>
      <c:valAx>
        <c:axId val="6750640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5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4</xdr:row>
      <xdr:rowOff>38099</xdr:rowOff>
    </xdr:from>
    <xdr:to>
      <xdr:col>23</xdr:col>
      <xdr:colOff>419099</xdr:colOff>
      <xdr:row>37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66BD7-8918-434B-AC85-B1B3EA873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4</xdr:row>
      <xdr:rowOff>38099</xdr:rowOff>
    </xdr:from>
    <xdr:to>
      <xdr:col>23</xdr:col>
      <xdr:colOff>419099</xdr:colOff>
      <xdr:row>37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75997-2DA6-4374-A629-39452B7C9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9A533-09BB-45EB-8D9C-28C9ED640C63}">
  <dimension ref="A1:V36"/>
  <sheetViews>
    <sheetView topLeftCell="A24" workbookViewId="0">
      <selection activeCell="I29" sqref="I29"/>
    </sheetView>
  </sheetViews>
  <sheetFormatPr baseColWidth="10" defaultColWidth="8.83203125" defaultRowHeight="15" x14ac:dyDescent="0.2"/>
  <cols>
    <col min="1" max="1" width="22" customWidth="1"/>
    <col min="2" max="2" width="25.83203125" bestFit="1" customWidth="1"/>
    <col min="3" max="3" width="10.6640625" bestFit="1" customWidth="1"/>
    <col min="8" max="9" width="10.5" bestFit="1" customWidth="1"/>
  </cols>
  <sheetData>
    <row r="1" spans="2:22" x14ac:dyDescent="0.2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x14ac:dyDescent="0.2">
      <c r="V2">
        <v>31</v>
      </c>
    </row>
    <row r="3" spans="2:22" x14ac:dyDescent="0.2">
      <c r="B3" s="2" t="s">
        <v>0</v>
      </c>
      <c r="C3" s="2">
        <v>23</v>
      </c>
      <c r="D3" s="2">
        <v>84</v>
      </c>
      <c r="E3" s="2">
        <v>447</v>
      </c>
      <c r="F3" s="2">
        <v>2070</v>
      </c>
      <c r="G3" s="2">
        <v>2764</v>
      </c>
      <c r="H3" s="2">
        <v>15000</v>
      </c>
      <c r="I3" s="2">
        <v>80000</v>
      </c>
    </row>
    <row r="4" spans="2:22" x14ac:dyDescent="0.2">
      <c r="B4" s="2">
        <v>5</v>
      </c>
      <c r="C4">
        <v>15.32</v>
      </c>
      <c r="D4">
        <v>65</v>
      </c>
      <c r="E4">
        <v>278</v>
      </c>
      <c r="F4">
        <v>1230</v>
      </c>
      <c r="G4">
        <v>1752</v>
      </c>
      <c r="H4">
        <v>9430</v>
      </c>
      <c r="I4">
        <f>J4*$J$23</f>
        <v>53800</v>
      </c>
      <c r="J4">
        <v>53.8</v>
      </c>
    </row>
    <row r="5" spans="2:22" x14ac:dyDescent="0.2">
      <c r="B5" s="2">
        <v>10</v>
      </c>
      <c r="C5">
        <v>17.11</v>
      </c>
      <c r="D5">
        <v>67</v>
      </c>
      <c r="E5">
        <v>318</v>
      </c>
      <c r="F5">
        <v>1418</v>
      </c>
      <c r="G5">
        <v>1998</v>
      </c>
      <c r="H5">
        <v>10720</v>
      </c>
      <c r="I5">
        <f t="shared" ref="I5:I22" si="0">J5*$J$23</f>
        <v>58900</v>
      </c>
      <c r="J5">
        <v>58.9</v>
      </c>
    </row>
    <row r="6" spans="2:22" x14ac:dyDescent="0.2">
      <c r="B6" s="2">
        <v>15</v>
      </c>
      <c r="C6">
        <v>18.32</v>
      </c>
      <c r="D6">
        <v>68</v>
      </c>
      <c r="E6">
        <v>361</v>
      </c>
      <c r="F6">
        <v>1613</v>
      </c>
      <c r="G6">
        <v>2244</v>
      </c>
      <c r="H6">
        <v>12050</v>
      </c>
      <c r="I6">
        <f t="shared" si="0"/>
        <v>65700</v>
      </c>
      <c r="J6">
        <v>65.7</v>
      </c>
    </row>
    <row r="7" spans="2:22" x14ac:dyDescent="0.2">
      <c r="B7" s="2">
        <v>16</v>
      </c>
      <c r="C7">
        <v>18.649999999999999</v>
      </c>
      <c r="D7">
        <v>70</v>
      </c>
      <c r="E7">
        <v>368</v>
      </c>
      <c r="F7">
        <v>1652</v>
      </c>
      <c r="G7">
        <v>2296</v>
      </c>
      <c r="H7">
        <v>12280</v>
      </c>
      <c r="I7">
        <f t="shared" si="0"/>
        <v>67200</v>
      </c>
      <c r="J7">
        <v>67.2</v>
      </c>
    </row>
    <row r="8" spans="2:22" x14ac:dyDescent="0.2">
      <c r="B8" s="2">
        <v>17</v>
      </c>
      <c r="C8">
        <v>18.97</v>
      </c>
      <c r="D8">
        <v>71</v>
      </c>
      <c r="E8">
        <v>376</v>
      </c>
      <c r="F8">
        <v>1689</v>
      </c>
      <c r="G8">
        <v>2346</v>
      </c>
      <c r="H8">
        <v>12590</v>
      </c>
      <c r="I8">
        <f t="shared" si="0"/>
        <v>68700</v>
      </c>
      <c r="J8">
        <v>68.7</v>
      </c>
    </row>
    <row r="9" spans="2:22" x14ac:dyDescent="0.2">
      <c r="B9" s="2">
        <v>18</v>
      </c>
      <c r="C9">
        <v>19.41</v>
      </c>
      <c r="D9">
        <v>73</v>
      </c>
      <c r="E9">
        <v>385</v>
      </c>
      <c r="F9">
        <v>1723</v>
      </c>
      <c r="G9">
        <v>2400</v>
      </c>
      <c r="H9">
        <v>12900</v>
      </c>
      <c r="I9">
        <f t="shared" si="0"/>
        <v>70100</v>
      </c>
      <c r="J9">
        <v>70.099999999999994</v>
      </c>
    </row>
    <row r="10" spans="2:22" x14ac:dyDescent="0.2">
      <c r="B10" s="2">
        <v>19</v>
      </c>
      <c r="C10">
        <v>19.850000000000001</v>
      </c>
      <c r="D10">
        <v>74</v>
      </c>
      <c r="E10">
        <v>394</v>
      </c>
      <c r="F10">
        <v>1777</v>
      </c>
      <c r="G10">
        <v>2448</v>
      </c>
      <c r="H10">
        <v>13190</v>
      </c>
      <c r="I10">
        <f t="shared" si="0"/>
        <v>71500</v>
      </c>
      <c r="J10">
        <v>71.5</v>
      </c>
    </row>
    <row r="11" spans="2:22" x14ac:dyDescent="0.2">
      <c r="B11" s="2">
        <v>20</v>
      </c>
      <c r="C11">
        <v>20.3</v>
      </c>
      <c r="D11">
        <v>76</v>
      </c>
      <c r="E11">
        <v>402</v>
      </c>
      <c r="F11">
        <v>1830</v>
      </c>
      <c r="G11">
        <v>2502</v>
      </c>
      <c r="H11">
        <v>13510</v>
      </c>
      <c r="I11">
        <f t="shared" si="0"/>
        <v>72900</v>
      </c>
      <c r="J11">
        <v>72.900000000000006</v>
      </c>
    </row>
    <row r="12" spans="2:22" x14ac:dyDescent="0.2">
      <c r="B12" s="2">
        <v>21</v>
      </c>
      <c r="C12">
        <v>20.92</v>
      </c>
      <c r="D12">
        <v>78</v>
      </c>
      <c r="E12">
        <v>411</v>
      </c>
      <c r="F12">
        <v>1870</v>
      </c>
      <c r="G12">
        <v>2554</v>
      </c>
      <c r="H12">
        <v>13810</v>
      </c>
      <c r="I12">
        <f t="shared" si="0"/>
        <v>74300</v>
      </c>
      <c r="J12">
        <v>74.3</v>
      </c>
    </row>
    <row r="13" spans="2:22" x14ac:dyDescent="0.2">
      <c r="B13" s="2">
        <v>22</v>
      </c>
      <c r="C13">
        <v>21.51</v>
      </c>
      <c r="D13">
        <v>79</v>
      </c>
      <c r="E13">
        <v>419</v>
      </c>
      <c r="F13">
        <v>1920</v>
      </c>
      <c r="G13">
        <v>2606</v>
      </c>
      <c r="H13">
        <v>14090</v>
      </c>
      <c r="I13">
        <f t="shared" si="0"/>
        <v>75800</v>
      </c>
      <c r="J13">
        <v>75.8</v>
      </c>
    </row>
    <row r="14" spans="2:22" x14ac:dyDescent="0.2">
      <c r="B14" s="2">
        <v>23</v>
      </c>
      <c r="C14">
        <v>22.1</v>
      </c>
      <c r="D14">
        <v>81</v>
      </c>
      <c r="E14">
        <v>430</v>
      </c>
      <c r="F14">
        <v>1970</v>
      </c>
      <c r="G14">
        <v>2658</v>
      </c>
      <c r="H14">
        <v>14350</v>
      </c>
      <c r="I14">
        <f t="shared" si="0"/>
        <v>77200</v>
      </c>
      <c r="J14">
        <v>77.2</v>
      </c>
    </row>
    <row r="15" spans="2:22" x14ac:dyDescent="0.2">
      <c r="B15" s="2">
        <v>24</v>
      </c>
      <c r="C15">
        <v>22.55</v>
      </c>
      <c r="D15">
        <v>82</v>
      </c>
      <c r="E15">
        <v>438</v>
      </c>
      <c r="F15">
        <v>2020</v>
      </c>
      <c r="G15">
        <v>2712</v>
      </c>
      <c r="H15">
        <v>14690</v>
      </c>
      <c r="I15">
        <f t="shared" si="0"/>
        <v>78600</v>
      </c>
      <c r="J15">
        <v>78.599999999999994</v>
      </c>
    </row>
    <row r="16" spans="2:22" x14ac:dyDescent="0.2">
      <c r="B16" s="2">
        <v>25</v>
      </c>
      <c r="C16">
        <v>23</v>
      </c>
      <c r="D16">
        <v>84</v>
      </c>
      <c r="E16">
        <v>447</v>
      </c>
      <c r="F16">
        <v>2070</v>
      </c>
      <c r="G16">
        <v>2764</v>
      </c>
      <c r="H16">
        <v>15000</v>
      </c>
      <c r="I16">
        <f t="shared" si="0"/>
        <v>80000</v>
      </c>
      <c r="J16">
        <v>80</v>
      </c>
    </row>
    <row r="17" spans="1:11" x14ac:dyDescent="0.2">
      <c r="B17" s="2">
        <v>26</v>
      </c>
      <c r="C17">
        <v>23.43</v>
      </c>
      <c r="D17">
        <v>86</v>
      </c>
      <c r="E17">
        <v>457</v>
      </c>
      <c r="F17">
        <v>2110</v>
      </c>
      <c r="G17">
        <v>2816</v>
      </c>
      <c r="H17">
        <v>15280</v>
      </c>
      <c r="I17">
        <f t="shared" si="0"/>
        <v>81600</v>
      </c>
      <c r="J17">
        <v>81.599999999999994</v>
      </c>
    </row>
    <row r="18" spans="1:11" x14ac:dyDescent="0.2">
      <c r="B18" s="2">
        <v>27</v>
      </c>
      <c r="C18">
        <v>23.9</v>
      </c>
      <c r="D18">
        <v>87</v>
      </c>
      <c r="E18">
        <v>467</v>
      </c>
      <c r="F18">
        <v>2150</v>
      </c>
      <c r="G18">
        <v>2872</v>
      </c>
      <c r="H18">
        <v>15510</v>
      </c>
      <c r="I18">
        <f t="shared" si="0"/>
        <v>83100</v>
      </c>
      <c r="J18">
        <v>83.1</v>
      </c>
    </row>
    <row r="19" spans="1:11" x14ac:dyDescent="0.2">
      <c r="B19" s="2">
        <v>28</v>
      </c>
      <c r="C19">
        <v>24.56</v>
      </c>
      <c r="D19">
        <v>89</v>
      </c>
      <c r="E19">
        <v>477</v>
      </c>
      <c r="F19">
        <v>2200</v>
      </c>
      <c r="G19">
        <v>2922</v>
      </c>
      <c r="H19">
        <v>15820</v>
      </c>
      <c r="I19">
        <f t="shared" si="0"/>
        <v>84700</v>
      </c>
      <c r="J19">
        <v>84.7</v>
      </c>
    </row>
    <row r="20" spans="1:11" x14ac:dyDescent="0.2">
      <c r="B20" s="2">
        <v>29</v>
      </c>
      <c r="C20">
        <v>25.2</v>
      </c>
      <c r="D20">
        <v>90</v>
      </c>
      <c r="E20">
        <v>487</v>
      </c>
      <c r="F20">
        <v>2250</v>
      </c>
      <c r="G20">
        <v>2952</v>
      </c>
      <c r="H20">
        <v>16130</v>
      </c>
      <c r="I20">
        <f t="shared" si="0"/>
        <v>86200</v>
      </c>
      <c r="J20">
        <v>86.2</v>
      </c>
    </row>
    <row r="21" spans="1:11" x14ac:dyDescent="0.2">
      <c r="B21" s="2">
        <v>30</v>
      </c>
      <c r="C21">
        <v>25.61</v>
      </c>
      <c r="D21">
        <v>92</v>
      </c>
      <c r="E21">
        <v>496</v>
      </c>
      <c r="F21">
        <v>2290</v>
      </c>
      <c r="G21">
        <v>3030</v>
      </c>
      <c r="H21">
        <v>16450</v>
      </c>
      <c r="I21">
        <f t="shared" si="0"/>
        <v>87700</v>
      </c>
      <c r="J21">
        <v>87.7</v>
      </c>
    </row>
    <row r="22" spans="1:11" x14ac:dyDescent="0.2">
      <c r="B22" s="2">
        <v>31</v>
      </c>
      <c r="C22">
        <v>26.4</v>
      </c>
      <c r="D22">
        <v>94</v>
      </c>
      <c r="E22">
        <v>505</v>
      </c>
      <c r="F22">
        <v>2340</v>
      </c>
      <c r="G22">
        <v>3082</v>
      </c>
      <c r="H22">
        <v>16770</v>
      </c>
      <c r="I22">
        <f t="shared" si="0"/>
        <v>89400</v>
      </c>
      <c r="J22">
        <v>89.4</v>
      </c>
    </row>
    <row r="23" spans="1:11" x14ac:dyDescent="0.2">
      <c r="J23">
        <v>1000</v>
      </c>
    </row>
    <row r="24" spans="1:11" x14ac:dyDescent="0.2">
      <c r="A24" t="s">
        <v>3</v>
      </c>
      <c r="B24" s="7" t="s">
        <v>1</v>
      </c>
      <c r="C24">
        <v>13.465999999999999</v>
      </c>
      <c r="D24">
        <v>55.853999999999999</v>
      </c>
      <c r="E24">
        <v>254.83</v>
      </c>
      <c r="F24">
        <v>1110.0999999999999</v>
      </c>
      <c r="G24">
        <v>1624.1</v>
      </c>
      <c r="H24">
        <v>8564.4</v>
      </c>
      <c r="I24">
        <v>49002</v>
      </c>
    </row>
    <row r="25" spans="1:11" x14ac:dyDescent="0.2">
      <c r="A25" t="s">
        <v>4</v>
      </c>
      <c r="B25" s="7" t="s">
        <v>2</v>
      </c>
      <c r="C25">
        <v>2.1299999999999999E-2</v>
      </c>
      <c r="D25">
        <v>1.61E-2</v>
      </c>
      <c r="E25">
        <v>2.2499999999999999E-2</v>
      </c>
      <c r="F25">
        <v>2.46E-2</v>
      </c>
      <c r="G25">
        <v>2.1100000000000001E-2</v>
      </c>
      <c r="H25">
        <v>2.18E-2</v>
      </c>
      <c r="I25">
        <v>1.9599999999999999E-2</v>
      </c>
    </row>
    <row r="27" spans="1:11" ht="33" customHeight="1" x14ac:dyDescent="0.2">
      <c r="A27" s="38" t="s">
        <v>6</v>
      </c>
      <c r="B27" s="38"/>
      <c r="C27" s="6">
        <v>22.6</v>
      </c>
      <c r="D27" s="6">
        <v>22.8</v>
      </c>
      <c r="E27" s="6">
        <v>22.5</v>
      </c>
      <c r="F27" s="6">
        <v>22.4</v>
      </c>
      <c r="G27" s="6">
        <v>22.3</v>
      </c>
      <c r="H27" s="6">
        <v>22.6</v>
      </c>
      <c r="I27" s="6">
        <v>22.8</v>
      </c>
    </row>
    <row r="28" spans="1:11" s="5" customFormat="1" ht="41.25" customHeight="1" x14ac:dyDescent="0.2">
      <c r="A28" s="37" t="s">
        <v>5</v>
      </c>
      <c r="B28" s="37"/>
      <c r="C28" s="3">
        <f>IF(NOT(ISBLANK(C27)), C24*EXP(C25*C27), "")</f>
        <v>21.792110271198268</v>
      </c>
      <c r="D28" s="3">
        <f t="shared" ref="D28:I28" si="1">IF(NOT(ISBLANK(D27)), D24*EXP(D25*D27), "")</f>
        <v>80.625997196038512</v>
      </c>
      <c r="E28" s="3">
        <f t="shared" si="1"/>
        <v>422.77776222427224</v>
      </c>
      <c r="F28" s="3">
        <f t="shared" si="1"/>
        <v>1926.0862635822732</v>
      </c>
      <c r="G28" s="3">
        <f t="shared" si="1"/>
        <v>2599.9281660369061</v>
      </c>
      <c r="H28" s="3">
        <f t="shared" si="1"/>
        <v>14017.325171566899</v>
      </c>
      <c r="I28" s="3">
        <f t="shared" si="1"/>
        <v>76611.034017929385</v>
      </c>
      <c r="J28" s="4"/>
      <c r="K28" s="4"/>
    </row>
    <row r="29" spans="1:11" ht="42" customHeight="1" x14ac:dyDescent="0.2">
      <c r="A29" s="37" t="s">
        <v>9</v>
      </c>
      <c r="B29" s="37"/>
      <c r="C29" s="8">
        <v>25</v>
      </c>
      <c r="D29" s="8">
        <v>82</v>
      </c>
      <c r="E29" s="8">
        <v>438</v>
      </c>
      <c r="F29" s="8">
        <v>2010</v>
      </c>
      <c r="G29" s="8">
        <v>2710</v>
      </c>
      <c r="H29" s="8">
        <v>14590</v>
      </c>
      <c r="I29" s="8">
        <v>78400</v>
      </c>
    </row>
    <row r="30" spans="1:11" ht="42" customHeight="1" x14ac:dyDescent="0.2">
      <c r="A30" s="39" t="s">
        <v>10</v>
      </c>
      <c r="B30" s="39"/>
      <c r="C30" s="9">
        <f>(100*C29/C28)-100</f>
        <v>14.720418026892361</v>
      </c>
      <c r="D30" s="9">
        <f t="shared" ref="D30:I30" si="2">(100*D29/D28)-100</f>
        <v>1.7041684465876017</v>
      </c>
      <c r="E30" s="9">
        <f t="shared" si="2"/>
        <v>3.6005294355223896</v>
      </c>
      <c r="F30" s="9">
        <f t="shared" si="2"/>
        <v>4.3566966861420866</v>
      </c>
      <c r="G30" s="9">
        <f t="shared" si="2"/>
        <v>4.233649044653319</v>
      </c>
      <c r="H30" s="9">
        <f t="shared" si="2"/>
        <v>4.0854786589008398</v>
      </c>
      <c r="I30" s="9">
        <f t="shared" si="2"/>
        <v>2.3351283597764052</v>
      </c>
    </row>
    <row r="31" spans="1:11" x14ac:dyDescent="0.2">
      <c r="A31" t="s">
        <v>8</v>
      </c>
    </row>
    <row r="32" spans="1:11" x14ac:dyDescent="0.2">
      <c r="A32" t="s">
        <v>7</v>
      </c>
    </row>
    <row r="34" spans="1:9" x14ac:dyDescent="0.2">
      <c r="A34" t="s">
        <v>11</v>
      </c>
      <c r="F34" s="2">
        <v>2070</v>
      </c>
      <c r="G34" s="2">
        <v>2764</v>
      </c>
      <c r="H34" s="2">
        <v>15000</v>
      </c>
      <c r="I34" s="2">
        <v>80000</v>
      </c>
    </row>
    <row r="35" spans="1:9" ht="19" x14ac:dyDescent="0.2">
      <c r="A35" s="38" t="s">
        <v>6</v>
      </c>
      <c r="B35" s="38"/>
      <c r="C35" s="6"/>
      <c r="D35" s="6"/>
      <c r="E35" s="6"/>
      <c r="F35" s="6">
        <v>23.3</v>
      </c>
      <c r="G35" s="6">
        <v>23</v>
      </c>
      <c r="H35" s="6">
        <v>22.7</v>
      </c>
      <c r="I35" s="6">
        <v>22.7</v>
      </c>
    </row>
    <row r="36" spans="1:9" ht="19" x14ac:dyDescent="0.2">
      <c r="A36" s="37" t="s">
        <v>5</v>
      </c>
      <c r="B36" s="37"/>
      <c r="C36" s="3"/>
      <c r="D36" s="3"/>
      <c r="E36" s="3"/>
      <c r="F36" s="3">
        <f t="shared" ref="F36:I36" si="3">IF(NOT(ISBLANK(F35)), F24*EXP(F25*F35), "")</f>
        <v>1969.2053807568627</v>
      </c>
      <c r="G36" s="3">
        <f t="shared" si="3"/>
        <v>2638.6140973673614</v>
      </c>
      <c r="H36" s="3">
        <f t="shared" si="3"/>
        <v>14047.916272625975</v>
      </c>
      <c r="I36" s="3">
        <f t="shared" si="3"/>
        <v>76461.023449634566</v>
      </c>
    </row>
  </sheetData>
  <mergeCells count="6">
    <mergeCell ref="A36:B36"/>
    <mergeCell ref="A28:B28"/>
    <mergeCell ref="A27:B27"/>
    <mergeCell ref="A29:B29"/>
    <mergeCell ref="A30:B30"/>
    <mergeCell ref="A35:B3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8C85-3DA4-434F-83AF-5F1A19563F16}">
  <dimension ref="A1:V36"/>
  <sheetViews>
    <sheetView tabSelected="1" workbookViewId="0">
      <selection activeCell="J23" sqref="J23"/>
    </sheetView>
  </sheetViews>
  <sheetFormatPr baseColWidth="10" defaultColWidth="8.83203125" defaultRowHeight="15" x14ac:dyDescent="0.2"/>
  <cols>
    <col min="1" max="1" width="22" customWidth="1"/>
    <col min="2" max="2" width="25.83203125" bestFit="1" customWidth="1"/>
    <col min="3" max="3" width="8.83203125" customWidth="1"/>
    <col min="4" max="4" width="10.1640625" customWidth="1"/>
    <col min="5" max="5" width="10" customWidth="1"/>
    <col min="6" max="6" width="9.5" customWidth="1"/>
    <col min="7" max="7" width="10" customWidth="1"/>
    <col min="8" max="8" width="11" customWidth="1"/>
    <col min="9" max="9" width="10.5" bestFit="1" customWidth="1"/>
  </cols>
  <sheetData>
    <row r="1" spans="1:22" x14ac:dyDescent="0.2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">
      <c r="V2">
        <v>31</v>
      </c>
    </row>
    <row r="3" spans="1:22" x14ac:dyDescent="0.2">
      <c r="A3" t="s">
        <v>18</v>
      </c>
      <c r="B3" s="2" t="s">
        <v>0</v>
      </c>
      <c r="C3" s="2">
        <v>23</v>
      </c>
      <c r="D3" s="2">
        <v>84</v>
      </c>
      <c r="E3" s="2">
        <v>447</v>
      </c>
      <c r="F3" s="2">
        <v>2070</v>
      </c>
      <c r="G3" s="2">
        <v>2764</v>
      </c>
      <c r="H3" s="2">
        <v>15000</v>
      </c>
      <c r="I3" s="2">
        <v>80000</v>
      </c>
    </row>
    <row r="4" spans="1:22" x14ac:dyDescent="0.2">
      <c r="A4">
        <f>B4+273.15</f>
        <v>278.14999999999998</v>
      </c>
      <c r="B4" s="2">
        <v>5</v>
      </c>
      <c r="C4">
        <v>15.32</v>
      </c>
      <c r="D4">
        <v>65</v>
      </c>
      <c r="E4">
        <v>278</v>
      </c>
      <c r="F4">
        <v>1230</v>
      </c>
      <c r="G4">
        <v>1752</v>
      </c>
      <c r="H4">
        <v>9430</v>
      </c>
      <c r="I4">
        <f>J4*$J$23</f>
        <v>53800</v>
      </c>
      <c r="J4">
        <v>53.8</v>
      </c>
    </row>
    <row r="5" spans="1:22" x14ac:dyDescent="0.2">
      <c r="A5">
        <f t="shared" ref="A5:A22" si="0">B5+273.15</f>
        <v>283.14999999999998</v>
      </c>
      <c r="B5" s="2">
        <v>10</v>
      </c>
      <c r="C5">
        <v>17.11</v>
      </c>
      <c r="D5">
        <v>67</v>
      </c>
      <c r="E5">
        <v>318</v>
      </c>
      <c r="F5">
        <v>1418</v>
      </c>
      <c r="G5">
        <v>1998</v>
      </c>
      <c r="H5">
        <v>10720</v>
      </c>
      <c r="I5">
        <f t="shared" ref="I5:I22" si="1">J5*$J$23</f>
        <v>58900</v>
      </c>
      <c r="J5">
        <v>58.9</v>
      </c>
    </row>
    <row r="6" spans="1:22" x14ac:dyDescent="0.2">
      <c r="A6">
        <f t="shared" si="0"/>
        <v>288.14999999999998</v>
      </c>
      <c r="B6" s="2">
        <v>15</v>
      </c>
      <c r="C6">
        <v>18.32</v>
      </c>
      <c r="D6">
        <v>68</v>
      </c>
      <c r="E6">
        <v>361</v>
      </c>
      <c r="F6">
        <v>1613</v>
      </c>
      <c r="G6">
        <v>2244</v>
      </c>
      <c r="H6">
        <v>12050</v>
      </c>
      <c r="I6">
        <f t="shared" si="1"/>
        <v>65700</v>
      </c>
      <c r="J6">
        <v>65.7</v>
      </c>
    </row>
    <row r="7" spans="1:22" x14ac:dyDescent="0.2">
      <c r="A7">
        <f t="shared" si="0"/>
        <v>289.14999999999998</v>
      </c>
      <c r="B7" s="2">
        <v>16</v>
      </c>
      <c r="C7">
        <v>18.649999999999999</v>
      </c>
      <c r="D7">
        <v>70</v>
      </c>
      <c r="E7">
        <v>368</v>
      </c>
      <c r="F7">
        <v>1652</v>
      </c>
      <c r="G7">
        <v>2296</v>
      </c>
      <c r="H7">
        <v>12280</v>
      </c>
      <c r="I7">
        <f t="shared" si="1"/>
        <v>67200</v>
      </c>
      <c r="J7">
        <v>67.2</v>
      </c>
    </row>
    <row r="8" spans="1:22" x14ac:dyDescent="0.2">
      <c r="A8">
        <f t="shared" si="0"/>
        <v>290.14999999999998</v>
      </c>
      <c r="B8" s="2">
        <v>17</v>
      </c>
      <c r="C8">
        <v>18.97</v>
      </c>
      <c r="D8">
        <v>71</v>
      </c>
      <c r="E8">
        <v>376</v>
      </c>
      <c r="F8">
        <v>1689</v>
      </c>
      <c r="G8">
        <v>2346</v>
      </c>
      <c r="H8">
        <v>12590</v>
      </c>
      <c r="I8">
        <f t="shared" si="1"/>
        <v>68700</v>
      </c>
      <c r="J8">
        <v>68.7</v>
      </c>
    </row>
    <row r="9" spans="1:22" x14ac:dyDescent="0.2">
      <c r="A9">
        <f t="shared" si="0"/>
        <v>291.14999999999998</v>
      </c>
      <c r="B9" s="2">
        <v>18</v>
      </c>
      <c r="C9">
        <v>19.41</v>
      </c>
      <c r="D9">
        <v>73</v>
      </c>
      <c r="E9">
        <v>385</v>
      </c>
      <c r="F9">
        <v>1723</v>
      </c>
      <c r="G9">
        <v>2400</v>
      </c>
      <c r="H9">
        <v>12900</v>
      </c>
      <c r="I9">
        <f t="shared" si="1"/>
        <v>70100</v>
      </c>
      <c r="J9">
        <v>70.099999999999994</v>
      </c>
    </row>
    <row r="10" spans="1:22" x14ac:dyDescent="0.2">
      <c r="A10">
        <f t="shared" si="0"/>
        <v>292.14999999999998</v>
      </c>
      <c r="B10" s="2">
        <v>19</v>
      </c>
      <c r="C10">
        <v>19.850000000000001</v>
      </c>
      <c r="D10">
        <v>74</v>
      </c>
      <c r="E10">
        <v>394</v>
      </c>
      <c r="F10">
        <v>1777</v>
      </c>
      <c r="G10">
        <v>2448</v>
      </c>
      <c r="H10">
        <v>13190</v>
      </c>
      <c r="I10">
        <f t="shared" si="1"/>
        <v>71500</v>
      </c>
      <c r="J10">
        <v>71.5</v>
      </c>
    </row>
    <row r="11" spans="1:22" x14ac:dyDescent="0.2">
      <c r="A11">
        <f t="shared" si="0"/>
        <v>293.14999999999998</v>
      </c>
      <c r="B11" s="2">
        <v>20</v>
      </c>
      <c r="C11">
        <v>20.3</v>
      </c>
      <c r="D11">
        <v>76</v>
      </c>
      <c r="E11">
        <v>402</v>
      </c>
      <c r="F11">
        <v>1830</v>
      </c>
      <c r="G11">
        <v>2502</v>
      </c>
      <c r="H11">
        <v>13510</v>
      </c>
      <c r="I11">
        <f t="shared" si="1"/>
        <v>72900</v>
      </c>
      <c r="J11">
        <v>72.900000000000006</v>
      </c>
    </row>
    <row r="12" spans="1:22" x14ac:dyDescent="0.2">
      <c r="A12">
        <f t="shared" si="0"/>
        <v>294.14999999999998</v>
      </c>
      <c r="B12" s="2">
        <v>21</v>
      </c>
      <c r="C12">
        <v>20.92</v>
      </c>
      <c r="D12">
        <v>78</v>
      </c>
      <c r="E12">
        <v>411</v>
      </c>
      <c r="F12">
        <v>1870</v>
      </c>
      <c r="G12">
        <v>2554</v>
      </c>
      <c r="H12">
        <v>13810</v>
      </c>
      <c r="I12">
        <f t="shared" si="1"/>
        <v>74300</v>
      </c>
      <c r="J12">
        <v>74.3</v>
      </c>
    </row>
    <row r="13" spans="1:22" x14ac:dyDescent="0.2">
      <c r="A13">
        <f t="shared" si="0"/>
        <v>295.14999999999998</v>
      </c>
      <c r="B13" s="2">
        <v>22</v>
      </c>
      <c r="C13">
        <v>21.51</v>
      </c>
      <c r="D13">
        <v>79</v>
      </c>
      <c r="E13">
        <v>419</v>
      </c>
      <c r="F13">
        <v>1920</v>
      </c>
      <c r="G13">
        <v>2606</v>
      </c>
      <c r="H13">
        <v>14090</v>
      </c>
      <c r="I13">
        <f t="shared" si="1"/>
        <v>75800</v>
      </c>
      <c r="J13">
        <v>75.8</v>
      </c>
    </row>
    <row r="14" spans="1:22" x14ac:dyDescent="0.2">
      <c r="A14">
        <f t="shared" si="0"/>
        <v>296.14999999999998</v>
      </c>
      <c r="B14" s="2">
        <v>23</v>
      </c>
      <c r="C14">
        <v>22.1</v>
      </c>
      <c r="D14">
        <v>81</v>
      </c>
      <c r="E14">
        <v>430</v>
      </c>
      <c r="F14">
        <v>1970</v>
      </c>
      <c r="G14">
        <v>2658</v>
      </c>
      <c r="H14">
        <v>14350</v>
      </c>
      <c r="I14">
        <f t="shared" si="1"/>
        <v>77200</v>
      </c>
      <c r="J14">
        <v>77.2</v>
      </c>
    </row>
    <row r="15" spans="1:22" x14ac:dyDescent="0.2">
      <c r="A15">
        <f t="shared" si="0"/>
        <v>297.14999999999998</v>
      </c>
      <c r="B15" s="2">
        <v>24</v>
      </c>
      <c r="C15">
        <v>22.55</v>
      </c>
      <c r="D15">
        <v>82</v>
      </c>
      <c r="E15">
        <v>438</v>
      </c>
      <c r="F15">
        <v>2020</v>
      </c>
      <c r="G15">
        <v>2712</v>
      </c>
      <c r="H15">
        <v>14690</v>
      </c>
      <c r="I15">
        <f t="shared" si="1"/>
        <v>78600</v>
      </c>
      <c r="J15">
        <v>78.599999999999994</v>
      </c>
    </row>
    <row r="16" spans="1:22" x14ac:dyDescent="0.2">
      <c r="A16">
        <f t="shared" si="0"/>
        <v>298.14999999999998</v>
      </c>
      <c r="B16" s="2">
        <v>25</v>
      </c>
      <c r="C16">
        <v>23</v>
      </c>
      <c r="D16">
        <v>84</v>
      </c>
      <c r="E16">
        <v>447</v>
      </c>
      <c r="F16">
        <v>2070</v>
      </c>
      <c r="G16">
        <v>2764</v>
      </c>
      <c r="H16">
        <v>15000</v>
      </c>
      <c r="I16">
        <f t="shared" si="1"/>
        <v>80000</v>
      </c>
      <c r="J16">
        <v>80</v>
      </c>
    </row>
    <row r="17" spans="1:11" x14ac:dyDescent="0.2">
      <c r="A17">
        <f t="shared" si="0"/>
        <v>299.14999999999998</v>
      </c>
      <c r="B17" s="2">
        <v>26</v>
      </c>
      <c r="C17">
        <v>23.43</v>
      </c>
      <c r="D17">
        <v>86</v>
      </c>
      <c r="E17">
        <v>457</v>
      </c>
      <c r="F17">
        <v>2110</v>
      </c>
      <c r="G17">
        <v>2816</v>
      </c>
      <c r="H17">
        <v>15280</v>
      </c>
      <c r="I17">
        <f t="shared" si="1"/>
        <v>81600</v>
      </c>
      <c r="J17">
        <v>81.599999999999994</v>
      </c>
    </row>
    <row r="18" spans="1:11" x14ac:dyDescent="0.2">
      <c r="A18">
        <f t="shared" si="0"/>
        <v>300.14999999999998</v>
      </c>
      <c r="B18" s="2">
        <v>27</v>
      </c>
      <c r="C18">
        <v>23.9</v>
      </c>
      <c r="D18">
        <v>87</v>
      </c>
      <c r="E18">
        <v>467</v>
      </c>
      <c r="F18">
        <v>2150</v>
      </c>
      <c r="G18">
        <v>2872</v>
      </c>
      <c r="H18">
        <v>15510</v>
      </c>
      <c r="I18">
        <f t="shared" si="1"/>
        <v>83100</v>
      </c>
      <c r="J18">
        <v>83.1</v>
      </c>
    </row>
    <row r="19" spans="1:11" x14ac:dyDescent="0.2">
      <c r="A19">
        <f t="shared" si="0"/>
        <v>301.14999999999998</v>
      </c>
      <c r="B19" s="2">
        <v>28</v>
      </c>
      <c r="C19">
        <v>24.56</v>
      </c>
      <c r="D19">
        <v>89</v>
      </c>
      <c r="E19">
        <v>477</v>
      </c>
      <c r="F19">
        <v>2200</v>
      </c>
      <c r="G19">
        <v>2922</v>
      </c>
      <c r="H19">
        <v>15820</v>
      </c>
      <c r="I19">
        <f t="shared" si="1"/>
        <v>84700</v>
      </c>
      <c r="J19">
        <v>84.7</v>
      </c>
    </row>
    <row r="20" spans="1:11" x14ac:dyDescent="0.2">
      <c r="A20">
        <f t="shared" si="0"/>
        <v>302.14999999999998</v>
      </c>
      <c r="B20" s="2">
        <v>29</v>
      </c>
      <c r="C20">
        <v>25.2</v>
      </c>
      <c r="D20">
        <v>90</v>
      </c>
      <c r="E20">
        <v>487</v>
      </c>
      <c r="F20">
        <v>2250</v>
      </c>
      <c r="G20">
        <v>2952</v>
      </c>
      <c r="H20">
        <v>16130</v>
      </c>
      <c r="I20">
        <f t="shared" si="1"/>
        <v>86200</v>
      </c>
      <c r="J20">
        <v>86.2</v>
      </c>
    </row>
    <row r="21" spans="1:11" x14ac:dyDescent="0.2">
      <c r="A21">
        <f t="shared" si="0"/>
        <v>303.14999999999998</v>
      </c>
      <c r="B21" s="2">
        <v>30</v>
      </c>
      <c r="C21">
        <v>25.61</v>
      </c>
      <c r="D21">
        <v>92</v>
      </c>
      <c r="E21">
        <v>496</v>
      </c>
      <c r="F21">
        <v>2290</v>
      </c>
      <c r="G21">
        <v>3030</v>
      </c>
      <c r="H21">
        <v>16450</v>
      </c>
      <c r="I21">
        <f t="shared" si="1"/>
        <v>87700</v>
      </c>
      <c r="J21">
        <v>87.7</v>
      </c>
    </row>
    <row r="22" spans="1:11" x14ac:dyDescent="0.2">
      <c r="A22">
        <f t="shared" si="0"/>
        <v>304.14999999999998</v>
      </c>
      <c r="B22" s="2">
        <v>31</v>
      </c>
      <c r="C22">
        <v>26.4</v>
      </c>
      <c r="D22">
        <v>94</v>
      </c>
      <c r="E22">
        <v>505</v>
      </c>
      <c r="F22">
        <v>2340</v>
      </c>
      <c r="G22">
        <v>3082</v>
      </c>
      <c r="H22">
        <v>16770</v>
      </c>
      <c r="I22">
        <f t="shared" si="1"/>
        <v>89400</v>
      </c>
      <c r="J22">
        <v>89.4</v>
      </c>
    </row>
    <row r="23" spans="1:11" x14ac:dyDescent="0.2">
      <c r="J23">
        <v>1000</v>
      </c>
    </row>
    <row r="24" spans="1:11" x14ac:dyDescent="0.2">
      <c r="A24" t="s">
        <v>3</v>
      </c>
      <c r="B24" s="7" t="s">
        <v>1</v>
      </c>
      <c r="C24">
        <v>4.0399999999999998E-2</v>
      </c>
      <c r="D24">
        <v>0.68820000000000003</v>
      </c>
      <c r="E24">
        <v>0.54630000000000001</v>
      </c>
      <c r="F24">
        <v>1.3501000000000001</v>
      </c>
      <c r="G24">
        <v>5.0342000000000002</v>
      </c>
      <c r="H24">
        <v>22.571999999999999</v>
      </c>
      <c r="I24">
        <v>231.34</v>
      </c>
    </row>
    <row r="25" spans="1:11" x14ac:dyDescent="0.2">
      <c r="A25" t="s">
        <v>4</v>
      </c>
      <c r="B25" s="7" t="s">
        <v>2</v>
      </c>
      <c r="C25">
        <v>2.1299999999999999E-2</v>
      </c>
      <c r="D25">
        <v>1.61E-2</v>
      </c>
      <c r="E25">
        <v>2.2499999999999999E-2</v>
      </c>
      <c r="F25">
        <v>2.46E-2</v>
      </c>
      <c r="G25">
        <v>2.1100000000000001E-2</v>
      </c>
      <c r="H25">
        <v>2.18E-2</v>
      </c>
      <c r="I25">
        <v>1.9599999999999999E-2</v>
      </c>
    </row>
    <row r="27" spans="1:11" ht="33" customHeight="1" x14ac:dyDescent="0.2">
      <c r="A27" s="38" t="s">
        <v>6</v>
      </c>
      <c r="B27" s="38"/>
      <c r="C27" s="6">
        <v>22.8</v>
      </c>
      <c r="D27" s="6">
        <v>22.3</v>
      </c>
      <c r="E27" s="6">
        <v>21.7</v>
      </c>
      <c r="F27" s="6">
        <v>21.5</v>
      </c>
      <c r="G27" s="6">
        <f>296.365-273.15</f>
        <v>23.215000000000032</v>
      </c>
      <c r="H27" s="6">
        <v>21.8</v>
      </c>
      <c r="I27" s="6">
        <v>21.9</v>
      </c>
    </row>
    <row r="28" spans="1:11" ht="42" customHeight="1" x14ac:dyDescent="0.2">
      <c r="A28" s="37" t="s">
        <v>9</v>
      </c>
      <c r="B28" s="37"/>
      <c r="C28" s="8">
        <v>35.799999999999997</v>
      </c>
      <c r="D28" s="8">
        <v>87.8</v>
      </c>
      <c r="E28" s="8">
        <v>426</v>
      </c>
      <c r="F28" s="8">
        <v>1959</v>
      </c>
      <c r="G28" s="8">
        <v>2630</v>
      </c>
      <c r="H28" s="8">
        <v>13920</v>
      </c>
      <c r="I28" s="8">
        <v>75200</v>
      </c>
    </row>
    <row r="29" spans="1:11" s="5" customFormat="1" ht="41.25" customHeight="1" x14ac:dyDescent="0.2">
      <c r="A29" s="37" t="s">
        <v>5</v>
      </c>
      <c r="B29" s="37"/>
      <c r="C29" s="3">
        <f>IF(NOT(ISBLANK(C27)), C24*EXP(C25*(C27+273.15)), "")</f>
        <v>22.083031451520686</v>
      </c>
      <c r="D29" s="3">
        <f t="shared" ref="D29:I29" si="2">IF(NOT(ISBLANK(D27)), D24*EXP(D25*(D27+273.15)), "")</f>
        <v>80.083449870600745</v>
      </c>
      <c r="E29" s="3">
        <f t="shared" si="2"/>
        <v>415.52301190975328</v>
      </c>
      <c r="F29" s="3">
        <f t="shared" si="2"/>
        <v>1898.0240755447328</v>
      </c>
      <c r="G29" s="3">
        <f t="shared" si="2"/>
        <v>2616.4039760779833</v>
      </c>
      <c r="H29" s="3">
        <f t="shared" si="2"/>
        <v>13997.306540263537</v>
      </c>
      <c r="I29" s="3">
        <f t="shared" si="2"/>
        <v>75121.981390131928</v>
      </c>
      <c r="J29" s="4"/>
      <c r="K29" s="4"/>
    </row>
    <row r="30" spans="1:11" ht="42" customHeight="1" x14ac:dyDescent="0.2">
      <c r="A30" s="39" t="s">
        <v>10</v>
      </c>
      <c r="B30" s="39"/>
      <c r="C30" s="9">
        <f t="shared" ref="C30:I30" si="3">(100*C28/C29)-100</f>
        <v>62.11542368443591</v>
      </c>
      <c r="D30" s="9">
        <f t="shared" si="3"/>
        <v>9.6356365040063849</v>
      </c>
      <c r="E30" s="9">
        <f t="shared" si="3"/>
        <v>2.5213978022767662</v>
      </c>
      <c r="F30" s="9">
        <f t="shared" si="3"/>
        <v>3.2126001582865626</v>
      </c>
      <c r="G30" s="9">
        <f t="shared" si="3"/>
        <v>0.51964543879027758</v>
      </c>
      <c r="H30" s="9">
        <f t="shared" si="3"/>
        <v>-0.55229582949522182</v>
      </c>
      <c r="I30" s="9">
        <f t="shared" si="3"/>
        <v>0.10385589999670231</v>
      </c>
    </row>
    <row r="31" spans="1:11" x14ac:dyDescent="0.2">
      <c r="A31" t="s">
        <v>8</v>
      </c>
      <c r="C31" t="s">
        <v>12</v>
      </c>
    </row>
    <row r="32" spans="1:11" x14ac:dyDescent="0.2">
      <c r="A32" t="s">
        <v>7</v>
      </c>
    </row>
    <row r="34" spans="1:9" x14ac:dyDescent="0.2">
      <c r="A34" t="s">
        <v>11</v>
      </c>
      <c r="F34" s="2">
        <v>2070</v>
      </c>
      <c r="G34" s="2">
        <v>2764</v>
      </c>
      <c r="H34" s="2">
        <v>15000</v>
      </c>
      <c r="I34" s="2">
        <v>80000</v>
      </c>
    </row>
    <row r="35" spans="1:9" ht="19" x14ac:dyDescent="0.2">
      <c r="A35" s="38" t="s">
        <v>6</v>
      </c>
      <c r="B35" s="38"/>
      <c r="C35" s="6"/>
      <c r="D35" s="6"/>
      <c r="E35" s="6"/>
      <c r="F35" s="6">
        <v>23.3</v>
      </c>
      <c r="G35" s="6">
        <v>23</v>
      </c>
      <c r="H35" s="6">
        <v>22.7</v>
      </c>
      <c r="I35" s="6">
        <v>22.7</v>
      </c>
    </row>
    <row r="36" spans="1:9" ht="19" x14ac:dyDescent="0.2">
      <c r="A36" s="37" t="s">
        <v>5</v>
      </c>
      <c r="B36" s="37"/>
      <c r="C36" s="3"/>
      <c r="D36" s="3"/>
      <c r="E36" s="3"/>
      <c r="F36" s="3">
        <f>IF(NOT(ISBLANK(F35)), F24*EXP(F25*F35), "")</f>
        <v>2.3949411625617878</v>
      </c>
      <c r="G36" s="3">
        <f>IF(NOT(ISBLANK(G35)), G24*EXP(G25*G35), "")</f>
        <v>8.1788751240482558</v>
      </c>
      <c r="H36" s="3">
        <f>IF(NOT(ISBLANK(H35)), H24*EXP(H25*H35), "")</f>
        <v>37.024142509190781</v>
      </c>
      <c r="I36" s="3">
        <f>IF(NOT(ISBLANK(I35)), I24*EXP(I25*I35), "")</f>
        <v>360.97492275495819</v>
      </c>
    </row>
  </sheetData>
  <mergeCells count="6">
    <mergeCell ref="A36:B36"/>
    <mergeCell ref="A27:B27"/>
    <mergeCell ref="A29:B29"/>
    <mergeCell ref="A28:B28"/>
    <mergeCell ref="A30:B30"/>
    <mergeCell ref="A35:B3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7083-BFED-5542-BCDF-A426D7FF26E9}">
  <dimension ref="B1:E57"/>
  <sheetViews>
    <sheetView workbookViewId="0">
      <selection activeCell="A54" sqref="A54"/>
    </sheetView>
  </sheetViews>
  <sheetFormatPr baseColWidth="10" defaultRowHeight="15" x14ac:dyDescent="0.2"/>
  <cols>
    <col min="2" max="2" width="10.33203125" bestFit="1" customWidth="1"/>
    <col min="3" max="3" width="12" bestFit="1" customWidth="1"/>
    <col min="4" max="5" width="10.83203125" bestFit="1" customWidth="1"/>
  </cols>
  <sheetData>
    <row r="1" spans="2:5" ht="34" customHeight="1" thickBot="1" x14ac:dyDescent="0.25">
      <c r="B1" s="40" t="s">
        <v>13</v>
      </c>
      <c r="C1" s="41"/>
      <c r="D1" s="41"/>
      <c r="E1" s="41"/>
    </row>
    <row r="2" spans="2:5" s="26" customFormat="1" ht="20" thickBot="1" x14ac:dyDescent="0.3">
      <c r="B2" s="29" t="s">
        <v>14</v>
      </c>
      <c r="C2" s="30" t="s">
        <v>15</v>
      </c>
      <c r="D2" s="31" t="s">
        <v>16</v>
      </c>
      <c r="E2" s="32" t="s">
        <v>17</v>
      </c>
    </row>
    <row r="3" spans="2:5" ht="13" customHeight="1" x14ac:dyDescent="0.2">
      <c r="B3" s="18">
        <v>0</v>
      </c>
      <c r="C3" s="27">
        <v>0</v>
      </c>
      <c r="D3" s="20">
        <v>0</v>
      </c>
      <c r="E3" s="28">
        <v>0</v>
      </c>
    </row>
    <row r="4" spans="2:5" ht="13" customHeight="1" x14ac:dyDescent="0.2">
      <c r="B4" s="10">
        <v>200</v>
      </c>
      <c r="C4" s="12">
        <f t="shared" ref="C4:C18" si="0">D4*0.006895</f>
        <v>13.790000000000001</v>
      </c>
      <c r="D4" s="11">
        <f>B4*10</f>
        <v>2000</v>
      </c>
      <c r="E4" s="13">
        <f>D4/14.7</f>
        <v>136.0544217687075</v>
      </c>
    </row>
    <row r="5" spans="2:5" ht="13" customHeight="1" x14ac:dyDescent="0.2">
      <c r="B5" s="10">
        <v>400</v>
      </c>
      <c r="C5" s="12">
        <f t="shared" si="0"/>
        <v>27.580000000000002</v>
      </c>
      <c r="D5" s="11">
        <f t="shared" ref="D5:D56" si="1">B5*10</f>
        <v>4000</v>
      </c>
      <c r="E5" s="13">
        <f t="shared" ref="E5:E56" si="2">D5/14.7</f>
        <v>272.108843537415</v>
      </c>
    </row>
    <row r="6" spans="2:5" ht="13" customHeight="1" x14ac:dyDescent="0.2">
      <c r="B6" s="10">
        <v>600</v>
      </c>
      <c r="C6" s="12">
        <f t="shared" si="0"/>
        <v>41.37</v>
      </c>
      <c r="D6" s="11">
        <f t="shared" si="1"/>
        <v>6000</v>
      </c>
      <c r="E6" s="13">
        <f t="shared" si="2"/>
        <v>408.16326530612247</v>
      </c>
    </row>
    <row r="7" spans="2:5" ht="13" customHeight="1" x14ac:dyDescent="0.2">
      <c r="B7" s="10">
        <v>800</v>
      </c>
      <c r="C7" s="12">
        <f t="shared" si="0"/>
        <v>55.160000000000004</v>
      </c>
      <c r="D7" s="11">
        <f t="shared" si="1"/>
        <v>8000</v>
      </c>
      <c r="E7" s="13">
        <f t="shared" si="2"/>
        <v>544.21768707483</v>
      </c>
    </row>
    <row r="8" spans="2:5" ht="13" customHeight="1" thickBot="1" x14ac:dyDescent="0.25">
      <c r="B8" s="22">
        <v>1000</v>
      </c>
      <c r="C8" s="23">
        <f t="shared" si="0"/>
        <v>68.95</v>
      </c>
      <c r="D8" s="24">
        <f t="shared" si="1"/>
        <v>10000</v>
      </c>
      <c r="E8" s="25">
        <f t="shared" si="2"/>
        <v>680.27210884353747</v>
      </c>
    </row>
    <row r="9" spans="2:5" ht="13" customHeight="1" thickTop="1" x14ac:dyDescent="0.2">
      <c r="B9" s="18">
        <v>1200</v>
      </c>
      <c r="C9" s="19">
        <f t="shared" si="0"/>
        <v>82.74</v>
      </c>
      <c r="D9" s="20">
        <f t="shared" si="1"/>
        <v>12000</v>
      </c>
      <c r="E9" s="21">
        <f t="shared" si="2"/>
        <v>816.32653061224494</v>
      </c>
    </row>
    <row r="10" spans="2:5" ht="13" customHeight="1" x14ac:dyDescent="0.2">
      <c r="B10" s="10">
        <v>1400</v>
      </c>
      <c r="C10" s="12">
        <f t="shared" si="0"/>
        <v>96.53</v>
      </c>
      <c r="D10" s="11">
        <f t="shared" si="1"/>
        <v>14000</v>
      </c>
      <c r="E10" s="13">
        <f t="shared" si="2"/>
        <v>952.38095238095241</v>
      </c>
    </row>
    <row r="11" spans="2:5" ht="13" customHeight="1" x14ac:dyDescent="0.2">
      <c r="B11" s="10">
        <v>1600</v>
      </c>
      <c r="C11" s="12">
        <f t="shared" si="0"/>
        <v>110.32000000000001</v>
      </c>
      <c r="D11" s="11">
        <f t="shared" si="1"/>
        <v>16000</v>
      </c>
      <c r="E11" s="13">
        <f t="shared" si="2"/>
        <v>1088.43537414966</v>
      </c>
    </row>
    <row r="12" spans="2:5" ht="13" customHeight="1" x14ac:dyDescent="0.2">
      <c r="B12" s="10">
        <v>1800</v>
      </c>
      <c r="C12" s="12">
        <f t="shared" si="0"/>
        <v>124.11</v>
      </c>
      <c r="D12" s="11">
        <f t="shared" si="1"/>
        <v>18000</v>
      </c>
      <c r="E12" s="13">
        <f t="shared" si="2"/>
        <v>1224.4897959183675</v>
      </c>
    </row>
    <row r="13" spans="2:5" ht="13" customHeight="1" thickBot="1" x14ac:dyDescent="0.25">
      <c r="B13" s="22">
        <v>2000</v>
      </c>
      <c r="C13" s="23">
        <f t="shared" si="0"/>
        <v>137.9</v>
      </c>
      <c r="D13" s="24">
        <f t="shared" si="1"/>
        <v>20000</v>
      </c>
      <c r="E13" s="25">
        <f t="shared" si="2"/>
        <v>1360.5442176870749</v>
      </c>
    </row>
    <row r="14" spans="2:5" ht="13" customHeight="1" thickTop="1" x14ac:dyDescent="0.2">
      <c r="B14" s="18">
        <v>2200</v>
      </c>
      <c r="C14" s="19">
        <f t="shared" si="0"/>
        <v>151.69</v>
      </c>
      <c r="D14" s="20">
        <f t="shared" si="1"/>
        <v>22000</v>
      </c>
      <c r="E14" s="21">
        <f t="shared" si="2"/>
        <v>1496.5986394557824</v>
      </c>
    </row>
    <row r="15" spans="2:5" ht="13" customHeight="1" x14ac:dyDescent="0.2">
      <c r="B15" s="10">
        <v>2400</v>
      </c>
      <c r="C15" s="12">
        <f t="shared" si="0"/>
        <v>165.48</v>
      </c>
      <c r="D15" s="11">
        <f t="shared" si="1"/>
        <v>24000</v>
      </c>
      <c r="E15" s="13">
        <f t="shared" si="2"/>
        <v>1632.6530612244899</v>
      </c>
    </row>
    <row r="16" spans="2:5" ht="13" customHeight="1" x14ac:dyDescent="0.2">
      <c r="B16" s="10">
        <v>2600</v>
      </c>
      <c r="C16" s="12">
        <f t="shared" si="0"/>
        <v>179.27</v>
      </c>
      <c r="D16" s="11">
        <f t="shared" si="1"/>
        <v>26000</v>
      </c>
      <c r="E16" s="13">
        <f t="shared" si="2"/>
        <v>1768.7074829931973</v>
      </c>
    </row>
    <row r="17" spans="2:5" ht="13" customHeight="1" x14ac:dyDescent="0.2">
      <c r="B17" s="10">
        <v>2800</v>
      </c>
      <c r="C17" s="12">
        <f t="shared" si="0"/>
        <v>193.06</v>
      </c>
      <c r="D17" s="11">
        <f t="shared" si="1"/>
        <v>28000</v>
      </c>
      <c r="E17" s="13">
        <f t="shared" si="2"/>
        <v>1904.7619047619048</v>
      </c>
    </row>
    <row r="18" spans="2:5" ht="13" customHeight="1" thickBot="1" x14ac:dyDescent="0.25">
      <c r="B18" s="14">
        <v>3000</v>
      </c>
      <c r="C18" s="15">
        <f t="shared" si="0"/>
        <v>206.85</v>
      </c>
      <c r="D18" s="16">
        <f t="shared" si="1"/>
        <v>30000</v>
      </c>
      <c r="E18" s="17">
        <f t="shared" si="2"/>
        <v>2040.8163265306123</v>
      </c>
    </row>
    <row r="19" spans="2:5" ht="4" customHeight="1" x14ac:dyDescent="0.2">
      <c r="B19" s="33"/>
      <c r="C19" s="34"/>
      <c r="D19" s="35"/>
      <c r="E19" s="36"/>
    </row>
    <row r="20" spans="2:5" ht="13" customHeight="1" x14ac:dyDescent="0.2">
      <c r="B20" s="18">
        <v>3200</v>
      </c>
      <c r="C20" s="19">
        <f t="shared" ref="C20:C34" si="3">D20*0.006895</f>
        <v>220.64000000000001</v>
      </c>
      <c r="D20" s="20">
        <f t="shared" si="1"/>
        <v>32000</v>
      </c>
      <c r="E20" s="21">
        <f t="shared" si="2"/>
        <v>2176.87074829932</v>
      </c>
    </row>
    <row r="21" spans="2:5" ht="13" customHeight="1" x14ac:dyDescent="0.2">
      <c r="B21" s="10">
        <v>3400</v>
      </c>
      <c r="C21" s="12">
        <f t="shared" si="3"/>
        <v>234.43</v>
      </c>
      <c r="D21" s="11">
        <f t="shared" si="1"/>
        <v>34000</v>
      </c>
      <c r="E21" s="13">
        <f t="shared" si="2"/>
        <v>2312.9251700680275</v>
      </c>
    </row>
    <row r="22" spans="2:5" ht="13" customHeight="1" x14ac:dyDescent="0.2">
      <c r="B22" s="10">
        <v>3600</v>
      </c>
      <c r="C22" s="12">
        <f t="shared" si="3"/>
        <v>248.22</v>
      </c>
      <c r="D22" s="11">
        <f t="shared" si="1"/>
        <v>36000</v>
      </c>
      <c r="E22" s="13">
        <f t="shared" si="2"/>
        <v>2448.9795918367349</v>
      </c>
    </row>
    <row r="23" spans="2:5" ht="13" customHeight="1" x14ac:dyDescent="0.2">
      <c r="B23" s="10">
        <v>3800</v>
      </c>
      <c r="C23" s="12">
        <f t="shared" si="3"/>
        <v>262.01</v>
      </c>
      <c r="D23" s="11">
        <f t="shared" si="1"/>
        <v>38000</v>
      </c>
      <c r="E23" s="13">
        <f t="shared" si="2"/>
        <v>2585.0340136054424</v>
      </c>
    </row>
    <row r="24" spans="2:5" ht="13" customHeight="1" thickBot="1" x14ac:dyDescent="0.25">
      <c r="B24" s="22">
        <v>4000</v>
      </c>
      <c r="C24" s="23">
        <f t="shared" si="3"/>
        <v>275.8</v>
      </c>
      <c r="D24" s="24">
        <f t="shared" si="1"/>
        <v>40000</v>
      </c>
      <c r="E24" s="25">
        <f t="shared" si="2"/>
        <v>2721.0884353741499</v>
      </c>
    </row>
    <row r="25" spans="2:5" ht="13" customHeight="1" thickTop="1" x14ac:dyDescent="0.2">
      <c r="B25" s="18">
        <v>4200</v>
      </c>
      <c r="C25" s="19">
        <f t="shared" si="3"/>
        <v>289.59000000000003</v>
      </c>
      <c r="D25" s="20">
        <f t="shared" si="1"/>
        <v>42000</v>
      </c>
      <c r="E25" s="21">
        <f t="shared" si="2"/>
        <v>2857.1428571428573</v>
      </c>
    </row>
    <row r="26" spans="2:5" ht="13" customHeight="1" x14ac:dyDescent="0.2">
      <c r="B26" s="10">
        <v>4400</v>
      </c>
      <c r="C26" s="12">
        <f t="shared" si="3"/>
        <v>303.38</v>
      </c>
      <c r="D26" s="11">
        <f t="shared" si="1"/>
        <v>44000</v>
      </c>
      <c r="E26" s="13">
        <f t="shared" si="2"/>
        <v>2993.1972789115648</v>
      </c>
    </row>
    <row r="27" spans="2:5" ht="13" customHeight="1" x14ac:dyDescent="0.2">
      <c r="B27" s="10">
        <v>4600</v>
      </c>
      <c r="C27" s="12">
        <f t="shared" si="3"/>
        <v>317.17</v>
      </c>
      <c r="D27" s="11">
        <f t="shared" si="1"/>
        <v>46000</v>
      </c>
      <c r="E27" s="13">
        <f t="shared" si="2"/>
        <v>3129.2517006802723</v>
      </c>
    </row>
    <row r="28" spans="2:5" ht="13" customHeight="1" x14ac:dyDescent="0.2">
      <c r="B28" s="10">
        <v>4800</v>
      </c>
      <c r="C28" s="12">
        <f t="shared" si="3"/>
        <v>330.96</v>
      </c>
      <c r="D28" s="11">
        <f t="shared" si="1"/>
        <v>48000</v>
      </c>
      <c r="E28" s="13">
        <f t="shared" si="2"/>
        <v>3265.3061224489797</v>
      </c>
    </row>
    <row r="29" spans="2:5" ht="13" customHeight="1" thickBot="1" x14ac:dyDescent="0.25">
      <c r="B29" s="22">
        <v>5000</v>
      </c>
      <c r="C29" s="23">
        <f t="shared" si="3"/>
        <v>344.75</v>
      </c>
      <c r="D29" s="24">
        <f t="shared" si="1"/>
        <v>50000</v>
      </c>
      <c r="E29" s="25">
        <f t="shared" si="2"/>
        <v>3401.3605442176872</v>
      </c>
    </row>
    <row r="30" spans="2:5" ht="13" customHeight="1" thickTop="1" x14ac:dyDescent="0.2">
      <c r="B30" s="18">
        <v>5200</v>
      </c>
      <c r="C30" s="19">
        <f t="shared" si="3"/>
        <v>358.54</v>
      </c>
      <c r="D30" s="20">
        <f t="shared" si="1"/>
        <v>52000</v>
      </c>
      <c r="E30" s="21">
        <f t="shared" si="2"/>
        <v>3537.4149659863947</v>
      </c>
    </row>
    <row r="31" spans="2:5" ht="13" customHeight="1" x14ac:dyDescent="0.2">
      <c r="B31" s="10">
        <v>5400</v>
      </c>
      <c r="C31" s="12">
        <f t="shared" si="3"/>
        <v>372.33</v>
      </c>
      <c r="D31" s="11">
        <f t="shared" si="1"/>
        <v>54000</v>
      </c>
      <c r="E31" s="13">
        <f t="shared" si="2"/>
        <v>3673.4693877551022</v>
      </c>
    </row>
    <row r="32" spans="2:5" ht="13" customHeight="1" x14ac:dyDescent="0.2">
      <c r="B32" s="10">
        <v>5600</v>
      </c>
      <c r="C32" s="12">
        <f t="shared" si="3"/>
        <v>386.12</v>
      </c>
      <c r="D32" s="11">
        <f t="shared" si="1"/>
        <v>56000</v>
      </c>
      <c r="E32" s="13">
        <f t="shared" si="2"/>
        <v>3809.5238095238096</v>
      </c>
    </row>
    <row r="33" spans="2:5" ht="13" customHeight="1" x14ac:dyDescent="0.2">
      <c r="B33" s="10">
        <v>5800</v>
      </c>
      <c r="C33" s="12">
        <f t="shared" si="3"/>
        <v>399.91</v>
      </c>
      <c r="D33" s="11">
        <f t="shared" si="1"/>
        <v>58000</v>
      </c>
      <c r="E33" s="13">
        <f t="shared" si="2"/>
        <v>3945.5782312925171</v>
      </c>
    </row>
    <row r="34" spans="2:5" ht="13" customHeight="1" thickBot="1" x14ac:dyDescent="0.25">
      <c r="B34" s="14">
        <v>6000</v>
      </c>
      <c r="C34" s="15">
        <f t="shared" si="3"/>
        <v>413.7</v>
      </c>
      <c r="D34" s="16">
        <f t="shared" si="1"/>
        <v>60000</v>
      </c>
      <c r="E34" s="17">
        <f t="shared" si="2"/>
        <v>4081.6326530612246</v>
      </c>
    </row>
    <row r="35" spans="2:5" ht="4" customHeight="1" x14ac:dyDescent="0.2">
      <c r="B35" s="33"/>
      <c r="C35" s="34"/>
      <c r="D35" s="35"/>
      <c r="E35" s="36"/>
    </row>
    <row r="36" spans="2:5" ht="13" customHeight="1" x14ac:dyDescent="0.2">
      <c r="B36" s="18">
        <v>6200</v>
      </c>
      <c r="C36" s="19">
        <f t="shared" ref="C36:C50" si="4">D36*0.006895</f>
        <v>427.49</v>
      </c>
      <c r="D36" s="20">
        <f t="shared" si="1"/>
        <v>62000</v>
      </c>
      <c r="E36" s="21">
        <f t="shared" si="2"/>
        <v>4217.6870748299325</v>
      </c>
    </row>
    <row r="37" spans="2:5" ht="13" customHeight="1" x14ac:dyDescent="0.2">
      <c r="B37" s="10">
        <v>6400</v>
      </c>
      <c r="C37" s="12">
        <f t="shared" si="4"/>
        <v>441.28000000000003</v>
      </c>
      <c r="D37" s="11">
        <f t="shared" si="1"/>
        <v>64000</v>
      </c>
      <c r="E37" s="13">
        <f t="shared" si="2"/>
        <v>4353.74149659864</v>
      </c>
    </row>
    <row r="38" spans="2:5" ht="13" customHeight="1" x14ac:dyDescent="0.2">
      <c r="B38" s="10">
        <v>6600</v>
      </c>
      <c r="C38" s="12">
        <f t="shared" si="4"/>
        <v>455.07</v>
      </c>
      <c r="D38" s="11">
        <f t="shared" si="1"/>
        <v>66000</v>
      </c>
      <c r="E38" s="13">
        <f t="shared" si="2"/>
        <v>4489.7959183673474</v>
      </c>
    </row>
    <row r="39" spans="2:5" ht="13" customHeight="1" x14ac:dyDescent="0.2">
      <c r="B39" s="10">
        <v>6800</v>
      </c>
      <c r="C39" s="12">
        <f t="shared" si="4"/>
        <v>468.86</v>
      </c>
      <c r="D39" s="11">
        <f t="shared" si="1"/>
        <v>68000</v>
      </c>
      <c r="E39" s="13">
        <f t="shared" si="2"/>
        <v>4625.8503401360549</v>
      </c>
    </row>
    <row r="40" spans="2:5" ht="13" customHeight="1" thickBot="1" x14ac:dyDescent="0.25">
      <c r="B40" s="22">
        <v>7000</v>
      </c>
      <c r="C40" s="23">
        <f t="shared" si="4"/>
        <v>482.65000000000003</v>
      </c>
      <c r="D40" s="24">
        <f t="shared" si="1"/>
        <v>70000</v>
      </c>
      <c r="E40" s="25">
        <f t="shared" si="2"/>
        <v>4761.9047619047624</v>
      </c>
    </row>
    <row r="41" spans="2:5" ht="13" customHeight="1" thickTop="1" x14ac:dyDescent="0.2">
      <c r="B41" s="18">
        <v>7200</v>
      </c>
      <c r="C41" s="19">
        <f t="shared" si="4"/>
        <v>496.44</v>
      </c>
      <c r="D41" s="20">
        <f t="shared" si="1"/>
        <v>72000</v>
      </c>
      <c r="E41" s="21">
        <f t="shared" si="2"/>
        <v>4897.9591836734699</v>
      </c>
    </row>
    <row r="42" spans="2:5" ht="13" customHeight="1" x14ac:dyDescent="0.2">
      <c r="B42" s="10">
        <v>7400</v>
      </c>
      <c r="C42" s="12">
        <f t="shared" si="4"/>
        <v>510.23</v>
      </c>
      <c r="D42" s="11">
        <f t="shared" si="1"/>
        <v>74000</v>
      </c>
      <c r="E42" s="13">
        <f t="shared" si="2"/>
        <v>5034.0136054421773</v>
      </c>
    </row>
    <row r="43" spans="2:5" ht="13" customHeight="1" x14ac:dyDescent="0.2">
      <c r="B43" s="10">
        <v>7600</v>
      </c>
      <c r="C43" s="12">
        <f t="shared" si="4"/>
        <v>524.02</v>
      </c>
      <c r="D43" s="11">
        <f t="shared" si="1"/>
        <v>76000</v>
      </c>
      <c r="E43" s="13">
        <f t="shared" si="2"/>
        <v>5170.0680272108848</v>
      </c>
    </row>
    <row r="44" spans="2:5" ht="13" customHeight="1" x14ac:dyDescent="0.2">
      <c r="B44" s="10">
        <v>7800</v>
      </c>
      <c r="C44" s="12">
        <f t="shared" si="4"/>
        <v>537.81000000000006</v>
      </c>
      <c r="D44" s="11">
        <f t="shared" si="1"/>
        <v>78000</v>
      </c>
      <c r="E44" s="13">
        <f t="shared" si="2"/>
        <v>5306.1224489795923</v>
      </c>
    </row>
    <row r="45" spans="2:5" ht="13" customHeight="1" thickBot="1" x14ac:dyDescent="0.25">
      <c r="B45" s="22">
        <v>8000</v>
      </c>
      <c r="C45" s="23">
        <f t="shared" si="4"/>
        <v>551.6</v>
      </c>
      <c r="D45" s="24">
        <f t="shared" si="1"/>
        <v>80000</v>
      </c>
      <c r="E45" s="25">
        <f t="shared" si="2"/>
        <v>5442.1768707482997</v>
      </c>
    </row>
    <row r="46" spans="2:5" ht="13" customHeight="1" thickTop="1" x14ac:dyDescent="0.2">
      <c r="B46" s="18">
        <v>8200</v>
      </c>
      <c r="C46" s="19">
        <f t="shared" si="4"/>
        <v>565.39</v>
      </c>
      <c r="D46" s="20">
        <f t="shared" si="1"/>
        <v>82000</v>
      </c>
      <c r="E46" s="21">
        <f t="shared" si="2"/>
        <v>5578.2312925170072</v>
      </c>
    </row>
    <row r="47" spans="2:5" ht="13" customHeight="1" x14ac:dyDescent="0.2">
      <c r="B47" s="10">
        <v>8400</v>
      </c>
      <c r="C47" s="12">
        <f t="shared" si="4"/>
        <v>579.18000000000006</v>
      </c>
      <c r="D47" s="11">
        <f t="shared" si="1"/>
        <v>84000</v>
      </c>
      <c r="E47" s="13">
        <f t="shared" si="2"/>
        <v>5714.2857142857147</v>
      </c>
    </row>
    <row r="48" spans="2:5" ht="13" customHeight="1" x14ac:dyDescent="0.2">
      <c r="B48" s="10">
        <v>8600</v>
      </c>
      <c r="C48" s="12">
        <f t="shared" si="4"/>
        <v>592.97</v>
      </c>
      <c r="D48" s="11">
        <f t="shared" si="1"/>
        <v>86000</v>
      </c>
      <c r="E48" s="13">
        <f t="shared" si="2"/>
        <v>5850.3401360544221</v>
      </c>
    </row>
    <row r="49" spans="2:5" ht="13" customHeight="1" x14ac:dyDescent="0.2">
      <c r="B49" s="10">
        <v>8800</v>
      </c>
      <c r="C49" s="12">
        <f t="shared" si="4"/>
        <v>606.76</v>
      </c>
      <c r="D49" s="11">
        <f t="shared" si="1"/>
        <v>88000</v>
      </c>
      <c r="E49" s="13">
        <f t="shared" si="2"/>
        <v>5986.3945578231296</v>
      </c>
    </row>
    <row r="50" spans="2:5" ht="13" customHeight="1" thickBot="1" x14ac:dyDescent="0.25">
      <c r="B50" s="14">
        <v>9000</v>
      </c>
      <c r="C50" s="15">
        <f t="shared" si="4"/>
        <v>620.54999999999995</v>
      </c>
      <c r="D50" s="16">
        <f t="shared" si="1"/>
        <v>90000</v>
      </c>
      <c r="E50" s="17">
        <f t="shared" si="2"/>
        <v>6122.4489795918371</v>
      </c>
    </row>
    <row r="51" spans="2:5" ht="4" customHeight="1" x14ac:dyDescent="0.2">
      <c r="B51" s="33"/>
      <c r="C51" s="34"/>
      <c r="D51" s="35"/>
      <c r="E51" s="36"/>
    </row>
    <row r="52" spans="2:5" ht="13" customHeight="1" x14ac:dyDescent="0.2">
      <c r="B52" s="18">
        <v>9200</v>
      </c>
      <c r="C52" s="19">
        <f>D52*0.006895</f>
        <v>634.34</v>
      </c>
      <c r="D52" s="20">
        <f t="shared" si="1"/>
        <v>92000</v>
      </c>
      <c r="E52" s="21">
        <f t="shared" si="2"/>
        <v>6258.5034013605446</v>
      </c>
    </row>
    <row r="53" spans="2:5" ht="13" customHeight="1" x14ac:dyDescent="0.2">
      <c r="B53" s="10">
        <v>9400</v>
      </c>
      <c r="C53" s="12">
        <f>D53*0.006895</f>
        <v>648.13</v>
      </c>
      <c r="D53" s="11">
        <f t="shared" si="1"/>
        <v>94000</v>
      </c>
      <c r="E53" s="13">
        <f t="shared" si="2"/>
        <v>6394.557823129252</v>
      </c>
    </row>
    <row r="54" spans="2:5" ht="13" customHeight="1" x14ac:dyDescent="0.2">
      <c r="B54" s="10">
        <v>9600</v>
      </c>
      <c r="C54" s="12">
        <f>D54*0.006895</f>
        <v>661.92</v>
      </c>
      <c r="D54" s="11">
        <f t="shared" si="1"/>
        <v>96000</v>
      </c>
      <c r="E54" s="13">
        <f t="shared" si="2"/>
        <v>6530.6122448979595</v>
      </c>
    </row>
    <row r="55" spans="2:5" ht="13" customHeight="1" x14ac:dyDescent="0.2">
      <c r="B55" s="10">
        <v>9800</v>
      </c>
      <c r="C55" s="12">
        <f>D55*0.006895</f>
        <v>675.71</v>
      </c>
      <c r="D55" s="11">
        <f t="shared" si="1"/>
        <v>98000</v>
      </c>
      <c r="E55" s="13">
        <f t="shared" si="2"/>
        <v>6666.666666666667</v>
      </c>
    </row>
    <row r="56" spans="2:5" ht="13" customHeight="1" thickBot="1" x14ac:dyDescent="0.25">
      <c r="B56" s="22">
        <v>10000</v>
      </c>
      <c r="C56" s="23">
        <f>D56*0.006895</f>
        <v>689.5</v>
      </c>
      <c r="D56" s="24">
        <f t="shared" si="1"/>
        <v>100000</v>
      </c>
      <c r="E56" s="25">
        <f t="shared" si="2"/>
        <v>6802.7210884353744</v>
      </c>
    </row>
    <row r="57" spans="2:5" ht="16" thickTop="1" x14ac:dyDescent="0.2"/>
  </sheetData>
  <mergeCells count="1">
    <mergeCell ref="B1:E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06-24-22</vt:lpstr>
      <vt:lpstr>P conversion</vt:lpstr>
    </vt:vector>
  </TitlesOfParts>
  <Company>OCIO Jet Propulsion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LAB319D</dc:creator>
  <cp:lastModifiedBy>Marshall Styczinski</cp:lastModifiedBy>
  <cp:lastPrinted>2022-10-04T22:15:16Z</cp:lastPrinted>
  <dcterms:created xsi:type="dcterms:W3CDTF">2022-06-10T20:14:56Z</dcterms:created>
  <dcterms:modified xsi:type="dcterms:W3CDTF">2022-11-13T10:56:33Z</dcterms:modified>
</cp:coreProperties>
</file>