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60" yWindow="560" windowWidth="25040" windowHeight="15500" tabRatio="500"/>
  </bookViews>
  <sheets>
    <sheet name="Results - FP32" sheetId="3" r:id="rId1"/>
    <sheet name="Spec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6" i="3" l="1"/>
  <c r="S176" i="3"/>
  <c r="R177" i="3"/>
  <c r="S177" i="3"/>
  <c r="R178" i="3"/>
  <c r="S178" i="3"/>
  <c r="R179" i="3"/>
  <c r="S179" i="3"/>
  <c r="R180" i="3"/>
  <c r="S180" i="3"/>
  <c r="R181" i="3"/>
  <c r="S181" i="3"/>
  <c r="R182" i="3"/>
  <c r="S182" i="3"/>
  <c r="R183" i="3"/>
  <c r="S183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R192" i="3"/>
  <c r="S192" i="3"/>
  <c r="R193" i="3"/>
  <c r="S193" i="3"/>
  <c r="R194" i="3"/>
  <c r="S194" i="3"/>
  <c r="R195" i="3"/>
  <c r="S195" i="3"/>
  <c r="R196" i="3"/>
  <c r="S196" i="3"/>
  <c r="R197" i="3"/>
  <c r="S197" i="3"/>
  <c r="R198" i="3"/>
  <c r="S198" i="3"/>
  <c r="R199" i="3"/>
  <c r="S199" i="3"/>
  <c r="R200" i="3"/>
  <c r="S200" i="3"/>
  <c r="R201" i="3"/>
  <c r="S201" i="3"/>
  <c r="R202" i="3"/>
  <c r="S202" i="3"/>
  <c r="R203" i="3"/>
  <c r="S203" i="3"/>
  <c r="R204" i="3"/>
  <c r="S204" i="3"/>
  <c r="R205" i="3"/>
  <c r="S205" i="3"/>
  <c r="R206" i="3"/>
  <c r="S206" i="3"/>
  <c r="R207" i="3"/>
  <c r="S207" i="3"/>
  <c r="R208" i="3"/>
  <c r="S208" i="3"/>
  <c r="R209" i="3"/>
  <c r="S209" i="3"/>
  <c r="R210" i="3"/>
  <c r="S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R217" i="3"/>
  <c r="S217" i="3"/>
  <c r="R218" i="3"/>
  <c r="S218" i="3"/>
  <c r="R219" i="3"/>
  <c r="S219" i="3"/>
  <c r="R220" i="3"/>
  <c r="S220" i="3"/>
  <c r="R221" i="3"/>
  <c r="S221" i="3"/>
  <c r="R222" i="3"/>
  <c r="S222" i="3"/>
  <c r="R223" i="3"/>
  <c r="S223" i="3"/>
  <c r="R224" i="3"/>
  <c r="S224" i="3"/>
  <c r="R225" i="3"/>
  <c r="S225" i="3"/>
  <c r="R226" i="3"/>
  <c r="S226" i="3"/>
  <c r="R227" i="3"/>
  <c r="S227" i="3"/>
  <c r="R228" i="3"/>
  <c r="S228" i="3"/>
  <c r="R229" i="3"/>
  <c r="S229" i="3"/>
  <c r="R230" i="3"/>
  <c r="S230" i="3"/>
  <c r="R231" i="3"/>
  <c r="S231" i="3"/>
  <c r="R232" i="3"/>
  <c r="S232" i="3"/>
  <c r="R233" i="3"/>
  <c r="S233" i="3"/>
  <c r="R234" i="3"/>
  <c r="S234" i="3"/>
  <c r="R235" i="3"/>
  <c r="S235" i="3"/>
  <c r="R236" i="3"/>
  <c r="S236" i="3"/>
  <c r="R237" i="3"/>
  <c r="S237" i="3"/>
  <c r="R238" i="3"/>
  <c r="S238" i="3"/>
  <c r="R239" i="3"/>
  <c r="S239" i="3"/>
  <c r="R240" i="3"/>
  <c r="S240" i="3"/>
  <c r="R241" i="3"/>
  <c r="S241" i="3"/>
  <c r="R242" i="3"/>
  <c r="S242" i="3"/>
  <c r="R243" i="3"/>
  <c r="S243" i="3"/>
  <c r="R244" i="3"/>
  <c r="S244" i="3"/>
  <c r="R245" i="3"/>
  <c r="S245" i="3"/>
  <c r="R246" i="3"/>
  <c r="S246" i="3"/>
  <c r="R247" i="3"/>
  <c r="S247" i="3"/>
  <c r="R248" i="3"/>
  <c r="S248" i="3"/>
  <c r="R249" i="3"/>
  <c r="S249" i="3"/>
  <c r="R250" i="3"/>
  <c r="S250" i="3"/>
  <c r="R251" i="3"/>
  <c r="S251" i="3"/>
  <c r="R252" i="3"/>
  <c r="S252" i="3"/>
  <c r="R253" i="3"/>
  <c r="S253" i="3"/>
  <c r="R254" i="3"/>
  <c r="S254" i="3"/>
  <c r="R255" i="3"/>
  <c r="S255" i="3"/>
  <c r="R256" i="3"/>
  <c r="S256" i="3"/>
  <c r="R257" i="3"/>
  <c r="S257" i="3"/>
  <c r="R258" i="3"/>
  <c r="S258" i="3"/>
  <c r="R259" i="3"/>
  <c r="S259" i="3"/>
  <c r="R260" i="3"/>
  <c r="S260" i="3"/>
  <c r="R261" i="3"/>
  <c r="S261" i="3"/>
  <c r="R262" i="3"/>
  <c r="S262" i="3"/>
  <c r="R263" i="3"/>
  <c r="S263" i="3"/>
  <c r="R264" i="3"/>
  <c r="S264" i="3"/>
  <c r="R265" i="3"/>
  <c r="S265" i="3"/>
  <c r="R266" i="3"/>
  <c r="S266" i="3"/>
  <c r="R267" i="3"/>
  <c r="S267" i="3"/>
  <c r="R268" i="3"/>
  <c r="S268" i="3"/>
  <c r="S175" i="3"/>
  <c r="R175" i="3"/>
  <c r="I369" i="3"/>
  <c r="I368" i="3"/>
  <c r="C367" i="3"/>
  <c r="I367" i="3"/>
  <c r="C366" i="3"/>
  <c r="I366" i="3"/>
  <c r="C365" i="3"/>
  <c r="I365" i="3"/>
  <c r="I364" i="3"/>
  <c r="I363" i="3"/>
  <c r="C362" i="3"/>
  <c r="I362" i="3"/>
  <c r="I361" i="3"/>
  <c r="C361" i="3"/>
  <c r="I360" i="3"/>
  <c r="I359" i="3"/>
  <c r="I358" i="3"/>
  <c r="I357" i="3"/>
  <c r="C357" i="3"/>
  <c r="I356" i="3"/>
  <c r="C356" i="3"/>
  <c r="I355" i="3"/>
  <c r="I354" i="3"/>
  <c r="I353" i="3"/>
  <c r="I352" i="3"/>
  <c r="C352" i="3"/>
  <c r="C351" i="3"/>
  <c r="I351" i="3"/>
  <c r="I350" i="3"/>
  <c r="I349" i="3"/>
  <c r="I348" i="3"/>
  <c r="I347" i="3"/>
  <c r="I346" i="3"/>
  <c r="I345" i="3"/>
  <c r="T175" i="3"/>
  <c r="T268" i="3"/>
  <c r="V268" i="3"/>
  <c r="T267" i="3"/>
  <c r="W267" i="3"/>
  <c r="V267" i="3"/>
  <c r="T266" i="3"/>
  <c r="V266" i="3"/>
  <c r="T265" i="3"/>
  <c r="W265" i="3"/>
  <c r="V265" i="3"/>
  <c r="T264" i="3"/>
  <c r="T263" i="3"/>
  <c r="W263" i="3"/>
  <c r="V263" i="3"/>
  <c r="V262" i="3"/>
  <c r="T262" i="3"/>
  <c r="T261" i="3"/>
  <c r="W261" i="3"/>
  <c r="T260" i="3"/>
  <c r="V260" i="3"/>
  <c r="T259" i="3"/>
  <c r="W259" i="3"/>
  <c r="T258" i="3"/>
  <c r="V258" i="3"/>
  <c r="T257" i="3"/>
  <c r="W257" i="3"/>
  <c r="T256" i="3"/>
  <c r="T255" i="3"/>
  <c r="W255" i="3"/>
  <c r="V254" i="3"/>
  <c r="T254" i="3"/>
  <c r="T253" i="3"/>
  <c r="W253" i="3"/>
  <c r="T252" i="3"/>
  <c r="V252" i="3"/>
  <c r="T251" i="3"/>
  <c r="W251" i="3"/>
  <c r="T250" i="3"/>
  <c r="V250" i="3"/>
  <c r="T249" i="3"/>
  <c r="W249" i="3"/>
  <c r="T248" i="3"/>
  <c r="T247" i="3"/>
  <c r="W247" i="3"/>
  <c r="V246" i="3"/>
  <c r="T246" i="3"/>
  <c r="T245" i="3"/>
  <c r="W245" i="3"/>
  <c r="T244" i="3"/>
  <c r="V244" i="3"/>
  <c r="T243" i="3"/>
  <c r="W243" i="3"/>
  <c r="T242" i="3"/>
  <c r="V242" i="3"/>
  <c r="T241" i="3"/>
  <c r="W241" i="3"/>
  <c r="T240" i="3"/>
  <c r="T239" i="3"/>
  <c r="W239" i="3"/>
  <c r="V238" i="3"/>
  <c r="T238" i="3"/>
  <c r="T237" i="3"/>
  <c r="W237" i="3"/>
  <c r="T236" i="3"/>
  <c r="V236" i="3"/>
  <c r="T235" i="3"/>
  <c r="W235" i="3"/>
  <c r="T234" i="3"/>
  <c r="V234" i="3"/>
  <c r="T233" i="3"/>
  <c r="W233" i="3"/>
  <c r="T232" i="3"/>
  <c r="T231" i="3"/>
  <c r="W231" i="3"/>
  <c r="V230" i="3"/>
  <c r="T230" i="3"/>
  <c r="T229" i="3"/>
  <c r="U229" i="3"/>
  <c r="U228" i="3"/>
  <c r="T228" i="3"/>
  <c r="W228" i="3"/>
  <c r="V228" i="3"/>
  <c r="T227" i="3"/>
  <c r="U227" i="3"/>
  <c r="U226" i="3"/>
  <c r="T226" i="3"/>
  <c r="W226" i="3"/>
  <c r="V226" i="3"/>
  <c r="T225" i="3"/>
  <c r="U225" i="3"/>
  <c r="U224" i="3"/>
  <c r="T224" i="3"/>
  <c r="W224" i="3"/>
  <c r="V224" i="3"/>
  <c r="T223" i="3"/>
  <c r="U223" i="3"/>
  <c r="U222" i="3"/>
  <c r="T222" i="3"/>
  <c r="W222" i="3"/>
  <c r="V222" i="3"/>
  <c r="T221" i="3"/>
  <c r="W221" i="3"/>
  <c r="U220" i="3"/>
  <c r="T220" i="3"/>
  <c r="W220" i="3"/>
  <c r="V220" i="3"/>
  <c r="T219" i="3"/>
  <c r="W219" i="3"/>
  <c r="U218" i="3"/>
  <c r="T218" i="3"/>
  <c r="W218" i="3"/>
  <c r="V218" i="3"/>
  <c r="T217" i="3"/>
  <c r="W217" i="3"/>
  <c r="U216" i="3"/>
  <c r="T216" i="3"/>
  <c r="W216" i="3"/>
  <c r="T215" i="3"/>
  <c r="W215" i="3"/>
  <c r="U214" i="3"/>
  <c r="T214" i="3"/>
  <c r="W214" i="3"/>
  <c r="T213" i="3"/>
  <c r="W213" i="3"/>
  <c r="U212" i="3"/>
  <c r="T212" i="3"/>
  <c r="W212" i="3"/>
  <c r="T211" i="3"/>
  <c r="W211" i="3"/>
  <c r="U210" i="3"/>
  <c r="T210" i="3"/>
  <c r="W210" i="3"/>
  <c r="T209" i="3"/>
  <c r="W209" i="3"/>
  <c r="U208" i="3"/>
  <c r="T208" i="3"/>
  <c r="W208" i="3"/>
  <c r="T207" i="3"/>
  <c r="W207" i="3"/>
  <c r="U206" i="3"/>
  <c r="T206" i="3"/>
  <c r="W206" i="3"/>
  <c r="T205" i="3"/>
  <c r="W205" i="3"/>
  <c r="T204" i="3"/>
  <c r="W204" i="3"/>
  <c r="T203" i="3"/>
  <c r="V203" i="3"/>
  <c r="T202" i="3"/>
  <c r="W202" i="3"/>
  <c r="T201" i="3"/>
  <c r="C201" i="3"/>
  <c r="V201" i="3"/>
  <c r="T200" i="3"/>
  <c r="C200" i="3"/>
  <c r="U200" i="3"/>
  <c r="T199" i="3"/>
  <c r="W199" i="3"/>
  <c r="V199" i="3"/>
  <c r="U198" i="3"/>
  <c r="T198" i="3"/>
  <c r="W198" i="3"/>
  <c r="W197" i="3"/>
  <c r="T197" i="3"/>
  <c r="V197" i="3"/>
  <c r="U196" i="3"/>
  <c r="T196" i="3"/>
  <c r="W196" i="3"/>
  <c r="W195" i="3"/>
  <c r="T195" i="3"/>
  <c r="V195" i="3"/>
  <c r="C195" i="3"/>
  <c r="T194" i="3"/>
  <c r="C194" i="3"/>
  <c r="U193" i="3"/>
  <c r="T193" i="3"/>
  <c r="W193" i="3"/>
  <c r="T192" i="3"/>
  <c r="U192" i="3"/>
  <c r="T191" i="3"/>
  <c r="W191" i="3"/>
  <c r="V191" i="3"/>
  <c r="V190" i="3"/>
  <c r="T190" i="3"/>
  <c r="T189" i="3"/>
  <c r="W189" i="3"/>
  <c r="V189" i="3"/>
  <c r="V188" i="3"/>
  <c r="T188" i="3"/>
  <c r="T187" i="3"/>
  <c r="U186" i="3"/>
  <c r="T186" i="3"/>
  <c r="W186" i="3"/>
  <c r="T185" i="3"/>
  <c r="W185" i="3"/>
  <c r="U184" i="3"/>
  <c r="T184" i="3"/>
  <c r="W184" i="3"/>
  <c r="T183" i="3"/>
  <c r="U183" i="3"/>
  <c r="T182" i="3"/>
  <c r="W182" i="3"/>
  <c r="T181" i="3"/>
  <c r="T180" i="3"/>
  <c r="W180" i="3"/>
  <c r="V179" i="3"/>
  <c r="T179" i="3"/>
  <c r="T178" i="3"/>
  <c r="T177" i="3"/>
  <c r="W177" i="3"/>
  <c r="U176" i="3"/>
  <c r="T176" i="3"/>
  <c r="W176" i="3"/>
  <c r="U175" i="3"/>
  <c r="J168" i="3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J154" i="3"/>
  <c r="D154" i="3"/>
  <c r="D153" i="3"/>
  <c r="J153" i="3"/>
  <c r="J152" i="3"/>
  <c r="D152" i="3"/>
  <c r="D151" i="3"/>
  <c r="J151" i="3"/>
  <c r="J150" i="3"/>
  <c r="D150" i="3"/>
  <c r="D149" i="3"/>
  <c r="J149" i="3"/>
  <c r="J148" i="3"/>
  <c r="J147" i="3"/>
  <c r="D146" i="3"/>
  <c r="J146" i="3"/>
  <c r="J145" i="3"/>
  <c r="D145" i="3"/>
  <c r="D144" i="3"/>
  <c r="J144" i="3"/>
  <c r="D143" i="3"/>
  <c r="J143" i="3"/>
  <c r="J142" i="3"/>
  <c r="D142" i="3"/>
  <c r="D141" i="3"/>
  <c r="J141" i="3"/>
  <c r="J140" i="3"/>
  <c r="D140" i="3"/>
  <c r="D139" i="3"/>
  <c r="J139" i="3"/>
  <c r="J138" i="3"/>
  <c r="J137" i="3"/>
  <c r="D136" i="3"/>
  <c r="J136" i="3"/>
  <c r="J135" i="3"/>
  <c r="D135" i="3"/>
  <c r="D134" i="3"/>
  <c r="J134" i="3"/>
  <c r="J133" i="3"/>
  <c r="D133" i="3"/>
  <c r="D132" i="3"/>
  <c r="J132" i="3"/>
  <c r="J131" i="3"/>
  <c r="D131" i="3"/>
  <c r="D130" i="3"/>
  <c r="J130" i="3"/>
  <c r="J129" i="3"/>
  <c r="D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5" i="3"/>
  <c r="J84" i="3"/>
  <c r="C82" i="3"/>
  <c r="J82" i="3"/>
  <c r="J81" i="3"/>
  <c r="C81" i="3"/>
  <c r="C80" i="3"/>
  <c r="J80" i="3"/>
  <c r="J79" i="3"/>
  <c r="C79" i="3"/>
  <c r="C78" i="3"/>
  <c r="J78" i="3"/>
  <c r="J77" i="3"/>
  <c r="C77" i="3"/>
  <c r="C76" i="3"/>
  <c r="J76" i="3"/>
  <c r="J75" i="3"/>
  <c r="C75" i="3"/>
  <c r="J74" i="3"/>
  <c r="J73" i="3"/>
  <c r="J72" i="3"/>
  <c r="J71" i="3"/>
  <c r="J70" i="3"/>
  <c r="J69" i="3"/>
  <c r="J68" i="3"/>
  <c r="J67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U240" i="3"/>
  <c r="W240" i="3"/>
  <c r="U179" i="3"/>
  <c r="W179" i="3"/>
  <c r="U190" i="3"/>
  <c r="W190" i="3"/>
  <c r="U194" i="3"/>
  <c r="W194" i="3"/>
  <c r="W200" i="3"/>
  <c r="U201" i="3"/>
  <c r="W201" i="3"/>
  <c r="W223" i="3"/>
  <c r="W225" i="3"/>
  <c r="W227" i="3"/>
  <c r="U230" i="3"/>
  <c r="W230" i="3"/>
  <c r="U238" i="3"/>
  <c r="W238" i="3"/>
  <c r="U246" i="3"/>
  <c r="W246" i="3"/>
  <c r="U254" i="3"/>
  <c r="W254" i="3"/>
  <c r="U262" i="3"/>
  <c r="W262" i="3"/>
  <c r="U256" i="3"/>
  <c r="W256" i="3"/>
  <c r="U264" i="3"/>
  <c r="W264" i="3"/>
  <c r="W175" i="3"/>
  <c r="W178" i="3"/>
  <c r="W183" i="3"/>
  <c r="U188" i="3"/>
  <c r="W188" i="3"/>
  <c r="V205" i="3"/>
  <c r="V207" i="3"/>
  <c r="V209" i="3"/>
  <c r="V211" i="3"/>
  <c r="V213" i="3"/>
  <c r="V215" i="3"/>
  <c r="V217" i="3"/>
  <c r="V219" i="3"/>
  <c r="V221" i="3"/>
  <c r="V223" i="3"/>
  <c r="V225" i="3"/>
  <c r="V227" i="3"/>
  <c r="W229" i="3"/>
  <c r="U236" i="3"/>
  <c r="W236" i="3"/>
  <c r="U244" i="3"/>
  <c r="W244" i="3"/>
  <c r="U252" i="3"/>
  <c r="W252" i="3"/>
  <c r="U260" i="3"/>
  <c r="W260" i="3"/>
  <c r="U268" i="3"/>
  <c r="W268" i="3"/>
  <c r="U181" i="3"/>
  <c r="W181" i="3"/>
  <c r="U232" i="3"/>
  <c r="W232" i="3"/>
  <c r="U248" i="3"/>
  <c r="W248" i="3"/>
  <c r="V181" i="3"/>
  <c r="V185" i="3"/>
  <c r="W187" i="3"/>
  <c r="W192" i="3"/>
  <c r="V194" i="3"/>
  <c r="U203" i="3"/>
  <c r="W203" i="3"/>
  <c r="V232" i="3"/>
  <c r="U234" i="3"/>
  <c r="W234" i="3"/>
  <c r="V240" i="3"/>
  <c r="U242" i="3"/>
  <c r="W242" i="3"/>
  <c r="V248" i="3"/>
  <c r="U250" i="3"/>
  <c r="W250" i="3"/>
  <c r="V256" i="3"/>
  <c r="U258" i="3"/>
  <c r="W258" i="3"/>
  <c r="V264" i="3"/>
  <c r="U266" i="3"/>
  <c r="W266" i="3"/>
  <c r="U177" i="3"/>
  <c r="U180" i="3"/>
  <c r="U182" i="3"/>
  <c r="V184" i="3"/>
  <c r="V186" i="3"/>
  <c r="U189" i="3"/>
  <c r="U191" i="3"/>
  <c r="V193" i="3"/>
  <c r="V196" i="3"/>
  <c r="U199" i="3"/>
  <c r="V200" i="3"/>
  <c r="U202" i="3"/>
  <c r="U204" i="3"/>
  <c r="V206" i="3"/>
  <c r="V208" i="3"/>
  <c r="V210" i="3"/>
  <c r="V212" i="3"/>
  <c r="V214" i="3"/>
  <c r="V216" i="3"/>
  <c r="U231" i="3"/>
  <c r="U233" i="3"/>
  <c r="U235" i="3"/>
  <c r="U237" i="3"/>
  <c r="U239" i="3"/>
  <c r="U241" i="3"/>
  <c r="U243" i="3"/>
  <c r="U245" i="3"/>
  <c r="U247" i="3"/>
  <c r="U249" i="3"/>
  <c r="U251" i="3"/>
  <c r="U253" i="3"/>
  <c r="U255" i="3"/>
  <c r="U257" i="3"/>
  <c r="U259" i="3"/>
  <c r="U261" i="3"/>
  <c r="U263" i="3"/>
  <c r="U265" i="3"/>
  <c r="U267" i="3"/>
  <c r="U178" i="3"/>
  <c r="V180" i="3"/>
  <c r="V182" i="3"/>
  <c r="U185" i="3"/>
  <c r="U187" i="3"/>
  <c r="U195" i="3"/>
  <c r="U197" i="3"/>
  <c r="V202" i="3"/>
  <c r="U205" i="3"/>
  <c r="U207" i="3"/>
  <c r="U209" i="3"/>
  <c r="U211" i="3"/>
  <c r="U213" i="3"/>
  <c r="U215" i="3"/>
  <c r="U217" i="3"/>
  <c r="U219" i="3"/>
  <c r="U221" i="3"/>
  <c r="V231" i="3"/>
  <c r="V233" i="3"/>
  <c r="V235" i="3"/>
  <c r="V237" i="3"/>
  <c r="V239" i="3"/>
  <c r="V241" i="3"/>
  <c r="V243" i="3"/>
  <c r="V245" i="3"/>
  <c r="V247" i="3"/>
  <c r="V249" i="3"/>
  <c r="V251" i="3"/>
  <c r="V253" i="3"/>
  <c r="V255" i="3"/>
  <c r="V257" i="3"/>
  <c r="V259" i="3"/>
  <c r="V261" i="3"/>
</calcChain>
</file>

<file path=xl/sharedStrings.xml><?xml version="1.0" encoding="utf-8"?>
<sst xmlns="http://schemas.openxmlformats.org/spreadsheetml/2006/main" count="533" uniqueCount="75">
  <si>
    <t xml:space="preserve">OSU MPI </t>
  </si>
  <si>
    <t>Selected Algorithm</t>
  </si>
  <si>
    <t># chips / accelerator cards</t>
  </si>
  <si>
    <t>Size # floats</t>
  </si>
  <si>
    <t>All-Reduce</t>
  </si>
  <si>
    <t xml:space="preserve">Time Backward (msec) </t>
  </si>
  <si>
    <t xml:space="preserve">Time Forward (msec) </t>
  </si>
  <si>
    <t>Timesteps</t>
  </si>
  <si>
    <t>N</t>
  </si>
  <si>
    <t>Hidden Units</t>
  </si>
  <si>
    <t>Recurrent Layers - LSTM</t>
  </si>
  <si>
    <t>Time Backward (msec)</t>
  </si>
  <si>
    <t>Time Forward (msec)</t>
  </si>
  <si>
    <t>Recurrent Layers - Vanilla</t>
  </si>
  <si>
    <t>wrt Parameters (msec)</t>
  </si>
  <si>
    <t>wrt Inputs (msec)</t>
  </si>
  <si>
    <t>Forward (msec)</t>
  </si>
  <si>
    <t xml:space="preserve">K </t>
  </si>
  <si>
    <t>C</t>
  </si>
  <si>
    <t>H</t>
  </si>
  <si>
    <t>W</t>
  </si>
  <si>
    <t>Convolution</t>
  </si>
  <si>
    <t>T</t>
  </si>
  <si>
    <t>(both matrices are 2560x7133)</t>
  </si>
  <si>
    <t>Time (msec)</t>
  </si>
  <si>
    <t>B Transpose</t>
  </si>
  <si>
    <t>A Transpose</t>
  </si>
  <si>
    <t>K</t>
  </si>
  <si>
    <t>M</t>
  </si>
  <si>
    <t>Dense Matrix Multiplication</t>
  </si>
  <si>
    <t>TERAFLOPS</t>
  </si>
  <si>
    <t>pad_h</t>
  </si>
  <si>
    <t>pad_w</t>
  </si>
  <si>
    <t>P</t>
  </si>
  <si>
    <t>Q</t>
  </si>
  <si>
    <t>FWD TERAFLOPS</t>
  </si>
  <si>
    <t>BWD INPUTS TERAFLOPS</t>
  </si>
  <si>
    <t>TERAFLOPS FWD</t>
  </si>
  <si>
    <t>TERAFLOPS BWD</t>
  </si>
  <si>
    <t>Gigabytes/sec</t>
  </si>
  <si>
    <t>Std Dev All Reduce Time (msec)</t>
  </si>
  <si>
    <t>Mean All Reduce Time (msec)</t>
  </si>
  <si>
    <t>CPU Model</t>
  </si>
  <si>
    <t>Linux Kernel Version</t>
  </si>
  <si>
    <t>Motherboard</t>
  </si>
  <si>
    <t>Bios Version</t>
  </si>
  <si>
    <t>HCA Version</t>
  </si>
  <si>
    <t>ICC Version</t>
  </si>
  <si>
    <t>Intel MKL version</t>
  </si>
  <si>
    <t>Intel MPI Version</t>
  </si>
  <si>
    <t>OPA Version</t>
  </si>
  <si>
    <t>3.10.0-327.el7.mpsp_1.3.1.45.x86_64</t>
  </si>
  <si>
    <t>5.1.3.181</t>
  </si>
  <si>
    <t>series 100</t>
  </si>
  <si>
    <t>* = The backward pass wrt inputs is excluded for these kernels since they are typically the input layers of a neural network</t>
  </si>
  <si>
    <t>N/A*</t>
  </si>
  <si>
    <t>LIBXSMM version</t>
  </si>
  <si>
    <t>master-1.5.2-190</t>
  </si>
  <si>
    <t>Precision</t>
  </si>
  <si>
    <t>Float</t>
  </si>
  <si>
    <t>Vertical stride</t>
  </si>
  <si>
    <t>Horizontal stride</t>
  </si>
  <si>
    <t>Total Time (msec)</t>
  </si>
  <si>
    <t>BWD PARMS TERAFLOPS</t>
  </si>
  <si>
    <t>Forward Algorithm</t>
  </si>
  <si>
    <t>Recurrent Layers - GRU</t>
  </si>
  <si>
    <t>Hidden units</t>
  </si>
  <si>
    <t>Intel(R) Xeon Phi(TM)  7250</t>
  </si>
  <si>
    <t>17.0 20170620</t>
  </si>
  <si>
    <t>MKL 2017.3, MKLML (2017.0.1)</t>
  </si>
  <si>
    <t xml:space="preserve">Groveport </t>
  </si>
  <si>
    <t>GVPRCRB1.86B.0011.R04.1610130403</t>
  </si>
  <si>
    <t>DIRECT CONV</t>
  </si>
  <si>
    <t>S (Fitler width)</t>
  </si>
  <si>
    <t>R (Filter height)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</si>
</sst>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2" fontId="6" fillId="2" borderId="0" xfId="9" applyNumberFormat="1"/>
    <xf numFmtId="164" fontId="7" fillId="0" borderId="0" xfId="0" applyNumberFormat="1" applyFont="1" applyAlignment="1">
      <alignment horizontal="left"/>
    </xf>
    <xf numFmtId="2" fontId="0" fillId="3" borderId="0" xfId="0" applyNumberFormat="1" applyFill="1"/>
    <xf numFmtId="0" fontId="0" fillId="0" borderId="0" xfId="0" applyFont="1"/>
    <xf numFmtId="2" fontId="8" fillId="0" borderId="0" xfId="0" applyNumberFormat="1" applyFont="1"/>
  </cellXfs>
  <cellStyles count="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eutral" xfId="9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9"/>
  <sheetViews>
    <sheetView tabSelected="1" workbookViewId="0">
      <selection activeCell="A6" sqref="A6"/>
    </sheetView>
  </sheetViews>
  <sheetFormatPr baseColWidth="10" defaultColWidth="11" defaultRowHeight="15" x14ac:dyDescent="0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  <col min="24" max="24" width="15.83203125" bestFit="1" customWidth="1"/>
  </cols>
  <sheetData>
    <row r="1" spans="1:12">
      <c r="A1" s="5" t="s">
        <v>58</v>
      </c>
      <c r="B1" s="5" t="s">
        <v>59</v>
      </c>
    </row>
    <row r="3" spans="1:12">
      <c r="A3" t="s">
        <v>29</v>
      </c>
      <c r="C3" t="s">
        <v>28</v>
      </c>
      <c r="D3" t="s">
        <v>8</v>
      </c>
      <c r="E3" t="s">
        <v>27</v>
      </c>
      <c r="F3" t="s">
        <v>26</v>
      </c>
      <c r="G3" t="s">
        <v>25</v>
      </c>
      <c r="I3" t="s">
        <v>24</v>
      </c>
      <c r="J3" t="s">
        <v>30</v>
      </c>
    </row>
    <row r="4" spans="1:12">
      <c r="C4">
        <v>1760</v>
      </c>
      <c r="D4">
        <v>16</v>
      </c>
      <c r="E4">
        <v>1760</v>
      </c>
      <c r="F4" t="s">
        <v>8</v>
      </c>
      <c r="G4" t="s">
        <v>8</v>
      </c>
      <c r="I4" s="13">
        <v>7.7356378963034378E-2</v>
      </c>
      <c r="J4" s="2">
        <f t="shared" ref="J4:J46" si="0">(2*C4*D4*E4)/(I4/1000)/10^12</f>
        <v>1.2813836599999999</v>
      </c>
      <c r="K4" s="2"/>
      <c r="L4" s="2"/>
    </row>
    <row r="5" spans="1:12">
      <c r="C5">
        <v>1760</v>
      </c>
      <c r="D5">
        <v>32</v>
      </c>
      <c r="E5">
        <v>1760</v>
      </c>
      <c r="F5" t="s">
        <v>8</v>
      </c>
      <c r="G5" t="s">
        <v>8</v>
      </c>
      <c r="I5" s="13">
        <v>9.1403771276049151E-2</v>
      </c>
      <c r="J5" s="2">
        <f t="shared" si="0"/>
        <v>2.1689083199999999</v>
      </c>
      <c r="K5" s="2"/>
      <c r="L5" s="2"/>
    </row>
    <row r="6" spans="1:12">
      <c r="C6">
        <v>1760</v>
      </c>
      <c r="D6">
        <v>64</v>
      </c>
      <c r="E6">
        <v>1760</v>
      </c>
      <c r="F6" t="s">
        <v>8</v>
      </c>
      <c r="G6" t="s">
        <v>8</v>
      </c>
      <c r="I6" s="13">
        <v>0.14639056739378112</v>
      </c>
      <c r="J6" s="2">
        <f t="shared" si="0"/>
        <v>2.7084586599999994</v>
      </c>
      <c r="K6" s="2"/>
      <c r="L6" s="2"/>
    </row>
    <row r="7" spans="1:12">
      <c r="C7">
        <v>1760</v>
      </c>
      <c r="D7">
        <v>128</v>
      </c>
      <c r="E7">
        <v>1760</v>
      </c>
      <c r="F7" t="s">
        <v>8</v>
      </c>
      <c r="G7" t="s">
        <v>8</v>
      </c>
      <c r="I7" s="13">
        <v>0.27744476997700024</v>
      </c>
      <c r="J7" s="2">
        <f t="shared" si="0"/>
        <v>2.8581746199999993</v>
      </c>
      <c r="K7" s="2"/>
      <c r="L7" s="2"/>
    </row>
    <row r="8" spans="1:12">
      <c r="C8">
        <v>1760</v>
      </c>
      <c r="D8">
        <v>7000</v>
      </c>
      <c r="E8">
        <v>1760</v>
      </c>
      <c r="F8" t="s">
        <v>8</v>
      </c>
      <c r="G8" t="s">
        <v>8</v>
      </c>
      <c r="I8" s="13">
        <v>10.011700000000001</v>
      </c>
      <c r="J8" s="2">
        <f t="shared" si="0"/>
        <v>4.3315720606889929</v>
      </c>
      <c r="K8" s="2"/>
      <c r="L8" s="2"/>
    </row>
    <row r="9" spans="1:12">
      <c r="C9">
        <v>2048</v>
      </c>
      <c r="D9">
        <v>16</v>
      </c>
      <c r="E9">
        <v>2048</v>
      </c>
      <c r="F9" t="s">
        <v>8</v>
      </c>
      <c r="G9" t="s">
        <v>8</v>
      </c>
      <c r="I9" s="13">
        <v>6.295216378649858E-2</v>
      </c>
      <c r="J9" s="2">
        <f t="shared" si="0"/>
        <v>2.1320590099999999</v>
      </c>
      <c r="K9" s="2"/>
      <c r="L9" s="2"/>
    </row>
    <row r="10" spans="1:12">
      <c r="C10">
        <v>2048</v>
      </c>
      <c r="D10">
        <v>32</v>
      </c>
      <c r="E10">
        <v>2048</v>
      </c>
      <c r="F10" t="s">
        <v>8</v>
      </c>
      <c r="G10" t="s">
        <v>8</v>
      </c>
      <c r="I10" s="13">
        <v>0.10586211151636711</v>
      </c>
      <c r="J10" s="2">
        <f t="shared" si="0"/>
        <v>2.5357085000000001</v>
      </c>
      <c r="K10" s="2"/>
      <c r="L10" s="2"/>
    </row>
    <row r="11" spans="1:12">
      <c r="C11">
        <v>2048</v>
      </c>
      <c r="D11">
        <v>64</v>
      </c>
      <c r="E11">
        <v>2048</v>
      </c>
      <c r="F11" t="s">
        <v>8</v>
      </c>
      <c r="G11" t="s">
        <v>8</v>
      </c>
      <c r="I11" s="13">
        <v>0.17985673817215311</v>
      </c>
      <c r="J11" s="2">
        <f t="shared" si="0"/>
        <v>2.9849919300000001</v>
      </c>
      <c r="K11" s="2"/>
      <c r="L11" s="2"/>
    </row>
    <row r="12" spans="1:12">
      <c r="C12">
        <v>2048</v>
      </c>
      <c r="D12">
        <v>128</v>
      </c>
      <c r="E12">
        <v>2048</v>
      </c>
      <c r="F12" t="s">
        <v>8</v>
      </c>
      <c r="G12" t="s">
        <v>8</v>
      </c>
      <c r="I12" s="13">
        <v>0.36640791308710147</v>
      </c>
      <c r="J12" s="2">
        <f t="shared" si="0"/>
        <v>2.9304547899999993</v>
      </c>
      <c r="K12" s="2"/>
      <c r="L12" s="2"/>
    </row>
    <row r="13" spans="1:12">
      <c r="C13">
        <v>2048</v>
      </c>
      <c r="D13">
        <v>7000</v>
      </c>
      <c r="E13">
        <v>2048</v>
      </c>
      <c r="F13" t="s">
        <v>8</v>
      </c>
      <c r="G13" t="s">
        <v>8</v>
      </c>
      <c r="I13" s="13">
        <v>13.191700000000001</v>
      </c>
      <c r="J13" s="2">
        <f t="shared" si="0"/>
        <v>4.4513031679010284</v>
      </c>
      <c r="K13" s="2"/>
      <c r="L13" s="2"/>
    </row>
    <row r="14" spans="1:12">
      <c r="C14">
        <v>2560</v>
      </c>
      <c r="D14">
        <v>16</v>
      </c>
      <c r="E14">
        <v>2560</v>
      </c>
      <c r="F14" t="s">
        <v>8</v>
      </c>
      <c r="G14" t="s">
        <v>8</v>
      </c>
      <c r="I14" s="13">
        <v>0.11476063047886545</v>
      </c>
      <c r="J14" s="2">
        <f t="shared" si="0"/>
        <v>1.8274141500000001</v>
      </c>
      <c r="K14" s="2"/>
      <c r="L14" s="2"/>
    </row>
    <row r="15" spans="1:12">
      <c r="C15">
        <v>2560</v>
      </c>
      <c r="D15">
        <v>32</v>
      </c>
      <c r="E15">
        <v>2560</v>
      </c>
      <c r="F15" t="s">
        <v>8</v>
      </c>
      <c r="G15" t="s">
        <v>8</v>
      </c>
      <c r="I15" s="13">
        <v>0.1809272063806546</v>
      </c>
      <c r="J15" s="2">
        <f t="shared" si="0"/>
        <v>2.3182273599999998</v>
      </c>
      <c r="K15" s="2"/>
      <c r="L15" s="2"/>
    </row>
    <row r="16" spans="1:12">
      <c r="C16">
        <v>2560</v>
      </c>
      <c r="D16">
        <v>64</v>
      </c>
      <c r="E16">
        <v>2560</v>
      </c>
      <c r="F16" t="s">
        <v>8</v>
      </c>
      <c r="G16" t="s">
        <v>8</v>
      </c>
      <c r="I16" s="13">
        <v>0.30669922927075632</v>
      </c>
      <c r="J16" s="2">
        <f t="shared" si="0"/>
        <v>2.7351252299999995</v>
      </c>
      <c r="K16" s="2"/>
      <c r="L16" s="2"/>
    </row>
    <row r="17" spans="3:12">
      <c r="C17">
        <v>2560</v>
      </c>
      <c r="D17">
        <v>128</v>
      </c>
      <c r="E17">
        <v>2560</v>
      </c>
      <c r="F17" t="s">
        <v>8</v>
      </c>
      <c r="G17" t="s">
        <v>8</v>
      </c>
      <c r="I17" s="13">
        <v>0.57476437105345346</v>
      </c>
      <c r="J17" s="2">
        <f t="shared" si="0"/>
        <v>2.9189728599999993</v>
      </c>
      <c r="K17" s="2"/>
      <c r="L17" s="2"/>
    </row>
    <row r="18" spans="3:12">
      <c r="C18">
        <v>2560</v>
      </c>
      <c r="D18">
        <v>7000</v>
      </c>
      <c r="E18">
        <v>2560</v>
      </c>
      <c r="F18" t="s">
        <v>8</v>
      </c>
      <c r="G18" t="s">
        <v>8</v>
      </c>
      <c r="I18" s="13">
        <v>20.099799999999998</v>
      </c>
      <c r="J18" s="2">
        <f t="shared" si="0"/>
        <v>4.5647419377307248</v>
      </c>
      <c r="K18" s="2"/>
      <c r="L18" s="2"/>
    </row>
    <row r="19" spans="3:12">
      <c r="C19">
        <v>4096</v>
      </c>
      <c r="D19">
        <v>16</v>
      </c>
      <c r="E19">
        <v>4096</v>
      </c>
      <c r="F19" t="s">
        <v>8</v>
      </c>
      <c r="G19" t="s">
        <v>8</v>
      </c>
      <c r="I19" s="13">
        <v>0.33791721481006559</v>
      </c>
      <c r="J19" s="2">
        <f t="shared" si="0"/>
        <v>1.5887646099999997</v>
      </c>
      <c r="K19" s="2"/>
      <c r="L19" s="2"/>
    </row>
    <row r="20" spans="3:12">
      <c r="C20">
        <v>4096</v>
      </c>
      <c r="D20">
        <v>32</v>
      </c>
      <c r="E20">
        <v>4096</v>
      </c>
      <c r="F20" t="s">
        <v>8</v>
      </c>
      <c r="G20" t="s">
        <v>8</v>
      </c>
      <c r="I20" s="13">
        <v>0.43667394269615678</v>
      </c>
      <c r="J20" s="2">
        <f t="shared" si="0"/>
        <v>2.45890977</v>
      </c>
      <c r="K20" s="2"/>
      <c r="L20" s="2"/>
    </row>
    <row r="21" spans="3:12">
      <c r="C21">
        <v>4096</v>
      </c>
      <c r="D21">
        <v>64</v>
      </c>
      <c r="E21">
        <v>4096</v>
      </c>
      <c r="F21" t="s">
        <v>8</v>
      </c>
      <c r="G21" t="s">
        <v>8</v>
      </c>
      <c r="I21" s="13">
        <v>0.68239355548656533</v>
      </c>
      <c r="J21" s="2">
        <f t="shared" si="0"/>
        <v>3.1469870000000002</v>
      </c>
      <c r="K21" s="2"/>
      <c r="L21" s="2"/>
    </row>
    <row r="22" spans="3:12">
      <c r="C22">
        <v>4096</v>
      </c>
      <c r="D22">
        <v>128</v>
      </c>
      <c r="E22">
        <v>4096</v>
      </c>
      <c r="F22" t="s">
        <v>8</v>
      </c>
      <c r="G22" t="s">
        <v>8</v>
      </c>
      <c r="I22" s="13">
        <v>1.2370999999999999</v>
      </c>
      <c r="J22" s="2">
        <f t="shared" si="0"/>
        <v>3.4718028421307898</v>
      </c>
      <c r="K22" s="2"/>
      <c r="L22" s="2"/>
    </row>
    <row r="23" spans="3:12">
      <c r="C23">
        <v>4096</v>
      </c>
      <c r="D23">
        <v>7000</v>
      </c>
      <c r="E23">
        <v>4096</v>
      </c>
      <c r="F23" t="s">
        <v>8</v>
      </c>
      <c r="G23" t="s">
        <v>8</v>
      </c>
      <c r="I23" s="13">
        <v>51.761600000000001</v>
      </c>
      <c r="J23" s="2">
        <f t="shared" si="0"/>
        <v>4.5377465920682507</v>
      </c>
      <c r="K23" s="2"/>
      <c r="L23" s="2"/>
    </row>
    <row r="24" spans="3:12">
      <c r="C24">
        <v>1760</v>
      </c>
      <c r="D24">
        <v>16</v>
      </c>
      <c r="E24">
        <v>1760</v>
      </c>
      <c r="F24" t="s">
        <v>22</v>
      </c>
      <c r="G24" t="s">
        <v>8</v>
      </c>
      <c r="I24" s="13">
        <v>6.4758328472423424E-2</v>
      </c>
      <c r="J24" s="2">
        <f t="shared" si="0"/>
        <v>1.5306633499999998</v>
      </c>
      <c r="K24" s="2"/>
      <c r="L24" s="2"/>
    </row>
    <row r="25" spans="3:12">
      <c r="C25">
        <v>1760</v>
      </c>
      <c r="D25">
        <v>32</v>
      </c>
      <c r="E25">
        <v>1760</v>
      </c>
      <c r="F25" t="s">
        <v>22</v>
      </c>
      <c r="G25" t="s">
        <v>8</v>
      </c>
      <c r="I25" s="13">
        <v>9.8997281397898776E-2</v>
      </c>
      <c r="J25" s="2">
        <f t="shared" si="0"/>
        <v>2.0025438799999997</v>
      </c>
      <c r="K25" s="2"/>
      <c r="L25" s="2"/>
    </row>
    <row r="26" spans="3:12">
      <c r="C26">
        <v>1760</v>
      </c>
      <c r="D26">
        <v>64</v>
      </c>
      <c r="E26">
        <v>1760</v>
      </c>
      <c r="F26" t="s">
        <v>22</v>
      </c>
      <c r="G26" t="s">
        <v>8</v>
      </c>
      <c r="I26" s="13">
        <v>0.15679155114432392</v>
      </c>
      <c r="J26" s="2">
        <f t="shared" si="0"/>
        <v>2.5287893199999996</v>
      </c>
      <c r="K26" s="2"/>
      <c r="L26" s="2"/>
    </row>
    <row r="27" spans="3:12">
      <c r="C27">
        <v>1760</v>
      </c>
      <c r="D27">
        <v>128</v>
      </c>
      <c r="E27">
        <v>1760</v>
      </c>
      <c r="F27" t="s">
        <v>22</v>
      </c>
      <c r="G27" t="s">
        <v>8</v>
      </c>
      <c r="I27" s="13">
        <v>0.26350000000000001</v>
      </c>
      <c r="J27" s="2">
        <f t="shared" si="0"/>
        <v>3.0094330170777988</v>
      </c>
      <c r="K27" s="2"/>
      <c r="L27" s="2"/>
    </row>
    <row r="28" spans="3:12">
      <c r="C28">
        <v>1760</v>
      </c>
      <c r="D28">
        <v>7000</v>
      </c>
      <c r="E28">
        <v>1760</v>
      </c>
      <c r="F28" t="s">
        <v>22</v>
      </c>
      <c r="G28" t="s">
        <v>8</v>
      </c>
      <c r="I28" s="13">
        <v>10.022200000000002</v>
      </c>
      <c r="J28" s="2">
        <f t="shared" si="0"/>
        <v>4.3270339845542889</v>
      </c>
      <c r="K28" s="2"/>
      <c r="L28" s="2"/>
    </row>
    <row r="29" spans="3:12">
      <c r="C29">
        <v>2048</v>
      </c>
      <c r="D29">
        <v>16</v>
      </c>
      <c r="E29">
        <v>2048</v>
      </c>
      <c r="F29" t="s">
        <v>22</v>
      </c>
      <c r="G29" t="s">
        <v>8</v>
      </c>
      <c r="I29" s="13">
        <v>6.1242220596004308E-2</v>
      </c>
      <c r="J29" s="2">
        <f t="shared" si="0"/>
        <v>2.1915882</v>
      </c>
      <c r="K29" s="2"/>
      <c r="L29" s="2"/>
    </row>
    <row r="30" spans="3:12">
      <c r="C30">
        <v>2048</v>
      </c>
      <c r="D30">
        <v>32</v>
      </c>
      <c r="E30">
        <v>2048</v>
      </c>
      <c r="F30" t="s">
        <v>22</v>
      </c>
      <c r="G30" t="s">
        <v>8</v>
      </c>
      <c r="I30" s="13">
        <v>0.10929302295429701</v>
      </c>
      <c r="J30" s="2">
        <f t="shared" si="0"/>
        <v>2.4561078900000002</v>
      </c>
      <c r="K30" s="2"/>
      <c r="L30" s="2"/>
    </row>
    <row r="31" spans="3:12">
      <c r="C31">
        <v>2048</v>
      </c>
      <c r="D31">
        <v>64</v>
      </c>
      <c r="E31">
        <v>2048</v>
      </c>
      <c r="F31" t="s">
        <v>22</v>
      </c>
      <c r="G31" t="s">
        <v>8</v>
      </c>
      <c r="I31" s="13">
        <v>0.18271031870486523</v>
      </c>
      <c r="J31" s="2">
        <f t="shared" si="0"/>
        <v>2.9383721500000002</v>
      </c>
      <c r="K31" s="2"/>
      <c r="L31" s="2"/>
    </row>
    <row r="32" spans="3:12">
      <c r="C32">
        <v>2048</v>
      </c>
      <c r="D32">
        <v>128</v>
      </c>
      <c r="E32">
        <v>2048</v>
      </c>
      <c r="F32" t="s">
        <v>22</v>
      </c>
      <c r="G32" t="s">
        <v>8</v>
      </c>
      <c r="I32" s="13">
        <v>0.36969999999999997</v>
      </c>
      <c r="J32" s="2">
        <f t="shared" si="0"/>
        <v>2.9043598160670814</v>
      </c>
      <c r="K32" s="2"/>
      <c r="L32" s="2"/>
    </row>
    <row r="33" spans="3:12">
      <c r="C33">
        <v>2048</v>
      </c>
      <c r="D33">
        <v>7000</v>
      </c>
      <c r="E33">
        <v>2048</v>
      </c>
      <c r="F33" t="s">
        <v>22</v>
      </c>
      <c r="G33" t="s">
        <v>8</v>
      </c>
      <c r="I33" s="13">
        <v>13.147</v>
      </c>
      <c r="J33" s="2">
        <f t="shared" si="0"/>
        <v>4.466437666387769</v>
      </c>
      <c r="K33" s="2"/>
      <c r="L33" s="2"/>
    </row>
    <row r="34" spans="3:12">
      <c r="C34">
        <v>2560</v>
      </c>
      <c r="D34">
        <v>16</v>
      </c>
      <c r="E34">
        <v>2560</v>
      </c>
      <c r="F34" t="s">
        <v>22</v>
      </c>
      <c r="G34" t="s">
        <v>8</v>
      </c>
      <c r="I34" s="13">
        <v>0.11558753734338122</v>
      </c>
      <c r="J34" s="2">
        <f t="shared" si="0"/>
        <v>1.81434093</v>
      </c>
      <c r="K34" s="2"/>
      <c r="L34" s="2"/>
    </row>
    <row r="35" spans="3:12">
      <c r="C35">
        <v>2560</v>
      </c>
      <c r="D35">
        <v>32</v>
      </c>
      <c r="E35">
        <v>2560</v>
      </c>
      <c r="F35" t="s">
        <v>22</v>
      </c>
      <c r="G35" t="s">
        <v>8</v>
      </c>
      <c r="I35" s="13">
        <v>0.17572922057995649</v>
      </c>
      <c r="J35" s="2">
        <f t="shared" si="0"/>
        <v>2.3867994100000001</v>
      </c>
      <c r="K35" s="2"/>
      <c r="L35" s="2"/>
    </row>
    <row r="36" spans="3:12">
      <c r="C36">
        <v>2560</v>
      </c>
      <c r="D36">
        <v>64</v>
      </c>
      <c r="E36">
        <v>2560</v>
      </c>
      <c r="F36" t="s">
        <v>22</v>
      </c>
      <c r="G36" t="s">
        <v>8</v>
      </c>
      <c r="I36" s="13">
        <v>0.3073868147869605</v>
      </c>
      <c r="J36" s="2">
        <f t="shared" si="0"/>
        <v>2.7290070999999996</v>
      </c>
      <c r="K36" s="2"/>
      <c r="L36" s="2"/>
    </row>
    <row r="37" spans="3:12">
      <c r="C37">
        <v>2560</v>
      </c>
      <c r="D37">
        <v>128</v>
      </c>
      <c r="E37">
        <v>2560</v>
      </c>
      <c r="F37" t="s">
        <v>22</v>
      </c>
      <c r="G37" t="s">
        <v>8</v>
      </c>
      <c r="I37" s="13">
        <v>0.56329999999999991</v>
      </c>
      <c r="J37" s="2">
        <f t="shared" si="0"/>
        <v>2.9783802591869351</v>
      </c>
      <c r="K37" s="2"/>
      <c r="L37" s="2"/>
    </row>
    <row r="38" spans="3:12">
      <c r="C38">
        <v>2560</v>
      </c>
      <c r="D38">
        <v>7000</v>
      </c>
      <c r="E38">
        <v>2560</v>
      </c>
      <c r="F38" t="s">
        <v>22</v>
      </c>
      <c r="G38" t="s">
        <v>8</v>
      </c>
      <c r="I38" s="13">
        <v>20.104500000000002</v>
      </c>
      <c r="J38" s="2">
        <f t="shared" si="0"/>
        <v>4.5636747991743141</v>
      </c>
      <c r="K38" s="2"/>
      <c r="L38" s="2"/>
    </row>
    <row r="39" spans="3:12">
      <c r="C39">
        <v>4096</v>
      </c>
      <c r="D39">
        <v>16</v>
      </c>
      <c r="E39">
        <v>4096</v>
      </c>
      <c r="F39" t="s">
        <v>22</v>
      </c>
      <c r="G39" t="s">
        <v>8</v>
      </c>
      <c r="I39" s="13">
        <v>0.34007619449715504</v>
      </c>
      <c r="J39" s="2">
        <f t="shared" si="0"/>
        <v>1.5786783099999997</v>
      </c>
      <c r="K39" s="2"/>
      <c r="L39" s="2"/>
    </row>
    <row r="40" spans="3:12">
      <c r="C40">
        <v>4096</v>
      </c>
      <c r="D40">
        <v>32</v>
      </c>
      <c r="E40">
        <v>4096</v>
      </c>
      <c r="F40" t="s">
        <v>22</v>
      </c>
      <c r="G40" t="s">
        <v>8</v>
      </c>
      <c r="I40" s="13">
        <v>0.43582398207597262</v>
      </c>
      <c r="J40" s="2">
        <f t="shared" si="0"/>
        <v>2.46370523</v>
      </c>
      <c r="K40" s="2"/>
      <c r="L40" s="2"/>
    </row>
    <row r="41" spans="3:12">
      <c r="C41">
        <v>4096</v>
      </c>
      <c r="D41">
        <v>64</v>
      </c>
      <c r="E41">
        <v>4096</v>
      </c>
      <c r="F41" t="s">
        <v>22</v>
      </c>
      <c r="G41" t="s">
        <v>8</v>
      </c>
      <c r="I41" s="13">
        <v>0.68032879554214654</v>
      </c>
      <c r="J41" s="2">
        <f t="shared" si="0"/>
        <v>3.1565379299999994</v>
      </c>
      <c r="K41" s="2"/>
      <c r="L41" s="2"/>
    </row>
    <row r="42" spans="3:12">
      <c r="C42">
        <v>4096</v>
      </c>
      <c r="D42">
        <v>128</v>
      </c>
      <c r="E42">
        <v>4096</v>
      </c>
      <c r="F42" t="s">
        <v>22</v>
      </c>
      <c r="G42" t="s">
        <v>8</v>
      </c>
      <c r="I42" s="13">
        <v>1.2324999999999999</v>
      </c>
      <c r="J42" s="2">
        <f t="shared" si="0"/>
        <v>3.4847604835699801</v>
      </c>
      <c r="K42" s="2"/>
      <c r="L42" s="2"/>
    </row>
    <row r="43" spans="3:12">
      <c r="C43">
        <v>4096</v>
      </c>
      <c r="D43">
        <v>7000</v>
      </c>
      <c r="E43">
        <v>4096</v>
      </c>
      <c r="F43" t="s">
        <v>22</v>
      </c>
      <c r="G43" t="s">
        <v>8</v>
      </c>
      <c r="I43" s="13">
        <v>52.286099999999998</v>
      </c>
      <c r="J43" s="2">
        <f t="shared" si="0"/>
        <v>4.4922268824792821</v>
      </c>
      <c r="K43" s="2"/>
      <c r="L43" s="2"/>
    </row>
    <row r="44" spans="3:12">
      <c r="C44">
        <v>1760</v>
      </c>
      <c r="D44">
        <v>7133</v>
      </c>
      <c r="E44">
        <v>1760</v>
      </c>
      <c r="F44" t="s">
        <v>8</v>
      </c>
      <c r="G44" t="s">
        <v>22</v>
      </c>
      <c r="H44" t="s">
        <v>23</v>
      </c>
      <c r="I44" s="13">
        <v>9.7014218552286664</v>
      </c>
      <c r="J44" s="2">
        <f>(2*C44*D44*E44)/(I44/1000)/10^12</f>
        <v>4.5550396899999992</v>
      </c>
      <c r="K44" s="2"/>
      <c r="L44" s="2"/>
    </row>
    <row r="45" spans="3:12">
      <c r="C45">
        <v>2048</v>
      </c>
      <c r="D45">
        <v>7133</v>
      </c>
      <c r="E45">
        <v>2048</v>
      </c>
      <c r="F45" t="s">
        <v>8</v>
      </c>
      <c r="G45" t="s">
        <v>22</v>
      </c>
      <c r="I45" s="13">
        <v>14.819317409964837</v>
      </c>
      <c r="J45" s="2">
        <f t="shared" si="0"/>
        <v>4.03769885</v>
      </c>
      <c r="K45" s="2"/>
      <c r="L45" s="2"/>
    </row>
    <row r="46" spans="3:12">
      <c r="C46">
        <v>2560</v>
      </c>
      <c r="D46">
        <v>7133</v>
      </c>
      <c r="E46">
        <v>2560</v>
      </c>
      <c r="F46" t="s">
        <v>8</v>
      </c>
      <c r="G46" t="s">
        <v>22</v>
      </c>
      <c r="I46" s="13">
        <v>23.369406371536737</v>
      </c>
      <c r="J46" s="2">
        <f t="shared" si="0"/>
        <v>4.0006860299999998</v>
      </c>
      <c r="K46" s="2"/>
      <c r="L46" s="2"/>
    </row>
    <row r="47" spans="3:12">
      <c r="C47" s="3">
        <v>4096</v>
      </c>
      <c r="D47" s="3">
        <v>7133</v>
      </c>
      <c r="E47" s="3">
        <v>4096</v>
      </c>
      <c r="F47" s="3" t="s">
        <v>8</v>
      </c>
      <c r="G47" s="3" t="s">
        <v>22</v>
      </c>
      <c r="I47" s="13">
        <v>55.115699999999997</v>
      </c>
      <c r="J47" s="2">
        <f>(2*C47*D47*E47)/(I47/1000)/10^12</f>
        <v>4.342569602781059</v>
      </c>
      <c r="K47" s="2"/>
      <c r="L47" s="2"/>
    </row>
    <row r="48" spans="3:12">
      <c r="I48" s="13"/>
      <c r="J48" s="2"/>
      <c r="K48" s="2"/>
      <c r="L48" s="2"/>
    </row>
    <row r="49" spans="3:12">
      <c r="I49" s="13"/>
      <c r="J49" s="2"/>
      <c r="K49" s="2"/>
      <c r="L49" s="2"/>
    </row>
    <row r="50" spans="3:12">
      <c r="C50">
        <v>5124</v>
      </c>
      <c r="D50">
        <v>9124</v>
      </c>
      <c r="E50">
        <v>1760</v>
      </c>
      <c r="F50" t="s">
        <v>8</v>
      </c>
      <c r="G50" t="s">
        <v>8</v>
      </c>
      <c r="I50" s="13">
        <v>38.194600000000001</v>
      </c>
      <c r="J50" s="2">
        <f t="shared" ref="J50:J65" si="1">(2*C50*D50*E50)/(I50/1000)/10^12</f>
        <v>4.3085892644509958</v>
      </c>
      <c r="K50" s="2"/>
      <c r="L50" s="2"/>
    </row>
    <row r="51" spans="3:12">
      <c r="C51">
        <v>35</v>
      </c>
      <c r="D51">
        <v>8457</v>
      </c>
      <c r="E51">
        <v>1760</v>
      </c>
      <c r="F51" t="s">
        <v>8</v>
      </c>
      <c r="G51" t="s">
        <v>8</v>
      </c>
      <c r="I51" s="13">
        <v>0.54730000000000001</v>
      </c>
      <c r="J51" s="2">
        <f t="shared" si="1"/>
        <v>1.9037135026493697</v>
      </c>
      <c r="K51" s="2"/>
      <c r="L51" s="2"/>
    </row>
    <row r="52" spans="3:12">
      <c r="C52">
        <v>5124</v>
      </c>
      <c r="D52">
        <v>9124</v>
      </c>
      <c r="E52">
        <v>2048</v>
      </c>
      <c r="F52" t="s">
        <v>8</v>
      </c>
      <c r="G52" t="s">
        <v>8</v>
      </c>
      <c r="I52" s="13">
        <v>44.437100000000001</v>
      </c>
      <c r="J52" s="2">
        <f t="shared" si="1"/>
        <v>4.3093189271127059</v>
      </c>
      <c r="K52" s="2"/>
      <c r="L52" s="2"/>
    </row>
    <row r="53" spans="3:12">
      <c r="C53">
        <v>35</v>
      </c>
      <c r="D53">
        <v>8457</v>
      </c>
      <c r="E53">
        <v>2048</v>
      </c>
      <c r="F53" t="s">
        <v>8</v>
      </c>
      <c r="G53" t="s">
        <v>8</v>
      </c>
      <c r="I53" s="13">
        <v>0.66190000000000004</v>
      </c>
      <c r="J53" s="2">
        <f t="shared" si="1"/>
        <v>1.8316898625169964</v>
      </c>
      <c r="K53" s="2"/>
      <c r="L53" s="2"/>
    </row>
    <row r="54" spans="3:12">
      <c r="C54">
        <v>5124</v>
      </c>
      <c r="D54">
        <v>9124</v>
      </c>
      <c r="E54">
        <v>2560</v>
      </c>
      <c r="F54" t="s">
        <v>8</v>
      </c>
      <c r="G54" t="s">
        <v>8</v>
      </c>
      <c r="I54" s="13">
        <v>55.539699999999996</v>
      </c>
      <c r="J54" s="2">
        <f t="shared" si="1"/>
        <v>4.3098368395940208</v>
      </c>
      <c r="K54" s="2"/>
      <c r="L54" s="2"/>
    </row>
    <row r="55" spans="3:12">
      <c r="C55">
        <v>35</v>
      </c>
      <c r="D55">
        <v>8457</v>
      </c>
      <c r="E55">
        <v>2560</v>
      </c>
      <c r="F55" t="s">
        <v>8</v>
      </c>
      <c r="G55" t="s">
        <v>8</v>
      </c>
      <c r="I55" s="13">
        <v>0.80349999999999999</v>
      </c>
      <c r="J55" s="2">
        <f t="shared" si="1"/>
        <v>1.8861162414436841</v>
      </c>
      <c r="K55" s="2"/>
      <c r="L55" s="2"/>
    </row>
    <row r="56" spans="3:12">
      <c r="C56">
        <v>5124</v>
      </c>
      <c r="D56">
        <v>9124</v>
      </c>
      <c r="E56">
        <v>4096</v>
      </c>
      <c r="F56" t="s">
        <v>8</v>
      </c>
      <c r="G56" t="s">
        <v>8</v>
      </c>
      <c r="I56" s="13">
        <v>87.715199999999996</v>
      </c>
      <c r="J56" s="2">
        <f t="shared" si="1"/>
        <v>4.3662588946043561</v>
      </c>
      <c r="K56" s="2"/>
      <c r="L56" s="2"/>
    </row>
    <row r="57" spans="3:12">
      <c r="C57">
        <v>35</v>
      </c>
      <c r="D57">
        <v>8457</v>
      </c>
      <c r="E57">
        <v>4096</v>
      </c>
      <c r="F57" t="s">
        <v>8</v>
      </c>
      <c r="G57" t="s">
        <v>8</v>
      </c>
      <c r="I57" s="13">
        <v>1.2481</v>
      </c>
      <c r="J57" s="2">
        <f t="shared" si="1"/>
        <v>1.9427858665171061</v>
      </c>
      <c r="K57" s="2"/>
      <c r="L57" s="2"/>
    </row>
    <row r="58" spans="3:12">
      <c r="C58">
        <v>5124</v>
      </c>
      <c r="D58">
        <v>9124</v>
      </c>
      <c r="E58">
        <v>1760</v>
      </c>
      <c r="F58" t="s">
        <v>22</v>
      </c>
      <c r="G58" t="s">
        <v>8</v>
      </c>
      <c r="I58" s="13">
        <v>37.909599999999998</v>
      </c>
      <c r="J58" s="2">
        <f t="shared" si="1"/>
        <v>4.340980741553591</v>
      </c>
      <c r="K58" s="2"/>
      <c r="L58" s="2"/>
    </row>
    <row r="59" spans="3:12">
      <c r="C59">
        <v>35</v>
      </c>
      <c r="D59">
        <v>8457</v>
      </c>
      <c r="E59">
        <v>1760</v>
      </c>
      <c r="F59" t="s">
        <v>22</v>
      </c>
      <c r="G59" t="s">
        <v>8</v>
      </c>
      <c r="I59" s="13">
        <v>0.53960000000000008</v>
      </c>
      <c r="J59" s="2">
        <f t="shared" si="1"/>
        <v>1.930879169755374</v>
      </c>
      <c r="K59" s="2"/>
      <c r="L59" s="2"/>
    </row>
    <row r="60" spans="3:12">
      <c r="C60">
        <v>5124</v>
      </c>
      <c r="D60">
        <v>9124</v>
      </c>
      <c r="E60">
        <v>2048</v>
      </c>
      <c r="F60" t="s">
        <v>22</v>
      </c>
      <c r="G60" t="s">
        <v>8</v>
      </c>
      <c r="I60" s="13">
        <v>44.522400000000005</v>
      </c>
      <c r="J60" s="2">
        <f t="shared" si="1"/>
        <v>4.3010627480998327</v>
      </c>
      <c r="K60" s="2"/>
      <c r="L60" s="2"/>
    </row>
    <row r="61" spans="3:12">
      <c r="C61">
        <v>35</v>
      </c>
      <c r="D61">
        <v>8457</v>
      </c>
      <c r="E61">
        <v>2048</v>
      </c>
      <c r="F61" t="s">
        <v>22</v>
      </c>
      <c r="G61" t="s">
        <v>8</v>
      </c>
      <c r="I61" s="13">
        <v>0.64229999999999998</v>
      </c>
      <c r="J61" s="2">
        <f t="shared" si="1"/>
        <v>1.8875844932274639</v>
      </c>
      <c r="K61" s="2"/>
      <c r="L61" s="2"/>
    </row>
    <row r="62" spans="3:12">
      <c r="C62">
        <v>5124</v>
      </c>
      <c r="D62">
        <v>9124</v>
      </c>
      <c r="E62">
        <v>2560</v>
      </c>
      <c r="F62" t="s">
        <v>22</v>
      </c>
      <c r="G62" t="s">
        <v>8</v>
      </c>
      <c r="I62" s="13">
        <v>55.704500000000003</v>
      </c>
      <c r="J62" s="2">
        <f t="shared" si="1"/>
        <v>4.2970863237260897</v>
      </c>
      <c r="K62" s="2"/>
      <c r="L62" s="2"/>
    </row>
    <row r="63" spans="3:12">
      <c r="C63">
        <v>35</v>
      </c>
      <c r="D63">
        <v>8457</v>
      </c>
      <c r="E63">
        <v>2560</v>
      </c>
      <c r="F63" t="s">
        <v>22</v>
      </c>
      <c r="G63" t="s">
        <v>8</v>
      </c>
      <c r="I63" s="13">
        <v>0.83720000000000006</v>
      </c>
      <c r="J63" s="2">
        <f t="shared" si="1"/>
        <v>1.8101939799331102</v>
      </c>
      <c r="K63" s="2"/>
      <c r="L63" s="2"/>
    </row>
    <row r="64" spans="3:12">
      <c r="C64">
        <v>5124</v>
      </c>
      <c r="D64">
        <v>9124</v>
      </c>
      <c r="E64">
        <v>4096</v>
      </c>
      <c r="F64" t="s">
        <v>22</v>
      </c>
      <c r="G64" t="s">
        <v>8</v>
      </c>
      <c r="I64" s="13">
        <v>87.778100000000009</v>
      </c>
      <c r="J64" s="2">
        <f t="shared" si="1"/>
        <v>4.3631301223425885</v>
      </c>
      <c r="K64" s="2"/>
      <c r="L64" s="2"/>
    </row>
    <row r="65" spans="3:12">
      <c r="C65">
        <v>35</v>
      </c>
      <c r="D65">
        <v>8457</v>
      </c>
      <c r="E65">
        <v>4096</v>
      </c>
      <c r="F65" t="s">
        <v>22</v>
      </c>
      <c r="G65" t="s">
        <v>8</v>
      </c>
      <c r="I65" s="13">
        <v>1.2887999999999999</v>
      </c>
      <c r="J65" s="2">
        <f t="shared" si="1"/>
        <v>1.8814331471135943</v>
      </c>
      <c r="K65" s="2"/>
      <c r="L65" s="2"/>
    </row>
    <row r="66" spans="3:12">
      <c r="I66" s="13"/>
      <c r="J66" s="2"/>
      <c r="K66" s="2"/>
      <c r="L66" s="2"/>
    </row>
    <row r="67" spans="3:12">
      <c r="C67">
        <v>7680</v>
      </c>
      <c r="D67">
        <v>16</v>
      </c>
      <c r="E67">
        <v>2560</v>
      </c>
      <c r="F67" t="s">
        <v>8</v>
      </c>
      <c r="G67" t="s">
        <v>8</v>
      </c>
      <c r="I67" s="13">
        <v>0.3831384926141691</v>
      </c>
      <c r="J67" s="2">
        <f t="shared" ref="J67:J82" si="2">(2*C67*D67*E67)/(I67/1000)/10^12</f>
        <v>1.6420840299999997</v>
      </c>
      <c r="K67" s="2"/>
      <c r="L67" s="2"/>
    </row>
    <row r="68" spans="3:12">
      <c r="C68">
        <v>7680</v>
      </c>
      <c r="D68">
        <v>32</v>
      </c>
      <c r="E68">
        <v>2560</v>
      </c>
      <c r="F68" t="s">
        <v>8</v>
      </c>
      <c r="G68" t="s">
        <v>8</v>
      </c>
      <c r="I68" s="13">
        <v>0.4926029105295946</v>
      </c>
      <c r="J68" s="2">
        <f t="shared" si="2"/>
        <v>2.5543722399999993</v>
      </c>
      <c r="K68" s="2"/>
      <c r="L68" s="2"/>
    </row>
    <row r="69" spans="3:12">
      <c r="C69">
        <v>7680</v>
      </c>
      <c r="D69">
        <v>64</v>
      </c>
      <c r="E69">
        <v>2560</v>
      </c>
      <c r="F69" t="s">
        <v>8</v>
      </c>
      <c r="G69" t="s">
        <v>8</v>
      </c>
      <c r="I69" s="13">
        <v>0.7779679445844544</v>
      </c>
      <c r="J69" s="2">
        <f t="shared" si="2"/>
        <v>3.23481503</v>
      </c>
      <c r="K69" s="2"/>
      <c r="L69" s="2"/>
    </row>
    <row r="70" spans="3:12">
      <c r="C70">
        <v>7680</v>
      </c>
      <c r="D70">
        <v>128</v>
      </c>
      <c r="E70">
        <v>2560</v>
      </c>
      <c r="F70" t="s">
        <v>8</v>
      </c>
      <c r="G70" t="s">
        <v>8</v>
      </c>
      <c r="I70" s="13">
        <v>1.3814000000000002</v>
      </c>
      <c r="J70" s="2">
        <f t="shared" si="2"/>
        <v>3.6435245403214132</v>
      </c>
      <c r="K70" s="2"/>
      <c r="L70" s="2"/>
    </row>
    <row r="71" spans="3:12">
      <c r="C71">
        <v>7680</v>
      </c>
      <c r="D71">
        <v>16</v>
      </c>
      <c r="E71">
        <v>2560</v>
      </c>
      <c r="F71" t="s">
        <v>22</v>
      </c>
      <c r="G71" t="s">
        <v>8</v>
      </c>
      <c r="I71" s="13">
        <v>0.38737225707861489</v>
      </c>
      <c r="J71" s="2">
        <f t="shared" si="2"/>
        <v>1.6241369599999997</v>
      </c>
      <c r="K71" s="2"/>
      <c r="L71" s="2"/>
    </row>
    <row r="72" spans="3:12">
      <c r="C72">
        <v>7680</v>
      </c>
      <c r="D72">
        <v>32</v>
      </c>
      <c r="E72">
        <v>2560</v>
      </c>
      <c r="F72" t="s">
        <v>22</v>
      </c>
      <c r="G72" t="s">
        <v>8</v>
      </c>
      <c r="I72" s="13">
        <v>0.48829698241569464</v>
      </c>
      <c r="J72" s="2">
        <f t="shared" si="2"/>
        <v>2.5768973499999999</v>
      </c>
      <c r="K72" s="2"/>
      <c r="L72" s="2"/>
    </row>
    <row r="73" spans="3:12">
      <c r="C73">
        <v>7680</v>
      </c>
      <c r="D73">
        <v>64</v>
      </c>
      <c r="E73">
        <v>2560</v>
      </c>
      <c r="F73" t="s">
        <v>22</v>
      </c>
      <c r="G73" t="s">
        <v>8</v>
      </c>
      <c r="I73" s="13">
        <v>0.76290000000000002</v>
      </c>
      <c r="J73" s="2">
        <f t="shared" si="2"/>
        <v>3.2987054659850568</v>
      </c>
      <c r="K73" s="2"/>
      <c r="L73" s="2"/>
    </row>
    <row r="74" spans="3:12">
      <c r="C74">
        <v>7680</v>
      </c>
      <c r="D74">
        <v>128</v>
      </c>
      <c r="E74">
        <v>2560</v>
      </c>
      <c r="F74" t="s">
        <v>22</v>
      </c>
      <c r="G74" t="s">
        <v>8</v>
      </c>
      <c r="I74" s="13">
        <v>1.3599000000000001</v>
      </c>
      <c r="J74" s="2">
        <f t="shared" si="2"/>
        <v>3.7011286123979703</v>
      </c>
      <c r="K74" s="2"/>
      <c r="L74" s="2"/>
    </row>
    <row r="75" spans="3:12">
      <c r="C75">
        <f>3*1024</f>
        <v>3072</v>
      </c>
      <c r="D75">
        <v>16</v>
      </c>
      <c r="E75">
        <v>1024</v>
      </c>
      <c r="F75" t="s">
        <v>8</v>
      </c>
      <c r="G75" t="s">
        <v>8</v>
      </c>
      <c r="I75" s="13">
        <v>4.8450724264313495E-2</v>
      </c>
      <c r="J75" s="2">
        <f t="shared" si="2"/>
        <v>2.0776427499999999</v>
      </c>
      <c r="K75" s="2"/>
      <c r="L75" s="2"/>
    </row>
    <row r="76" spans="3:12">
      <c r="C76">
        <f t="shared" ref="C76:C82" si="3">3*1024</f>
        <v>3072</v>
      </c>
      <c r="D76">
        <v>32</v>
      </c>
      <c r="E76">
        <v>1024</v>
      </c>
      <c r="F76" t="s">
        <v>8</v>
      </c>
      <c r="G76" t="s">
        <v>8</v>
      </c>
      <c r="I76" s="13">
        <v>8.4680267294530751E-2</v>
      </c>
      <c r="J76" s="2">
        <f t="shared" si="2"/>
        <v>2.3774912199999996</v>
      </c>
      <c r="K76" s="2"/>
      <c r="L76" s="2"/>
    </row>
    <row r="77" spans="3:12">
      <c r="C77">
        <f t="shared" si="3"/>
        <v>3072</v>
      </c>
      <c r="D77">
        <v>64</v>
      </c>
      <c r="E77">
        <v>1024</v>
      </c>
      <c r="F77" t="s">
        <v>8</v>
      </c>
      <c r="G77" t="s">
        <v>8</v>
      </c>
      <c r="I77" s="13">
        <v>0.14181100737104649</v>
      </c>
      <c r="J77" s="2">
        <f t="shared" si="2"/>
        <v>2.8393648099999993</v>
      </c>
      <c r="K77" s="2"/>
      <c r="L77" s="2"/>
    </row>
    <row r="78" spans="3:12">
      <c r="C78">
        <f t="shared" si="3"/>
        <v>3072</v>
      </c>
      <c r="D78">
        <v>128</v>
      </c>
      <c r="E78">
        <v>1024</v>
      </c>
      <c r="F78" t="s">
        <v>8</v>
      </c>
      <c r="G78" t="s">
        <v>8</v>
      </c>
      <c r="I78" s="13">
        <v>0.25630000000000003</v>
      </c>
      <c r="J78" s="2">
        <f t="shared" si="2"/>
        <v>3.1420459149434254</v>
      </c>
      <c r="K78" s="2"/>
      <c r="L78" s="2"/>
    </row>
    <row r="79" spans="3:12">
      <c r="C79">
        <f t="shared" si="3"/>
        <v>3072</v>
      </c>
      <c r="D79">
        <v>16</v>
      </c>
      <c r="E79">
        <v>1024</v>
      </c>
      <c r="F79" t="s">
        <v>22</v>
      </c>
      <c r="G79" t="s">
        <v>8</v>
      </c>
      <c r="I79" s="13">
        <v>5.0262903176011661E-2</v>
      </c>
      <c r="J79" s="2">
        <f t="shared" si="2"/>
        <v>2.0027354099999997</v>
      </c>
      <c r="K79" s="2"/>
      <c r="L79" s="2"/>
    </row>
    <row r="80" spans="3:12">
      <c r="C80">
        <f t="shared" si="3"/>
        <v>3072</v>
      </c>
      <c r="D80">
        <v>32</v>
      </c>
      <c r="E80">
        <v>1024</v>
      </c>
      <c r="F80" t="s">
        <v>22</v>
      </c>
      <c r="G80" t="s">
        <v>8</v>
      </c>
      <c r="I80" s="13">
        <v>8.3912497052613791E-2</v>
      </c>
      <c r="J80" s="2">
        <f t="shared" si="2"/>
        <v>2.3992444399999995</v>
      </c>
      <c r="K80" s="2"/>
      <c r="L80" s="2"/>
    </row>
    <row r="81" spans="3:12">
      <c r="C81">
        <f t="shared" si="3"/>
        <v>3072</v>
      </c>
      <c r="D81">
        <v>64</v>
      </c>
      <c r="E81">
        <v>1024</v>
      </c>
      <c r="F81" t="s">
        <v>22</v>
      </c>
      <c r="G81" t="s">
        <v>8</v>
      </c>
      <c r="I81" s="13">
        <v>0.13992666211977828</v>
      </c>
      <c r="J81" s="2">
        <f t="shared" si="2"/>
        <v>2.877601579999999</v>
      </c>
      <c r="K81" s="2"/>
      <c r="L81" s="2"/>
    </row>
    <row r="82" spans="3:12">
      <c r="C82">
        <f t="shared" si="3"/>
        <v>3072</v>
      </c>
      <c r="D82">
        <v>128</v>
      </c>
      <c r="E82">
        <v>1024</v>
      </c>
      <c r="F82" t="s">
        <v>22</v>
      </c>
      <c r="G82" t="s">
        <v>8</v>
      </c>
      <c r="I82" s="13">
        <v>0.27034239266366439</v>
      </c>
      <c r="J82" s="2">
        <f t="shared" si="2"/>
        <v>2.9788386500000001</v>
      </c>
      <c r="K82" s="2"/>
      <c r="L82" s="2"/>
    </row>
    <row r="83" spans="3:12">
      <c r="I83" s="13"/>
      <c r="J83" s="2"/>
      <c r="K83" s="2"/>
      <c r="L83" s="2"/>
    </row>
    <row r="84" spans="3:12">
      <c r="C84">
        <v>3072</v>
      </c>
      <c r="D84">
        <v>7435</v>
      </c>
      <c r="E84">
        <v>1024</v>
      </c>
      <c r="F84" t="s">
        <v>8</v>
      </c>
      <c r="G84" t="s">
        <v>22</v>
      </c>
      <c r="I84" s="13">
        <v>10.945200000000002</v>
      </c>
      <c r="J84" s="2">
        <f t="shared" ref="J84:J85" si="4">(2*C84*D84*E84)/(I84/1000)/10^12</f>
        <v>4.2737433176186812</v>
      </c>
      <c r="K84" s="2"/>
      <c r="L84" s="2"/>
    </row>
    <row r="85" spans="3:12">
      <c r="C85">
        <v>7680</v>
      </c>
      <c r="D85">
        <v>5481</v>
      </c>
      <c r="E85">
        <v>2560</v>
      </c>
      <c r="F85" t="s">
        <v>8</v>
      </c>
      <c r="G85" t="s">
        <v>22</v>
      </c>
      <c r="I85" s="13">
        <v>52.102900000000005</v>
      </c>
      <c r="J85" s="2">
        <f t="shared" si="4"/>
        <v>4.1364624541052413</v>
      </c>
      <c r="K85" s="2"/>
      <c r="L85" s="2"/>
    </row>
    <row r="86" spans="3:12">
      <c r="J86" s="2"/>
    </row>
    <row r="87" spans="3:12">
      <c r="C87">
        <v>512</v>
      </c>
      <c r="D87">
        <v>8</v>
      </c>
      <c r="E87">
        <v>500000</v>
      </c>
      <c r="F87" t="s">
        <v>8</v>
      </c>
      <c r="G87" t="s">
        <v>8</v>
      </c>
      <c r="I87" s="2">
        <v>3.8641705194298961</v>
      </c>
      <c r="J87" s="2">
        <f t="shared" ref="J87:J150" si="5">(2*C87*D87*E87)/(I87/1000)/10^12</f>
        <v>1.0599946299999998</v>
      </c>
    </row>
    <row r="88" spans="3:12">
      <c r="C88">
        <v>1024</v>
      </c>
      <c r="D88">
        <v>8</v>
      </c>
      <c r="E88">
        <v>500000</v>
      </c>
      <c r="F88" t="s">
        <v>8</v>
      </c>
      <c r="G88" t="s">
        <v>8</v>
      </c>
      <c r="I88" s="2">
        <v>7.1150378461474171</v>
      </c>
      <c r="J88" s="2">
        <f t="shared" si="5"/>
        <v>1.1513642199999998</v>
      </c>
    </row>
    <row r="89" spans="3:12">
      <c r="C89">
        <v>512</v>
      </c>
      <c r="D89">
        <v>16</v>
      </c>
      <c r="E89">
        <v>500000</v>
      </c>
      <c r="F89" t="s">
        <v>8</v>
      </c>
      <c r="G89" t="s">
        <v>8</v>
      </c>
      <c r="I89" s="2">
        <v>4.9454348655741818</v>
      </c>
      <c r="J89" s="2">
        <f t="shared" si="5"/>
        <v>1.65647718</v>
      </c>
    </row>
    <row r="90" spans="3:12">
      <c r="C90">
        <v>1024</v>
      </c>
      <c r="D90">
        <v>16</v>
      </c>
      <c r="E90">
        <v>500000</v>
      </c>
      <c r="F90" t="s">
        <v>8</v>
      </c>
      <c r="G90" t="s">
        <v>8</v>
      </c>
      <c r="I90" s="2">
        <v>8.6077258731837585</v>
      </c>
      <c r="J90" s="2">
        <f t="shared" si="5"/>
        <v>1.9034063400000001</v>
      </c>
    </row>
    <row r="91" spans="3:12">
      <c r="C91">
        <v>512</v>
      </c>
      <c r="D91">
        <v>8</v>
      </c>
      <c r="E91">
        <v>500000</v>
      </c>
      <c r="F91" t="s">
        <v>22</v>
      </c>
      <c r="G91" t="s">
        <v>8</v>
      </c>
      <c r="I91" s="2">
        <v>3.8685726854797609</v>
      </c>
      <c r="J91" s="2">
        <f t="shared" si="5"/>
        <v>1.0587884299999999</v>
      </c>
    </row>
    <row r="92" spans="3:12">
      <c r="C92">
        <v>1024</v>
      </c>
      <c r="D92">
        <v>8</v>
      </c>
      <c r="E92">
        <v>500000</v>
      </c>
      <c r="F92" t="s">
        <v>22</v>
      </c>
      <c r="G92" t="s">
        <v>8</v>
      </c>
      <c r="I92" s="2">
        <v>7.1039843101846518</v>
      </c>
      <c r="J92" s="2">
        <f t="shared" si="5"/>
        <v>1.1531556999999999</v>
      </c>
    </row>
    <row r="93" spans="3:12">
      <c r="C93">
        <v>512</v>
      </c>
      <c r="D93">
        <v>16</v>
      </c>
      <c r="E93">
        <v>500000</v>
      </c>
      <c r="F93" t="s">
        <v>22</v>
      </c>
      <c r="G93" t="s">
        <v>8</v>
      </c>
      <c r="I93" s="2">
        <v>5.0176503753281487</v>
      </c>
      <c r="J93" s="2">
        <f t="shared" si="5"/>
        <v>1.6326366700000003</v>
      </c>
    </row>
    <row r="94" spans="3:12">
      <c r="C94">
        <v>1024</v>
      </c>
      <c r="D94">
        <v>16</v>
      </c>
      <c r="E94">
        <v>500000</v>
      </c>
      <c r="F94" t="s">
        <v>22</v>
      </c>
      <c r="G94" t="s">
        <v>8</v>
      </c>
      <c r="I94" s="2">
        <v>8.614156690385057</v>
      </c>
      <c r="J94" s="2">
        <f t="shared" si="5"/>
        <v>1.90198537</v>
      </c>
    </row>
    <row r="95" spans="3:12">
      <c r="C95">
        <v>1024</v>
      </c>
      <c r="D95">
        <v>700</v>
      </c>
      <c r="E95">
        <v>512</v>
      </c>
      <c r="F95" t="s">
        <v>8</v>
      </c>
      <c r="G95" t="s">
        <v>8</v>
      </c>
      <c r="I95" s="2">
        <v>0.31942357091104912</v>
      </c>
      <c r="J95" s="2">
        <f t="shared" si="5"/>
        <v>2.2978992999999996</v>
      </c>
    </row>
    <row r="96" spans="3:12">
      <c r="C96">
        <v>1024</v>
      </c>
      <c r="D96">
        <v>700</v>
      </c>
      <c r="E96">
        <v>512</v>
      </c>
      <c r="F96" t="s">
        <v>22</v>
      </c>
      <c r="G96" t="s">
        <v>8</v>
      </c>
      <c r="I96" s="2">
        <v>0.31957592129232915</v>
      </c>
      <c r="J96" s="2">
        <f t="shared" si="5"/>
        <v>2.2968038299999995</v>
      </c>
    </row>
    <row r="97" spans="1:10">
      <c r="C97">
        <v>7680</v>
      </c>
      <c r="D97">
        <v>24000</v>
      </c>
      <c r="E97">
        <v>2560</v>
      </c>
      <c r="F97" t="s">
        <v>8</v>
      </c>
      <c r="G97" t="s">
        <v>8</v>
      </c>
      <c r="I97" s="2">
        <v>221.64992493913047</v>
      </c>
      <c r="J97" s="2">
        <f t="shared" si="5"/>
        <v>4.2576978099999989</v>
      </c>
    </row>
    <row r="98" spans="1:10">
      <c r="C98">
        <v>6144</v>
      </c>
      <c r="D98">
        <v>24000</v>
      </c>
      <c r="E98">
        <v>2048</v>
      </c>
      <c r="F98" t="s">
        <v>8</v>
      </c>
      <c r="G98" t="s">
        <v>8</v>
      </c>
      <c r="I98" s="2">
        <v>147.66284045419013</v>
      </c>
      <c r="J98" s="2">
        <f t="shared" si="5"/>
        <v>4.0902624799999998</v>
      </c>
    </row>
    <row r="99" spans="1:10">
      <c r="A99" s="3"/>
      <c r="C99" s="3">
        <v>4608</v>
      </c>
      <c r="D99" s="3">
        <v>24000</v>
      </c>
      <c r="E99" s="3">
        <v>1536</v>
      </c>
      <c r="F99" s="3" t="s">
        <v>8</v>
      </c>
      <c r="G99" s="3" t="s">
        <v>8</v>
      </c>
      <c r="H99" s="3"/>
      <c r="I99" s="2">
        <v>79.513792836573529</v>
      </c>
      <c r="J99" s="2">
        <f t="shared" si="5"/>
        <v>4.2727005199999999</v>
      </c>
    </row>
    <row r="100" spans="1:10">
      <c r="A100" s="3"/>
      <c r="C100" s="3">
        <v>8448</v>
      </c>
      <c r="D100" s="3">
        <v>24000</v>
      </c>
      <c r="E100" s="3">
        <v>2816</v>
      </c>
      <c r="F100" s="3" t="s">
        <v>8</v>
      </c>
      <c r="G100" s="3" t="s">
        <v>8</v>
      </c>
      <c r="H100" s="3"/>
      <c r="I100" s="2">
        <v>279.49152775309955</v>
      </c>
      <c r="J100" s="2">
        <f t="shared" si="5"/>
        <v>4.085631049999999</v>
      </c>
    </row>
    <row r="101" spans="1:10">
      <c r="A101" s="3"/>
      <c r="C101" s="3">
        <v>3072</v>
      </c>
      <c r="D101" s="3">
        <v>24000</v>
      </c>
      <c r="E101" s="3">
        <v>1024</v>
      </c>
      <c r="F101" s="3" t="s">
        <v>8</v>
      </c>
      <c r="G101" s="3" t="s">
        <v>8</v>
      </c>
      <c r="H101" s="3"/>
      <c r="I101" s="2">
        <v>35.439664649745815</v>
      </c>
      <c r="J101" s="2">
        <f t="shared" si="5"/>
        <v>4.2606199999999994</v>
      </c>
    </row>
    <row r="102" spans="1:10">
      <c r="C102">
        <v>7680</v>
      </c>
      <c r="D102">
        <v>48000</v>
      </c>
      <c r="E102">
        <v>2560</v>
      </c>
      <c r="F102" t="s">
        <v>8</v>
      </c>
      <c r="G102" t="s">
        <v>8</v>
      </c>
      <c r="I102" s="2">
        <v>439.01032691996892</v>
      </c>
      <c r="J102" s="2">
        <f t="shared" si="5"/>
        <v>4.2992993199999994</v>
      </c>
    </row>
    <row r="103" spans="1:10">
      <c r="C103">
        <v>6144</v>
      </c>
      <c r="D103">
        <v>48000</v>
      </c>
      <c r="E103">
        <v>2048</v>
      </c>
      <c r="F103" t="s">
        <v>8</v>
      </c>
      <c r="G103" t="s">
        <v>8</v>
      </c>
      <c r="I103" s="2">
        <v>281.19163058905355</v>
      </c>
      <c r="J103" s="2">
        <f t="shared" si="5"/>
        <v>4.2958588399999993</v>
      </c>
    </row>
    <row r="104" spans="1:10">
      <c r="A104" s="3"/>
      <c r="C104" s="3">
        <v>4608</v>
      </c>
      <c r="D104" s="3">
        <v>48000</v>
      </c>
      <c r="E104" s="3">
        <v>1536</v>
      </c>
      <c r="F104" s="3" t="s">
        <v>8</v>
      </c>
      <c r="G104" s="3" t="s">
        <v>8</v>
      </c>
      <c r="H104" s="3"/>
      <c r="I104" s="2">
        <v>158.72018556966142</v>
      </c>
      <c r="J104" s="2">
        <f t="shared" si="5"/>
        <v>4.2809756399999994</v>
      </c>
    </row>
    <row r="105" spans="1:10">
      <c r="A105" s="3"/>
      <c r="C105" s="3">
        <v>8448</v>
      </c>
      <c r="D105" s="3">
        <v>48000</v>
      </c>
      <c r="E105" s="3">
        <v>2816</v>
      </c>
      <c r="F105" s="3" t="s">
        <v>8</v>
      </c>
      <c r="G105" s="3" t="s">
        <v>8</v>
      </c>
      <c r="H105" s="3"/>
      <c r="I105" s="2">
        <v>534.11113510457687</v>
      </c>
      <c r="J105" s="2">
        <f t="shared" si="5"/>
        <v>4.2758863800000002</v>
      </c>
    </row>
    <row r="106" spans="1:10">
      <c r="A106" s="3"/>
      <c r="C106" s="3">
        <v>3072</v>
      </c>
      <c r="D106" s="3">
        <v>48000</v>
      </c>
      <c r="E106" s="3">
        <v>1024</v>
      </c>
      <c r="F106" s="3" t="s">
        <v>8</v>
      </c>
      <c r="G106" s="3" t="s">
        <v>8</v>
      </c>
      <c r="H106" s="3"/>
      <c r="I106" s="2">
        <v>71.410618387146442</v>
      </c>
      <c r="J106" s="2">
        <f t="shared" si="5"/>
        <v>4.2289213400000003</v>
      </c>
    </row>
    <row r="107" spans="1:10">
      <c r="C107">
        <v>7680</v>
      </c>
      <c r="D107">
        <v>24000</v>
      </c>
      <c r="E107">
        <v>2560</v>
      </c>
      <c r="F107" t="s">
        <v>22</v>
      </c>
      <c r="G107" t="s">
        <v>8</v>
      </c>
      <c r="I107" s="2">
        <v>231.47200301862847</v>
      </c>
      <c r="J107" s="2">
        <f t="shared" si="5"/>
        <v>4.0770304299999998</v>
      </c>
    </row>
    <row r="108" spans="1:10">
      <c r="C108">
        <v>6144</v>
      </c>
      <c r="D108">
        <v>24000</v>
      </c>
      <c r="E108">
        <v>2048</v>
      </c>
      <c r="F108" t="s">
        <v>22</v>
      </c>
      <c r="G108" t="s">
        <v>8</v>
      </c>
      <c r="I108" s="2">
        <v>151.0735982028003</v>
      </c>
      <c r="J108" s="2">
        <f t="shared" si="5"/>
        <v>3.99791746</v>
      </c>
    </row>
    <row r="109" spans="1:10">
      <c r="A109" s="3"/>
      <c r="C109" s="3">
        <v>4608</v>
      </c>
      <c r="D109" s="3">
        <v>24000</v>
      </c>
      <c r="E109" s="3">
        <v>1536</v>
      </c>
      <c r="F109" s="3" t="s">
        <v>22</v>
      </c>
      <c r="G109" s="3" t="s">
        <v>8</v>
      </c>
      <c r="H109" s="3"/>
      <c r="I109" s="2">
        <v>80.074460546398797</v>
      </c>
      <c r="J109" s="2">
        <f t="shared" si="5"/>
        <v>4.2427837999999998</v>
      </c>
    </row>
    <row r="110" spans="1:10">
      <c r="A110" s="3"/>
      <c r="C110" s="3">
        <v>8448</v>
      </c>
      <c r="D110" s="3">
        <v>24000</v>
      </c>
      <c r="E110" s="3">
        <v>2816</v>
      </c>
      <c r="F110" s="3" t="s">
        <v>22</v>
      </c>
      <c r="G110" s="3" t="s">
        <v>8</v>
      </c>
      <c r="H110" s="3"/>
      <c r="I110" s="2">
        <v>280.39447882166297</v>
      </c>
      <c r="J110" s="2">
        <f t="shared" si="5"/>
        <v>4.0724741399999997</v>
      </c>
    </row>
    <row r="111" spans="1:10">
      <c r="A111" s="3"/>
      <c r="C111" s="3">
        <v>3072</v>
      </c>
      <c r="D111" s="3">
        <v>24000</v>
      </c>
      <c r="E111" s="3">
        <v>1024</v>
      </c>
      <c r="F111" s="3" t="s">
        <v>22</v>
      </c>
      <c r="G111" s="3" t="s">
        <v>8</v>
      </c>
      <c r="H111" s="3"/>
      <c r="I111" s="2">
        <v>35.595970042937253</v>
      </c>
      <c r="J111" s="2">
        <f t="shared" si="5"/>
        <v>4.2419111999999997</v>
      </c>
    </row>
    <row r="112" spans="1:10">
      <c r="C112">
        <v>7680</v>
      </c>
      <c r="D112">
        <v>48000</v>
      </c>
      <c r="E112">
        <v>2560</v>
      </c>
      <c r="F112" t="s">
        <v>22</v>
      </c>
      <c r="G112" t="s">
        <v>8</v>
      </c>
      <c r="I112" s="2">
        <v>443.8841160217363</v>
      </c>
      <c r="J112" s="2">
        <f t="shared" si="5"/>
        <v>4.2520935799999995</v>
      </c>
    </row>
    <row r="113" spans="1:10">
      <c r="C113">
        <v>6144</v>
      </c>
      <c r="D113">
        <v>48000</v>
      </c>
      <c r="E113">
        <v>2048</v>
      </c>
      <c r="F113" t="s">
        <v>22</v>
      </c>
      <c r="G113" t="s">
        <v>8</v>
      </c>
      <c r="I113" s="2">
        <v>295.3189056155382</v>
      </c>
      <c r="J113" s="2">
        <f t="shared" si="5"/>
        <v>4.0903563199999997</v>
      </c>
    </row>
    <row r="114" spans="1:10">
      <c r="A114" s="3"/>
      <c r="C114" s="3">
        <v>4608</v>
      </c>
      <c r="D114" s="3">
        <v>48000</v>
      </c>
      <c r="E114" s="3">
        <v>1536</v>
      </c>
      <c r="F114" s="3" t="s">
        <v>22</v>
      </c>
      <c r="G114" s="3" t="s">
        <v>8</v>
      </c>
      <c r="H114" s="3"/>
      <c r="I114" s="2">
        <v>159.4163960483709</v>
      </c>
      <c r="J114" s="2">
        <f t="shared" si="5"/>
        <v>4.2622795699999996</v>
      </c>
    </row>
    <row r="115" spans="1:10">
      <c r="A115" s="3"/>
      <c r="C115" s="3">
        <v>8448</v>
      </c>
      <c r="D115" s="3">
        <v>48000</v>
      </c>
      <c r="E115" s="3">
        <v>2816</v>
      </c>
      <c r="F115" s="3" t="s">
        <v>22</v>
      </c>
      <c r="G115" s="3" t="s">
        <v>8</v>
      </c>
      <c r="H115" s="3"/>
      <c r="I115" s="2">
        <v>538.4584335827127</v>
      </c>
      <c r="J115" s="2">
        <f t="shared" si="5"/>
        <v>4.2413645799999999</v>
      </c>
    </row>
    <row r="116" spans="1:10">
      <c r="A116" s="3"/>
      <c r="C116" s="3">
        <v>3072</v>
      </c>
      <c r="D116" s="3">
        <v>48000</v>
      </c>
      <c r="E116" s="3">
        <v>1024</v>
      </c>
      <c r="F116" s="3" t="s">
        <v>22</v>
      </c>
      <c r="G116" s="3" t="s">
        <v>8</v>
      </c>
      <c r="H116" s="3"/>
      <c r="I116" s="2">
        <v>71.793876132008037</v>
      </c>
      <c r="J116" s="2">
        <f t="shared" si="5"/>
        <v>4.2063460599999996</v>
      </c>
    </row>
    <row r="117" spans="1:10">
      <c r="A117" s="3"/>
      <c r="C117" s="3">
        <v>6144</v>
      </c>
      <c r="D117" s="3">
        <v>16</v>
      </c>
      <c r="E117" s="3">
        <v>2048</v>
      </c>
      <c r="F117" s="3" t="s">
        <v>8</v>
      </c>
      <c r="G117" s="3" t="s">
        <v>8</v>
      </c>
      <c r="H117" s="3"/>
      <c r="I117" s="2">
        <v>0.2440202949586612</v>
      </c>
      <c r="J117" s="2">
        <f t="shared" si="5"/>
        <v>1.6500807199999998</v>
      </c>
    </row>
    <row r="118" spans="1:10">
      <c r="A118" s="3"/>
      <c r="C118" s="3">
        <v>4608</v>
      </c>
      <c r="D118" s="3">
        <v>16</v>
      </c>
      <c r="E118" s="3">
        <v>1536</v>
      </c>
      <c r="F118" s="3" t="s">
        <v>8</v>
      </c>
      <c r="G118" s="3" t="s">
        <v>8</v>
      </c>
      <c r="H118" s="3"/>
      <c r="I118" s="2">
        <v>0.15818676832677775</v>
      </c>
      <c r="J118" s="2">
        <f t="shared" si="5"/>
        <v>1.4318038</v>
      </c>
    </row>
    <row r="119" spans="1:10">
      <c r="A119" s="3"/>
      <c r="C119" s="3">
        <v>8448</v>
      </c>
      <c r="D119" s="3">
        <v>16</v>
      </c>
      <c r="E119" s="3">
        <v>2816</v>
      </c>
      <c r="F119" s="3" t="s">
        <v>8</v>
      </c>
      <c r="G119" s="3" t="s">
        <v>8</v>
      </c>
      <c r="H119" s="3"/>
      <c r="I119" s="2">
        <v>0.43070417552898882</v>
      </c>
      <c r="J119" s="2">
        <f t="shared" si="5"/>
        <v>1.76749198</v>
      </c>
    </row>
    <row r="120" spans="1:10">
      <c r="A120" s="3"/>
      <c r="C120" s="3">
        <v>6144</v>
      </c>
      <c r="D120" s="3">
        <v>32</v>
      </c>
      <c r="E120" s="3">
        <v>2048</v>
      </c>
      <c r="F120" s="3" t="s">
        <v>8</v>
      </c>
      <c r="G120" s="3" t="s">
        <v>8</v>
      </c>
      <c r="H120" s="3"/>
      <c r="I120" s="2">
        <v>0.31639999887003706</v>
      </c>
      <c r="J120" s="2">
        <f t="shared" si="5"/>
        <v>2.5452160899999994</v>
      </c>
    </row>
    <row r="121" spans="1:10">
      <c r="A121" s="3"/>
      <c r="C121" s="3">
        <v>4608</v>
      </c>
      <c r="D121" s="3">
        <v>32</v>
      </c>
      <c r="E121" s="3">
        <v>1536</v>
      </c>
      <c r="F121" s="3" t="s">
        <v>8</v>
      </c>
      <c r="G121" s="3" t="s">
        <v>8</v>
      </c>
      <c r="H121" s="3"/>
      <c r="I121" s="2">
        <v>0.20413572365312813</v>
      </c>
      <c r="J121" s="2">
        <f t="shared" si="5"/>
        <v>2.21903753</v>
      </c>
    </row>
    <row r="122" spans="1:10">
      <c r="A122" s="3"/>
      <c r="C122" s="3">
        <v>8448</v>
      </c>
      <c r="D122" s="3">
        <v>32</v>
      </c>
      <c r="E122" s="3">
        <v>2816</v>
      </c>
      <c r="F122" s="3" t="s">
        <v>8</v>
      </c>
      <c r="G122" s="3" t="s">
        <v>8</v>
      </c>
      <c r="H122" s="3"/>
      <c r="I122" s="2">
        <v>0.53814192079076228</v>
      </c>
      <c r="J122" s="2">
        <f t="shared" si="5"/>
        <v>2.8292394500000002</v>
      </c>
    </row>
    <row r="123" spans="1:10">
      <c r="A123" s="3"/>
      <c r="C123" s="3">
        <v>6144</v>
      </c>
      <c r="D123" s="3">
        <v>16</v>
      </c>
      <c r="E123" s="3">
        <v>2048</v>
      </c>
      <c r="F123" s="3" t="s">
        <v>22</v>
      </c>
      <c r="G123" s="3" t="s">
        <v>8</v>
      </c>
      <c r="H123" s="3"/>
      <c r="I123" s="2">
        <v>0.24397619361356512</v>
      </c>
      <c r="J123" s="2">
        <f t="shared" si="5"/>
        <v>1.6503789899999997</v>
      </c>
    </row>
    <row r="124" spans="1:10">
      <c r="A124" s="3"/>
      <c r="C124" s="3">
        <v>4608</v>
      </c>
      <c r="D124" s="3">
        <v>16</v>
      </c>
      <c r="E124" s="3">
        <v>1536</v>
      </c>
      <c r="F124" s="3" t="s">
        <v>22</v>
      </c>
      <c r="G124" s="3" t="s">
        <v>8</v>
      </c>
      <c r="H124" s="3"/>
      <c r="I124" s="2">
        <v>0.16004104423572355</v>
      </c>
      <c r="J124" s="2">
        <f t="shared" si="5"/>
        <v>1.4152145599999997</v>
      </c>
    </row>
    <row r="125" spans="1:10">
      <c r="A125" s="3"/>
      <c r="C125" s="3">
        <v>8448</v>
      </c>
      <c r="D125" s="3">
        <v>16</v>
      </c>
      <c r="E125" s="3">
        <v>2816</v>
      </c>
      <c r="F125" s="3" t="s">
        <v>22</v>
      </c>
      <c r="G125" s="3" t="s">
        <v>8</v>
      </c>
      <c r="H125" s="3"/>
      <c r="I125" s="2">
        <v>0.43385544330430004</v>
      </c>
      <c r="J125" s="2">
        <f t="shared" si="5"/>
        <v>1.7546539699999999</v>
      </c>
    </row>
    <row r="126" spans="1:10">
      <c r="A126" s="3"/>
      <c r="C126" s="3">
        <v>6144</v>
      </c>
      <c r="D126" s="3">
        <v>32</v>
      </c>
      <c r="E126" s="3">
        <v>2048</v>
      </c>
      <c r="F126" s="3" t="s">
        <v>22</v>
      </c>
      <c r="G126" s="3" t="s">
        <v>8</v>
      </c>
      <c r="H126" s="3"/>
      <c r="I126" s="2">
        <v>0.31805180720836901</v>
      </c>
      <c r="J126" s="2">
        <f t="shared" si="5"/>
        <v>2.5319974599999999</v>
      </c>
    </row>
    <row r="127" spans="1:10">
      <c r="A127" s="3"/>
      <c r="C127" s="3">
        <v>4608</v>
      </c>
      <c r="D127" s="3">
        <v>32</v>
      </c>
      <c r="E127" s="3">
        <v>1536</v>
      </c>
      <c r="F127" s="3" t="s">
        <v>22</v>
      </c>
      <c r="G127" s="3" t="s">
        <v>8</v>
      </c>
      <c r="H127" s="3"/>
      <c r="I127" s="2">
        <v>0.2026523037412917</v>
      </c>
      <c r="J127" s="2">
        <f t="shared" si="5"/>
        <v>2.23528094</v>
      </c>
    </row>
    <row r="128" spans="1:10">
      <c r="A128" s="3"/>
      <c r="C128" s="3">
        <v>8448</v>
      </c>
      <c r="D128" s="3">
        <v>32</v>
      </c>
      <c r="E128" s="3">
        <v>2816</v>
      </c>
      <c r="F128" s="3" t="s">
        <v>22</v>
      </c>
      <c r="G128" s="3" t="s">
        <v>8</v>
      </c>
      <c r="H128" s="3"/>
      <c r="I128" s="2">
        <v>0.54047830877313052</v>
      </c>
      <c r="J128" s="2">
        <f t="shared" si="5"/>
        <v>2.81700917</v>
      </c>
    </row>
    <row r="129" spans="2:10">
      <c r="C129" s="3">
        <v>512</v>
      </c>
      <c r="D129">
        <f>1500*16</f>
        <v>24000</v>
      </c>
      <c r="E129" s="3">
        <v>2816</v>
      </c>
      <c r="F129" s="3" t="s">
        <v>8</v>
      </c>
      <c r="G129" s="3" t="s">
        <v>8</v>
      </c>
      <c r="H129" s="3"/>
      <c r="I129" s="2">
        <v>15.577978817028516</v>
      </c>
      <c r="J129" s="2">
        <f t="shared" si="5"/>
        <v>4.4425542499999997</v>
      </c>
    </row>
    <row r="130" spans="2:10">
      <c r="C130" s="3">
        <v>512</v>
      </c>
      <c r="D130">
        <f t="shared" ref="D130:D136" si="6">1500*16</f>
        <v>24000</v>
      </c>
      <c r="E130" s="3">
        <v>2048</v>
      </c>
      <c r="F130" s="3" t="s">
        <v>8</v>
      </c>
      <c r="G130" s="3" t="s">
        <v>8</v>
      </c>
      <c r="H130" s="3"/>
      <c r="I130" s="2">
        <v>11.268980560637495</v>
      </c>
      <c r="J130" s="2">
        <f t="shared" si="5"/>
        <v>4.4663887500000001</v>
      </c>
    </row>
    <row r="131" spans="2:10">
      <c r="B131" s="3"/>
      <c r="C131" s="3">
        <v>512</v>
      </c>
      <c r="D131">
        <f t="shared" si="6"/>
        <v>24000</v>
      </c>
      <c r="E131" s="3">
        <v>2560</v>
      </c>
      <c r="F131" s="3" t="s">
        <v>8</v>
      </c>
      <c r="G131" s="3" t="s">
        <v>8</v>
      </c>
      <c r="H131" s="3"/>
      <c r="I131" s="2">
        <v>14.002888770640952</v>
      </c>
      <c r="J131" s="2">
        <f t="shared" si="5"/>
        <v>4.4929700600000002</v>
      </c>
    </row>
    <row r="132" spans="2:10">
      <c r="B132" s="3"/>
      <c r="C132" s="3">
        <v>512</v>
      </c>
      <c r="D132">
        <f t="shared" si="6"/>
        <v>24000</v>
      </c>
      <c r="E132" s="3">
        <v>1530</v>
      </c>
      <c r="F132" s="3" t="s">
        <v>8</v>
      </c>
      <c r="G132" s="3" t="s">
        <v>8</v>
      </c>
      <c r="H132" s="3"/>
      <c r="I132" s="2">
        <v>8.4675191830577781</v>
      </c>
      <c r="J132" s="2">
        <f t="shared" si="5"/>
        <v>4.44064893</v>
      </c>
    </row>
    <row r="133" spans="2:10">
      <c r="C133" s="3">
        <v>1024</v>
      </c>
      <c r="D133">
        <f t="shared" si="6"/>
        <v>24000</v>
      </c>
      <c r="E133" s="3">
        <v>2816</v>
      </c>
      <c r="F133" s="3" t="s">
        <v>8</v>
      </c>
      <c r="G133" s="3" t="s">
        <v>8</v>
      </c>
      <c r="H133" s="3"/>
      <c r="I133" s="2">
        <v>31.501399213073782</v>
      </c>
      <c r="J133" s="2">
        <f t="shared" si="5"/>
        <v>4.3938375900000004</v>
      </c>
    </row>
    <row r="134" spans="2:10">
      <c r="C134" s="3">
        <v>1024</v>
      </c>
      <c r="D134">
        <f t="shared" si="6"/>
        <v>24000</v>
      </c>
      <c r="E134" s="3">
        <v>2048</v>
      </c>
      <c r="F134" s="3" t="s">
        <v>8</v>
      </c>
      <c r="G134" s="3" t="s">
        <v>8</v>
      </c>
      <c r="H134" s="3"/>
      <c r="I134" s="2">
        <v>23.397862988292836</v>
      </c>
      <c r="J134" s="2">
        <f t="shared" si="5"/>
        <v>4.3022431599999997</v>
      </c>
    </row>
    <row r="135" spans="2:10">
      <c r="B135" s="3"/>
      <c r="C135" s="3">
        <v>1024</v>
      </c>
      <c r="D135">
        <f t="shared" si="6"/>
        <v>24000</v>
      </c>
      <c r="E135" s="3">
        <v>2560</v>
      </c>
      <c r="F135" s="3" t="s">
        <v>8</v>
      </c>
      <c r="G135" s="3" t="s">
        <v>8</v>
      </c>
      <c r="H135" s="3"/>
      <c r="I135" s="2">
        <v>29.141552571757455</v>
      </c>
      <c r="J135" s="2">
        <f t="shared" si="5"/>
        <v>4.3178591699999993</v>
      </c>
    </row>
    <row r="136" spans="2:10">
      <c r="B136" s="3"/>
      <c r="C136" s="3">
        <v>1024</v>
      </c>
      <c r="D136">
        <f t="shared" si="6"/>
        <v>24000</v>
      </c>
      <c r="E136" s="3">
        <v>1530</v>
      </c>
      <c r="F136" s="3" t="s">
        <v>8</v>
      </c>
      <c r="G136" s="3" t="s">
        <v>8</v>
      </c>
      <c r="H136" s="3"/>
      <c r="I136" s="2">
        <v>17.612017735756684</v>
      </c>
      <c r="J136" s="2">
        <f t="shared" si="5"/>
        <v>4.2699570899999992</v>
      </c>
    </row>
    <row r="137" spans="2:10">
      <c r="B137" s="3"/>
      <c r="C137" s="3">
        <v>512</v>
      </c>
      <c r="D137" s="3">
        <v>16</v>
      </c>
      <c r="E137" s="3">
        <v>512</v>
      </c>
      <c r="F137" s="3" t="s">
        <v>8</v>
      </c>
      <c r="G137" s="3" t="s">
        <v>8</v>
      </c>
      <c r="H137" s="3"/>
      <c r="I137" s="2">
        <v>2.1480532911114913E-2</v>
      </c>
      <c r="J137" s="2">
        <f t="shared" si="5"/>
        <v>0.39052141000000001</v>
      </c>
    </row>
    <row r="138" spans="2:10">
      <c r="B138" s="3"/>
      <c r="C138" s="3">
        <v>1024</v>
      </c>
      <c r="D138" s="3">
        <v>16</v>
      </c>
      <c r="E138" s="3">
        <v>512</v>
      </c>
      <c r="F138" s="3" t="s">
        <v>8</v>
      </c>
      <c r="G138" s="3" t="s">
        <v>8</v>
      </c>
      <c r="H138" s="3"/>
      <c r="I138" s="2">
        <v>2.7177670049805921E-2</v>
      </c>
      <c r="J138" s="2">
        <f t="shared" si="5"/>
        <v>0.61731619999999998</v>
      </c>
    </row>
    <row r="139" spans="2:10">
      <c r="C139" s="3">
        <v>512</v>
      </c>
      <c r="D139">
        <f>1500*16</f>
        <v>24000</v>
      </c>
      <c r="E139" s="3">
        <v>2816</v>
      </c>
      <c r="F139" s="3" t="s">
        <v>22</v>
      </c>
      <c r="G139" s="3" t="s">
        <v>8</v>
      </c>
      <c r="H139" s="3"/>
      <c r="I139" s="2">
        <v>15.716750849500565</v>
      </c>
      <c r="J139" s="2">
        <f t="shared" si="5"/>
        <v>4.4033284400000001</v>
      </c>
    </row>
    <row r="140" spans="2:10">
      <c r="C140" s="3">
        <v>512</v>
      </c>
      <c r="D140">
        <f t="shared" ref="D140:D146" si="7">1500*16</f>
        <v>24000</v>
      </c>
      <c r="E140" s="3">
        <v>2048</v>
      </c>
      <c r="F140" s="3" t="s">
        <v>22</v>
      </c>
      <c r="G140" s="3" t="s">
        <v>8</v>
      </c>
      <c r="H140" s="3"/>
      <c r="I140" s="2">
        <v>11.38234496530872</v>
      </c>
      <c r="J140" s="2">
        <f t="shared" si="5"/>
        <v>4.4219049899999998</v>
      </c>
    </row>
    <row r="141" spans="2:10">
      <c r="B141" s="3"/>
      <c r="C141" s="3">
        <v>512</v>
      </c>
      <c r="D141">
        <f t="shared" si="7"/>
        <v>24000</v>
      </c>
      <c r="E141" s="3">
        <v>2560</v>
      </c>
      <c r="F141" s="3" t="s">
        <v>22</v>
      </c>
      <c r="G141" s="3" t="s">
        <v>8</v>
      </c>
      <c r="H141" s="3"/>
      <c r="I141" s="2">
        <v>14.226700869780647</v>
      </c>
      <c r="J141" s="2">
        <f t="shared" si="5"/>
        <v>4.4222874000000001</v>
      </c>
    </row>
    <row r="142" spans="2:10">
      <c r="B142" s="3"/>
      <c r="C142" s="3">
        <v>512</v>
      </c>
      <c r="D142">
        <f t="shared" si="7"/>
        <v>24000</v>
      </c>
      <c r="E142" s="3">
        <v>1530</v>
      </c>
      <c r="F142" s="3" t="s">
        <v>22</v>
      </c>
      <c r="G142" s="3" t="s">
        <v>8</v>
      </c>
      <c r="H142" s="3"/>
      <c r="I142" s="2">
        <v>8.5448938587713634</v>
      </c>
      <c r="J142" s="2">
        <f t="shared" si="5"/>
        <v>4.400438509999999</v>
      </c>
    </row>
    <row r="143" spans="2:10">
      <c r="C143" s="3">
        <v>1024</v>
      </c>
      <c r="D143">
        <f t="shared" si="7"/>
        <v>24000</v>
      </c>
      <c r="E143" s="3">
        <v>2816</v>
      </c>
      <c r="F143" s="3" t="s">
        <v>22</v>
      </c>
      <c r="G143" s="3" t="s">
        <v>8</v>
      </c>
      <c r="H143" s="3"/>
      <c r="I143" s="2">
        <v>32.381069675257848</v>
      </c>
      <c r="J143" s="2">
        <f t="shared" si="5"/>
        <v>4.2744737400000004</v>
      </c>
    </row>
    <row r="144" spans="2:10">
      <c r="C144" s="3">
        <v>1024</v>
      </c>
      <c r="D144">
        <f t="shared" si="7"/>
        <v>24000</v>
      </c>
      <c r="E144" s="3">
        <v>2048</v>
      </c>
      <c r="F144" s="3" t="s">
        <v>22</v>
      </c>
      <c r="G144" s="3" t="s">
        <v>8</v>
      </c>
      <c r="H144" s="3"/>
      <c r="I144" s="2">
        <v>23.39114148709</v>
      </c>
      <c r="J144" s="2">
        <f t="shared" si="5"/>
        <v>4.3034794199999995</v>
      </c>
    </row>
    <row r="145" spans="2:10">
      <c r="B145" s="3"/>
      <c r="C145" s="3">
        <v>1024</v>
      </c>
      <c r="D145">
        <f t="shared" si="7"/>
        <v>24000</v>
      </c>
      <c r="E145" s="3">
        <v>2560</v>
      </c>
      <c r="F145" s="3" t="s">
        <v>22</v>
      </c>
      <c r="G145" s="3" t="s">
        <v>8</v>
      </c>
      <c r="H145" s="3"/>
      <c r="I145" s="2">
        <v>29.278200655631988</v>
      </c>
      <c r="J145" s="2">
        <f t="shared" si="5"/>
        <v>4.2977067299999998</v>
      </c>
    </row>
    <row r="146" spans="2:10">
      <c r="B146" s="3"/>
      <c r="C146" s="3">
        <v>1024</v>
      </c>
      <c r="D146">
        <f t="shared" si="7"/>
        <v>24000</v>
      </c>
      <c r="E146" s="3">
        <v>1530</v>
      </c>
      <c r="F146" s="3" t="s">
        <v>22</v>
      </c>
      <c r="G146" s="3" t="s">
        <v>8</v>
      </c>
      <c r="H146" s="3"/>
      <c r="I146" s="2">
        <v>17.560481522741934</v>
      </c>
      <c r="J146" s="2">
        <f t="shared" si="5"/>
        <v>4.2824884899999986</v>
      </c>
    </row>
    <row r="147" spans="2:10">
      <c r="B147" s="3"/>
      <c r="C147" s="3">
        <v>512</v>
      </c>
      <c r="D147" s="3">
        <v>16</v>
      </c>
      <c r="E147" s="3">
        <v>512</v>
      </c>
      <c r="F147" s="3" t="s">
        <v>8</v>
      </c>
      <c r="G147" s="3" t="s">
        <v>22</v>
      </c>
      <c r="H147" s="3"/>
      <c r="I147" s="2">
        <v>2.235555045180496E-2</v>
      </c>
      <c r="J147" s="2">
        <f t="shared" si="5"/>
        <v>0.37523603</v>
      </c>
    </row>
    <row r="148" spans="2:10">
      <c r="B148" s="3"/>
      <c r="C148" s="3">
        <v>1024</v>
      </c>
      <c r="D148" s="3">
        <v>16</v>
      </c>
      <c r="E148" s="3">
        <v>512</v>
      </c>
      <c r="F148" s="3" t="s">
        <v>8</v>
      </c>
      <c r="G148" s="3" t="s">
        <v>22</v>
      </c>
      <c r="H148" s="3"/>
      <c r="I148" s="2">
        <v>2.2544987367269727E-2</v>
      </c>
      <c r="J148" s="2">
        <f t="shared" si="5"/>
        <v>0.74416612999999987</v>
      </c>
    </row>
    <row r="149" spans="2:10">
      <c r="C149" s="3">
        <v>512</v>
      </c>
      <c r="D149">
        <f>1500*32</f>
        <v>48000</v>
      </c>
      <c r="E149" s="3">
        <v>2816</v>
      </c>
      <c r="F149" s="3" t="s">
        <v>8</v>
      </c>
      <c r="G149" s="3" t="s">
        <v>8</v>
      </c>
      <c r="H149" s="3"/>
      <c r="I149" s="2">
        <v>31.356468028846159</v>
      </c>
      <c r="J149" s="2">
        <f t="shared" si="5"/>
        <v>4.4141461299999998</v>
      </c>
    </row>
    <row r="150" spans="2:10">
      <c r="C150" s="3">
        <v>512</v>
      </c>
      <c r="D150">
        <f t="shared" ref="D150:D156" si="8">1500*32</f>
        <v>48000</v>
      </c>
      <c r="E150" s="3">
        <v>2048</v>
      </c>
      <c r="F150" s="3" t="s">
        <v>8</v>
      </c>
      <c r="G150" s="3" t="s">
        <v>8</v>
      </c>
      <c r="H150" s="3"/>
      <c r="I150" s="2">
        <v>22.696501697061478</v>
      </c>
      <c r="J150" s="2">
        <f t="shared" si="5"/>
        <v>4.4351899399999999</v>
      </c>
    </row>
    <row r="151" spans="2:10">
      <c r="B151" s="3"/>
      <c r="C151" s="3">
        <v>512</v>
      </c>
      <c r="D151">
        <f t="shared" si="8"/>
        <v>48000</v>
      </c>
      <c r="E151" s="3">
        <v>2560</v>
      </c>
      <c r="F151" s="3" t="s">
        <v>8</v>
      </c>
      <c r="G151" s="3" t="s">
        <v>8</v>
      </c>
      <c r="H151" s="3"/>
      <c r="I151" s="2">
        <v>28.454509282839208</v>
      </c>
      <c r="J151" s="2">
        <f t="shared" ref="J151:J168" si="9">(2*C151*D151*E151)/(I151/1000)/10^12</f>
        <v>4.4221152699999999</v>
      </c>
    </row>
    <row r="152" spans="2:10">
      <c r="B152" s="3"/>
      <c r="C152" s="3">
        <v>512</v>
      </c>
      <c r="D152">
        <f t="shared" si="8"/>
        <v>48000</v>
      </c>
      <c r="E152" s="3">
        <v>1530</v>
      </c>
      <c r="F152" s="3" t="s">
        <v>8</v>
      </c>
      <c r="G152" s="3" t="s">
        <v>8</v>
      </c>
      <c r="H152" s="3"/>
      <c r="I152" s="2">
        <v>17.08190438905773</v>
      </c>
      <c r="J152" s="2">
        <f t="shared" si="9"/>
        <v>4.4024693199999998</v>
      </c>
    </row>
    <row r="153" spans="2:10">
      <c r="C153" s="3">
        <v>1024</v>
      </c>
      <c r="D153">
        <f t="shared" si="8"/>
        <v>48000</v>
      </c>
      <c r="E153" s="3">
        <v>2816</v>
      </c>
      <c r="F153" s="3" t="s">
        <v>8</v>
      </c>
      <c r="G153" s="3" t="s">
        <v>8</v>
      </c>
      <c r="H153" s="3"/>
      <c r="I153" s="2">
        <v>64.587857439411835</v>
      </c>
      <c r="J153" s="2">
        <f t="shared" si="9"/>
        <v>4.2860078499999998</v>
      </c>
    </row>
    <row r="154" spans="2:10">
      <c r="C154" s="3">
        <v>1024</v>
      </c>
      <c r="D154">
        <f t="shared" si="8"/>
        <v>48000</v>
      </c>
      <c r="E154" s="3">
        <v>2048</v>
      </c>
      <c r="F154" s="3" t="s">
        <v>8</v>
      </c>
      <c r="G154" s="3" t="s">
        <v>8</v>
      </c>
      <c r="H154" s="3"/>
      <c r="I154" s="2">
        <v>46.705178200496064</v>
      </c>
      <c r="J154" s="2">
        <f t="shared" si="9"/>
        <v>4.3105839599999998</v>
      </c>
    </row>
    <row r="155" spans="2:10">
      <c r="B155" s="3"/>
      <c r="C155" s="3">
        <v>1024</v>
      </c>
      <c r="D155">
        <f t="shared" si="8"/>
        <v>48000</v>
      </c>
      <c r="E155" s="3">
        <v>2560</v>
      </c>
      <c r="F155" s="3" t="s">
        <v>8</v>
      </c>
      <c r="G155" s="3" t="s">
        <v>8</v>
      </c>
      <c r="H155" s="3"/>
      <c r="I155" s="2">
        <v>58.444822015797747</v>
      </c>
      <c r="J155" s="2">
        <f t="shared" si="9"/>
        <v>4.3059116499999996</v>
      </c>
    </row>
    <row r="156" spans="2:10">
      <c r="B156" s="3"/>
      <c r="C156" s="3">
        <v>1024</v>
      </c>
      <c r="D156">
        <f t="shared" si="8"/>
        <v>48000</v>
      </c>
      <c r="E156" s="3">
        <v>1530</v>
      </c>
      <c r="F156" s="3" t="s">
        <v>8</v>
      </c>
      <c r="G156" s="3" t="s">
        <v>8</v>
      </c>
      <c r="H156" s="3"/>
      <c r="I156" s="2">
        <v>35.028244974445307</v>
      </c>
      <c r="J156" s="2">
        <f t="shared" si="9"/>
        <v>4.2938240299999997</v>
      </c>
    </row>
    <row r="157" spans="2:10">
      <c r="B157" s="3"/>
      <c r="C157" s="3">
        <v>512</v>
      </c>
      <c r="D157" s="3">
        <v>32</v>
      </c>
      <c r="E157" s="3">
        <v>512</v>
      </c>
      <c r="F157" s="3" t="s">
        <v>8</v>
      </c>
      <c r="G157" s="3" t="s">
        <v>8</v>
      </c>
      <c r="H157" s="3"/>
      <c r="I157" s="2">
        <v>3.0839112873615213E-2</v>
      </c>
      <c r="J157" s="2">
        <f t="shared" si="9"/>
        <v>0.54402395000000003</v>
      </c>
    </row>
    <row r="158" spans="2:10">
      <c r="B158" s="3"/>
      <c r="C158" s="3">
        <v>1024</v>
      </c>
      <c r="D158" s="3">
        <v>32</v>
      </c>
      <c r="E158" s="3">
        <v>512</v>
      </c>
      <c r="F158" s="3" t="s">
        <v>8</v>
      </c>
      <c r="G158" s="3" t="s">
        <v>8</v>
      </c>
      <c r="H158" s="3"/>
      <c r="I158" s="2">
        <v>3.0609583736002206E-2</v>
      </c>
      <c r="J158" s="2">
        <f t="shared" si="9"/>
        <v>1.09620674</v>
      </c>
    </row>
    <row r="159" spans="2:10">
      <c r="C159" s="3">
        <v>512</v>
      </c>
      <c r="D159">
        <f>1500*32</f>
        <v>48000</v>
      </c>
      <c r="E159" s="3">
        <v>2816</v>
      </c>
      <c r="F159" s="3" t="s">
        <v>22</v>
      </c>
      <c r="G159" s="3" t="s">
        <v>8</v>
      </c>
      <c r="H159" s="3"/>
      <c r="I159" s="2">
        <v>31.381021621242752</v>
      </c>
      <c r="J159" s="2">
        <f t="shared" si="9"/>
        <v>4.4106923499999997</v>
      </c>
    </row>
    <row r="160" spans="2:10">
      <c r="C160" s="3">
        <v>512</v>
      </c>
      <c r="D160">
        <f t="shared" ref="D160:D166" si="10">1500*32</f>
        <v>48000</v>
      </c>
      <c r="E160" s="3">
        <v>2048</v>
      </c>
      <c r="F160" s="3" t="s">
        <v>22</v>
      </c>
      <c r="G160" s="3" t="s">
        <v>8</v>
      </c>
      <c r="H160" s="3"/>
      <c r="I160" s="2">
        <v>22.783462216867065</v>
      </c>
      <c r="J160" s="2">
        <f t="shared" si="9"/>
        <v>4.4182615900000002</v>
      </c>
    </row>
    <row r="161" spans="1:31">
      <c r="B161" s="3"/>
      <c r="C161" s="3">
        <v>512</v>
      </c>
      <c r="D161">
        <f t="shared" si="10"/>
        <v>48000</v>
      </c>
      <c r="E161" s="3">
        <v>2560</v>
      </c>
      <c r="F161" s="3" t="s">
        <v>22</v>
      </c>
      <c r="G161" s="3" t="s">
        <v>8</v>
      </c>
      <c r="H161" s="3"/>
      <c r="I161" s="2">
        <v>28.44930426381498</v>
      </c>
      <c r="J161" s="2">
        <f t="shared" si="9"/>
        <v>4.422924329999999</v>
      </c>
    </row>
    <row r="162" spans="1:31">
      <c r="B162" s="3"/>
      <c r="C162" s="3">
        <v>512</v>
      </c>
      <c r="D162">
        <f t="shared" si="10"/>
        <v>48000</v>
      </c>
      <c r="E162" s="3">
        <v>1530</v>
      </c>
      <c r="F162" s="3" t="s">
        <v>22</v>
      </c>
      <c r="G162" s="3" t="s">
        <v>8</v>
      </c>
      <c r="H162" s="3"/>
      <c r="I162" s="2">
        <v>17.030376165647674</v>
      </c>
      <c r="J162" s="2">
        <f t="shared" si="9"/>
        <v>4.4157897199999994</v>
      </c>
    </row>
    <row r="163" spans="1:31">
      <c r="C163" s="3">
        <v>1024</v>
      </c>
      <c r="D163">
        <f t="shared" si="10"/>
        <v>48000</v>
      </c>
      <c r="E163" s="3">
        <v>2816</v>
      </c>
      <c r="F163" s="3" t="s">
        <v>22</v>
      </c>
      <c r="G163" s="3" t="s">
        <v>8</v>
      </c>
      <c r="H163" s="3"/>
      <c r="I163" s="2">
        <v>64.499038693710517</v>
      </c>
      <c r="J163" s="2">
        <f t="shared" si="9"/>
        <v>4.2919099200000002</v>
      </c>
    </row>
    <row r="164" spans="1:31">
      <c r="C164" s="3">
        <v>1024</v>
      </c>
      <c r="D164">
        <f t="shared" si="10"/>
        <v>48000</v>
      </c>
      <c r="E164" s="3">
        <v>2048</v>
      </c>
      <c r="F164" s="3" t="s">
        <v>22</v>
      </c>
      <c r="G164" s="3" t="s">
        <v>8</v>
      </c>
      <c r="H164" s="3"/>
      <c r="I164" s="2">
        <v>46.823793741569474</v>
      </c>
      <c r="J164" s="2">
        <f t="shared" si="9"/>
        <v>4.2996642500000002</v>
      </c>
    </row>
    <row r="165" spans="1:31">
      <c r="B165" s="3"/>
      <c r="C165" s="3">
        <v>1024</v>
      </c>
      <c r="D165">
        <f t="shared" si="10"/>
        <v>48000</v>
      </c>
      <c r="E165" s="3">
        <v>2560</v>
      </c>
      <c r="F165" s="3" t="s">
        <v>22</v>
      </c>
      <c r="G165" s="3" t="s">
        <v>8</v>
      </c>
      <c r="H165" s="3"/>
      <c r="I165" s="2">
        <v>58.51970376693707</v>
      </c>
      <c r="J165" s="2">
        <f t="shared" si="9"/>
        <v>4.3004018100000003</v>
      </c>
    </row>
    <row r="166" spans="1:31">
      <c r="B166" s="3"/>
      <c r="C166" s="3">
        <v>1024</v>
      </c>
      <c r="D166">
        <f t="shared" si="10"/>
        <v>48000</v>
      </c>
      <c r="E166" s="3">
        <v>1530</v>
      </c>
      <c r="F166" s="3" t="s">
        <v>22</v>
      </c>
      <c r="G166" s="3" t="s">
        <v>8</v>
      </c>
      <c r="H166" s="3"/>
      <c r="I166" s="2">
        <v>34.942397896230737</v>
      </c>
      <c r="J166" s="2">
        <f t="shared" si="9"/>
        <v>4.3043731699999999</v>
      </c>
    </row>
    <row r="167" spans="1:31">
      <c r="B167" s="3"/>
      <c r="C167" s="3">
        <v>512</v>
      </c>
      <c r="D167" s="3">
        <v>32</v>
      </c>
      <c r="E167" s="3">
        <v>512</v>
      </c>
      <c r="F167" s="3" t="s">
        <v>8</v>
      </c>
      <c r="G167" s="3" t="s">
        <v>22</v>
      </c>
      <c r="H167" s="3"/>
      <c r="I167" s="2">
        <v>2.9081059032663101E-2</v>
      </c>
      <c r="J167" s="2">
        <f t="shared" si="9"/>
        <v>0.57691214000000002</v>
      </c>
    </row>
    <row r="168" spans="1:31">
      <c r="B168" s="3"/>
      <c r="C168" s="3">
        <v>1024</v>
      </c>
      <c r="D168" s="3">
        <v>32</v>
      </c>
      <c r="E168" s="3">
        <v>512</v>
      </c>
      <c r="F168" s="3" t="s">
        <v>8</v>
      </c>
      <c r="G168" s="3" t="s">
        <v>22</v>
      </c>
      <c r="H168" s="3"/>
      <c r="I168" s="2">
        <v>3.0240733198829865E-2</v>
      </c>
      <c r="J168" s="2">
        <f t="shared" si="9"/>
        <v>1.10957733</v>
      </c>
    </row>
    <row r="171" spans="1:31">
      <c r="J171" s="1"/>
    </row>
    <row r="173" spans="1:31">
      <c r="A173" t="s">
        <v>21</v>
      </c>
    </row>
    <row r="174" spans="1:31">
      <c r="C174" t="s">
        <v>20</v>
      </c>
      <c r="D174" t="s">
        <v>19</v>
      </c>
      <c r="E174" t="s">
        <v>18</v>
      </c>
      <c r="F174" t="s">
        <v>8</v>
      </c>
      <c r="G174" t="s">
        <v>17</v>
      </c>
      <c r="H174" t="s">
        <v>73</v>
      </c>
      <c r="I174" t="s">
        <v>74</v>
      </c>
      <c r="J174" t="s">
        <v>32</v>
      </c>
      <c r="K174" t="s">
        <v>31</v>
      </c>
      <c r="L174" t="s">
        <v>61</v>
      </c>
      <c r="M174" t="s">
        <v>60</v>
      </c>
      <c r="N174" t="s">
        <v>16</v>
      </c>
      <c r="O174" t="s">
        <v>15</v>
      </c>
      <c r="P174" t="s">
        <v>14</v>
      </c>
      <c r="R174" t="s">
        <v>33</v>
      </c>
      <c r="S174" t="s">
        <v>34</v>
      </c>
      <c r="T174" t="s">
        <v>62</v>
      </c>
      <c r="U174" t="s">
        <v>35</v>
      </c>
      <c r="V174" t="s">
        <v>36</v>
      </c>
      <c r="W174" t="s">
        <v>63</v>
      </c>
      <c r="X174" t="s">
        <v>64</v>
      </c>
    </row>
    <row r="175" spans="1:31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2">
        <v>0.17917</v>
      </c>
      <c r="O175" s="11"/>
      <c r="P175" s="2">
        <v>2.6216999999999997</v>
      </c>
      <c r="R175" s="4">
        <f>1+ROUNDDOWN((($C175-$H175+2*$J175)/$L175),0)</f>
        <v>341</v>
      </c>
      <c r="S175" s="4">
        <f>1+ROUNDDOWN((($D175-$I175+2*$K175)/$M175),0)</f>
        <v>79</v>
      </c>
      <c r="T175" s="2">
        <f>N175+P175</f>
        <v>2.8008699999999997</v>
      </c>
      <c r="U175" s="2">
        <f t="shared" ref="U175:U206" si="11">(2*$R175*$S175*$F175*$G175*$E175*$I175*$H175)/(N175/1000)/10^12</f>
        <v>3.8490729474800469</v>
      </c>
      <c r="V175" s="2" t="s">
        <v>55</v>
      </c>
      <c r="W175" s="2">
        <f t="shared" ref="W175:W206" si="12">(2*$R175*$S175*$F175*$G175*$E175*$I175*$H175)/(P175/1000)/10^12</f>
        <v>0.26305008200785751</v>
      </c>
      <c r="X175" s="3" t="s">
        <v>72</v>
      </c>
      <c r="AA175" s="2"/>
      <c r="AE175" s="2"/>
    </row>
    <row r="176" spans="1:31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0.35833000000000004</v>
      </c>
      <c r="O176" s="11"/>
      <c r="P176" s="2">
        <v>2.6246</v>
      </c>
      <c r="R176" s="4">
        <f t="shared" ref="R176:R239" si="13">1+ROUNDDOWN((($C176-$H176+2*$J176)/$L176),0)</f>
        <v>341</v>
      </c>
      <c r="S176" s="4">
        <f t="shared" ref="S176:S239" si="14">1+ROUNDDOWN((($D176-$I176+2*$K176)/$M176),0)</f>
        <v>79</v>
      </c>
      <c r="T176" s="2">
        <f>N176+P176</f>
        <v>2.9829300000000001</v>
      </c>
      <c r="U176" s="2">
        <f t="shared" si="11"/>
        <v>3.8491803644685065</v>
      </c>
      <c r="V176" s="2" t="s">
        <v>55</v>
      </c>
      <c r="W176" s="2">
        <f t="shared" si="12"/>
        <v>0.52551886001676451</v>
      </c>
      <c r="X176" s="3" t="s">
        <v>72</v>
      </c>
      <c r="AA176" s="2"/>
      <c r="AE176" s="2"/>
    </row>
    <row r="177" spans="3:31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0.76228000000000007</v>
      </c>
      <c r="O177" s="11"/>
      <c r="P177" s="2">
        <v>2.6320999999999999</v>
      </c>
      <c r="R177" s="4">
        <f t="shared" si="13"/>
        <v>341</v>
      </c>
      <c r="S177" s="4">
        <f t="shared" si="14"/>
        <v>79</v>
      </c>
      <c r="T177" s="2">
        <f>N177+P177</f>
        <v>3.39438</v>
      </c>
      <c r="U177" s="2">
        <f t="shared" si="11"/>
        <v>3.6188193314792461</v>
      </c>
      <c r="V177" s="2" t="s">
        <v>55</v>
      </c>
      <c r="W177" s="2">
        <f t="shared" si="12"/>
        <v>1.048042855514608</v>
      </c>
      <c r="X177" s="3" t="s">
        <v>72</v>
      </c>
      <c r="AA177" s="2"/>
      <c r="AE177" s="2"/>
    </row>
    <row r="178" spans="3:31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1.5425</v>
      </c>
      <c r="O178" s="11"/>
      <c r="P178" s="2">
        <v>2.6388000000000003</v>
      </c>
      <c r="R178" s="4">
        <f t="shared" si="13"/>
        <v>341</v>
      </c>
      <c r="S178" s="4">
        <f t="shared" si="14"/>
        <v>79</v>
      </c>
      <c r="T178" s="2">
        <f>N178+P178</f>
        <v>4.1813000000000002</v>
      </c>
      <c r="U178" s="2">
        <f t="shared" si="11"/>
        <v>3.5767307617504054</v>
      </c>
      <c r="V178" s="2" t="s">
        <v>55</v>
      </c>
      <c r="W178" s="2">
        <f t="shared" si="12"/>
        <v>2.0907636804608156</v>
      </c>
      <c r="X178" s="3" t="s">
        <v>72</v>
      </c>
      <c r="AA178" s="2"/>
      <c r="AE178" s="2"/>
    </row>
    <row r="179" spans="3:31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1.0842000000000001</v>
      </c>
      <c r="O179" s="2">
        <v>86.45</v>
      </c>
      <c r="P179" s="2">
        <v>3.18</v>
      </c>
      <c r="R179" s="4">
        <f t="shared" si="13"/>
        <v>166</v>
      </c>
      <c r="S179" s="4">
        <f t="shared" si="14"/>
        <v>38</v>
      </c>
      <c r="T179" s="2">
        <f>N179+O179+P179</f>
        <v>90.714200000000005</v>
      </c>
      <c r="U179" s="2">
        <f t="shared" si="11"/>
        <v>2.3830997970854089</v>
      </c>
      <c r="V179" s="2">
        <f>(2*$R179*$S179*$F179*$G179*$E179*$I179*$H179)/(O179/1000)/10^12</f>
        <v>2.9887296703296703E-2</v>
      </c>
      <c r="W179" s="2">
        <f t="shared" si="12"/>
        <v>0.81250213836477991</v>
      </c>
      <c r="X179" s="3" t="s">
        <v>72</v>
      </c>
      <c r="AA179" s="2"/>
      <c r="AE179" s="2"/>
    </row>
    <row r="180" spans="3:31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1.8062</v>
      </c>
      <c r="O180" s="2">
        <v>86.61</v>
      </c>
      <c r="P180" s="2">
        <v>3.23</v>
      </c>
      <c r="R180" s="4">
        <f t="shared" si="13"/>
        <v>166</v>
      </c>
      <c r="S180" s="4">
        <f t="shared" si="14"/>
        <v>38</v>
      </c>
      <c r="T180" s="2">
        <f>N180+O180+P180</f>
        <v>91.646200000000007</v>
      </c>
      <c r="U180" s="2">
        <f t="shared" si="11"/>
        <v>2.8609863802458197</v>
      </c>
      <c r="V180" s="2">
        <f>(2*$R180*$S180*$F180*$G180*$E180*$I180*$H180)/(O180/1000)/10^12</f>
        <v>5.966416810991803E-2</v>
      </c>
      <c r="W180" s="2">
        <f t="shared" si="12"/>
        <v>1.599849411764706</v>
      </c>
      <c r="X180" s="3" t="s">
        <v>72</v>
      </c>
      <c r="AA180" s="2"/>
      <c r="AE180" s="2"/>
    </row>
    <row r="181" spans="3:31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3.6389999999999998</v>
      </c>
      <c r="O181" s="2">
        <v>86.84</v>
      </c>
      <c r="P181" s="2">
        <v>3.26</v>
      </c>
      <c r="R181" s="4">
        <f t="shared" si="13"/>
        <v>166</v>
      </c>
      <c r="S181" s="4">
        <f t="shared" si="14"/>
        <v>38</v>
      </c>
      <c r="T181" s="2">
        <f>N181+O181+P181</f>
        <v>93.739000000000004</v>
      </c>
      <c r="U181" s="2">
        <f t="shared" si="11"/>
        <v>2.8400734267655952</v>
      </c>
      <c r="V181" s="2">
        <f>(2*$R181*$S181*$F181*$G181*$E181*$I181*$H181)/(O181/1000)/10^12</f>
        <v>0.1190122892676186</v>
      </c>
      <c r="W181" s="2">
        <f t="shared" si="12"/>
        <v>3.1702537423312886</v>
      </c>
      <c r="X181" s="3" t="s">
        <v>72</v>
      </c>
      <c r="AA181" s="2"/>
      <c r="AE181" s="2"/>
    </row>
    <row r="182" spans="3:31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6.2116000000000007</v>
      </c>
      <c r="O182" s="2">
        <v>87.55</v>
      </c>
      <c r="P182" s="2">
        <v>6.35</v>
      </c>
      <c r="R182" s="4">
        <f t="shared" si="13"/>
        <v>166</v>
      </c>
      <c r="S182" s="4">
        <f t="shared" si="14"/>
        <v>38</v>
      </c>
      <c r="T182" s="2">
        <f>N182+O182+P182</f>
        <v>100.1116</v>
      </c>
      <c r="U182" s="2">
        <f t="shared" si="11"/>
        <v>3.3276538090025114</v>
      </c>
      <c r="V182" s="2">
        <f>(2*$R182*$S182*$F182*$G182*$E182*$I182*$H182)/(O182/1000)/10^12</f>
        <v>0.23609428212450029</v>
      </c>
      <c r="W182" s="2">
        <f t="shared" si="12"/>
        <v>3.2551266771653546</v>
      </c>
      <c r="X182" s="3" t="s">
        <v>72</v>
      </c>
      <c r="AA182" s="2"/>
      <c r="AE182" s="2"/>
    </row>
    <row r="183" spans="3:31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2">
        <v>8.4348000000000006E-2</v>
      </c>
      <c r="O183" s="11"/>
      <c r="P183" s="2">
        <v>0.66164999999999996</v>
      </c>
      <c r="R183" s="4">
        <f t="shared" si="13"/>
        <v>480</v>
      </c>
      <c r="S183" s="4">
        <f t="shared" si="14"/>
        <v>48</v>
      </c>
      <c r="T183" s="2">
        <f>N183+P183</f>
        <v>0.74599799999999994</v>
      </c>
      <c r="U183" s="2">
        <f t="shared" si="11"/>
        <v>1.2586939820742638</v>
      </c>
      <c r="V183" s="2" t="s">
        <v>55</v>
      </c>
      <c r="W183" s="2">
        <f t="shared" si="12"/>
        <v>0.16045994105644981</v>
      </c>
      <c r="X183" s="3" t="s">
        <v>72</v>
      </c>
      <c r="AA183" s="2"/>
      <c r="AE183" s="2"/>
    </row>
    <row r="184" spans="3:31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0.19</v>
      </c>
      <c r="O184" s="2">
        <v>0.21</v>
      </c>
      <c r="P184" s="2">
        <v>0.66</v>
      </c>
      <c r="R184" s="4">
        <f t="shared" si="13"/>
        <v>240</v>
      </c>
      <c r="S184" s="4">
        <f t="shared" si="14"/>
        <v>24</v>
      </c>
      <c r="T184" s="2">
        <f>N184+O184+P184</f>
        <v>1.06</v>
      </c>
      <c r="U184" s="2">
        <f t="shared" si="11"/>
        <v>4.4702450526315793</v>
      </c>
      <c r="V184" s="2">
        <f>(2*$R184*$S184*$F184*$G184*$E184*$I184*$H184)/(O184/1000)/10^12</f>
        <v>4.0445074285714284</v>
      </c>
      <c r="W184" s="2">
        <f t="shared" si="12"/>
        <v>1.2868887272727272</v>
      </c>
      <c r="X184" s="3" t="s">
        <v>72</v>
      </c>
      <c r="AA184" s="2"/>
      <c r="AE184" s="2"/>
    </row>
    <row r="185" spans="3:31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0.19</v>
      </c>
      <c r="O185" s="2">
        <v>0.19</v>
      </c>
      <c r="P185" s="2">
        <v>0.23</v>
      </c>
      <c r="R185" s="4">
        <f t="shared" si="13"/>
        <v>120</v>
      </c>
      <c r="S185" s="4">
        <f t="shared" si="14"/>
        <v>12</v>
      </c>
      <c r="T185" s="2">
        <f>N185+O185+P185</f>
        <v>0.61</v>
      </c>
      <c r="U185" s="2">
        <f t="shared" si="11"/>
        <v>4.4702450526315793</v>
      </c>
      <c r="V185" s="2">
        <f>(2*$R185*$S185*$F185*$G185*$E185*$I185*$H185)/(O185/1000)/10^12</f>
        <v>4.4702450526315793</v>
      </c>
      <c r="W185" s="2">
        <f t="shared" si="12"/>
        <v>3.6928111304347828</v>
      </c>
      <c r="X185" s="3" t="s">
        <v>72</v>
      </c>
      <c r="AA185" s="2"/>
      <c r="AE185" s="2"/>
    </row>
    <row r="186" spans="3:31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0.18</v>
      </c>
      <c r="O186" s="2">
        <v>0.19</v>
      </c>
      <c r="P186" s="2">
        <v>0.2</v>
      </c>
      <c r="R186" s="4">
        <f t="shared" si="13"/>
        <v>60</v>
      </c>
      <c r="S186" s="4">
        <f t="shared" si="14"/>
        <v>6</v>
      </c>
      <c r="T186" s="2">
        <f>N186+O186+P186</f>
        <v>0.57000000000000006</v>
      </c>
      <c r="U186" s="2">
        <f t="shared" si="11"/>
        <v>4.7185920000000001</v>
      </c>
      <c r="V186" s="2">
        <f>(2*$R186*$S186*$F186*$G186*$E186*$I186*$H186)/(O186/1000)/10^12</f>
        <v>4.4702450526315793</v>
      </c>
      <c r="W186" s="2">
        <f t="shared" si="12"/>
        <v>4.2467328000000002</v>
      </c>
      <c r="X186" s="3" t="s">
        <v>72</v>
      </c>
      <c r="AA186" s="2"/>
      <c r="AE186" s="2"/>
    </row>
    <row r="187" spans="3:31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2">
        <v>0.03</v>
      </c>
      <c r="O187" s="11"/>
      <c r="P187" s="2">
        <v>0.06</v>
      </c>
      <c r="R187" s="4">
        <f t="shared" si="13"/>
        <v>54</v>
      </c>
      <c r="S187" s="4">
        <f t="shared" si="14"/>
        <v>54</v>
      </c>
      <c r="T187" s="2">
        <f>N187+P187</f>
        <v>0.09</v>
      </c>
      <c r="U187" s="2">
        <f t="shared" si="11"/>
        <v>2.6873855999999998</v>
      </c>
      <c r="V187" s="2" t="s">
        <v>55</v>
      </c>
      <c r="W187" s="2">
        <f t="shared" si="12"/>
        <v>1.3436927999999999</v>
      </c>
      <c r="X187" s="3" t="s">
        <v>72</v>
      </c>
      <c r="AA187" s="2"/>
      <c r="AE187" s="2"/>
    </row>
    <row r="188" spans="3:31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2">
        <v>0.38</v>
      </c>
      <c r="O188" s="2">
        <v>0.38</v>
      </c>
      <c r="P188" s="2">
        <v>0.53</v>
      </c>
      <c r="R188" s="4">
        <f t="shared" si="13"/>
        <v>54</v>
      </c>
      <c r="S188" s="4">
        <f t="shared" si="14"/>
        <v>54</v>
      </c>
      <c r="T188" s="2">
        <f>N188+O188+P188</f>
        <v>1.29</v>
      </c>
      <c r="U188" s="2">
        <f t="shared" si="11"/>
        <v>4.5261231157894732</v>
      </c>
      <c r="V188" s="2">
        <f>(2*$R188*$S188*$F188*$G188*$E188*$I188*$H188)/(O188/1000)/10^12</f>
        <v>4.5261231157894732</v>
      </c>
      <c r="W188" s="2">
        <f t="shared" si="12"/>
        <v>3.2451448754716981</v>
      </c>
      <c r="X188" s="3" t="s">
        <v>72</v>
      </c>
      <c r="AA188" s="2"/>
      <c r="AE188" s="2"/>
    </row>
    <row r="189" spans="3:31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0.35</v>
      </c>
      <c r="O189" s="2">
        <v>0.35</v>
      </c>
      <c r="P189" s="2">
        <v>0.44</v>
      </c>
      <c r="R189" s="4">
        <f t="shared" si="13"/>
        <v>27</v>
      </c>
      <c r="S189" s="4">
        <f t="shared" si="14"/>
        <v>27</v>
      </c>
      <c r="T189" s="2">
        <f>N189+O189+P189</f>
        <v>1.1399999999999999</v>
      </c>
      <c r="U189" s="2">
        <f t="shared" si="11"/>
        <v>4.914076525714286</v>
      </c>
      <c r="V189" s="2">
        <f>(2*$R189*$S189*$F189*$G189*$E189*$I189*$H189)/(O189/1000)/10^12</f>
        <v>4.914076525714286</v>
      </c>
      <c r="W189" s="2">
        <f t="shared" si="12"/>
        <v>3.9089245090909093</v>
      </c>
      <c r="X189" s="3" t="s">
        <v>72</v>
      </c>
      <c r="AA189" s="2"/>
      <c r="AE189" s="2"/>
    </row>
    <row r="190" spans="3:31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0.19823000000000002</v>
      </c>
      <c r="O190" s="2">
        <v>0.2</v>
      </c>
      <c r="P190" s="2">
        <v>0.21</v>
      </c>
      <c r="R190" s="4">
        <f t="shared" si="13"/>
        <v>14</v>
      </c>
      <c r="S190" s="4">
        <f t="shared" si="14"/>
        <v>14</v>
      </c>
      <c r="T190" s="2">
        <f>N190+O190+P190</f>
        <v>0.60823000000000005</v>
      </c>
      <c r="U190" s="2">
        <f t="shared" si="11"/>
        <v>4.6655099228169297</v>
      </c>
      <c r="V190" s="2">
        <f>(2*$R190*$S190*$F190*$G190*$E190*$I190*$H190)/(O190/1000)/10^12</f>
        <v>4.6242201600000001</v>
      </c>
      <c r="W190" s="2">
        <f t="shared" si="12"/>
        <v>4.4040191999999996</v>
      </c>
      <c r="X190" s="3" t="s">
        <v>72</v>
      </c>
      <c r="AA190" s="2"/>
      <c r="AE190" s="2"/>
    </row>
    <row r="191" spans="3:31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0.28999999999999998</v>
      </c>
      <c r="O191" s="2">
        <v>0.3</v>
      </c>
      <c r="P191" s="2">
        <v>0.23666000000000001</v>
      </c>
      <c r="R191" s="4">
        <f t="shared" si="13"/>
        <v>7</v>
      </c>
      <c r="S191" s="4">
        <f t="shared" si="14"/>
        <v>7</v>
      </c>
      <c r="T191" s="2">
        <f>N191+O191+P191</f>
        <v>0.82665999999999995</v>
      </c>
      <c r="U191" s="2">
        <f t="shared" si="11"/>
        <v>3.1891173517241378</v>
      </c>
      <c r="V191" s="2">
        <f>(2*$R191*$S191*$F191*$G191*$E191*$I191*$H191)/(O191/1000)/10^12</f>
        <v>3.0828134400000007</v>
      </c>
      <c r="W191" s="2">
        <f t="shared" si="12"/>
        <v>3.9079017662469364</v>
      </c>
      <c r="X191" s="3" t="s">
        <v>72</v>
      </c>
      <c r="AA191" s="2"/>
      <c r="AE191" s="2"/>
    </row>
    <row r="192" spans="3:31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0.55000000000000004</v>
      </c>
      <c r="O192" s="11"/>
      <c r="P192" s="2">
        <v>1.23</v>
      </c>
      <c r="R192" s="4">
        <f t="shared" si="13"/>
        <v>224</v>
      </c>
      <c r="S192" s="4">
        <f t="shared" si="14"/>
        <v>224</v>
      </c>
      <c r="T192" s="2">
        <f>N192+P192</f>
        <v>1.78</v>
      </c>
      <c r="U192" s="2">
        <f t="shared" si="11"/>
        <v>2.5223019054545452</v>
      </c>
      <c r="V192" s="2" t="s">
        <v>55</v>
      </c>
      <c r="W192" s="2">
        <f t="shared" si="12"/>
        <v>1.1278585756097561</v>
      </c>
      <c r="X192" s="3" t="s">
        <v>72</v>
      </c>
      <c r="AA192" s="2"/>
      <c r="AE192" s="2"/>
    </row>
    <row r="193" spans="3:31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3.3</v>
      </c>
      <c r="O193" s="2">
        <v>3.61</v>
      </c>
      <c r="P193" s="2">
        <v>4.66</v>
      </c>
      <c r="R193" s="4">
        <f t="shared" si="13"/>
        <v>112</v>
      </c>
      <c r="S193" s="4">
        <f t="shared" si="14"/>
        <v>112</v>
      </c>
      <c r="T193" s="2">
        <f>N193+O193+P193</f>
        <v>11.57</v>
      </c>
      <c r="U193" s="2">
        <f t="shared" si="11"/>
        <v>4.4840922763636364</v>
      </c>
      <c r="V193" s="2">
        <f>(2*$R193*$S193*$F193*$G193*$E193*$I193*$H193)/(O193/1000)/10^12</f>
        <v>4.0990317207756233</v>
      </c>
      <c r="W193" s="2">
        <f t="shared" si="12"/>
        <v>3.1754301527896995</v>
      </c>
      <c r="X193" s="3" t="s">
        <v>72</v>
      </c>
      <c r="AA193" s="2"/>
      <c r="AE193" s="2"/>
    </row>
    <row r="194" spans="3:31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3.25</v>
      </c>
      <c r="O194" s="2">
        <v>3.32</v>
      </c>
      <c r="P194" s="2">
        <v>3.93</v>
      </c>
      <c r="R194" s="4">
        <f t="shared" si="13"/>
        <v>56</v>
      </c>
      <c r="S194" s="4">
        <f t="shared" si="14"/>
        <v>56</v>
      </c>
      <c r="T194" s="2">
        <f>N194+O194+P194</f>
        <v>10.5</v>
      </c>
      <c r="U194" s="2">
        <f t="shared" si="11"/>
        <v>4.5530783113846152</v>
      </c>
      <c r="V194" s="2">
        <f>(2*$R194*$S194*$F194*$G194*$E194*$I194*$H194)/(O194/1000)/10^12</f>
        <v>4.4570796722891561</v>
      </c>
      <c r="W194" s="2">
        <f t="shared" si="12"/>
        <v>3.7652683236641216</v>
      </c>
      <c r="X194" s="3" t="s">
        <v>72</v>
      </c>
      <c r="AA194" s="2"/>
      <c r="AE194" s="2"/>
    </row>
    <row r="195" spans="3:31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3.06</v>
      </c>
      <c r="O195" s="2">
        <v>3.14</v>
      </c>
      <c r="P195" s="2">
        <v>3.62</v>
      </c>
      <c r="R195" s="4">
        <f t="shared" si="13"/>
        <v>28</v>
      </c>
      <c r="S195" s="4">
        <f t="shared" si="14"/>
        <v>28</v>
      </c>
      <c r="T195" s="2">
        <f>N195+O195+P195</f>
        <v>9.82</v>
      </c>
      <c r="U195" s="2">
        <f t="shared" si="11"/>
        <v>4.8357857882352944</v>
      </c>
      <c r="V195" s="2">
        <f>(2*$R195*$S195*$F195*$G195*$E195*$I195*$H195)/(O195/1000)/10^12</f>
        <v>4.7125810547770701</v>
      </c>
      <c r="W195" s="2">
        <f t="shared" si="12"/>
        <v>4.0877084287292815</v>
      </c>
      <c r="X195" s="3" t="s">
        <v>72</v>
      </c>
      <c r="AA195" s="2"/>
      <c r="AE195" s="2"/>
    </row>
    <row r="196" spans="3:31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1.62</v>
      </c>
      <c r="O196" s="2">
        <v>1.74</v>
      </c>
      <c r="P196" s="2">
        <v>1.89</v>
      </c>
      <c r="R196" s="4">
        <f t="shared" si="13"/>
        <v>14</v>
      </c>
      <c r="S196" s="4">
        <f t="shared" si="14"/>
        <v>14</v>
      </c>
      <c r="T196" s="2">
        <f>N196+O196+P196</f>
        <v>5.25</v>
      </c>
      <c r="U196" s="2">
        <f t="shared" si="11"/>
        <v>4.5671310222222221</v>
      </c>
      <c r="V196" s="2">
        <f>(2*$R196*$S196*$F196*$G196*$E196*$I196*$H196)/(O196/1000)/10^12</f>
        <v>4.2521564689655174</v>
      </c>
      <c r="W196" s="2">
        <f t="shared" si="12"/>
        <v>3.9146837333333333</v>
      </c>
      <c r="X196" s="3" t="s">
        <v>72</v>
      </c>
      <c r="AA196" s="2"/>
      <c r="AE196" s="2"/>
    </row>
    <row r="197" spans="3:31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0.62</v>
      </c>
      <c r="O197" s="2">
        <v>0.65</v>
      </c>
      <c r="P197" s="2">
        <v>0.48768</v>
      </c>
      <c r="R197" s="4">
        <f t="shared" si="13"/>
        <v>7</v>
      </c>
      <c r="S197" s="4">
        <f t="shared" si="14"/>
        <v>7</v>
      </c>
      <c r="T197" s="2">
        <f>N197+O197+P197</f>
        <v>1.7576800000000001</v>
      </c>
      <c r="U197" s="2">
        <f t="shared" si="11"/>
        <v>2.9833678451612906</v>
      </c>
      <c r="V197" s="2">
        <f>(2*$R197*$S197*$F197*$G197*$E197*$I197*$H197)/(O197/1000)/10^12</f>
        <v>2.8456739446153847</v>
      </c>
      <c r="W197" s="2">
        <f t="shared" si="12"/>
        <v>3.7928314960629921</v>
      </c>
      <c r="X197" s="3" t="s">
        <v>72</v>
      </c>
      <c r="AA197" s="2"/>
      <c r="AE197" s="2"/>
    </row>
    <row r="198" spans="3:31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1.1599999999999999</v>
      </c>
      <c r="O198" s="11"/>
      <c r="P198" s="2">
        <v>1.32</v>
      </c>
      <c r="R198" s="4">
        <f t="shared" si="13"/>
        <v>224</v>
      </c>
      <c r="S198" s="4">
        <f t="shared" si="14"/>
        <v>224</v>
      </c>
      <c r="T198" s="2">
        <f>N198+P198</f>
        <v>2.48</v>
      </c>
      <c r="U198" s="2">
        <f t="shared" si="11"/>
        <v>2.3918380137931035</v>
      </c>
      <c r="V198" s="2" t="s">
        <v>55</v>
      </c>
      <c r="W198" s="2">
        <f t="shared" si="12"/>
        <v>2.1019182545454544</v>
      </c>
      <c r="X198" s="3" t="s">
        <v>72</v>
      </c>
      <c r="AA198" s="2"/>
      <c r="AE198" s="2"/>
    </row>
    <row r="199" spans="3:31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6.59</v>
      </c>
      <c r="O199" s="2">
        <v>7.08</v>
      </c>
      <c r="P199" s="2">
        <v>9.17</v>
      </c>
      <c r="R199" s="4">
        <f t="shared" si="13"/>
        <v>112</v>
      </c>
      <c r="S199" s="4">
        <f t="shared" si="14"/>
        <v>112</v>
      </c>
      <c r="T199" s="2">
        <f>N199+O199+P199</f>
        <v>22.84</v>
      </c>
      <c r="U199" s="2">
        <f t="shared" si="11"/>
        <v>4.4908966652503794</v>
      </c>
      <c r="V199" s="2">
        <f>(2*$R199*$S199*$F199*$G199*$E199*$I199*$H199)/(O199/1000)/10^12</f>
        <v>4.1800860203389831</v>
      </c>
      <c r="W199" s="2">
        <f t="shared" si="12"/>
        <v>3.2273728488549618</v>
      </c>
      <c r="X199" s="3" t="s">
        <v>72</v>
      </c>
      <c r="AA199" s="2"/>
      <c r="AE199" s="2"/>
    </row>
    <row r="200" spans="3:31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6.44</v>
      </c>
      <c r="O200" s="2">
        <v>6.66</v>
      </c>
      <c r="P200" s="2">
        <v>7.84</v>
      </c>
      <c r="R200" s="4">
        <f t="shared" si="13"/>
        <v>56</v>
      </c>
      <c r="S200" s="4">
        <f t="shared" si="14"/>
        <v>56</v>
      </c>
      <c r="T200" s="2">
        <f>N200+O200+P200</f>
        <v>20.94</v>
      </c>
      <c r="U200" s="2">
        <f t="shared" si="11"/>
        <v>4.5954982956521739</v>
      </c>
      <c r="V200" s="2">
        <f>(2*$R200*$S200*$F200*$G200*$E200*$I200*$H200)/(O200/1000)/10^12</f>
        <v>4.4436950486486486</v>
      </c>
      <c r="W200" s="2">
        <f t="shared" si="12"/>
        <v>3.7748735999999998</v>
      </c>
      <c r="X200" s="3" t="s">
        <v>72</v>
      </c>
      <c r="AA200" s="2"/>
      <c r="AE200" s="2"/>
    </row>
    <row r="201" spans="3:31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6.07</v>
      </c>
      <c r="O201" s="2">
        <v>6.25</v>
      </c>
      <c r="P201" s="2">
        <v>7.22</v>
      </c>
      <c r="R201" s="4">
        <f t="shared" si="13"/>
        <v>28</v>
      </c>
      <c r="S201" s="4">
        <f t="shared" si="14"/>
        <v>28</v>
      </c>
      <c r="T201" s="2">
        <f>N201+O201+P201</f>
        <v>19.54</v>
      </c>
      <c r="U201" s="2">
        <f t="shared" si="11"/>
        <v>4.87561927907743</v>
      </c>
      <c r="V201" s="2">
        <f>(2*$R201*$S201*$F201*$G201*$E201*$I201*$H201)/(O201/1000)/10^12</f>
        <v>4.7352014438400003</v>
      </c>
      <c r="W201" s="2">
        <f t="shared" si="12"/>
        <v>4.0990317207756233</v>
      </c>
      <c r="X201" s="3" t="s">
        <v>72</v>
      </c>
      <c r="AA201" s="2"/>
      <c r="AE201" s="2"/>
    </row>
    <row r="202" spans="3:31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3.19</v>
      </c>
      <c r="O202" s="2">
        <v>3.48</v>
      </c>
      <c r="P202" s="2">
        <v>3.72</v>
      </c>
      <c r="R202" s="4">
        <f t="shared" si="13"/>
        <v>14</v>
      </c>
      <c r="S202" s="4">
        <f t="shared" si="14"/>
        <v>14</v>
      </c>
      <c r="T202" s="2">
        <f>N202+O202+P202</f>
        <v>10.39</v>
      </c>
      <c r="U202" s="2">
        <f t="shared" si="11"/>
        <v>4.6387161479623815</v>
      </c>
      <c r="V202" s="2">
        <f>(2*$R202*$S202*$F202*$G202*$E202*$I202*$H202)/(O202/1000)/10^12</f>
        <v>4.2521564689655174</v>
      </c>
      <c r="W202" s="2">
        <f t="shared" si="12"/>
        <v>3.9778237935483869</v>
      </c>
      <c r="X202" s="3" t="s">
        <v>72</v>
      </c>
      <c r="AA202" s="2"/>
      <c r="AE202" s="2"/>
    </row>
    <row r="203" spans="3:31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1.21</v>
      </c>
      <c r="O203" s="2">
        <v>1.29</v>
      </c>
      <c r="P203" s="2">
        <v>0.95377999999999996</v>
      </c>
      <c r="R203" s="4">
        <f t="shared" si="13"/>
        <v>7</v>
      </c>
      <c r="S203" s="4">
        <f t="shared" si="14"/>
        <v>7</v>
      </c>
      <c r="T203" s="2">
        <f>N203+O203+P203</f>
        <v>3.4537800000000001</v>
      </c>
      <c r="U203" s="2">
        <f t="shared" si="11"/>
        <v>3.057335642975207</v>
      </c>
      <c r="V203" s="2">
        <f>(2*$R203*$S203*$F203*$G203*$E203*$I203*$H203)/(O203/1000)/10^12</f>
        <v>2.867733432558139</v>
      </c>
      <c r="W203" s="2">
        <f t="shared" si="12"/>
        <v>3.87864720166076</v>
      </c>
      <c r="X203" s="3" t="s">
        <v>72</v>
      </c>
      <c r="AA203" s="2"/>
      <c r="AE203" s="2"/>
    </row>
    <row r="204" spans="3:31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2">
        <v>0.99</v>
      </c>
      <c r="O204" s="11"/>
      <c r="P204" s="2">
        <v>1.41</v>
      </c>
      <c r="R204" s="4">
        <f t="shared" si="13"/>
        <v>112</v>
      </c>
      <c r="S204" s="4">
        <f t="shared" si="14"/>
        <v>112</v>
      </c>
      <c r="T204" s="2">
        <f>N204+P204</f>
        <v>2.4</v>
      </c>
      <c r="U204" s="2">
        <f t="shared" si="11"/>
        <v>3.814592387878788</v>
      </c>
      <c r="V204" s="2" t="s">
        <v>55</v>
      </c>
      <c r="W204" s="2">
        <f t="shared" si="12"/>
        <v>2.6783308255319151</v>
      </c>
      <c r="X204" s="3" t="s">
        <v>72</v>
      </c>
      <c r="AA204" s="2"/>
      <c r="AE204" s="2"/>
    </row>
    <row r="205" spans="3:31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2">
        <v>0.75</v>
      </c>
      <c r="O205" s="2">
        <v>0.71</v>
      </c>
      <c r="P205" s="2">
        <v>1.24</v>
      </c>
      <c r="R205" s="4">
        <f t="shared" si="13"/>
        <v>28</v>
      </c>
      <c r="S205" s="4">
        <f t="shared" si="14"/>
        <v>28</v>
      </c>
      <c r="T205" s="2">
        <f t="shared" ref="T205:T228" si="15">N205+O205+P205</f>
        <v>2.7</v>
      </c>
      <c r="U205" s="2">
        <f t="shared" si="11"/>
        <v>5.1380223999999997</v>
      </c>
      <c r="V205" s="2">
        <f t="shared" ref="V205:V228" si="16">(2*$R205*$S205*$F205*$G205*$E205*$I205*$H205)/(O205/1000)/10^12</f>
        <v>5.4274884507042254</v>
      </c>
      <c r="W205" s="2">
        <f t="shared" si="12"/>
        <v>3.1076748387096771</v>
      </c>
      <c r="X205" s="3" t="s">
        <v>72</v>
      </c>
      <c r="AA205" s="2"/>
      <c r="AE205" s="2"/>
    </row>
    <row r="206" spans="3:31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2">
        <v>0.08</v>
      </c>
      <c r="O206" s="2">
        <v>0.08</v>
      </c>
      <c r="P206" s="2">
        <v>0.09</v>
      </c>
      <c r="R206" s="4">
        <f t="shared" si="13"/>
        <v>28</v>
      </c>
      <c r="S206" s="4">
        <f t="shared" si="14"/>
        <v>28</v>
      </c>
      <c r="T206" s="2">
        <f t="shared" si="15"/>
        <v>0.25</v>
      </c>
      <c r="U206" s="2">
        <f t="shared" si="11"/>
        <v>3.8535167999999995</v>
      </c>
      <c r="V206" s="2">
        <f t="shared" si="16"/>
        <v>3.8535167999999995</v>
      </c>
      <c r="W206" s="2">
        <f t="shared" si="12"/>
        <v>3.425348266666667</v>
      </c>
      <c r="X206" s="3" t="s">
        <v>72</v>
      </c>
      <c r="AA206" s="2"/>
      <c r="AE206" s="2"/>
    </row>
    <row r="207" spans="3:31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2">
        <v>0.82</v>
      </c>
      <c r="O207" s="2">
        <v>0.7</v>
      </c>
      <c r="P207" s="2">
        <v>0.89</v>
      </c>
      <c r="R207" s="4">
        <f t="shared" si="13"/>
        <v>14</v>
      </c>
      <c r="S207" s="4">
        <f t="shared" si="14"/>
        <v>14</v>
      </c>
      <c r="T207" s="2">
        <f t="shared" si="15"/>
        <v>2.41</v>
      </c>
      <c r="U207" s="2">
        <f t="shared" ref="U207:U238" si="17">(2*$R207*$S207*$F207*$G207*$E207*$I207*$H207)/(N207/1000)/10^12</f>
        <v>4.6994107317073173</v>
      </c>
      <c r="V207" s="2">
        <f t="shared" si="16"/>
        <v>5.5050239999999997</v>
      </c>
      <c r="W207" s="2">
        <f t="shared" ref="W207:W238" si="18">(2*$R207*$S207*$F207*$G207*$E207*$I207*$H207)/(P207/1000)/10^12</f>
        <v>4.3297941573033709</v>
      </c>
      <c r="X207" s="3" t="s">
        <v>72</v>
      </c>
      <c r="AA207" s="2"/>
      <c r="AE207" s="2"/>
    </row>
    <row r="208" spans="3:31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2">
        <v>0.15</v>
      </c>
      <c r="O208" s="2">
        <v>0.16</v>
      </c>
      <c r="P208" s="2">
        <v>0.21</v>
      </c>
      <c r="R208" s="4">
        <f t="shared" si="13"/>
        <v>14</v>
      </c>
      <c r="S208" s="4">
        <f t="shared" si="14"/>
        <v>14</v>
      </c>
      <c r="T208" s="2">
        <f t="shared" si="15"/>
        <v>0.52</v>
      </c>
      <c r="U208" s="2">
        <f t="shared" si="17"/>
        <v>4.1104179200000006</v>
      </c>
      <c r="V208" s="2">
        <f t="shared" si="16"/>
        <v>3.8535167999999995</v>
      </c>
      <c r="W208" s="2">
        <f t="shared" si="18"/>
        <v>2.9360128000000003</v>
      </c>
      <c r="X208" s="3" t="s">
        <v>72</v>
      </c>
      <c r="AA208" s="2"/>
      <c r="AE208" s="2"/>
    </row>
    <row r="209" spans="2:31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0.08</v>
      </c>
      <c r="O209" s="2">
        <v>0.1</v>
      </c>
      <c r="P209" s="2">
        <v>0.21312</v>
      </c>
      <c r="R209" s="4">
        <f t="shared" si="13"/>
        <v>7</v>
      </c>
      <c r="S209" s="4">
        <f t="shared" si="14"/>
        <v>7</v>
      </c>
      <c r="T209" s="2">
        <f t="shared" si="15"/>
        <v>0.39312000000000002</v>
      </c>
      <c r="U209" s="2">
        <f t="shared" si="17"/>
        <v>4.1746431999999993</v>
      </c>
      <c r="V209" s="2">
        <f t="shared" si="16"/>
        <v>3.33971456</v>
      </c>
      <c r="W209" s="2">
        <f t="shared" si="18"/>
        <v>1.5670582582582584</v>
      </c>
      <c r="X209" s="3" t="s">
        <v>72</v>
      </c>
      <c r="AA209" s="2"/>
      <c r="AE209" s="2"/>
    </row>
    <row r="210" spans="2:31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2">
        <v>1.58</v>
      </c>
      <c r="O210" s="2">
        <v>1.1000000000000001</v>
      </c>
      <c r="P210" s="2">
        <v>1.0803</v>
      </c>
      <c r="R210" s="4">
        <f t="shared" si="13"/>
        <v>7</v>
      </c>
      <c r="S210" s="4">
        <f t="shared" si="14"/>
        <v>7</v>
      </c>
      <c r="T210" s="2">
        <f t="shared" si="15"/>
        <v>3.7603</v>
      </c>
      <c r="U210" s="2">
        <f t="shared" si="17"/>
        <v>2.6421792405063291</v>
      </c>
      <c r="V210" s="2">
        <f t="shared" si="16"/>
        <v>3.7951301818181817</v>
      </c>
      <c r="W210" s="2">
        <f t="shared" si="18"/>
        <v>3.8643369434416366</v>
      </c>
      <c r="X210" s="3" t="s">
        <v>72</v>
      </c>
      <c r="AA210" s="2"/>
      <c r="AE210" s="2"/>
    </row>
    <row r="211" spans="2:31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>
        <v>0.42</v>
      </c>
      <c r="O211">
        <v>0.42</v>
      </c>
      <c r="P211">
        <v>0.6</v>
      </c>
      <c r="R211" s="4">
        <f t="shared" si="13"/>
        <v>56</v>
      </c>
      <c r="S211" s="4">
        <f t="shared" si="14"/>
        <v>56</v>
      </c>
      <c r="T211" s="2">
        <f t="shared" si="15"/>
        <v>1.44</v>
      </c>
      <c r="U211" s="2">
        <f t="shared" si="17"/>
        <v>4.4040191999999996</v>
      </c>
      <c r="V211" s="2">
        <f t="shared" si="16"/>
        <v>4.4040191999999996</v>
      </c>
      <c r="W211" s="2">
        <f t="shared" si="18"/>
        <v>3.0828134400000007</v>
      </c>
      <c r="X211" s="3" t="s">
        <v>72</v>
      </c>
    </row>
    <row r="212" spans="2:31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>
        <v>0.06</v>
      </c>
      <c r="O212">
        <v>7.0000000000000007E-2</v>
      </c>
      <c r="P212">
        <v>0.18</v>
      </c>
      <c r="R212" s="4">
        <f t="shared" si="13"/>
        <v>28</v>
      </c>
      <c r="S212" s="4">
        <f t="shared" si="14"/>
        <v>28</v>
      </c>
      <c r="T212" s="2">
        <f t="shared" si="15"/>
        <v>0.31</v>
      </c>
      <c r="U212" s="2">
        <f t="shared" si="17"/>
        <v>3.425348266666667</v>
      </c>
      <c r="V212" s="2">
        <f t="shared" si="16"/>
        <v>2.9360127999999994</v>
      </c>
      <c r="W212" s="2">
        <f t="shared" si="18"/>
        <v>1.1417827555555558</v>
      </c>
      <c r="X212" s="3" t="s">
        <v>72</v>
      </c>
    </row>
    <row r="213" spans="2:31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0.37</v>
      </c>
      <c r="O213">
        <v>0.37</v>
      </c>
      <c r="P213">
        <v>0.53</v>
      </c>
      <c r="R213" s="4">
        <f t="shared" si="13"/>
        <v>28</v>
      </c>
      <c r="S213" s="4">
        <f t="shared" si="14"/>
        <v>28</v>
      </c>
      <c r="T213" s="2">
        <f t="shared" si="15"/>
        <v>1.27</v>
      </c>
      <c r="U213" s="2">
        <f t="shared" si="17"/>
        <v>4.9991569297297298</v>
      </c>
      <c r="V213" s="2">
        <f t="shared" si="16"/>
        <v>4.9991569297297298</v>
      </c>
      <c r="W213" s="2">
        <f t="shared" si="18"/>
        <v>3.4899774792452831</v>
      </c>
      <c r="X213" s="3" t="s">
        <v>72</v>
      </c>
    </row>
    <row r="214" spans="2:31">
      <c r="B214" s="3"/>
      <c r="C214" s="3">
        <v>28</v>
      </c>
      <c r="D214" s="3">
        <v>28</v>
      </c>
      <c r="E214" s="3">
        <v>128</v>
      </c>
      <c r="F214" s="3">
        <v>8</v>
      </c>
      <c r="G214" s="3">
        <v>512</v>
      </c>
      <c r="H214" s="3">
        <v>1</v>
      </c>
      <c r="I214" s="3">
        <v>1</v>
      </c>
      <c r="J214" s="3">
        <v>0</v>
      </c>
      <c r="K214" s="3">
        <v>0</v>
      </c>
      <c r="L214" s="3">
        <v>2</v>
      </c>
      <c r="M214" s="3">
        <v>2</v>
      </c>
      <c r="N214">
        <v>0.06</v>
      </c>
      <c r="O214">
        <v>7.0000000000000007E-2</v>
      </c>
      <c r="P214">
        <v>0.14000000000000001</v>
      </c>
      <c r="R214" s="4">
        <f t="shared" si="13"/>
        <v>14</v>
      </c>
      <c r="S214" s="4">
        <f t="shared" si="14"/>
        <v>14</v>
      </c>
      <c r="T214" s="2">
        <f t="shared" si="15"/>
        <v>0.27</v>
      </c>
      <c r="U214" s="2">
        <f t="shared" si="17"/>
        <v>3.425348266666667</v>
      </c>
      <c r="V214" s="2">
        <f t="shared" si="16"/>
        <v>2.9360127999999994</v>
      </c>
      <c r="W214" s="2">
        <f t="shared" si="18"/>
        <v>1.4680063999999997</v>
      </c>
      <c r="X214" s="3" t="s">
        <v>72</v>
      </c>
    </row>
    <row r="215" spans="2:31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0.06</v>
      </c>
      <c r="O215">
        <v>0.06</v>
      </c>
      <c r="P215">
        <v>0.14000000000000001</v>
      </c>
      <c r="R215" s="4">
        <f t="shared" si="13"/>
        <v>14</v>
      </c>
      <c r="S215" s="4">
        <f t="shared" si="14"/>
        <v>14</v>
      </c>
      <c r="T215" s="2">
        <f t="shared" si="15"/>
        <v>0.26</v>
      </c>
      <c r="U215" s="2">
        <f t="shared" si="17"/>
        <v>3.425348266666667</v>
      </c>
      <c r="V215" s="2">
        <f t="shared" si="16"/>
        <v>3.425348266666667</v>
      </c>
      <c r="W215" s="2">
        <f t="shared" si="18"/>
        <v>1.4680063999999997</v>
      </c>
      <c r="X215" s="3" t="s">
        <v>72</v>
      </c>
    </row>
    <row r="216" spans="2:31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0.41</v>
      </c>
      <c r="O216">
        <v>0.42</v>
      </c>
      <c r="P216">
        <v>0.49</v>
      </c>
      <c r="R216" s="4">
        <f t="shared" si="13"/>
        <v>14</v>
      </c>
      <c r="S216" s="4">
        <f t="shared" si="14"/>
        <v>14</v>
      </c>
      <c r="T216" s="2">
        <f t="shared" si="15"/>
        <v>1.3199999999999998</v>
      </c>
      <c r="U216" s="2">
        <f t="shared" si="17"/>
        <v>4.5114343024390244</v>
      </c>
      <c r="V216" s="2">
        <f t="shared" si="16"/>
        <v>4.4040191999999996</v>
      </c>
      <c r="W216" s="2">
        <f t="shared" si="18"/>
        <v>3.7748735999999998</v>
      </c>
      <c r="X216" s="3" t="s">
        <v>72</v>
      </c>
    </row>
    <row r="217" spans="2:31">
      <c r="B217" s="3"/>
      <c r="C217" s="3">
        <v>14</v>
      </c>
      <c r="D217" s="3">
        <v>14</v>
      </c>
      <c r="E217" s="3">
        <v>256</v>
      </c>
      <c r="F217" s="3">
        <v>8</v>
      </c>
      <c r="G217" s="3">
        <v>1024</v>
      </c>
      <c r="H217" s="3">
        <v>1</v>
      </c>
      <c r="I217" s="3">
        <v>1</v>
      </c>
      <c r="J217" s="3">
        <v>0</v>
      </c>
      <c r="K217" s="3">
        <v>0</v>
      </c>
      <c r="L217" s="3">
        <v>2</v>
      </c>
      <c r="M217" s="3">
        <v>2</v>
      </c>
      <c r="N217">
        <v>7.0000000000000007E-2</v>
      </c>
      <c r="O217">
        <v>0.12</v>
      </c>
      <c r="P217">
        <v>0.11</v>
      </c>
      <c r="R217" s="4">
        <f t="shared" si="13"/>
        <v>7</v>
      </c>
      <c r="S217" s="4">
        <f t="shared" si="14"/>
        <v>7</v>
      </c>
      <c r="T217" s="2">
        <f t="shared" si="15"/>
        <v>0.3</v>
      </c>
      <c r="U217" s="2">
        <f t="shared" si="17"/>
        <v>2.9360127999999994</v>
      </c>
      <c r="V217" s="2">
        <f t="shared" si="16"/>
        <v>1.7126741333333335</v>
      </c>
      <c r="W217" s="2">
        <f t="shared" si="18"/>
        <v>1.8683717818181815</v>
      </c>
      <c r="X217" s="3" t="s">
        <v>72</v>
      </c>
    </row>
    <row r="218" spans="2:31">
      <c r="B218" s="3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7.0000000000000007E-2</v>
      </c>
      <c r="O218">
        <v>0.11</v>
      </c>
      <c r="P218">
        <v>0.1</v>
      </c>
      <c r="R218" s="4">
        <f t="shared" si="13"/>
        <v>7</v>
      </c>
      <c r="S218" s="4">
        <f t="shared" si="14"/>
        <v>7</v>
      </c>
      <c r="T218" s="2">
        <f t="shared" si="15"/>
        <v>0.28000000000000003</v>
      </c>
      <c r="U218" s="2">
        <f t="shared" si="17"/>
        <v>2.9360127999999994</v>
      </c>
      <c r="V218" s="2">
        <f t="shared" si="16"/>
        <v>1.8683717818181815</v>
      </c>
      <c r="W218" s="2">
        <f t="shared" si="18"/>
        <v>2.0552089599999999</v>
      </c>
      <c r="X218" s="3" t="s">
        <v>72</v>
      </c>
    </row>
    <row r="219" spans="2:31">
      <c r="B219" s="3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>
        <v>0.78</v>
      </c>
      <c r="O219">
        <v>21.74</v>
      </c>
      <c r="P219">
        <v>5.49</v>
      </c>
      <c r="R219" s="4">
        <f t="shared" si="13"/>
        <v>7</v>
      </c>
      <c r="S219" s="4">
        <f t="shared" si="14"/>
        <v>7</v>
      </c>
      <c r="T219" s="2">
        <f t="shared" si="15"/>
        <v>28.009999999999998</v>
      </c>
      <c r="U219" s="2">
        <f t="shared" si="17"/>
        <v>1.0539533128205127</v>
      </c>
      <c r="V219" s="2">
        <f t="shared" si="16"/>
        <v>3.7814332290708373E-2</v>
      </c>
      <c r="W219" s="2">
        <f t="shared" si="18"/>
        <v>0.14974200072859745</v>
      </c>
      <c r="X219" s="3" t="s">
        <v>72</v>
      </c>
    </row>
    <row r="220" spans="2:31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0.79</v>
      </c>
      <c r="O220">
        <v>0.79</v>
      </c>
      <c r="P220">
        <v>1.2</v>
      </c>
      <c r="R220" s="4">
        <f t="shared" si="13"/>
        <v>56</v>
      </c>
      <c r="S220" s="4">
        <f t="shared" si="14"/>
        <v>56</v>
      </c>
      <c r="T220" s="2">
        <f t="shared" si="15"/>
        <v>2.7800000000000002</v>
      </c>
      <c r="U220" s="2">
        <f t="shared" si="17"/>
        <v>4.6827545924050638</v>
      </c>
      <c r="V220" s="2">
        <f t="shared" si="16"/>
        <v>4.6827545924050638</v>
      </c>
      <c r="W220" s="2">
        <f t="shared" si="18"/>
        <v>3.0828134400000007</v>
      </c>
      <c r="X220" s="3" t="s">
        <v>72</v>
      </c>
    </row>
    <row r="221" spans="2:31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0.11</v>
      </c>
      <c r="O221">
        <v>0.14000000000000001</v>
      </c>
      <c r="P221">
        <v>0.32</v>
      </c>
      <c r="R221" s="4">
        <f t="shared" si="13"/>
        <v>28</v>
      </c>
      <c r="S221" s="4">
        <f t="shared" si="14"/>
        <v>28</v>
      </c>
      <c r="T221" s="2">
        <f t="shared" si="15"/>
        <v>0.57000000000000006</v>
      </c>
      <c r="U221" s="2">
        <f t="shared" si="17"/>
        <v>3.7367435636363631</v>
      </c>
      <c r="V221" s="2">
        <f t="shared" si="16"/>
        <v>2.9360127999999994</v>
      </c>
      <c r="W221" s="2">
        <f t="shared" si="18"/>
        <v>1.2845055999999999</v>
      </c>
      <c r="X221" s="3" t="s">
        <v>72</v>
      </c>
    </row>
    <row r="222" spans="2:31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0.75</v>
      </c>
      <c r="O222">
        <v>0.75</v>
      </c>
      <c r="P222">
        <v>1.1100000000000001</v>
      </c>
      <c r="R222" s="4">
        <f t="shared" si="13"/>
        <v>28</v>
      </c>
      <c r="S222" s="4">
        <f t="shared" si="14"/>
        <v>28</v>
      </c>
      <c r="T222" s="2">
        <f t="shared" si="15"/>
        <v>2.6100000000000003</v>
      </c>
      <c r="U222" s="2">
        <f t="shared" si="17"/>
        <v>4.9325015040000002</v>
      </c>
      <c r="V222" s="2">
        <f t="shared" si="16"/>
        <v>4.9325015040000002</v>
      </c>
      <c r="W222" s="2">
        <f t="shared" si="18"/>
        <v>3.3327712864864862</v>
      </c>
      <c r="X222" s="3" t="s">
        <v>72</v>
      </c>
    </row>
    <row r="223" spans="2:31">
      <c r="C223" s="3">
        <v>28</v>
      </c>
      <c r="D223" s="3">
        <v>28</v>
      </c>
      <c r="E223" s="3">
        <v>128</v>
      </c>
      <c r="F223" s="3">
        <v>16</v>
      </c>
      <c r="G223" s="3">
        <v>512</v>
      </c>
      <c r="H223" s="3">
        <v>1</v>
      </c>
      <c r="I223" s="3">
        <v>1</v>
      </c>
      <c r="J223" s="3">
        <v>0</v>
      </c>
      <c r="K223" s="3">
        <v>0</v>
      </c>
      <c r="L223" s="3">
        <v>2</v>
      </c>
      <c r="M223" s="3">
        <v>2</v>
      </c>
      <c r="N223">
        <v>0.11</v>
      </c>
      <c r="O223">
        <v>0.13</v>
      </c>
      <c r="P223">
        <v>0.18</v>
      </c>
      <c r="R223" s="4">
        <f t="shared" si="13"/>
        <v>14</v>
      </c>
      <c r="S223" s="4">
        <f t="shared" si="14"/>
        <v>14</v>
      </c>
      <c r="T223" s="2">
        <f t="shared" si="15"/>
        <v>0.42</v>
      </c>
      <c r="U223" s="2">
        <f t="shared" si="17"/>
        <v>3.7367435636363631</v>
      </c>
      <c r="V223" s="2">
        <f t="shared" si="16"/>
        <v>3.161859938461538</v>
      </c>
      <c r="W223" s="2">
        <f t="shared" si="18"/>
        <v>2.2835655111111115</v>
      </c>
      <c r="X223" s="3" t="s">
        <v>72</v>
      </c>
    </row>
    <row r="224" spans="2:31">
      <c r="B224" s="3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0.11</v>
      </c>
      <c r="O224">
        <v>0.11</v>
      </c>
      <c r="P224">
        <v>0.16</v>
      </c>
      <c r="R224" s="4">
        <f t="shared" si="13"/>
        <v>14</v>
      </c>
      <c r="S224" s="4">
        <f t="shared" si="14"/>
        <v>14</v>
      </c>
      <c r="T224" s="2">
        <f t="shared" si="15"/>
        <v>0.38</v>
      </c>
      <c r="U224" s="2">
        <f t="shared" si="17"/>
        <v>3.7367435636363631</v>
      </c>
      <c r="V224" s="2">
        <f t="shared" si="16"/>
        <v>3.7367435636363631</v>
      </c>
      <c r="W224" s="2">
        <f t="shared" si="18"/>
        <v>2.5690111999999998</v>
      </c>
      <c r="X224" s="3" t="s">
        <v>72</v>
      </c>
    </row>
    <row r="225" spans="2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0.8</v>
      </c>
      <c r="O225">
        <v>0.81</v>
      </c>
      <c r="P225">
        <v>1.05</v>
      </c>
      <c r="R225" s="4">
        <f t="shared" si="13"/>
        <v>14</v>
      </c>
      <c r="S225" s="4">
        <f t="shared" si="14"/>
        <v>14</v>
      </c>
      <c r="T225" s="2">
        <f t="shared" si="15"/>
        <v>2.66</v>
      </c>
      <c r="U225" s="2">
        <f t="shared" si="17"/>
        <v>4.6242201600000001</v>
      </c>
      <c r="V225" s="2">
        <f t="shared" si="16"/>
        <v>4.5671310222222221</v>
      </c>
      <c r="W225" s="2">
        <f t="shared" si="18"/>
        <v>3.5232153599999996</v>
      </c>
      <c r="X225" s="3" t="s">
        <v>72</v>
      </c>
    </row>
    <row r="226" spans="2:24">
      <c r="C226" s="3">
        <v>14</v>
      </c>
      <c r="D226" s="3">
        <v>14</v>
      </c>
      <c r="E226" s="3">
        <v>256</v>
      </c>
      <c r="F226" s="3">
        <v>16</v>
      </c>
      <c r="G226" s="3">
        <v>1024</v>
      </c>
      <c r="H226" s="3">
        <v>1</v>
      </c>
      <c r="I226" s="3">
        <v>1</v>
      </c>
      <c r="J226" s="3">
        <v>0</v>
      </c>
      <c r="K226" s="3">
        <v>0</v>
      </c>
      <c r="L226" s="3">
        <v>2</v>
      </c>
      <c r="M226" s="3">
        <v>2</v>
      </c>
      <c r="N226">
        <v>0.15</v>
      </c>
      <c r="O226">
        <v>0.25</v>
      </c>
      <c r="P226">
        <v>0.21</v>
      </c>
      <c r="R226" s="4">
        <f t="shared" si="13"/>
        <v>7</v>
      </c>
      <c r="S226" s="4">
        <f t="shared" si="14"/>
        <v>7</v>
      </c>
      <c r="T226" s="2">
        <f t="shared" si="15"/>
        <v>0.61</v>
      </c>
      <c r="U226" s="2">
        <f t="shared" si="17"/>
        <v>2.7402786133333334</v>
      </c>
      <c r="V226" s="2">
        <f t="shared" si="16"/>
        <v>1.6441671680000001</v>
      </c>
      <c r="W226" s="2">
        <f t="shared" si="18"/>
        <v>1.9573418666666667</v>
      </c>
      <c r="X226" s="3" t="s">
        <v>72</v>
      </c>
    </row>
    <row r="227" spans="2:24">
      <c r="B227" s="3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0.13</v>
      </c>
      <c r="O227">
        <v>0.17</v>
      </c>
      <c r="P227">
        <v>0.19</v>
      </c>
      <c r="R227" s="4">
        <f t="shared" si="13"/>
        <v>7</v>
      </c>
      <c r="S227" s="4">
        <f t="shared" si="14"/>
        <v>7</v>
      </c>
      <c r="T227" s="2">
        <f t="shared" si="15"/>
        <v>0.49000000000000005</v>
      </c>
      <c r="U227" s="2">
        <f t="shared" si="17"/>
        <v>3.161859938461538</v>
      </c>
      <c r="V227" s="2">
        <f t="shared" si="16"/>
        <v>2.4178928941176472</v>
      </c>
      <c r="W227" s="2">
        <f t="shared" si="18"/>
        <v>2.1633778526315788</v>
      </c>
      <c r="X227" s="3" t="s">
        <v>72</v>
      </c>
    </row>
    <row r="228" spans="2:24">
      <c r="B228" s="3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>
        <v>1.29</v>
      </c>
      <c r="O228">
        <v>21.25</v>
      </c>
      <c r="P228">
        <v>5.94</v>
      </c>
      <c r="R228" s="4">
        <f t="shared" si="13"/>
        <v>7</v>
      </c>
      <c r="S228" s="4">
        <f t="shared" si="14"/>
        <v>7</v>
      </c>
      <c r="T228" s="2">
        <f t="shared" si="15"/>
        <v>28.48</v>
      </c>
      <c r="U228" s="2">
        <f t="shared" si="17"/>
        <v>1.2745481922480617</v>
      </c>
      <c r="V228" s="2">
        <f t="shared" si="16"/>
        <v>7.7372572611764695E-2</v>
      </c>
      <c r="W228" s="2">
        <f t="shared" si="18"/>
        <v>0.27679581952861948</v>
      </c>
      <c r="X228" s="3" t="s">
        <v>72</v>
      </c>
    </row>
    <row r="229" spans="2:24">
      <c r="B229" s="3"/>
      <c r="C229" s="12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>
        <v>7.14</v>
      </c>
      <c r="O229">
        <v>11.03</v>
      </c>
      <c r="P229">
        <v>8.49</v>
      </c>
      <c r="R229" s="4">
        <f t="shared" si="13"/>
        <v>349</v>
      </c>
      <c r="S229" s="4">
        <f t="shared" si="14"/>
        <v>80</v>
      </c>
      <c r="T229" s="2">
        <f>N229+P229</f>
        <v>15.629999999999999</v>
      </c>
      <c r="U229" s="2">
        <f t="shared" si="17"/>
        <v>0.2002106442577031</v>
      </c>
      <c r="V229" s="2" t="s">
        <v>55</v>
      </c>
      <c r="W229" s="2">
        <f t="shared" si="18"/>
        <v>0.16837502944640753</v>
      </c>
      <c r="X229" s="3" t="s">
        <v>72</v>
      </c>
    </row>
    <row r="230" spans="2:24">
      <c r="B230" s="3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7.36</v>
      </c>
      <c r="O230">
        <v>7.99</v>
      </c>
      <c r="P230">
        <v>13.17</v>
      </c>
      <c r="R230" s="4">
        <f t="shared" si="13"/>
        <v>350</v>
      </c>
      <c r="S230" s="4">
        <f t="shared" si="14"/>
        <v>80</v>
      </c>
      <c r="T230" s="2">
        <f t="shared" ref="T230:T268" si="19">N230+O230+P230</f>
        <v>28.520000000000003</v>
      </c>
      <c r="U230" s="2">
        <f t="shared" si="17"/>
        <v>4.4877913043478266</v>
      </c>
      <c r="V230" s="2">
        <f t="shared" ref="V230:V268" si="20">(2*$R230*$S230*$F230*$G230*$E230*$I230*$H230)/(O230/1000)/10^12</f>
        <v>4.133935419274092</v>
      </c>
      <c r="W230" s="2">
        <f t="shared" si="18"/>
        <v>2.5079835990888384</v>
      </c>
      <c r="X230" s="3" t="s">
        <v>72</v>
      </c>
    </row>
    <row r="231" spans="2:24">
      <c r="B231" s="3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>
        <v>19.61</v>
      </c>
      <c r="O231">
        <v>153.81</v>
      </c>
      <c r="P231">
        <v>19.23</v>
      </c>
      <c r="R231" s="4">
        <f t="shared" si="13"/>
        <v>174</v>
      </c>
      <c r="S231" s="4">
        <f t="shared" si="14"/>
        <v>39</v>
      </c>
      <c r="T231" s="2">
        <f t="shared" si="19"/>
        <v>192.65</v>
      </c>
      <c r="U231" s="2">
        <f t="shared" si="17"/>
        <v>2.2678597450280469</v>
      </c>
      <c r="V231" s="2">
        <f t="shared" si="20"/>
        <v>0.2891406904622586</v>
      </c>
      <c r="W231" s="2">
        <f t="shared" si="18"/>
        <v>2.312674446177847</v>
      </c>
      <c r="X231" s="3" t="s">
        <v>72</v>
      </c>
    </row>
    <row r="232" spans="2:24">
      <c r="B232" s="3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7.38</v>
      </c>
      <c r="O232">
        <v>8.14</v>
      </c>
      <c r="P232">
        <v>11.96</v>
      </c>
      <c r="R232" s="4">
        <f t="shared" si="13"/>
        <v>175</v>
      </c>
      <c r="S232" s="4">
        <f t="shared" si="14"/>
        <v>40</v>
      </c>
      <c r="T232" s="2">
        <f t="shared" si="19"/>
        <v>27.48</v>
      </c>
      <c r="U232" s="2">
        <f t="shared" si="17"/>
        <v>4.4756292682926828</v>
      </c>
      <c r="V232" s="2">
        <f t="shared" si="20"/>
        <v>4.0577572481572473</v>
      </c>
      <c r="W232" s="2">
        <f t="shared" si="18"/>
        <v>2.7617177257525083</v>
      </c>
      <c r="X232" s="3" t="s">
        <v>72</v>
      </c>
    </row>
    <row r="233" spans="2:24">
      <c r="B233" s="3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>
        <v>28.54</v>
      </c>
      <c r="O233">
        <v>95.58</v>
      </c>
      <c r="P233">
        <v>15.34</v>
      </c>
      <c r="R233" s="4">
        <f t="shared" si="13"/>
        <v>87</v>
      </c>
      <c r="S233" s="4">
        <f t="shared" si="14"/>
        <v>19</v>
      </c>
      <c r="T233" s="2">
        <f t="shared" si="19"/>
        <v>139.46</v>
      </c>
      <c r="U233" s="2">
        <f t="shared" si="17"/>
        <v>1.5183042466713386</v>
      </c>
      <c r="V233" s="2">
        <f t="shared" si="20"/>
        <v>0.45336266164469557</v>
      </c>
      <c r="W233" s="2">
        <f t="shared" si="18"/>
        <v>2.8247981225554106</v>
      </c>
      <c r="X233" s="3" t="s">
        <v>72</v>
      </c>
    </row>
    <row r="234" spans="2:24">
      <c r="B234" s="3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7.76</v>
      </c>
      <c r="O234">
        <v>7.6</v>
      </c>
      <c r="P234">
        <v>8.98</v>
      </c>
      <c r="R234" s="4">
        <f t="shared" si="13"/>
        <v>84</v>
      </c>
      <c r="S234" s="4">
        <f t="shared" si="14"/>
        <v>20</v>
      </c>
      <c r="T234" s="2">
        <f t="shared" si="19"/>
        <v>24.34</v>
      </c>
      <c r="U234" s="2">
        <f t="shared" si="17"/>
        <v>4.0862033814432994</v>
      </c>
      <c r="V234" s="2">
        <f t="shared" si="20"/>
        <v>4.1722287157894735</v>
      </c>
      <c r="W234" s="2">
        <f t="shared" si="18"/>
        <v>3.5310621648106904</v>
      </c>
      <c r="X234" s="3" t="s">
        <v>72</v>
      </c>
    </row>
    <row r="235" spans="2:24">
      <c r="B235" s="3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>
        <v>75.31</v>
      </c>
      <c r="O235">
        <v>77.05</v>
      </c>
      <c r="P235">
        <v>13.53</v>
      </c>
      <c r="R235" s="4">
        <f t="shared" si="13"/>
        <v>41</v>
      </c>
      <c r="S235" s="4">
        <f t="shared" si="14"/>
        <v>9</v>
      </c>
      <c r="T235" s="2">
        <f t="shared" si="19"/>
        <v>165.89000000000001</v>
      </c>
      <c r="U235" s="2">
        <f t="shared" si="17"/>
        <v>0.51377578542026292</v>
      </c>
      <c r="V235" s="2">
        <f t="shared" si="20"/>
        <v>0.50217332121998703</v>
      </c>
      <c r="W235" s="2">
        <f t="shared" si="18"/>
        <v>2.8597527272727277</v>
      </c>
      <c r="X235" s="3" t="s">
        <v>72</v>
      </c>
    </row>
    <row r="236" spans="2:24">
      <c r="B236" s="3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6.79</v>
      </c>
      <c r="O236">
        <v>6.76</v>
      </c>
      <c r="P236">
        <v>8.25</v>
      </c>
      <c r="R236" s="4">
        <f t="shared" si="13"/>
        <v>42</v>
      </c>
      <c r="S236" s="4">
        <f t="shared" si="14"/>
        <v>10</v>
      </c>
      <c r="T236" s="2">
        <f t="shared" si="19"/>
        <v>21.8</v>
      </c>
      <c r="U236" s="2">
        <f t="shared" si="17"/>
        <v>4.6699467216494845</v>
      </c>
      <c r="V236" s="2">
        <f t="shared" si="20"/>
        <v>4.6906713372781068</v>
      </c>
      <c r="W236" s="2">
        <f t="shared" si="18"/>
        <v>3.8435076654545455</v>
      </c>
      <c r="X236" s="3" t="s">
        <v>72</v>
      </c>
    </row>
    <row r="237" spans="2:24">
      <c r="B237" s="3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0.19</v>
      </c>
      <c r="O237">
        <v>0.18</v>
      </c>
      <c r="P237">
        <v>0.28000000000000003</v>
      </c>
      <c r="R237" s="4">
        <f t="shared" si="13"/>
        <v>112</v>
      </c>
      <c r="S237" s="4">
        <f t="shared" si="14"/>
        <v>112</v>
      </c>
      <c r="T237" s="2">
        <f t="shared" si="19"/>
        <v>0.65</v>
      </c>
      <c r="U237" s="2">
        <f t="shared" si="17"/>
        <v>4.3267557052631576</v>
      </c>
      <c r="V237" s="2">
        <f t="shared" si="20"/>
        <v>4.567131022222223</v>
      </c>
      <c r="W237" s="2">
        <f t="shared" si="18"/>
        <v>2.9360127999999994</v>
      </c>
      <c r="X237" s="3" t="s">
        <v>72</v>
      </c>
    </row>
    <row r="238" spans="2:24">
      <c r="B238" s="3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0.19</v>
      </c>
      <c r="O238">
        <v>0.18</v>
      </c>
      <c r="P238">
        <v>0.42</v>
      </c>
      <c r="R238" s="4">
        <f t="shared" si="13"/>
        <v>56</v>
      </c>
      <c r="S238" s="4">
        <f t="shared" si="14"/>
        <v>56</v>
      </c>
      <c r="T238" s="2">
        <f t="shared" si="19"/>
        <v>0.79</v>
      </c>
      <c r="U238" s="2">
        <f t="shared" si="17"/>
        <v>4.3267557052631576</v>
      </c>
      <c r="V238" s="2">
        <f t="shared" si="20"/>
        <v>4.567131022222223</v>
      </c>
      <c r="W238" s="2">
        <f t="shared" si="18"/>
        <v>1.9573418666666667</v>
      </c>
      <c r="X238" s="3" t="s">
        <v>72</v>
      </c>
    </row>
    <row r="239" spans="2:24">
      <c r="B239" s="3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0.19</v>
      </c>
      <c r="O239">
        <v>0.19</v>
      </c>
      <c r="P239">
        <v>0.25</v>
      </c>
      <c r="R239" s="4">
        <f t="shared" si="13"/>
        <v>56</v>
      </c>
      <c r="S239" s="4">
        <f t="shared" si="14"/>
        <v>56</v>
      </c>
      <c r="T239" s="2">
        <f t="shared" si="19"/>
        <v>0.63</v>
      </c>
      <c r="U239" s="2">
        <f t="shared" ref="U239:U268" si="21">(2*$R239*$S239*$F239*$G239*$E239*$I239*$H239)/(N239/1000)/10^12</f>
        <v>4.3267557052631576</v>
      </c>
      <c r="V239" s="2">
        <f t="shared" si="20"/>
        <v>4.3267557052631576</v>
      </c>
      <c r="W239" s="2">
        <f t="shared" ref="W239:W268" si="22">(2*$R239*$S239*$F239*$G239*$E239*$I239*$H239)/(P239/1000)/10^12</f>
        <v>3.2883343360000001</v>
      </c>
      <c r="X239" s="3" t="s">
        <v>72</v>
      </c>
    </row>
    <row r="240" spans="2:24">
      <c r="B240" s="3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>
        <v>0.12</v>
      </c>
      <c r="O240">
        <v>0.24</v>
      </c>
      <c r="P240">
        <v>0.17</v>
      </c>
      <c r="R240" s="4">
        <f t="shared" ref="R240:R268" si="23">1+ROUNDDOWN((($C240-$H240+2*$J240)/$L240),0)</f>
        <v>28</v>
      </c>
      <c r="S240" s="4">
        <f t="shared" ref="S240:S268" si="24">1+ROUNDDOWN((($D240-$I240+2*$K240)/$M240),0)</f>
        <v>28</v>
      </c>
      <c r="T240" s="2">
        <f t="shared" si="19"/>
        <v>0.53</v>
      </c>
      <c r="U240" s="2">
        <f t="shared" si="21"/>
        <v>3.425348266666667</v>
      </c>
      <c r="V240" s="2">
        <f t="shared" si="20"/>
        <v>1.7126741333333335</v>
      </c>
      <c r="W240" s="2">
        <f t="shared" si="22"/>
        <v>2.4178928941176472</v>
      </c>
      <c r="X240" s="3" t="s">
        <v>72</v>
      </c>
    </row>
    <row r="241" spans="2:24">
      <c r="B241" s="3"/>
      <c r="C241" s="3">
        <v>28</v>
      </c>
      <c r="D241" s="3">
        <v>28</v>
      </c>
      <c r="E241" s="3">
        <v>128</v>
      </c>
      <c r="F241">
        <v>8</v>
      </c>
      <c r="G241" s="3">
        <v>512</v>
      </c>
      <c r="H241" s="3">
        <v>1</v>
      </c>
      <c r="I241" s="3">
        <v>1</v>
      </c>
      <c r="J241" s="3">
        <v>0</v>
      </c>
      <c r="K241" s="3">
        <v>0</v>
      </c>
      <c r="L241" s="3">
        <v>1</v>
      </c>
      <c r="M241" s="3">
        <v>1</v>
      </c>
      <c r="N241">
        <v>0.21</v>
      </c>
      <c r="O241">
        <v>0.21</v>
      </c>
      <c r="P241">
        <v>0.25</v>
      </c>
      <c r="R241" s="4">
        <f t="shared" si="23"/>
        <v>28</v>
      </c>
      <c r="S241" s="4">
        <f t="shared" si="24"/>
        <v>28</v>
      </c>
      <c r="T241" s="2">
        <f t="shared" si="19"/>
        <v>0.66999999999999993</v>
      </c>
      <c r="U241" s="2">
        <f t="shared" si="21"/>
        <v>3.9146837333333333</v>
      </c>
      <c r="V241" s="2">
        <f t="shared" si="20"/>
        <v>3.9146837333333333</v>
      </c>
      <c r="W241" s="2">
        <f t="shared" si="22"/>
        <v>3.2883343360000001</v>
      </c>
      <c r="X241" s="3" t="s">
        <v>72</v>
      </c>
    </row>
    <row r="242" spans="2:24">
      <c r="B242" s="3"/>
      <c r="C242" s="3">
        <v>28</v>
      </c>
      <c r="D242" s="3">
        <v>28</v>
      </c>
      <c r="E242" s="3">
        <v>512</v>
      </c>
      <c r="F242">
        <v>8</v>
      </c>
      <c r="G242" s="3">
        <v>128</v>
      </c>
      <c r="H242" s="3">
        <v>1</v>
      </c>
      <c r="I242" s="3">
        <v>1</v>
      </c>
      <c r="J242" s="3">
        <v>0</v>
      </c>
      <c r="K242" s="3">
        <v>0</v>
      </c>
      <c r="L242" s="3">
        <v>1</v>
      </c>
      <c r="M242" s="3">
        <v>1</v>
      </c>
      <c r="N242">
        <v>0.2</v>
      </c>
      <c r="O242">
        <v>0.2</v>
      </c>
      <c r="P242">
        <v>0.21</v>
      </c>
      <c r="R242" s="4">
        <f t="shared" si="23"/>
        <v>28</v>
      </c>
      <c r="S242" s="4">
        <f t="shared" si="24"/>
        <v>28</v>
      </c>
      <c r="T242" s="2">
        <f t="shared" si="19"/>
        <v>0.61</v>
      </c>
      <c r="U242" s="2">
        <f t="shared" si="21"/>
        <v>4.1104179199999997</v>
      </c>
      <c r="V242" s="2">
        <f t="shared" si="20"/>
        <v>4.1104179199999997</v>
      </c>
      <c r="W242" s="2">
        <f t="shared" si="22"/>
        <v>3.9146837333333333</v>
      </c>
      <c r="X242" s="3" t="s">
        <v>72</v>
      </c>
    </row>
    <row r="243" spans="2:24">
      <c r="B243" s="3"/>
      <c r="C243" s="3">
        <v>28</v>
      </c>
      <c r="D243" s="3">
        <v>28</v>
      </c>
      <c r="E243" s="3">
        <v>512</v>
      </c>
      <c r="F243">
        <v>8</v>
      </c>
      <c r="G243" s="3">
        <v>256</v>
      </c>
      <c r="H243" s="3">
        <v>1</v>
      </c>
      <c r="I243" s="3">
        <v>1</v>
      </c>
      <c r="J243" s="3">
        <v>0</v>
      </c>
      <c r="K243" s="3">
        <v>0</v>
      </c>
      <c r="L243" s="3">
        <v>2</v>
      </c>
      <c r="M243" s="3">
        <v>2</v>
      </c>
      <c r="N243">
        <v>0.16</v>
      </c>
      <c r="O243">
        <v>0.2</v>
      </c>
      <c r="P243">
        <v>0.18</v>
      </c>
      <c r="R243" s="4">
        <f t="shared" si="23"/>
        <v>14</v>
      </c>
      <c r="S243" s="4">
        <f t="shared" si="24"/>
        <v>14</v>
      </c>
      <c r="T243" s="2">
        <f t="shared" si="19"/>
        <v>0.54</v>
      </c>
      <c r="U243" s="2">
        <f t="shared" si="21"/>
        <v>2.5690111999999998</v>
      </c>
      <c r="V243" s="2">
        <f t="shared" si="20"/>
        <v>2.0552089599999999</v>
      </c>
      <c r="W243" s="2">
        <f t="shared" si="22"/>
        <v>2.2835655111111115</v>
      </c>
      <c r="X243" s="3" t="s">
        <v>72</v>
      </c>
    </row>
    <row r="244" spans="2:24">
      <c r="B244" s="3"/>
      <c r="C244" s="3">
        <v>14</v>
      </c>
      <c r="D244" s="3">
        <v>14</v>
      </c>
      <c r="E244" s="3">
        <v>256</v>
      </c>
      <c r="F244">
        <v>8</v>
      </c>
      <c r="G244" s="3">
        <v>1024</v>
      </c>
      <c r="H244" s="3">
        <v>1</v>
      </c>
      <c r="I244" s="3">
        <v>1</v>
      </c>
      <c r="J244" s="3">
        <v>0</v>
      </c>
      <c r="K244" s="3">
        <v>0</v>
      </c>
      <c r="L244" s="3">
        <v>1</v>
      </c>
      <c r="M244" s="3">
        <v>1</v>
      </c>
      <c r="N244">
        <v>0.2</v>
      </c>
      <c r="O244">
        <v>0.31</v>
      </c>
      <c r="P244">
        <v>0.24</v>
      </c>
      <c r="R244" s="4">
        <f t="shared" si="23"/>
        <v>14</v>
      </c>
      <c r="S244" s="4">
        <f t="shared" si="24"/>
        <v>14</v>
      </c>
      <c r="T244" s="2">
        <f t="shared" si="19"/>
        <v>0.75</v>
      </c>
      <c r="U244" s="2">
        <f t="shared" si="21"/>
        <v>4.1104179199999997</v>
      </c>
      <c r="V244" s="2">
        <f t="shared" si="20"/>
        <v>2.6518825290322585</v>
      </c>
      <c r="W244" s="2">
        <f t="shared" si="22"/>
        <v>3.425348266666667</v>
      </c>
      <c r="X244" s="3" t="s">
        <v>72</v>
      </c>
    </row>
    <row r="245" spans="2:24">
      <c r="B245" s="3"/>
      <c r="C245" s="3">
        <v>28</v>
      </c>
      <c r="D245" s="3">
        <v>28</v>
      </c>
      <c r="E245" s="3">
        <v>512</v>
      </c>
      <c r="F245">
        <v>8</v>
      </c>
      <c r="G245" s="3">
        <v>1024</v>
      </c>
      <c r="H245" s="3">
        <v>1</v>
      </c>
      <c r="I245" s="3">
        <v>1</v>
      </c>
      <c r="J245" s="3">
        <v>0</v>
      </c>
      <c r="K245" s="3">
        <v>0</v>
      </c>
      <c r="L245" s="3">
        <v>2</v>
      </c>
      <c r="M245" s="3">
        <v>2</v>
      </c>
      <c r="N245">
        <v>0.65</v>
      </c>
      <c r="O245">
        <v>0.72</v>
      </c>
      <c r="P245">
        <v>0.7</v>
      </c>
      <c r="R245" s="4">
        <f t="shared" si="23"/>
        <v>14</v>
      </c>
      <c r="S245" s="4">
        <f t="shared" si="24"/>
        <v>14</v>
      </c>
      <c r="T245" s="2">
        <f t="shared" si="19"/>
        <v>2.0700000000000003</v>
      </c>
      <c r="U245" s="2">
        <f t="shared" si="21"/>
        <v>2.5294879507692309</v>
      </c>
      <c r="V245" s="2">
        <f t="shared" si="20"/>
        <v>2.2835655111111115</v>
      </c>
      <c r="W245" s="2">
        <f t="shared" si="22"/>
        <v>2.3488102400000002</v>
      </c>
      <c r="X245" s="3" t="s">
        <v>72</v>
      </c>
    </row>
    <row r="246" spans="2:24">
      <c r="B246" s="3"/>
      <c r="C246" s="3">
        <v>14</v>
      </c>
      <c r="D246" s="3">
        <v>14</v>
      </c>
      <c r="E246" s="3">
        <v>1024</v>
      </c>
      <c r="F246">
        <v>8</v>
      </c>
      <c r="G246" s="3">
        <v>256</v>
      </c>
      <c r="H246" s="3">
        <v>1</v>
      </c>
      <c r="I246" s="3">
        <v>1</v>
      </c>
      <c r="J246" s="3">
        <v>0</v>
      </c>
      <c r="K246" s="3">
        <v>0</v>
      </c>
      <c r="L246" s="3">
        <v>1</v>
      </c>
      <c r="M246" s="3">
        <v>1</v>
      </c>
      <c r="N246">
        <v>0.26</v>
      </c>
      <c r="O246">
        <v>0.27</v>
      </c>
      <c r="P246">
        <v>0.24</v>
      </c>
      <c r="R246" s="4">
        <f t="shared" si="23"/>
        <v>14</v>
      </c>
      <c r="S246" s="4">
        <f t="shared" si="24"/>
        <v>14</v>
      </c>
      <c r="T246" s="2">
        <f t="shared" si="19"/>
        <v>0.77</v>
      </c>
      <c r="U246" s="2">
        <f t="shared" si="21"/>
        <v>3.161859938461538</v>
      </c>
      <c r="V246" s="2">
        <f t="shared" si="20"/>
        <v>3.0447540148148149</v>
      </c>
      <c r="W246" s="2">
        <f t="shared" si="22"/>
        <v>3.425348266666667</v>
      </c>
      <c r="X246" s="3" t="s">
        <v>72</v>
      </c>
    </row>
    <row r="247" spans="2:24">
      <c r="B247" s="3"/>
      <c r="C247" s="3">
        <v>14</v>
      </c>
      <c r="D247" s="3">
        <v>14</v>
      </c>
      <c r="E247" s="3">
        <v>256</v>
      </c>
      <c r="F247">
        <v>8</v>
      </c>
      <c r="G247" s="3">
        <v>1024</v>
      </c>
      <c r="H247" s="3">
        <v>1</v>
      </c>
      <c r="I247" s="3">
        <v>1</v>
      </c>
      <c r="J247" s="3">
        <v>0</v>
      </c>
      <c r="K247" s="3">
        <v>0</v>
      </c>
      <c r="L247" s="3">
        <v>1</v>
      </c>
      <c r="M247" s="3">
        <v>1</v>
      </c>
      <c r="N247">
        <v>0.2</v>
      </c>
      <c r="O247">
        <v>0.31</v>
      </c>
      <c r="P247">
        <v>0.24</v>
      </c>
      <c r="R247" s="4">
        <f t="shared" si="23"/>
        <v>14</v>
      </c>
      <c r="S247" s="4">
        <f t="shared" si="24"/>
        <v>14</v>
      </c>
      <c r="T247" s="2">
        <f t="shared" si="19"/>
        <v>0.75</v>
      </c>
      <c r="U247" s="2">
        <f t="shared" si="21"/>
        <v>4.1104179199999997</v>
      </c>
      <c r="V247" s="2">
        <f t="shared" si="20"/>
        <v>2.6518825290322585</v>
      </c>
      <c r="W247" s="2">
        <f t="shared" si="22"/>
        <v>3.425348266666667</v>
      </c>
      <c r="X247" s="3" t="s">
        <v>72</v>
      </c>
    </row>
    <row r="248" spans="2:24">
      <c r="B248" s="3"/>
      <c r="C248" s="3">
        <v>14</v>
      </c>
      <c r="D248" s="3">
        <v>14</v>
      </c>
      <c r="E248" s="3">
        <v>1024</v>
      </c>
      <c r="F248">
        <v>8</v>
      </c>
      <c r="G248" s="3">
        <v>512</v>
      </c>
      <c r="H248" s="3">
        <v>1</v>
      </c>
      <c r="I248" s="3">
        <v>1</v>
      </c>
      <c r="J248" s="3">
        <v>0</v>
      </c>
      <c r="K248" s="3">
        <v>0</v>
      </c>
      <c r="L248" s="3">
        <v>2</v>
      </c>
      <c r="M248" s="3">
        <v>2</v>
      </c>
      <c r="N248">
        <v>0.4</v>
      </c>
      <c r="O248">
        <v>0.36</v>
      </c>
      <c r="P248">
        <v>0.19</v>
      </c>
      <c r="R248" s="4">
        <f t="shared" si="23"/>
        <v>7</v>
      </c>
      <c r="S248" s="4">
        <f t="shared" si="24"/>
        <v>7</v>
      </c>
      <c r="T248" s="2">
        <f t="shared" si="19"/>
        <v>0.95</v>
      </c>
      <c r="U248" s="2">
        <f t="shared" si="21"/>
        <v>1.0276044799999999</v>
      </c>
      <c r="V248" s="2">
        <f t="shared" si="20"/>
        <v>1.1417827555555558</v>
      </c>
      <c r="W248" s="2">
        <f t="shared" si="22"/>
        <v>2.1633778526315788</v>
      </c>
      <c r="X248" s="3" t="s">
        <v>72</v>
      </c>
    </row>
    <row r="249" spans="2:24">
      <c r="B249" s="3"/>
      <c r="C249" s="3">
        <v>7</v>
      </c>
      <c r="D249" s="3">
        <v>7</v>
      </c>
      <c r="E249" s="3">
        <v>512</v>
      </c>
      <c r="F249">
        <v>8</v>
      </c>
      <c r="G249" s="3">
        <v>512</v>
      </c>
      <c r="H249" s="3">
        <v>3</v>
      </c>
      <c r="I249" s="3">
        <v>3</v>
      </c>
      <c r="J249" s="3">
        <v>1</v>
      </c>
      <c r="K249" s="3">
        <v>1</v>
      </c>
      <c r="L249" s="3">
        <v>1</v>
      </c>
      <c r="M249" s="3">
        <v>1</v>
      </c>
      <c r="N249">
        <v>0.62</v>
      </c>
      <c r="O249">
        <v>0.65</v>
      </c>
      <c r="P249">
        <v>0.57999999999999996</v>
      </c>
      <c r="R249" s="4">
        <f t="shared" si="23"/>
        <v>7</v>
      </c>
      <c r="S249" s="4">
        <f t="shared" si="24"/>
        <v>7</v>
      </c>
      <c r="T249" s="2">
        <f t="shared" si="19"/>
        <v>1.85</v>
      </c>
      <c r="U249" s="2">
        <f t="shared" si="21"/>
        <v>2.9833678451612906</v>
      </c>
      <c r="V249" s="2">
        <f t="shared" si="20"/>
        <v>2.8456739446153847</v>
      </c>
      <c r="W249" s="2">
        <f t="shared" si="22"/>
        <v>3.1891173517241378</v>
      </c>
      <c r="X249" s="3" t="s">
        <v>72</v>
      </c>
    </row>
    <row r="250" spans="2:24">
      <c r="B250" s="3"/>
      <c r="C250" s="3">
        <v>7</v>
      </c>
      <c r="D250" s="3">
        <v>7</v>
      </c>
      <c r="E250" s="3">
        <v>512</v>
      </c>
      <c r="F250">
        <v>8</v>
      </c>
      <c r="G250" s="3">
        <v>2048</v>
      </c>
      <c r="H250" s="3">
        <v>1</v>
      </c>
      <c r="I250" s="3">
        <v>1</v>
      </c>
      <c r="J250" s="3">
        <v>0</v>
      </c>
      <c r="K250" s="3">
        <v>0</v>
      </c>
      <c r="L250" s="3">
        <v>1</v>
      </c>
      <c r="M250" s="3">
        <v>1</v>
      </c>
      <c r="N250">
        <v>0.3</v>
      </c>
      <c r="O250">
        <v>0.61</v>
      </c>
      <c r="P250">
        <v>0.37</v>
      </c>
      <c r="R250" s="4">
        <f t="shared" si="23"/>
        <v>7</v>
      </c>
      <c r="S250" s="4">
        <f t="shared" si="24"/>
        <v>7</v>
      </c>
      <c r="T250" s="2">
        <f t="shared" si="19"/>
        <v>1.2799999999999998</v>
      </c>
      <c r="U250" s="2">
        <f t="shared" si="21"/>
        <v>2.7402786133333334</v>
      </c>
      <c r="V250" s="2">
        <f t="shared" si="20"/>
        <v>1.3476780065573772</v>
      </c>
      <c r="W250" s="2">
        <f t="shared" si="22"/>
        <v>2.2218475243243243</v>
      </c>
      <c r="X250" s="3" t="s">
        <v>72</v>
      </c>
    </row>
    <row r="251" spans="2:24">
      <c r="B251" s="3"/>
      <c r="C251" s="3">
        <v>14</v>
      </c>
      <c r="D251" s="3">
        <v>14</v>
      </c>
      <c r="E251" s="3">
        <v>1024</v>
      </c>
      <c r="F251">
        <v>8</v>
      </c>
      <c r="G251" s="3">
        <v>2048</v>
      </c>
      <c r="H251" s="3">
        <v>1</v>
      </c>
      <c r="I251" s="3">
        <v>1</v>
      </c>
      <c r="J251" s="3">
        <v>0</v>
      </c>
      <c r="K251" s="3">
        <v>0</v>
      </c>
      <c r="L251" s="3">
        <v>2</v>
      </c>
      <c r="M251" s="3">
        <v>2</v>
      </c>
      <c r="N251">
        <v>1</v>
      </c>
      <c r="O251">
        <v>1.69</v>
      </c>
      <c r="P251">
        <v>0.82</v>
      </c>
      <c r="R251" s="4">
        <f t="shared" si="23"/>
        <v>7</v>
      </c>
      <c r="S251" s="4">
        <f t="shared" si="24"/>
        <v>7</v>
      </c>
      <c r="T251" s="2">
        <f t="shared" si="19"/>
        <v>3.51</v>
      </c>
      <c r="U251" s="2">
        <f t="shared" si="21"/>
        <v>1.6441671680000001</v>
      </c>
      <c r="V251" s="2">
        <f t="shared" si="20"/>
        <v>0.97287998106508888</v>
      </c>
      <c r="W251" s="2">
        <f t="shared" si="22"/>
        <v>2.0050819121951222</v>
      </c>
      <c r="X251" s="3" t="s">
        <v>72</v>
      </c>
    </row>
    <row r="252" spans="2:24">
      <c r="B252" s="3"/>
      <c r="C252" s="3">
        <v>7</v>
      </c>
      <c r="D252" s="3">
        <v>7</v>
      </c>
      <c r="E252" s="3">
        <v>2048</v>
      </c>
      <c r="F252">
        <v>8</v>
      </c>
      <c r="G252" s="3">
        <v>512</v>
      </c>
      <c r="H252" s="3">
        <v>1</v>
      </c>
      <c r="I252" s="3">
        <v>1</v>
      </c>
      <c r="J252" s="3">
        <v>0</v>
      </c>
      <c r="K252" s="3">
        <v>0</v>
      </c>
      <c r="L252" s="3">
        <v>1</v>
      </c>
      <c r="M252" s="3">
        <v>1</v>
      </c>
      <c r="N252">
        <v>0.51</v>
      </c>
      <c r="O252">
        <v>0.64</v>
      </c>
      <c r="P252">
        <v>0.37</v>
      </c>
      <c r="R252" s="4">
        <f t="shared" si="23"/>
        <v>7</v>
      </c>
      <c r="S252" s="4">
        <f t="shared" si="24"/>
        <v>7</v>
      </c>
      <c r="T252" s="2">
        <f t="shared" si="19"/>
        <v>1.52</v>
      </c>
      <c r="U252" s="2">
        <f t="shared" si="21"/>
        <v>1.6119285960784311</v>
      </c>
      <c r="V252" s="2">
        <f t="shared" si="20"/>
        <v>1.2845055999999999</v>
      </c>
      <c r="W252" s="2">
        <f t="shared" si="22"/>
        <v>2.2218475243243243</v>
      </c>
      <c r="X252" s="3" t="s">
        <v>72</v>
      </c>
    </row>
    <row r="253" spans="2:24">
      <c r="B253" s="3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0.45</v>
      </c>
      <c r="O253">
        <v>0.44</v>
      </c>
      <c r="P253">
        <v>0.53</v>
      </c>
      <c r="R253" s="4">
        <f t="shared" si="23"/>
        <v>112</v>
      </c>
      <c r="S253" s="4">
        <f t="shared" si="24"/>
        <v>112</v>
      </c>
      <c r="T253" s="2">
        <f t="shared" si="19"/>
        <v>1.42</v>
      </c>
      <c r="U253" s="2">
        <f t="shared" si="21"/>
        <v>3.6537048177777778</v>
      </c>
      <c r="V253" s="2">
        <f t="shared" si="20"/>
        <v>3.7367435636363631</v>
      </c>
      <c r="W253" s="2">
        <f t="shared" si="22"/>
        <v>3.1022022037735848</v>
      </c>
      <c r="X253" s="3" t="s">
        <v>72</v>
      </c>
    </row>
    <row r="254" spans="2:24">
      <c r="B254" s="3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0.36</v>
      </c>
      <c r="O254">
        <v>0.42</v>
      </c>
      <c r="P254">
        <v>0.68</v>
      </c>
      <c r="R254" s="4">
        <f t="shared" si="23"/>
        <v>56</v>
      </c>
      <c r="S254" s="4">
        <f t="shared" si="24"/>
        <v>56</v>
      </c>
      <c r="T254" s="2">
        <f t="shared" si="19"/>
        <v>1.46</v>
      </c>
      <c r="U254" s="2">
        <f t="shared" si="21"/>
        <v>4.567131022222223</v>
      </c>
      <c r="V254" s="2">
        <f t="shared" si="20"/>
        <v>3.9146837333333333</v>
      </c>
      <c r="W254" s="2">
        <f t="shared" si="22"/>
        <v>2.4178928941176472</v>
      </c>
      <c r="X254" s="3" t="s">
        <v>72</v>
      </c>
    </row>
    <row r="255" spans="2:24">
      <c r="B255" s="3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0.42</v>
      </c>
      <c r="O255">
        <v>0.36</v>
      </c>
      <c r="P255">
        <v>0.53</v>
      </c>
      <c r="R255" s="4">
        <f t="shared" si="23"/>
        <v>56</v>
      </c>
      <c r="S255" s="4">
        <f t="shared" si="24"/>
        <v>56</v>
      </c>
      <c r="T255" s="2">
        <f t="shared" si="19"/>
        <v>1.31</v>
      </c>
      <c r="U255" s="2">
        <f t="shared" si="21"/>
        <v>3.9146837333333333</v>
      </c>
      <c r="V255" s="2">
        <f t="shared" si="20"/>
        <v>4.567131022222223</v>
      </c>
      <c r="W255" s="2">
        <f t="shared" si="22"/>
        <v>3.1022022037735848</v>
      </c>
      <c r="X255" s="3" t="s">
        <v>72</v>
      </c>
    </row>
    <row r="256" spans="2:24">
      <c r="B256" s="3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>
        <v>0.27</v>
      </c>
      <c r="O256">
        <v>0.47</v>
      </c>
      <c r="P256">
        <v>0.35</v>
      </c>
      <c r="R256" s="4">
        <f t="shared" si="23"/>
        <v>28</v>
      </c>
      <c r="S256" s="4">
        <f t="shared" si="24"/>
        <v>28</v>
      </c>
      <c r="T256" s="2">
        <f t="shared" si="19"/>
        <v>1.0899999999999999</v>
      </c>
      <c r="U256" s="2">
        <f t="shared" si="21"/>
        <v>3.0447540148148149</v>
      </c>
      <c r="V256" s="2">
        <f t="shared" si="20"/>
        <v>1.7491140085106385</v>
      </c>
      <c r="W256" s="2">
        <f t="shared" si="22"/>
        <v>2.3488102400000002</v>
      </c>
      <c r="X256" s="3" t="s">
        <v>72</v>
      </c>
    </row>
    <row r="257" spans="2:24">
      <c r="B257" s="3"/>
      <c r="C257" s="3">
        <v>28</v>
      </c>
      <c r="D257" s="3">
        <v>28</v>
      </c>
      <c r="E257" s="3">
        <v>128</v>
      </c>
      <c r="F257">
        <v>16</v>
      </c>
      <c r="G257" s="3">
        <v>512</v>
      </c>
      <c r="H257" s="3">
        <v>1</v>
      </c>
      <c r="I257" s="3">
        <v>1</v>
      </c>
      <c r="J257" s="3">
        <v>0</v>
      </c>
      <c r="K257" s="3">
        <v>0</v>
      </c>
      <c r="L257" s="3">
        <v>1</v>
      </c>
      <c r="M257" s="3">
        <v>1</v>
      </c>
      <c r="N257">
        <v>0.36</v>
      </c>
      <c r="O257">
        <v>0.41</v>
      </c>
      <c r="P257">
        <v>0.46</v>
      </c>
      <c r="R257" s="4">
        <f t="shared" si="23"/>
        <v>28</v>
      </c>
      <c r="S257" s="4">
        <f t="shared" si="24"/>
        <v>28</v>
      </c>
      <c r="T257" s="2">
        <f t="shared" si="19"/>
        <v>1.23</v>
      </c>
      <c r="U257" s="2">
        <f t="shared" si="21"/>
        <v>4.567131022222223</v>
      </c>
      <c r="V257" s="2">
        <f t="shared" si="20"/>
        <v>4.0101638243902444</v>
      </c>
      <c r="W257" s="2">
        <f t="shared" si="22"/>
        <v>3.5742764521739132</v>
      </c>
      <c r="X257" s="3" t="s">
        <v>72</v>
      </c>
    </row>
    <row r="258" spans="2:24">
      <c r="B258" s="3"/>
      <c r="C258" s="3">
        <v>28</v>
      </c>
      <c r="D258" s="3">
        <v>28</v>
      </c>
      <c r="E258" s="3">
        <v>512</v>
      </c>
      <c r="F258">
        <v>16</v>
      </c>
      <c r="G258" s="3">
        <v>128</v>
      </c>
      <c r="H258" s="3">
        <v>1</v>
      </c>
      <c r="I258" s="3">
        <v>1</v>
      </c>
      <c r="J258" s="3">
        <v>0</v>
      </c>
      <c r="K258" s="3">
        <v>0</v>
      </c>
      <c r="L258" s="3">
        <v>1</v>
      </c>
      <c r="M258" s="3">
        <v>1</v>
      </c>
      <c r="N258">
        <v>0.38</v>
      </c>
      <c r="O258">
        <v>0.35</v>
      </c>
      <c r="P258">
        <v>0.49</v>
      </c>
      <c r="R258" s="4">
        <f t="shared" si="23"/>
        <v>28</v>
      </c>
      <c r="S258" s="4">
        <f t="shared" si="24"/>
        <v>28</v>
      </c>
      <c r="T258" s="2">
        <f t="shared" si="19"/>
        <v>1.22</v>
      </c>
      <c r="U258" s="2">
        <f t="shared" si="21"/>
        <v>4.3267557052631576</v>
      </c>
      <c r="V258" s="2">
        <f t="shared" si="20"/>
        <v>4.6976204800000003</v>
      </c>
      <c r="W258" s="2">
        <f t="shared" si="22"/>
        <v>3.3554431999999998</v>
      </c>
      <c r="X258" s="3" t="s">
        <v>72</v>
      </c>
    </row>
    <row r="259" spans="2:24">
      <c r="B259" s="3"/>
      <c r="C259" s="3">
        <v>28</v>
      </c>
      <c r="D259" s="3">
        <v>28</v>
      </c>
      <c r="E259" s="3">
        <v>512</v>
      </c>
      <c r="F259">
        <v>16</v>
      </c>
      <c r="G259" s="3">
        <v>256</v>
      </c>
      <c r="H259" s="3">
        <v>1</v>
      </c>
      <c r="I259" s="3">
        <v>1</v>
      </c>
      <c r="J259" s="3">
        <v>0</v>
      </c>
      <c r="K259" s="3">
        <v>0</v>
      </c>
      <c r="L259" s="3">
        <v>2</v>
      </c>
      <c r="M259" s="3">
        <v>2</v>
      </c>
      <c r="N259">
        <v>0.35</v>
      </c>
      <c r="O259">
        <v>0.39</v>
      </c>
      <c r="P259">
        <v>0.33</v>
      </c>
      <c r="R259" s="4">
        <f t="shared" si="23"/>
        <v>14</v>
      </c>
      <c r="S259" s="4">
        <f t="shared" si="24"/>
        <v>14</v>
      </c>
      <c r="T259" s="2">
        <f t="shared" si="19"/>
        <v>1.07</v>
      </c>
      <c r="U259" s="2">
        <f t="shared" si="21"/>
        <v>2.3488102400000002</v>
      </c>
      <c r="V259" s="2">
        <f t="shared" si="20"/>
        <v>2.1079066256410255</v>
      </c>
      <c r="W259" s="2">
        <f t="shared" si="22"/>
        <v>2.4911623757575758</v>
      </c>
      <c r="X259" s="3" t="s">
        <v>72</v>
      </c>
    </row>
    <row r="260" spans="2:24">
      <c r="B260" s="3"/>
      <c r="C260" s="3">
        <v>14</v>
      </c>
      <c r="D260" s="3">
        <v>14</v>
      </c>
      <c r="E260" s="3">
        <v>256</v>
      </c>
      <c r="F260">
        <v>16</v>
      </c>
      <c r="G260" s="3">
        <v>1024</v>
      </c>
      <c r="H260" s="3">
        <v>1</v>
      </c>
      <c r="I260" s="3">
        <v>1</v>
      </c>
      <c r="J260" s="3">
        <v>0</v>
      </c>
      <c r="K260" s="3">
        <v>0</v>
      </c>
      <c r="L260" s="3">
        <v>1</v>
      </c>
      <c r="M260" s="3">
        <v>1</v>
      </c>
      <c r="N260">
        <v>0.39</v>
      </c>
      <c r="O260">
        <v>0.59</v>
      </c>
      <c r="P260">
        <v>0.52</v>
      </c>
      <c r="R260" s="4">
        <f t="shared" si="23"/>
        <v>14</v>
      </c>
      <c r="S260" s="4">
        <f t="shared" si="24"/>
        <v>14</v>
      </c>
      <c r="T260" s="2">
        <f t="shared" si="19"/>
        <v>1.5</v>
      </c>
      <c r="U260" s="2">
        <f t="shared" si="21"/>
        <v>4.215813251282051</v>
      </c>
      <c r="V260" s="2">
        <f t="shared" si="20"/>
        <v>2.7867240135593221</v>
      </c>
      <c r="W260" s="2">
        <f t="shared" si="22"/>
        <v>3.161859938461538</v>
      </c>
      <c r="X260" s="3" t="s">
        <v>72</v>
      </c>
    </row>
    <row r="261" spans="2:24">
      <c r="B261" s="3"/>
      <c r="C261" s="3">
        <v>28</v>
      </c>
      <c r="D261" s="3">
        <v>28</v>
      </c>
      <c r="E261" s="3">
        <v>512</v>
      </c>
      <c r="F261">
        <v>16</v>
      </c>
      <c r="G261" s="3">
        <v>1024</v>
      </c>
      <c r="H261" s="3">
        <v>1</v>
      </c>
      <c r="I261" s="3">
        <v>1</v>
      </c>
      <c r="J261" s="3">
        <v>0</v>
      </c>
      <c r="K261" s="3">
        <v>0</v>
      </c>
      <c r="L261" s="3">
        <v>2</v>
      </c>
      <c r="M261" s="3">
        <v>2</v>
      </c>
      <c r="N261">
        <v>1.32</v>
      </c>
      <c r="O261">
        <v>1.48</v>
      </c>
      <c r="P261">
        <v>1.4</v>
      </c>
      <c r="R261" s="4">
        <f t="shared" si="23"/>
        <v>14</v>
      </c>
      <c r="S261" s="4">
        <f t="shared" si="24"/>
        <v>14</v>
      </c>
      <c r="T261" s="2">
        <f t="shared" si="19"/>
        <v>4.1999999999999993</v>
      </c>
      <c r="U261" s="2">
        <f t="shared" si="21"/>
        <v>2.4911623757575758</v>
      </c>
      <c r="V261" s="2">
        <f t="shared" si="20"/>
        <v>2.2218475243243243</v>
      </c>
      <c r="W261" s="2">
        <f t="shared" si="22"/>
        <v>2.3488102400000002</v>
      </c>
      <c r="X261" s="3" t="s">
        <v>72</v>
      </c>
    </row>
    <row r="262" spans="2:24">
      <c r="B262" s="3"/>
      <c r="C262" s="3">
        <v>14</v>
      </c>
      <c r="D262" s="3">
        <v>14</v>
      </c>
      <c r="E262" s="3">
        <v>1024</v>
      </c>
      <c r="F262">
        <v>16</v>
      </c>
      <c r="G262" s="3">
        <v>256</v>
      </c>
      <c r="H262" s="3">
        <v>1</v>
      </c>
      <c r="I262" s="3">
        <v>1</v>
      </c>
      <c r="J262" s="3">
        <v>0</v>
      </c>
      <c r="K262" s="3">
        <v>0</v>
      </c>
      <c r="L262" s="3">
        <v>1</v>
      </c>
      <c r="M262" s="3">
        <v>1</v>
      </c>
      <c r="N262">
        <v>0.48</v>
      </c>
      <c r="O262">
        <v>0.61</v>
      </c>
      <c r="P262">
        <v>0.51</v>
      </c>
      <c r="R262" s="4">
        <f t="shared" si="23"/>
        <v>14</v>
      </c>
      <c r="S262" s="4">
        <f t="shared" si="24"/>
        <v>14</v>
      </c>
      <c r="T262" s="2">
        <f t="shared" si="19"/>
        <v>1.5999999999999999</v>
      </c>
      <c r="U262" s="2">
        <f t="shared" si="21"/>
        <v>3.425348266666667</v>
      </c>
      <c r="V262" s="2">
        <f t="shared" si="20"/>
        <v>2.6953560131147545</v>
      </c>
      <c r="W262" s="2">
        <f t="shared" si="22"/>
        <v>3.2238571921568622</v>
      </c>
      <c r="X262" s="3" t="s">
        <v>72</v>
      </c>
    </row>
    <row r="263" spans="2:24">
      <c r="B263" s="3"/>
      <c r="C263" s="3">
        <v>14</v>
      </c>
      <c r="D263" s="3">
        <v>14</v>
      </c>
      <c r="E263" s="3">
        <v>256</v>
      </c>
      <c r="F263">
        <v>16</v>
      </c>
      <c r="G263" s="3">
        <v>1024</v>
      </c>
      <c r="H263" s="3">
        <v>1</v>
      </c>
      <c r="I263" s="3">
        <v>1</v>
      </c>
      <c r="J263" s="3">
        <v>0</v>
      </c>
      <c r="K263" s="3">
        <v>0</v>
      </c>
      <c r="L263" s="3">
        <v>1</v>
      </c>
      <c r="M263" s="3">
        <v>1</v>
      </c>
      <c r="N263">
        <v>0.37</v>
      </c>
      <c r="O263">
        <v>0.6</v>
      </c>
      <c r="P263">
        <v>0.52</v>
      </c>
      <c r="R263" s="4">
        <f t="shared" si="23"/>
        <v>14</v>
      </c>
      <c r="S263" s="4">
        <f t="shared" si="24"/>
        <v>14</v>
      </c>
      <c r="T263" s="2">
        <f t="shared" si="19"/>
        <v>1.49</v>
      </c>
      <c r="U263" s="2">
        <f t="shared" si="21"/>
        <v>4.4436950486486486</v>
      </c>
      <c r="V263" s="2">
        <f t="shared" si="20"/>
        <v>2.7402786133333334</v>
      </c>
      <c r="W263" s="2">
        <f t="shared" si="22"/>
        <v>3.161859938461538</v>
      </c>
      <c r="X263" s="3" t="s">
        <v>72</v>
      </c>
    </row>
    <row r="264" spans="2:24">
      <c r="B264" s="3"/>
      <c r="C264" s="3">
        <v>14</v>
      </c>
      <c r="D264" s="3">
        <v>14</v>
      </c>
      <c r="E264" s="3">
        <v>1024</v>
      </c>
      <c r="F264">
        <v>16</v>
      </c>
      <c r="G264" s="3">
        <v>512</v>
      </c>
      <c r="H264" s="3">
        <v>1</v>
      </c>
      <c r="I264" s="3">
        <v>1</v>
      </c>
      <c r="J264" s="3">
        <v>0</v>
      </c>
      <c r="K264" s="3">
        <v>0</v>
      </c>
      <c r="L264" s="3">
        <v>2</v>
      </c>
      <c r="M264" s="3">
        <v>2</v>
      </c>
      <c r="N264">
        <v>0.63</v>
      </c>
      <c r="O264">
        <v>0.56000000000000005</v>
      </c>
      <c r="P264">
        <v>0.41</v>
      </c>
      <c r="R264" s="4">
        <f t="shared" si="23"/>
        <v>7</v>
      </c>
      <c r="S264" s="4">
        <f t="shared" si="24"/>
        <v>7</v>
      </c>
      <c r="T264" s="2">
        <f t="shared" si="19"/>
        <v>1.5999999999999999</v>
      </c>
      <c r="U264" s="2">
        <f t="shared" si="21"/>
        <v>1.3048945777777778</v>
      </c>
      <c r="V264" s="2">
        <f t="shared" si="20"/>
        <v>1.4680063999999997</v>
      </c>
      <c r="W264" s="2">
        <f t="shared" si="22"/>
        <v>2.0050819121951222</v>
      </c>
      <c r="X264" s="3" t="s">
        <v>72</v>
      </c>
    </row>
    <row r="265" spans="2:24">
      <c r="B265" s="3"/>
      <c r="C265" s="3">
        <v>7</v>
      </c>
      <c r="D265" s="3">
        <v>7</v>
      </c>
      <c r="E265" s="3">
        <v>512</v>
      </c>
      <c r="F265">
        <v>16</v>
      </c>
      <c r="G265" s="3">
        <v>512</v>
      </c>
      <c r="H265" s="3">
        <v>3</v>
      </c>
      <c r="I265" s="3">
        <v>3</v>
      </c>
      <c r="J265" s="3">
        <v>1</v>
      </c>
      <c r="K265" s="3">
        <v>1</v>
      </c>
      <c r="L265" s="3">
        <v>1</v>
      </c>
      <c r="M265" s="3">
        <v>1</v>
      </c>
      <c r="N265">
        <v>1.21</v>
      </c>
      <c r="O265">
        <v>1.29</v>
      </c>
      <c r="P265">
        <v>1.22</v>
      </c>
      <c r="R265" s="4">
        <f t="shared" si="23"/>
        <v>7</v>
      </c>
      <c r="S265" s="4">
        <f t="shared" si="24"/>
        <v>7</v>
      </c>
      <c r="T265" s="2">
        <f t="shared" si="19"/>
        <v>3.7199999999999998</v>
      </c>
      <c r="U265" s="2">
        <f t="shared" si="21"/>
        <v>3.057335642975207</v>
      </c>
      <c r="V265" s="2">
        <f t="shared" si="20"/>
        <v>2.867733432558139</v>
      </c>
      <c r="W265" s="2">
        <f t="shared" si="22"/>
        <v>3.0322755147540987</v>
      </c>
      <c r="X265" s="3" t="s">
        <v>72</v>
      </c>
    </row>
    <row r="266" spans="2:24">
      <c r="B266" s="3"/>
      <c r="C266" s="3">
        <v>7</v>
      </c>
      <c r="D266" s="3">
        <v>7</v>
      </c>
      <c r="E266" s="3">
        <v>512</v>
      </c>
      <c r="F266">
        <v>16</v>
      </c>
      <c r="G266" s="3">
        <v>2048</v>
      </c>
      <c r="H266" s="3">
        <v>1</v>
      </c>
      <c r="I266" s="3">
        <v>1</v>
      </c>
      <c r="J266" s="3">
        <v>0</v>
      </c>
      <c r="K266" s="3">
        <v>0</v>
      </c>
      <c r="L266" s="3">
        <v>1</v>
      </c>
      <c r="M266" s="3">
        <v>1</v>
      </c>
      <c r="N266">
        <v>0.69</v>
      </c>
      <c r="O266">
        <v>0.91</v>
      </c>
      <c r="P266">
        <v>0.74</v>
      </c>
      <c r="R266" s="4">
        <f t="shared" si="23"/>
        <v>7</v>
      </c>
      <c r="S266" s="4">
        <f t="shared" si="24"/>
        <v>7</v>
      </c>
      <c r="T266" s="2">
        <f t="shared" si="19"/>
        <v>2.34</v>
      </c>
      <c r="U266" s="2">
        <f t="shared" si="21"/>
        <v>2.3828509681159424</v>
      </c>
      <c r="V266" s="2">
        <f t="shared" si="20"/>
        <v>1.8067771076923076</v>
      </c>
      <c r="W266" s="2">
        <f t="shared" si="22"/>
        <v>2.2218475243243243</v>
      </c>
      <c r="X266" s="3" t="s">
        <v>72</v>
      </c>
    </row>
    <row r="267" spans="2:24">
      <c r="B267" s="3"/>
      <c r="C267" s="3">
        <v>14</v>
      </c>
      <c r="D267" s="3">
        <v>14</v>
      </c>
      <c r="E267" s="3">
        <v>1024</v>
      </c>
      <c r="F267">
        <v>16</v>
      </c>
      <c r="G267" s="3">
        <v>2048</v>
      </c>
      <c r="H267" s="3">
        <v>1</v>
      </c>
      <c r="I267" s="3">
        <v>1</v>
      </c>
      <c r="J267" s="3">
        <v>0</v>
      </c>
      <c r="K267" s="3">
        <v>0</v>
      </c>
      <c r="L267" s="3">
        <v>2</v>
      </c>
      <c r="M267" s="3">
        <v>2</v>
      </c>
      <c r="N267">
        <v>1.91</v>
      </c>
      <c r="O267">
        <v>2.62</v>
      </c>
      <c r="P267">
        <v>1.71</v>
      </c>
      <c r="R267" s="4">
        <f t="shared" si="23"/>
        <v>7</v>
      </c>
      <c r="S267" s="4">
        <f t="shared" si="24"/>
        <v>7</v>
      </c>
      <c r="T267" s="2">
        <f t="shared" si="19"/>
        <v>6.24</v>
      </c>
      <c r="U267" s="2">
        <f t="shared" si="21"/>
        <v>1.7216410136125655</v>
      </c>
      <c r="V267" s="2">
        <f t="shared" si="20"/>
        <v>1.255089441221374</v>
      </c>
      <c r="W267" s="2">
        <f t="shared" si="22"/>
        <v>1.9230025356725147</v>
      </c>
      <c r="X267" s="3" t="s">
        <v>72</v>
      </c>
    </row>
    <row r="268" spans="2:24">
      <c r="B268" s="3"/>
      <c r="C268" s="3">
        <v>7</v>
      </c>
      <c r="D268" s="3">
        <v>7</v>
      </c>
      <c r="E268" s="3">
        <v>2048</v>
      </c>
      <c r="F268">
        <v>16</v>
      </c>
      <c r="G268" s="3">
        <v>512</v>
      </c>
      <c r="H268" s="3">
        <v>1</v>
      </c>
      <c r="I268" s="3">
        <v>1</v>
      </c>
      <c r="J268" s="3">
        <v>0</v>
      </c>
      <c r="K268" s="3">
        <v>0</v>
      </c>
      <c r="L268" s="3">
        <v>1</v>
      </c>
      <c r="M268" s="3">
        <v>1</v>
      </c>
      <c r="N268">
        <v>0.84</v>
      </c>
      <c r="O268">
        <v>1.07</v>
      </c>
      <c r="P268">
        <v>0.73</v>
      </c>
      <c r="R268" s="4">
        <f t="shared" si="23"/>
        <v>7</v>
      </c>
      <c r="S268" s="4">
        <f t="shared" si="24"/>
        <v>7</v>
      </c>
      <c r="T268" s="2">
        <f t="shared" si="19"/>
        <v>2.64</v>
      </c>
      <c r="U268" s="2">
        <f t="shared" si="21"/>
        <v>1.9573418666666667</v>
      </c>
      <c r="V268" s="2">
        <f t="shared" si="20"/>
        <v>1.536604829906542</v>
      </c>
      <c r="W268" s="2">
        <f t="shared" si="22"/>
        <v>2.2522837917808221</v>
      </c>
      <c r="X268" s="3" t="s">
        <v>72</v>
      </c>
    </row>
    <row r="270" spans="2:24">
      <c r="T270" s="2"/>
    </row>
    <row r="271" spans="2:24">
      <c r="D271" t="s">
        <v>54</v>
      </c>
    </row>
    <row r="277" spans="1:12">
      <c r="L277" s="1"/>
    </row>
    <row r="278" spans="1:12">
      <c r="A278" t="s">
        <v>13</v>
      </c>
      <c r="C278" t="s">
        <v>9</v>
      </c>
      <c r="D278" t="s">
        <v>8</v>
      </c>
      <c r="E278" t="s">
        <v>7</v>
      </c>
      <c r="G278" t="s">
        <v>12</v>
      </c>
      <c r="H278" t="s">
        <v>11</v>
      </c>
      <c r="I278" t="s">
        <v>37</v>
      </c>
      <c r="J278" t="s">
        <v>38</v>
      </c>
    </row>
    <row r="280" spans="1:12">
      <c r="C280">
        <v>1760</v>
      </c>
      <c r="D280">
        <v>16</v>
      </c>
      <c r="E280">
        <v>50</v>
      </c>
      <c r="G280" s="9"/>
      <c r="H280" s="9"/>
      <c r="I280" s="9"/>
      <c r="J280" s="9"/>
    </row>
    <row r="281" spans="1:12">
      <c r="C281">
        <v>1760</v>
      </c>
      <c r="D281">
        <v>32</v>
      </c>
      <c r="E281">
        <v>50</v>
      </c>
      <c r="G281" s="9"/>
      <c r="H281" s="9"/>
      <c r="I281" s="9"/>
      <c r="J281" s="9"/>
    </row>
    <row r="282" spans="1:12">
      <c r="C282">
        <v>1760</v>
      </c>
      <c r="D282">
        <v>64</v>
      </c>
      <c r="E282">
        <v>50</v>
      </c>
      <c r="G282" s="9"/>
      <c r="H282" s="9"/>
      <c r="I282" s="9"/>
      <c r="J282" s="9"/>
    </row>
    <row r="283" spans="1:12">
      <c r="C283">
        <v>1760</v>
      </c>
      <c r="D283">
        <v>128</v>
      </c>
      <c r="E283">
        <v>50</v>
      </c>
      <c r="G283" s="9"/>
      <c r="H283" s="9"/>
      <c r="I283" s="9"/>
      <c r="J283" s="9"/>
    </row>
    <row r="284" spans="1:12">
      <c r="C284">
        <v>2048</v>
      </c>
      <c r="D284">
        <v>16</v>
      </c>
      <c r="E284">
        <v>50</v>
      </c>
      <c r="G284" s="9"/>
      <c r="H284" s="9"/>
      <c r="I284" s="9"/>
      <c r="J284" s="9"/>
    </row>
    <row r="285" spans="1:12">
      <c r="C285">
        <v>2048</v>
      </c>
      <c r="D285">
        <v>32</v>
      </c>
      <c r="E285">
        <v>50</v>
      </c>
      <c r="G285" s="9"/>
      <c r="H285" s="9"/>
      <c r="I285" s="9"/>
      <c r="J285" s="9"/>
    </row>
    <row r="286" spans="1:12">
      <c r="C286">
        <v>2048</v>
      </c>
      <c r="D286">
        <v>64</v>
      </c>
      <c r="E286">
        <v>50</v>
      </c>
      <c r="G286" s="9"/>
      <c r="H286" s="9"/>
      <c r="I286" s="9"/>
      <c r="J286" s="9"/>
    </row>
    <row r="287" spans="1:12">
      <c r="C287">
        <v>2048</v>
      </c>
      <c r="D287">
        <v>128</v>
      </c>
      <c r="E287">
        <v>50</v>
      </c>
      <c r="G287" s="9"/>
      <c r="H287" s="9"/>
      <c r="I287" s="9"/>
      <c r="J287" s="9"/>
    </row>
    <row r="288" spans="1:12">
      <c r="C288">
        <v>2560</v>
      </c>
      <c r="D288">
        <v>16</v>
      </c>
      <c r="E288">
        <v>50</v>
      </c>
      <c r="G288" s="9"/>
      <c r="H288" s="9"/>
      <c r="I288" s="9"/>
      <c r="J288" s="9"/>
    </row>
    <row r="289" spans="1:10">
      <c r="C289">
        <v>2560</v>
      </c>
      <c r="D289">
        <v>32</v>
      </c>
      <c r="E289">
        <v>50</v>
      </c>
      <c r="G289" s="9"/>
      <c r="H289" s="9"/>
      <c r="I289" s="9"/>
      <c r="J289" s="9"/>
    </row>
    <row r="290" spans="1:10">
      <c r="C290">
        <v>2560</v>
      </c>
      <c r="D290">
        <v>64</v>
      </c>
      <c r="E290">
        <v>50</v>
      </c>
      <c r="G290" s="9"/>
      <c r="H290" s="9"/>
      <c r="I290" s="9"/>
      <c r="J290" s="9"/>
    </row>
    <row r="291" spans="1:10">
      <c r="C291">
        <v>2560</v>
      </c>
      <c r="D291">
        <v>128</v>
      </c>
      <c r="E291">
        <v>50</v>
      </c>
      <c r="G291" s="9"/>
      <c r="H291" s="9"/>
      <c r="I291" s="9"/>
      <c r="J291" s="9"/>
    </row>
    <row r="295" spans="1:10">
      <c r="A295" t="s">
        <v>10</v>
      </c>
      <c r="C295" t="s">
        <v>9</v>
      </c>
      <c r="D295" t="s">
        <v>8</v>
      </c>
      <c r="E295" t="s">
        <v>7</v>
      </c>
      <c r="G295" t="s">
        <v>6</v>
      </c>
      <c r="H295" t="s">
        <v>5</v>
      </c>
      <c r="I295" t="s">
        <v>37</v>
      </c>
      <c r="J295" t="s">
        <v>38</v>
      </c>
    </row>
    <row r="296" spans="1:10">
      <c r="C296">
        <v>512</v>
      </c>
      <c r="D296">
        <v>16</v>
      </c>
      <c r="E296">
        <v>25</v>
      </c>
      <c r="G296" s="9"/>
      <c r="H296" s="9"/>
      <c r="I296" s="9"/>
      <c r="J296" s="9"/>
    </row>
    <row r="297" spans="1:10">
      <c r="C297">
        <v>512</v>
      </c>
      <c r="D297">
        <v>32</v>
      </c>
      <c r="E297">
        <v>25</v>
      </c>
      <c r="G297" s="9"/>
      <c r="H297" s="9"/>
      <c r="I297" s="9"/>
      <c r="J297" s="9"/>
    </row>
    <row r="298" spans="1:10">
      <c r="C298">
        <v>512</v>
      </c>
      <c r="D298">
        <v>64</v>
      </c>
      <c r="E298">
        <v>25</v>
      </c>
      <c r="G298" s="9"/>
      <c r="H298" s="9"/>
      <c r="I298" s="9"/>
      <c r="J298" s="9"/>
    </row>
    <row r="299" spans="1:10">
      <c r="C299">
        <v>512</v>
      </c>
      <c r="D299">
        <v>128</v>
      </c>
      <c r="E299">
        <v>25</v>
      </c>
      <c r="G299" s="9"/>
      <c r="H299" s="9"/>
      <c r="I299" s="9"/>
      <c r="J299" s="9"/>
    </row>
    <row r="300" spans="1:10">
      <c r="C300">
        <v>1024</v>
      </c>
      <c r="D300">
        <v>16</v>
      </c>
      <c r="E300">
        <v>25</v>
      </c>
      <c r="G300" s="9"/>
      <c r="H300" s="9"/>
      <c r="I300" s="9"/>
      <c r="J300" s="9"/>
    </row>
    <row r="301" spans="1:10">
      <c r="C301">
        <v>1024</v>
      </c>
      <c r="D301">
        <v>32</v>
      </c>
      <c r="E301">
        <v>25</v>
      </c>
      <c r="G301" s="9"/>
      <c r="H301" s="9"/>
      <c r="I301" s="9"/>
      <c r="J301" s="9"/>
    </row>
    <row r="302" spans="1:10">
      <c r="C302">
        <v>1024</v>
      </c>
      <c r="D302">
        <v>64</v>
      </c>
      <c r="E302">
        <v>25</v>
      </c>
      <c r="G302" s="9"/>
      <c r="H302" s="9"/>
      <c r="I302" s="9"/>
      <c r="J302" s="9"/>
    </row>
    <row r="303" spans="1:10">
      <c r="C303">
        <v>1024</v>
      </c>
      <c r="D303">
        <v>128</v>
      </c>
      <c r="E303">
        <v>25</v>
      </c>
      <c r="G303" s="9"/>
      <c r="H303" s="9"/>
      <c r="I303" s="9"/>
      <c r="J303" s="9"/>
    </row>
    <row r="304" spans="1:10">
      <c r="C304">
        <v>2048</v>
      </c>
      <c r="D304">
        <v>16</v>
      </c>
      <c r="E304">
        <v>25</v>
      </c>
      <c r="G304" s="9"/>
      <c r="H304" s="9"/>
      <c r="I304" s="9"/>
      <c r="J304" s="9"/>
    </row>
    <row r="305" spans="1:10">
      <c r="C305">
        <v>2048</v>
      </c>
      <c r="D305">
        <v>32</v>
      </c>
      <c r="E305">
        <v>25</v>
      </c>
      <c r="G305" s="9"/>
      <c r="H305" s="9"/>
      <c r="I305" s="9"/>
      <c r="J305" s="9"/>
    </row>
    <row r="306" spans="1:10">
      <c r="C306">
        <v>2048</v>
      </c>
      <c r="D306">
        <v>64</v>
      </c>
      <c r="E306">
        <v>25</v>
      </c>
      <c r="G306" s="9"/>
      <c r="H306" s="9"/>
      <c r="I306" s="9"/>
      <c r="J306" s="9"/>
    </row>
    <row r="307" spans="1:10">
      <c r="C307">
        <v>2048</v>
      </c>
      <c r="D307">
        <v>128</v>
      </c>
      <c r="E307">
        <v>25</v>
      </c>
      <c r="G307" s="9"/>
      <c r="H307" s="9"/>
      <c r="I307" s="9"/>
      <c r="J307" s="9"/>
    </row>
    <row r="308" spans="1:10">
      <c r="C308">
        <v>4096</v>
      </c>
      <c r="D308">
        <v>16</v>
      </c>
      <c r="E308">
        <v>25</v>
      </c>
      <c r="G308" s="9"/>
      <c r="H308" s="9"/>
      <c r="I308" s="9"/>
      <c r="J308" s="9"/>
    </row>
    <row r="309" spans="1:10">
      <c r="C309">
        <v>4096</v>
      </c>
      <c r="D309">
        <v>32</v>
      </c>
      <c r="E309">
        <v>25</v>
      </c>
      <c r="G309" s="9"/>
      <c r="H309" s="9"/>
      <c r="I309" s="9"/>
      <c r="J309" s="9"/>
    </row>
    <row r="310" spans="1:10">
      <c r="C310">
        <v>4096</v>
      </c>
      <c r="D310">
        <v>64</v>
      </c>
      <c r="E310">
        <v>25</v>
      </c>
      <c r="G310" s="9"/>
      <c r="H310" s="9"/>
      <c r="I310" s="9"/>
      <c r="J310" s="9"/>
    </row>
    <row r="311" spans="1:10">
      <c r="C311">
        <v>4096</v>
      </c>
      <c r="D311">
        <v>128</v>
      </c>
      <c r="E311">
        <v>25</v>
      </c>
      <c r="G311" s="9"/>
      <c r="H311" s="9"/>
      <c r="I311" s="9"/>
      <c r="J311" s="9"/>
    </row>
    <row r="312" spans="1:10">
      <c r="C312">
        <v>1536</v>
      </c>
      <c r="D312">
        <v>8</v>
      </c>
      <c r="E312">
        <v>50</v>
      </c>
      <c r="G312" s="9"/>
      <c r="H312" s="9"/>
      <c r="I312" s="9"/>
      <c r="J312" s="9"/>
    </row>
    <row r="313" spans="1:10">
      <c r="C313">
        <v>1536</v>
      </c>
      <c r="D313">
        <v>16</v>
      </c>
      <c r="E313">
        <v>50</v>
      </c>
      <c r="G313" s="9"/>
      <c r="H313" s="9"/>
      <c r="I313" s="9"/>
      <c r="J313" s="9"/>
    </row>
    <row r="314" spans="1:10">
      <c r="C314">
        <v>1536</v>
      </c>
      <c r="D314">
        <v>32</v>
      </c>
      <c r="E314">
        <v>50</v>
      </c>
      <c r="G314" s="9"/>
      <c r="H314" s="9"/>
      <c r="I314" s="9"/>
      <c r="J314" s="9"/>
    </row>
    <row r="315" spans="1:10">
      <c r="C315">
        <v>256</v>
      </c>
      <c r="D315">
        <v>16</v>
      </c>
      <c r="E315">
        <v>150</v>
      </c>
      <c r="G315" s="9"/>
      <c r="H315" s="9"/>
      <c r="I315" s="9"/>
      <c r="J315" s="9"/>
    </row>
    <row r="316" spans="1:10">
      <c r="C316">
        <v>256</v>
      </c>
      <c r="D316">
        <v>32</v>
      </c>
      <c r="E316">
        <v>150</v>
      </c>
      <c r="G316" s="9"/>
      <c r="H316" s="9"/>
      <c r="I316" s="9"/>
      <c r="J316" s="9"/>
    </row>
    <row r="317" spans="1:10">
      <c r="C317">
        <v>256</v>
      </c>
      <c r="D317">
        <v>64</v>
      </c>
      <c r="E317">
        <v>150</v>
      </c>
      <c r="G317" s="9"/>
      <c r="H317" s="9"/>
      <c r="I317" s="9"/>
      <c r="J317" s="9"/>
    </row>
    <row r="318" spans="1:10">
      <c r="G318" s="2"/>
      <c r="H318" s="2"/>
    </row>
    <row r="319" spans="1:10">
      <c r="G319" s="2"/>
      <c r="H319" s="2"/>
    </row>
    <row r="320" spans="1:10">
      <c r="A320" t="s">
        <v>65</v>
      </c>
      <c r="C320" t="s">
        <v>66</v>
      </c>
      <c r="D320" t="s">
        <v>8</v>
      </c>
      <c r="E320" t="s">
        <v>7</v>
      </c>
      <c r="G320" s="2" t="s">
        <v>6</v>
      </c>
      <c r="H320" s="2" t="s">
        <v>5</v>
      </c>
      <c r="I320" t="s">
        <v>37</v>
      </c>
      <c r="J320" t="s">
        <v>38</v>
      </c>
    </row>
    <row r="321" spans="3:10">
      <c r="C321">
        <v>2816</v>
      </c>
      <c r="D321">
        <v>32</v>
      </c>
      <c r="E321">
        <v>1500</v>
      </c>
      <c r="G321" s="9"/>
      <c r="H321" s="9"/>
      <c r="I321" s="9"/>
      <c r="J321" s="9"/>
    </row>
    <row r="322" spans="3:10">
      <c r="C322">
        <v>2816</v>
      </c>
      <c r="D322">
        <v>32</v>
      </c>
      <c r="E322">
        <v>750</v>
      </c>
      <c r="G322" s="9"/>
      <c r="H322" s="9"/>
      <c r="I322" s="9"/>
      <c r="J322" s="9"/>
    </row>
    <row r="323" spans="3:10">
      <c r="C323">
        <v>2816</v>
      </c>
      <c r="D323">
        <v>32</v>
      </c>
      <c r="E323">
        <v>375</v>
      </c>
      <c r="G323" s="9"/>
      <c r="H323" s="9"/>
      <c r="I323" s="9"/>
      <c r="J323" s="9"/>
    </row>
    <row r="324" spans="3:10">
      <c r="C324">
        <v>2816</v>
      </c>
      <c r="D324">
        <v>32</v>
      </c>
      <c r="E324">
        <v>187</v>
      </c>
      <c r="G324" s="9"/>
      <c r="H324" s="9"/>
      <c r="I324" s="9"/>
      <c r="J324" s="9"/>
    </row>
    <row r="325" spans="3:10">
      <c r="C325">
        <v>2048</v>
      </c>
      <c r="D325">
        <v>32</v>
      </c>
      <c r="E325">
        <v>1500</v>
      </c>
      <c r="G325" s="9"/>
      <c r="H325" s="9"/>
      <c r="I325" s="9"/>
      <c r="J325" s="9"/>
    </row>
    <row r="326" spans="3:10">
      <c r="C326">
        <v>2048</v>
      </c>
      <c r="D326">
        <v>32</v>
      </c>
      <c r="E326">
        <v>750</v>
      </c>
      <c r="G326" s="9"/>
      <c r="H326" s="9"/>
      <c r="I326" s="9"/>
      <c r="J326" s="9"/>
    </row>
    <row r="327" spans="3:10">
      <c r="C327">
        <v>2048</v>
      </c>
      <c r="D327">
        <v>32</v>
      </c>
      <c r="E327">
        <v>375</v>
      </c>
      <c r="G327" s="9"/>
      <c r="H327" s="9"/>
      <c r="I327" s="9"/>
      <c r="J327" s="9"/>
    </row>
    <row r="328" spans="3:10">
      <c r="C328">
        <v>2048</v>
      </c>
      <c r="D328">
        <v>32</v>
      </c>
      <c r="E328">
        <v>187</v>
      </c>
      <c r="G328" s="9"/>
      <c r="H328" s="9"/>
      <c r="I328" s="9"/>
      <c r="J328" s="9"/>
    </row>
    <row r="329" spans="3:10">
      <c r="C329">
        <v>1536</v>
      </c>
      <c r="D329">
        <v>32</v>
      </c>
      <c r="E329">
        <v>1500</v>
      </c>
      <c r="G329" s="9"/>
      <c r="H329" s="9"/>
      <c r="I329" s="9"/>
      <c r="J329" s="9"/>
    </row>
    <row r="330" spans="3:10">
      <c r="C330">
        <v>1536</v>
      </c>
      <c r="D330">
        <v>32</v>
      </c>
      <c r="E330">
        <v>750</v>
      </c>
      <c r="G330" s="9"/>
      <c r="H330" s="9"/>
      <c r="I330" s="9"/>
      <c r="J330" s="9"/>
    </row>
    <row r="331" spans="3:10">
      <c r="C331">
        <v>1536</v>
      </c>
      <c r="D331">
        <v>32</v>
      </c>
      <c r="E331">
        <v>375</v>
      </c>
      <c r="G331" s="9"/>
      <c r="H331" s="9"/>
      <c r="I331" s="9"/>
      <c r="J331" s="9"/>
    </row>
    <row r="332" spans="3:10">
      <c r="C332">
        <v>1536</v>
      </c>
      <c r="D332">
        <v>32</v>
      </c>
      <c r="E332">
        <v>187</v>
      </c>
      <c r="G332" s="9"/>
      <c r="H332" s="9"/>
      <c r="I332" s="9"/>
      <c r="J332" s="9"/>
    </row>
    <row r="333" spans="3:10">
      <c r="C333">
        <v>2560</v>
      </c>
      <c r="D333" s="3">
        <v>32</v>
      </c>
      <c r="E333" s="3">
        <v>1500</v>
      </c>
      <c r="G333" s="9"/>
      <c r="H333" s="9"/>
      <c r="I333" s="9"/>
      <c r="J333" s="9"/>
    </row>
    <row r="334" spans="3:10">
      <c r="C334">
        <v>2560</v>
      </c>
      <c r="D334" s="3">
        <v>32</v>
      </c>
      <c r="E334" s="3">
        <v>750</v>
      </c>
      <c r="G334" s="9"/>
      <c r="H334" s="9"/>
      <c r="I334" s="9"/>
      <c r="J334" s="9"/>
    </row>
    <row r="335" spans="3:10">
      <c r="C335">
        <v>2560</v>
      </c>
      <c r="D335" s="3">
        <v>32</v>
      </c>
      <c r="E335" s="3">
        <v>375</v>
      </c>
      <c r="G335" s="9"/>
      <c r="H335" s="9"/>
      <c r="I335" s="9"/>
      <c r="J335" s="9"/>
    </row>
    <row r="336" spans="3:10">
      <c r="C336">
        <v>2560</v>
      </c>
      <c r="D336" s="3">
        <v>32</v>
      </c>
      <c r="E336" s="3">
        <v>187</v>
      </c>
      <c r="G336" s="9"/>
      <c r="H336" s="9"/>
      <c r="I336" s="9"/>
      <c r="J336" s="9"/>
    </row>
    <row r="337" spans="1:11">
      <c r="C337">
        <v>512</v>
      </c>
      <c r="D337" s="3">
        <v>32</v>
      </c>
      <c r="E337" s="3">
        <v>1</v>
      </c>
      <c r="G337" s="9"/>
      <c r="H337" s="9"/>
      <c r="I337" s="9"/>
      <c r="J337" s="9"/>
    </row>
    <row r="338" spans="1:11">
      <c r="C338">
        <v>1024</v>
      </c>
      <c r="D338" s="3">
        <v>32</v>
      </c>
      <c r="E338" s="3">
        <v>1500</v>
      </c>
      <c r="G338" s="9"/>
      <c r="H338" s="9"/>
      <c r="I338" s="9"/>
      <c r="J338" s="9"/>
    </row>
    <row r="339" spans="1:11">
      <c r="C339">
        <v>1024</v>
      </c>
      <c r="D339" s="3">
        <v>64</v>
      </c>
      <c r="E339" s="3">
        <v>1500</v>
      </c>
      <c r="G339" s="9"/>
      <c r="H339" s="9"/>
      <c r="I339" s="9"/>
      <c r="J339" s="9"/>
    </row>
    <row r="343" spans="1:11">
      <c r="A343" t="s">
        <v>4</v>
      </c>
      <c r="C343" t="s">
        <v>3</v>
      </c>
      <c r="D343" t="s">
        <v>2</v>
      </c>
      <c r="G343" t="s">
        <v>41</v>
      </c>
      <c r="I343" t="s">
        <v>39</v>
      </c>
      <c r="J343" t="s">
        <v>1</v>
      </c>
      <c r="K343" t="s">
        <v>40</v>
      </c>
    </row>
    <row r="345" spans="1:11">
      <c r="C345">
        <v>100000</v>
      </c>
      <c r="D345">
        <v>2</v>
      </c>
      <c r="G345" s="2">
        <v>0.5</v>
      </c>
      <c r="H345" s="2"/>
      <c r="I345" s="2">
        <f>C345*4*D345/(G345/1000)/10^9</f>
        <v>1.6</v>
      </c>
      <c r="J345" t="s">
        <v>0</v>
      </c>
      <c r="K345" s="2">
        <v>2.5298221281347035E-2</v>
      </c>
    </row>
    <row r="346" spans="1:11">
      <c r="C346">
        <v>100000</v>
      </c>
      <c r="D346">
        <v>4</v>
      </c>
      <c r="G346" s="2">
        <v>0.56399999999999995</v>
      </c>
      <c r="H346" s="2"/>
      <c r="I346" s="2">
        <f t="shared" ref="I346:I369" si="25">C346*4*D346/(G346/1000)/10^9</f>
        <v>2.8368794326241136</v>
      </c>
      <c r="J346" t="s">
        <v>0</v>
      </c>
      <c r="K346" s="2">
        <v>1.6248076809271893E-2</v>
      </c>
    </row>
    <row r="347" spans="1:11">
      <c r="C347">
        <v>100000</v>
      </c>
      <c r="D347">
        <v>8</v>
      </c>
      <c r="G347" s="2">
        <v>0.80800000000000005</v>
      </c>
      <c r="H347" s="2"/>
      <c r="I347" s="2">
        <f t="shared" si="25"/>
        <v>3.9603960396039604</v>
      </c>
      <c r="J347" t="s">
        <v>0</v>
      </c>
      <c r="K347" s="2">
        <v>7.9347337699509482E-2</v>
      </c>
    </row>
    <row r="348" spans="1:11">
      <c r="C348">
        <v>100000</v>
      </c>
      <c r="D348">
        <v>16</v>
      </c>
      <c r="E348">
        <v>2</v>
      </c>
      <c r="G348" s="2">
        <v>1.02</v>
      </c>
      <c r="I348" s="2">
        <f t="shared" si="25"/>
        <v>6.2745098039215677</v>
      </c>
      <c r="J348" t="s">
        <v>0</v>
      </c>
      <c r="K348" s="2">
        <v>4.3817804600413325E-2</v>
      </c>
    </row>
    <row r="349" spans="1:11">
      <c r="C349">
        <v>100000</v>
      </c>
      <c r="D349">
        <v>32</v>
      </c>
      <c r="E349">
        <v>4</v>
      </c>
      <c r="G349" s="2">
        <v>1.19</v>
      </c>
      <c r="I349" s="2">
        <f t="shared" si="25"/>
        <v>10.756302521008404</v>
      </c>
      <c r="J349" t="s">
        <v>0</v>
      </c>
      <c r="K349" s="2">
        <v>4.0987803063838354E-2</v>
      </c>
    </row>
    <row r="350" spans="1:11">
      <c r="C350">
        <v>3097600</v>
      </c>
      <c r="D350">
        <v>2</v>
      </c>
      <c r="G350" s="2">
        <v>4.5780000000000003</v>
      </c>
      <c r="H350" s="2"/>
      <c r="I350" s="2">
        <f t="shared" si="25"/>
        <v>5.4130187854958498</v>
      </c>
      <c r="J350" t="s">
        <v>0</v>
      </c>
      <c r="K350" s="2">
        <v>1.7204650534085403E-2</v>
      </c>
    </row>
    <row r="351" spans="1:11">
      <c r="C351">
        <f>1760*1760</f>
        <v>3097600</v>
      </c>
      <c r="D351">
        <v>4</v>
      </c>
      <c r="G351" s="2">
        <v>6.5379999999999994</v>
      </c>
      <c r="H351" s="2"/>
      <c r="I351" s="2">
        <f t="shared" si="25"/>
        <v>7.5805445090241674</v>
      </c>
      <c r="J351" t="s">
        <v>0</v>
      </c>
      <c r="K351" s="2">
        <v>6.9397406291589817E-2</v>
      </c>
    </row>
    <row r="352" spans="1:11">
      <c r="C352">
        <f>1760*1760</f>
        <v>3097600</v>
      </c>
      <c r="D352">
        <v>8</v>
      </c>
      <c r="G352" s="2">
        <v>8.0299999999999994</v>
      </c>
      <c r="H352" s="2"/>
      <c r="I352" s="2">
        <f t="shared" si="25"/>
        <v>12.344109589041098</v>
      </c>
      <c r="J352" t="s">
        <v>0</v>
      </c>
      <c r="K352" s="2">
        <v>5.9329587896765144E-2</v>
      </c>
    </row>
    <row r="353" spans="3:11">
      <c r="C353">
        <v>3097600</v>
      </c>
      <c r="D353">
        <v>16</v>
      </c>
      <c r="E353">
        <v>2</v>
      </c>
      <c r="G353" s="2">
        <v>9.4939999999999998</v>
      </c>
      <c r="I353" s="2">
        <f t="shared" si="25"/>
        <v>20.881230250684645</v>
      </c>
      <c r="J353" t="s">
        <v>0</v>
      </c>
      <c r="K353" s="2">
        <v>9.3936148526538921E-2</v>
      </c>
    </row>
    <row r="354" spans="3:11">
      <c r="C354">
        <v>3097600</v>
      </c>
      <c r="D354">
        <v>32</v>
      </c>
      <c r="E354">
        <v>4</v>
      </c>
      <c r="G354" s="2">
        <v>10.219999999999999</v>
      </c>
      <c r="I354" s="2">
        <f t="shared" si="25"/>
        <v>38.795772994129166</v>
      </c>
      <c r="J354" t="s">
        <v>0</v>
      </c>
      <c r="K354" s="2">
        <v>0.20337158110217823</v>
      </c>
    </row>
    <row r="355" spans="3:11">
      <c r="C355">
        <v>4194304</v>
      </c>
      <c r="D355">
        <v>2</v>
      </c>
      <c r="G355" s="2">
        <v>6.0840000000000005</v>
      </c>
      <c r="H355" s="2"/>
      <c r="I355" s="2">
        <f t="shared" si="25"/>
        <v>5.5151926364234045</v>
      </c>
      <c r="J355" t="s">
        <v>0</v>
      </c>
      <c r="K355" s="2">
        <v>1.4966629547095755E-2</v>
      </c>
    </row>
    <row r="356" spans="3:11">
      <c r="C356">
        <f>2048*2048</f>
        <v>4194304</v>
      </c>
      <c r="D356">
        <v>4</v>
      </c>
      <c r="G356" s="2">
        <v>8.9420000000000019</v>
      </c>
      <c r="H356" s="2"/>
      <c r="I356" s="2">
        <f t="shared" si="25"/>
        <v>7.504905390292997</v>
      </c>
      <c r="J356" t="s">
        <v>0</v>
      </c>
      <c r="K356" s="2">
        <v>0.15587174214718943</v>
      </c>
    </row>
    <row r="357" spans="3:11">
      <c r="C357">
        <f>2048*2048</f>
        <v>4194304</v>
      </c>
      <c r="D357">
        <v>8</v>
      </c>
      <c r="G357" s="2">
        <v>10.592000000000001</v>
      </c>
      <c r="H357" s="2"/>
      <c r="I357" s="2">
        <f t="shared" si="25"/>
        <v>12.67161329305136</v>
      </c>
      <c r="J357" t="s">
        <v>0</v>
      </c>
      <c r="K357" s="2">
        <v>3.487119154832595E-2</v>
      </c>
    </row>
    <row r="358" spans="3:11">
      <c r="C358">
        <v>4194304</v>
      </c>
      <c r="D358">
        <v>16</v>
      </c>
      <c r="E358">
        <v>2</v>
      </c>
      <c r="G358" s="2">
        <v>11.534000000000001</v>
      </c>
      <c r="I358" s="2">
        <f t="shared" si="25"/>
        <v>23.27340523669152</v>
      </c>
      <c r="J358" t="s">
        <v>0</v>
      </c>
      <c r="K358" s="2">
        <v>2.244994432064374E-2</v>
      </c>
    </row>
    <row r="359" spans="3:11">
      <c r="C359">
        <v>4194304</v>
      </c>
      <c r="D359">
        <v>32</v>
      </c>
      <c r="E359">
        <v>4</v>
      </c>
      <c r="G359" s="2">
        <v>12.296000000000001</v>
      </c>
      <c r="I359" s="2">
        <f t="shared" si="25"/>
        <v>43.662240728692254</v>
      </c>
      <c r="J359" t="s">
        <v>0</v>
      </c>
      <c r="K359" s="2">
        <v>0.10892199043352088</v>
      </c>
    </row>
    <row r="360" spans="3:11">
      <c r="C360">
        <v>6553600</v>
      </c>
      <c r="D360">
        <v>2</v>
      </c>
      <c r="G360" s="2">
        <v>9.2960000000000012</v>
      </c>
      <c r="H360" s="2"/>
      <c r="I360" s="2">
        <f t="shared" si="25"/>
        <v>5.6399311531841647</v>
      </c>
      <c r="J360" t="s">
        <v>0</v>
      </c>
      <c r="K360" s="2">
        <v>1.0198039027186119E-2</v>
      </c>
    </row>
    <row r="361" spans="3:11">
      <c r="C361">
        <f>2560*2560</f>
        <v>6553600</v>
      </c>
      <c r="D361">
        <v>4</v>
      </c>
      <c r="G361" s="2">
        <v>13.436000000000002</v>
      </c>
      <c r="H361" s="2"/>
      <c r="I361" s="2">
        <f t="shared" si="25"/>
        <v>7.8042274486454293</v>
      </c>
      <c r="J361" t="s">
        <v>0</v>
      </c>
      <c r="K361" s="2">
        <v>0.34713686061840238</v>
      </c>
    </row>
    <row r="362" spans="3:11">
      <c r="C362">
        <f>2560*2560</f>
        <v>6553600</v>
      </c>
      <c r="D362">
        <v>8</v>
      </c>
      <c r="G362" s="2">
        <v>16.009999999999998</v>
      </c>
      <c r="H362" s="2"/>
      <c r="I362" s="2">
        <f t="shared" si="25"/>
        <v>13.099013116802002</v>
      </c>
      <c r="J362" t="s">
        <v>0</v>
      </c>
      <c r="K362" s="2">
        <v>4.1952353926806012E-2</v>
      </c>
    </row>
    <row r="363" spans="3:11">
      <c r="C363">
        <v>6553600</v>
      </c>
      <c r="D363">
        <v>16</v>
      </c>
      <c r="E363">
        <v>2</v>
      </c>
      <c r="G363" s="2">
        <v>17.770000000000003</v>
      </c>
      <c r="I363" s="2">
        <f t="shared" si="25"/>
        <v>23.603286437816539</v>
      </c>
      <c r="J363" t="s">
        <v>0</v>
      </c>
      <c r="K363" s="2">
        <v>0.22163032283512157</v>
      </c>
    </row>
    <row r="364" spans="3:11">
      <c r="C364">
        <v>6553600</v>
      </c>
      <c r="D364">
        <v>32</v>
      </c>
      <c r="E364">
        <v>4</v>
      </c>
      <c r="G364" s="2">
        <v>19.187999999999999</v>
      </c>
      <c r="I364" s="2">
        <f t="shared" si="25"/>
        <v>43.717990410673337</v>
      </c>
      <c r="J364" t="s">
        <v>0</v>
      </c>
      <c r="K364" s="2">
        <v>0.19374209661299763</v>
      </c>
    </row>
    <row r="365" spans="3:11">
      <c r="C365">
        <f t="shared" ref="C365:C367" si="26">4096*4096</f>
        <v>16777216</v>
      </c>
      <c r="D365">
        <v>2</v>
      </c>
      <c r="G365" s="2">
        <v>33.536000000000001</v>
      </c>
      <c r="H365" s="2"/>
      <c r="I365" s="2">
        <f t="shared" si="25"/>
        <v>4.0021984732824425</v>
      </c>
      <c r="J365" t="s">
        <v>0</v>
      </c>
      <c r="K365" s="2">
        <v>0.53312662660947818</v>
      </c>
    </row>
    <row r="366" spans="3:11">
      <c r="C366">
        <f t="shared" si="26"/>
        <v>16777216</v>
      </c>
      <c r="D366">
        <v>4</v>
      </c>
      <c r="G366" s="2">
        <v>44.095999999999997</v>
      </c>
      <c r="H366" s="2"/>
      <c r="I366" s="2">
        <f t="shared" si="25"/>
        <v>6.0875239477503635</v>
      </c>
      <c r="J366" t="s">
        <v>0</v>
      </c>
      <c r="K366" s="2">
        <v>0.79520060362150091</v>
      </c>
    </row>
    <row r="367" spans="3:11">
      <c r="C367">
        <f t="shared" si="26"/>
        <v>16777216</v>
      </c>
      <c r="D367">
        <v>8</v>
      </c>
      <c r="G367" s="2">
        <v>50.555999999999997</v>
      </c>
      <c r="H367" s="2"/>
      <c r="I367" s="2">
        <f t="shared" si="25"/>
        <v>10.619331276208561</v>
      </c>
      <c r="J367" t="s">
        <v>0</v>
      </c>
      <c r="K367" s="2">
        <v>0.36968094351751413</v>
      </c>
    </row>
    <row r="368" spans="3:11">
      <c r="C368">
        <v>16777216</v>
      </c>
      <c r="D368">
        <v>16</v>
      </c>
      <c r="E368">
        <v>2</v>
      </c>
      <c r="G368" s="2">
        <v>53.756000000000007</v>
      </c>
      <c r="H368" s="2"/>
      <c r="I368" s="2">
        <f t="shared" si="25"/>
        <v>19.974362378153135</v>
      </c>
      <c r="J368" t="s">
        <v>0</v>
      </c>
      <c r="K368" s="2">
        <v>0.3254289476982648</v>
      </c>
    </row>
    <row r="369" spans="3:11">
      <c r="C369">
        <v>16777216</v>
      </c>
      <c r="D369">
        <v>32</v>
      </c>
      <c r="E369">
        <v>4</v>
      </c>
      <c r="G369" s="2">
        <v>55.684000000000005</v>
      </c>
      <c r="H369" s="2"/>
      <c r="I369" s="2">
        <f t="shared" si="25"/>
        <v>38.565542130594061</v>
      </c>
      <c r="J369" t="s">
        <v>0</v>
      </c>
      <c r="K369" s="2">
        <v>0.16169106345125991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8" sqref="B18"/>
    </sheetView>
  </sheetViews>
  <sheetFormatPr baseColWidth="10" defaultColWidth="11" defaultRowHeight="15" x14ac:dyDescent="0"/>
  <cols>
    <col min="1" max="1" width="19.33203125" style="5" customWidth="1"/>
    <col min="2" max="2" width="31.83203125" bestFit="1" customWidth="1"/>
  </cols>
  <sheetData>
    <row r="1" spans="1:2">
      <c r="A1" s="5" t="s">
        <v>42</v>
      </c>
      <c r="B1" s="6" t="s">
        <v>67</v>
      </c>
    </row>
    <row r="2" spans="1:2">
      <c r="A2" s="5" t="s">
        <v>43</v>
      </c>
      <c r="B2" s="7" t="s">
        <v>51</v>
      </c>
    </row>
    <row r="3" spans="1:2">
      <c r="A3" s="5" t="s">
        <v>47</v>
      </c>
      <c r="B3" s="7" t="s">
        <v>68</v>
      </c>
    </row>
    <row r="4" spans="1:2">
      <c r="A4" s="5" t="s">
        <v>48</v>
      </c>
      <c r="B4" s="10" t="s">
        <v>69</v>
      </c>
    </row>
    <row r="5" spans="1:2">
      <c r="A5" s="5" t="s">
        <v>56</v>
      </c>
      <c r="B5" s="8" t="s">
        <v>57</v>
      </c>
    </row>
    <row r="6" spans="1:2">
      <c r="A6" s="5" t="s">
        <v>49</v>
      </c>
      <c r="B6" s="7" t="s">
        <v>52</v>
      </c>
    </row>
    <row r="7" spans="1:2">
      <c r="A7" s="5" t="s">
        <v>44</v>
      </c>
      <c r="B7" s="7" t="s">
        <v>70</v>
      </c>
    </row>
    <row r="8" spans="1:2">
      <c r="A8" s="5" t="s">
        <v>45</v>
      </c>
      <c r="B8" t="s">
        <v>71</v>
      </c>
    </row>
    <row r="9" spans="1:2">
      <c r="A9" s="5" t="s">
        <v>46</v>
      </c>
    </row>
    <row r="10" spans="1:2">
      <c r="A10" s="5" t="s">
        <v>50</v>
      </c>
      <c r="B10" t="s">
        <v>53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keywords>CTPClassification=CTP_PUBLIC:VisualMarkings=</cp:keywords>
  <cp:lastModifiedBy>Sharan Narang</cp:lastModifiedBy>
  <dcterms:created xsi:type="dcterms:W3CDTF">2016-08-12T21:24:21Z</dcterms:created>
  <dcterms:modified xsi:type="dcterms:W3CDTF">2017-07-14T23:25:28Z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08fa9e3a-92e9-4729-a57a-e32483a830d5</vt:lpwstr>
  </property>
  <property fmtid="{D5CDD505-2E9C-101B-9397-08002B2CF9AE}" pid="3" name="CTP_TimeStamp">
    <vt:lpwstr>2017-06-27 10:57:00Z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CTP_PUBLIC</vt:lpwstr>
  </property>
</Properties>
</file>