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34720" windowHeight="21140" tabRatio="500"/>
  </bookViews>
  <sheets>
    <sheet name="Results - FP32" sheetId="1" r:id="rId1"/>
    <sheet name="Spec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6" i="1" l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S175" i="1"/>
  <c r="R175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21" i="1"/>
  <c r="J168" i="1"/>
  <c r="J167" i="1"/>
  <c r="D166" i="1"/>
  <c r="J166" i="1"/>
  <c r="D165" i="1"/>
  <c r="J165" i="1"/>
  <c r="D164" i="1"/>
  <c r="J164" i="1"/>
  <c r="D163" i="1"/>
  <c r="J163" i="1"/>
  <c r="D162" i="1"/>
  <c r="J162" i="1"/>
  <c r="D161" i="1"/>
  <c r="J161" i="1"/>
  <c r="D160" i="1"/>
  <c r="J160" i="1"/>
  <c r="D159" i="1"/>
  <c r="J159" i="1"/>
  <c r="J158" i="1"/>
  <c r="J157" i="1"/>
  <c r="D156" i="1"/>
  <c r="J156" i="1"/>
  <c r="D155" i="1"/>
  <c r="J155" i="1"/>
  <c r="D154" i="1"/>
  <c r="J154" i="1"/>
  <c r="D153" i="1"/>
  <c r="J153" i="1"/>
  <c r="D152" i="1"/>
  <c r="J152" i="1"/>
  <c r="D151" i="1"/>
  <c r="J151" i="1"/>
  <c r="D150" i="1"/>
  <c r="J150" i="1"/>
  <c r="D149" i="1"/>
  <c r="J149" i="1"/>
  <c r="J148" i="1"/>
  <c r="J147" i="1"/>
  <c r="D146" i="1"/>
  <c r="J146" i="1"/>
  <c r="D145" i="1"/>
  <c r="J145" i="1"/>
  <c r="D144" i="1"/>
  <c r="J144" i="1"/>
  <c r="D143" i="1"/>
  <c r="J143" i="1"/>
  <c r="D142" i="1"/>
  <c r="J142" i="1"/>
  <c r="D141" i="1"/>
  <c r="J141" i="1"/>
  <c r="D140" i="1"/>
  <c r="J140" i="1"/>
  <c r="D139" i="1"/>
  <c r="J139" i="1"/>
  <c r="J138" i="1"/>
  <c r="J137" i="1"/>
  <c r="D136" i="1"/>
  <c r="J136" i="1"/>
  <c r="D135" i="1"/>
  <c r="J135" i="1"/>
  <c r="D134" i="1"/>
  <c r="J134" i="1"/>
  <c r="D133" i="1"/>
  <c r="J133" i="1"/>
  <c r="D132" i="1"/>
  <c r="J132" i="1"/>
  <c r="D131" i="1"/>
  <c r="J131" i="1"/>
  <c r="D130" i="1"/>
  <c r="J130" i="1"/>
  <c r="D129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V253" i="1"/>
  <c r="T253" i="1"/>
  <c r="V237" i="1"/>
  <c r="T237" i="1"/>
  <c r="W228" i="1"/>
  <c r="V228" i="1"/>
  <c r="U228" i="1"/>
  <c r="T228" i="1"/>
  <c r="W227" i="1"/>
  <c r="V227" i="1"/>
  <c r="U227" i="1"/>
  <c r="T227" i="1"/>
  <c r="W226" i="1"/>
  <c r="V226" i="1"/>
  <c r="U226" i="1"/>
  <c r="T226" i="1"/>
  <c r="W225" i="1"/>
  <c r="V225" i="1"/>
  <c r="U225" i="1"/>
  <c r="T225" i="1"/>
  <c r="W224" i="1"/>
  <c r="V224" i="1"/>
  <c r="U224" i="1"/>
  <c r="T224" i="1"/>
  <c r="W223" i="1"/>
  <c r="V223" i="1"/>
  <c r="U223" i="1"/>
  <c r="T223" i="1"/>
  <c r="W222" i="1"/>
  <c r="V222" i="1"/>
  <c r="U222" i="1"/>
  <c r="T222" i="1"/>
  <c r="W221" i="1"/>
  <c r="V221" i="1"/>
  <c r="U221" i="1"/>
  <c r="T221" i="1"/>
  <c r="W220" i="1"/>
  <c r="V220" i="1"/>
  <c r="U220" i="1"/>
  <c r="T220" i="1"/>
  <c r="W219" i="1"/>
  <c r="V219" i="1"/>
  <c r="U219" i="1"/>
  <c r="T219" i="1"/>
  <c r="W218" i="1"/>
  <c r="V218" i="1"/>
  <c r="U218" i="1"/>
  <c r="T218" i="1"/>
  <c r="W217" i="1"/>
  <c r="V217" i="1"/>
  <c r="U217" i="1"/>
  <c r="T217" i="1"/>
  <c r="W216" i="1"/>
  <c r="V216" i="1"/>
  <c r="U216" i="1"/>
  <c r="T216" i="1"/>
  <c r="W215" i="1"/>
  <c r="V215" i="1"/>
  <c r="U215" i="1"/>
  <c r="T215" i="1"/>
  <c r="W214" i="1"/>
  <c r="V214" i="1"/>
  <c r="U214" i="1"/>
  <c r="T214" i="1"/>
  <c r="W213" i="1"/>
  <c r="V213" i="1"/>
  <c r="U213" i="1"/>
  <c r="T213" i="1"/>
  <c r="W212" i="1"/>
  <c r="V212" i="1"/>
  <c r="U212" i="1"/>
  <c r="T212" i="1"/>
  <c r="W211" i="1"/>
  <c r="V211" i="1"/>
  <c r="U211" i="1"/>
  <c r="T211" i="1"/>
  <c r="T229" i="1"/>
  <c r="T230" i="1"/>
  <c r="T231" i="1"/>
  <c r="T232" i="1"/>
  <c r="T233" i="1"/>
  <c r="T234" i="1"/>
  <c r="T235" i="1"/>
  <c r="T236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U229" i="1"/>
  <c r="W229" i="1"/>
  <c r="U230" i="1"/>
  <c r="V230" i="1"/>
  <c r="W230" i="1"/>
  <c r="U231" i="1"/>
  <c r="V231" i="1"/>
  <c r="W231" i="1"/>
  <c r="U232" i="1"/>
  <c r="V232" i="1"/>
  <c r="W232" i="1"/>
  <c r="U233" i="1"/>
  <c r="V233" i="1"/>
  <c r="W233" i="1"/>
  <c r="U234" i="1"/>
  <c r="V234" i="1"/>
  <c r="W234" i="1"/>
  <c r="U235" i="1"/>
  <c r="V235" i="1"/>
  <c r="W235" i="1"/>
  <c r="U236" i="1"/>
  <c r="V236" i="1"/>
  <c r="W236" i="1"/>
  <c r="U237" i="1"/>
  <c r="W237" i="1"/>
  <c r="U238" i="1"/>
  <c r="V238" i="1"/>
  <c r="W238" i="1"/>
  <c r="U239" i="1"/>
  <c r="V239" i="1"/>
  <c r="W239" i="1"/>
  <c r="U240" i="1"/>
  <c r="V240" i="1"/>
  <c r="W240" i="1"/>
  <c r="U241" i="1"/>
  <c r="V241" i="1"/>
  <c r="W241" i="1"/>
  <c r="U242" i="1"/>
  <c r="V242" i="1"/>
  <c r="W242" i="1"/>
  <c r="U243" i="1"/>
  <c r="V243" i="1"/>
  <c r="W243" i="1"/>
  <c r="U244" i="1"/>
  <c r="V244" i="1"/>
  <c r="W244" i="1"/>
  <c r="U245" i="1"/>
  <c r="V245" i="1"/>
  <c r="W245" i="1"/>
  <c r="U246" i="1"/>
  <c r="V246" i="1"/>
  <c r="W246" i="1"/>
  <c r="U247" i="1"/>
  <c r="V247" i="1"/>
  <c r="W247" i="1"/>
  <c r="U248" i="1"/>
  <c r="V248" i="1"/>
  <c r="W248" i="1"/>
  <c r="U249" i="1"/>
  <c r="V249" i="1"/>
  <c r="W249" i="1"/>
  <c r="U250" i="1"/>
  <c r="V250" i="1"/>
  <c r="W250" i="1"/>
  <c r="U251" i="1"/>
  <c r="V251" i="1"/>
  <c r="W251" i="1"/>
  <c r="U252" i="1"/>
  <c r="V252" i="1"/>
  <c r="W252" i="1"/>
  <c r="U253" i="1"/>
  <c r="W253" i="1"/>
  <c r="U254" i="1"/>
  <c r="V254" i="1"/>
  <c r="W254" i="1"/>
  <c r="U255" i="1"/>
  <c r="V255" i="1"/>
  <c r="W255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U262" i="1"/>
  <c r="V262" i="1"/>
  <c r="W262" i="1"/>
  <c r="U263" i="1"/>
  <c r="V263" i="1"/>
  <c r="W263" i="1"/>
  <c r="U264" i="1"/>
  <c r="V264" i="1"/>
  <c r="W264" i="1"/>
  <c r="U265" i="1"/>
  <c r="V265" i="1"/>
  <c r="W265" i="1"/>
  <c r="U266" i="1"/>
  <c r="V266" i="1"/>
  <c r="W266" i="1"/>
  <c r="U267" i="1"/>
  <c r="V267" i="1"/>
  <c r="W267" i="1"/>
  <c r="U268" i="1"/>
  <c r="V268" i="1"/>
  <c r="W268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C350" i="1"/>
  <c r="C351" i="1"/>
  <c r="C355" i="1"/>
  <c r="C356" i="1"/>
  <c r="C360" i="1"/>
  <c r="C361" i="1"/>
  <c r="C364" i="1"/>
  <c r="C365" i="1"/>
  <c r="C366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44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81" i="1"/>
  <c r="J282" i="1"/>
  <c r="J283" i="1"/>
  <c r="J284" i="1"/>
  <c r="J285" i="1"/>
  <c r="J286" i="1"/>
  <c r="J287" i="1"/>
  <c r="J288" i="1"/>
  <c r="J289" i="1"/>
  <c r="J290" i="1"/>
  <c r="J291" i="1"/>
  <c r="J280" i="1"/>
  <c r="I281" i="1"/>
  <c r="I282" i="1"/>
  <c r="I283" i="1"/>
  <c r="I284" i="1"/>
  <c r="I285" i="1"/>
  <c r="I286" i="1"/>
  <c r="I287" i="1"/>
  <c r="I288" i="1"/>
  <c r="I289" i="1"/>
  <c r="I290" i="1"/>
  <c r="I291" i="1"/>
  <c r="I280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C194" i="1"/>
  <c r="W194" i="1"/>
  <c r="C195" i="1"/>
  <c r="W195" i="1"/>
  <c r="W196" i="1"/>
  <c r="W197" i="1"/>
  <c r="W198" i="1"/>
  <c r="W199" i="1"/>
  <c r="C200" i="1"/>
  <c r="W200" i="1"/>
  <c r="C201" i="1"/>
  <c r="W201" i="1"/>
  <c r="W202" i="1"/>
  <c r="W203" i="1"/>
  <c r="W204" i="1"/>
  <c r="W205" i="1"/>
  <c r="W206" i="1"/>
  <c r="W207" i="1"/>
  <c r="W208" i="1"/>
  <c r="W209" i="1"/>
  <c r="W210" i="1"/>
  <c r="W175" i="1"/>
  <c r="V179" i="1"/>
  <c r="V180" i="1"/>
  <c r="V181" i="1"/>
  <c r="V182" i="1"/>
  <c r="V184" i="1"/>
  <c r="V185" i="1"/>
  <c r="V186" i="1"/>
  <c r="V188" i="1"/>
  <c r="V189" i="1"/>
  <c r="V190" i="1"/>
  <c r="V191" i="1"/>
  <c r="V193" i="1"/>
  <c r="V194" i="1"/>
  <c r="V195" i="1"/>
  <c r="V196" i="1"/>
  <c r="V197" i="1"/>
  <c r="V199" i="1"/>
  <c r="V200" i="1"/>
  <c r="V201" i="1"/>
  <c r="V202" i="1"/>
  <c r="V203" i="1"/>
  <c r="V205" i="1"/>
  <c r="V206" i="1"/>
  <c r="V207" i="1"/>
  <c r="V208" i="1"/>
  <c r="V209" i="1"/>
  <c r="V210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17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0" i="1"/>
  <c r="J71" i="1"/>
  <c r="J72" i="1"/>
  <c r="J73" i="1"/>
  <c r="J74" i="1"/>
  <c r="C75" i="1"/>
  <c r="J75" i="1"/>
  <c r="C76" i="1"/>
  <c r="J76" i="1"/>
  <c r="C77" i="1"/>
  <c r="J77" i="1"/>
  <c r="C78" i="1"/>
  <c r="J78" i="1"/>
  <c r="C79" i="1"/>
  <c r="J79" i="1"/>
  <c r="C80" i="1"/>
  <c r="J80" i="1"/>
  <c r="C81" i="1"/>
  <c r="J81" i="1"/>
  <c r="C82" i="1"/>
  <c r="J82" i="1"/>
  <c r="J84" i="1"/>
  <c r="J85" i="1"/>
  <c r="J4" i="1"/>
</calcChain>
</file>

<file path=xl/sharedStrings.xml><?xml version="1.0" encoding="utf-8"?>
<sst xmlns="http://schemas.openxmlformats.org/spreadsheetml/2006/main" count="544" uniqueCount="84">
  <si>
    <t>OSU MPI</t>
  </si>
  <si>
    <t>NCCL Single Process</t>
  </si>
  <si>
    <t xml:space="preserve">OSU MPI </t>
  </si>
  <si>
    <t>Selected Algorithm</t>
  </si>
  <si>
    <t># chips / accelerator cards</t>
  </si>
  <si>
    <t>Size # floats</t>
  </si>
  <si>
    <t>All-Reduce</t>
  </si>
  <si>
    <t xml:space="preserve">Time Backward (msec) </t>
  </si>
  <si>
    <t xml:space="preserve">Time Forward (msec) </t>
  </si>
  <si>
    <t>Timesteps</t>
  </si>
  <si>
    <t>N</t>
  </si>
  <si>
    <t>Hidden Units</t>
  </si>
  <si>
    <t>Recurrent Layers - LSTM</t>
  </si>
  <si>
    <t>Time Backward (msec)</t>
  </si>
  <si>
    <t>Time Forward (msec)</t>
  </si>
  <si>
    <t>Recurrent Layers - Vanilla</t>
  </si>
  <si>
    <t>IMPLICIT_PRECOMP_GEMM</t>
  </si>
  <si>
    <t>WINOGRAD</t>
  </si>
  <si>
    <t>FFT</t>
  </si>
  <si>
    <t>Forward Algorithm</t>
  </si>
  <si>
    <t>wrt Parameters (msec)</t>
  </si>
  <si>
    <t>wrt Inputs (msec)</t>
  </si>
  <si>
    <t>Forward (msec)</t>
  </si>
  <si>
    <t xml:space="preserve">K </t>
  </si>
  <si>
    <t>C</t>
  </si>
  <si>
    <t>H</t>
  </si>
  <si>
    <t>W</t>
  </si>
  <si>
    <t>Convolution</t>
  </si>
  <si>
    <t>T</t>
  </si>
  <si>
    <t>(both matrices are 2560x7133)</t>
  </si>
  <si>
    <t>Time (msec)</t>
  </si>
  <si>
    <t>B Transpose</t>
  </si>
  <si>
    <t>A Transpose</t>
  </si>
  <si>
    <t>K</t>
  </si>
  <si>
    <t>M</t>
  </si>
  <si>
    <t>Dense Matrix Multiplication</t>
  </si>
  <si>
    <t>TERAFLOPS</t>
  </si>
  <si>
    <t>pad_h</t>
  </si>
  <si>
    <t>pad_w</t>
  </si>
  <si>
    <t>Horizontal Stride</t>
  </si>
  <si>
    <t>Vertical Stride</t>
  </si>
  <si>
    <t>P</t>
  </si>
  <si>
    <t>Q</t>
  </si>
  <si>
    <t>FWD TERAFLOPS</t>
  </si>
  <si>
    <t>BWD INPUTS TERAFLOPS</t>
  </si>
  <si>
    <t>BWD PARAMS TERAFLOPS</t>
  </si>
  <si>
    <t>TERAFLOPS FWD</t>
  </si>
  <si>
    <t>TERAFLOPS BWD</t>
  </si>
  <si>
    <t>Gigabytes/sec</t>
  </si>
  <si>
    <t>Std Dev All Reduce Time (msec)</t>
  </si>
  <si>
    <t>Mean All Reduce Time (msec)</t>
  </si>
  <si>
    <t>CPU Model</t>
  </si>
  <si>
    <t>GPU Model</t>
  </si>
  <si>
    <t>Intel(R) Xeon(R) CPU E5-2650 v2 @ 2.60GHz</t>
  </si>
  <si>
    <t>Linux Kernel Version</t>
  </si>
  <si>
    <t>3.13.0-57-generic</t>
  </si>
  <si>
    <t>CUDA Version</t>
  </si>
  <si>
    <t>7.5.18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</si>
  <si>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</si>
  <si>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</si>
  <si>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</si>
  <si>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</si>
  <si>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</si>
  <si>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</si>
  <si>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</si>
  <si>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</si>
  <si>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</si>
  <si>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Mellanox Driver</t>
  </si>
  <si>
    <t>3.0-2.0.1</t>
  </si>
  <si>
    <t xml:space="preserve">Mellanox OS </t>
  </si>
  <si>
    <t>3.4.2008</t>
  </si>
  <si>
    <t>Nvidia Tesla M40</t>
  </si>
  <si>
    <t>Cudnn Version</t>
  </si>
  <si>
    <t>* = The backward pass wrt inputs is excluded for these kernels since they are typically the input layers of a neural network</t>
  </si>
  <si>
    <t>N/A*</t>
  </si>
  <si>
    <t>Total Time</t>
  </si>
  <si>
    <t>N/A</t>
  </si>
  <si>
    <t>Recurrent Layers - GRU</t>
  </si>
  <si>
    <t>Hidden units</t>
  </si>
  <si>
    <t>WINOGRAD_NONFUSED</t>
  </si>
  <si>
    <t>Precision</t>
  </si>
  <si>
    <t>Float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</si>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</sst>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1" fillId="0" borderId="0" xfId="0" applyNumberFormat="1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6"/>
  <sheetViews>
    <sheetView tabSelected="1" showRuler="0" workbookViewId="0">
      <selection activeCell="A5" sqref="A5"/>
    </sheetView>
  </sheetViews>
  <sheetFormatPr baseColWidth="10" defaultRowHeight="15" x14ac:dyDescent="0"/>
  <cols>
    <col min="1" max="1" width="28" customWidth="1"/>
    <col min="3" max="3" width="13.33203125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24.1640625" customWidth="1"/>
    <col min="12" max="12" width="18.6640625" customWidth="1"/>
    <col min="13" max="13" width="15.83203125" customWidth="1"/>
    <col min="14" max="14" width="20.1640625" customWidth="1"/>
    <col min="20" max="20" width="24.33203125" bestFit="1" customWidth="1"/>
    <col min="21" max="21" width="24.83203125" bestFit="1" customWidth="1"/>
    <col min="22" max="22" width="23.33203125" bestFit="1" customWidth="1"/>
  </cols>
  <sheetData>
    <row r="1" spans="1:11">
      <c r="A1" s="5" t="s">
        <v>80</v>
      </c>
      <c r="B1" s="5" t="s">
        <v>81</v>
      </c>
    </row>
    <row r="3" spans="1:11">
      <c r="A3" t="s">
        <v>35</v>
      </c>
      <c r="C3" t="s">
        <v>34</v>
      </c>
      <c r="D3" t="s">
        <v>10</v>
      </c>
      <c r="E3" t="s">
        <v>33</v>
      </c>
      <c r="F3" t="s">
        <v>32</v>
      </c>
      <c r="G3" t="s">
        <v>31</v>
      </c>
      <c r="I3" t="s">
        <v>30</v>
      </c>
      <c r="J3" t="s">
        <v>36</v>
      </c>
    </row>
    <row r="4" spans="1:11">
      <c r="C4">
        <v>1760</v>
      </c>
      <c r="D4">
        <v>16</v>
      </c>
      <c r="E4">
        <v>1760</v>
      </c>
      <c r="F4" t="s">
        <v>10</v>
      </c>
      <c r="G4" t="s">
        <v>10</v>
      </c>
      <c r="I4" s="2">
        <v>0.192</v>
      </c>
      <c r="J4" s="2">
        <f>(2*C4*D4*E4)/(I4/1000)/10^12</f>
        <v>0.51626666666666665</v>
      </c>
      <c r="K4" s="2"/>
    </row>
    <row r="5" spans="1:11">
      <c r="C5">
        <v>1760</v>
      </c>
      <c r="D5">
        <v>32</v>
      </c>
      <c r="E5">
        <v>1760</v>
      </c>
      <c r="F5" t="s">
        <v>10</v>
      </c>
      <c r="G5" t="s">
        <v>10</v>
      </c>
      <c r="I5" s="2">
        <v>0.192</v>
      </c>
      <c r="J5" s="2">
        <f t="shared" ref="J5:J68" si="0">(2*C5*D5*E5)/(I5/1000)/10^12</f>
        <v>1.0325333333333333</v>
      </c>
      <c r="K5" s="2"/>
    </row>
    <row r="6" spans="1:11">
      <c r="C6">
        <v>1760</v>
      </c>
      <c r="D6">
        <v>64</v>
      </c>
      <c r="E6">
        <v>1760</v>
      </c>
      <c r="F6" t="s">
        <v>10</v>
      </c>
      <c r="G6" t="s">
        <v>10</v>
      </c>
      <c r="I6" s="2">
        <v>0.26100000000000001</v>
      </c>
      <c r="J6" s="2">
        <f t="shared" si="0"/>
        <v>1.5191295019157087</v>
      </c>
      <c r="K6" s="2"/>
    </row>
    <row r="7" spans="1:11">
      <c r="C7">
        <v>1760</v>
      </c>
      <c r="D7">
        <v>128</v>
      </c>
      <c r="E7">
        <v>1760</v>
      </c>
      <c r="F7" t="s">
        <v>10</v>
      </c>
      <c r="G7" t="s">
        <v>10</v>
      </c>
      <c r="I7" s="2">
        <v>0.33600000000000002</v>
      </c>
      <c r="J7" s="2">
        <f t="shared" si="0"/>
        <v>2.3600761904761902</v>
      </c>
      <c r="K7" s="2"/>
    </row>
    <row r="8" spans="1:11">
      <c r="C8">
        <v>1760</v>
      </c>
      <c r="D8">
        <v>7000</v>
      </c>
      <c r="E8">
        <v>1760</v>
      </c>
      <c r="F8" t="s">
        <v>10</v>
      </c>
      <c r="G8" t="s">
        <v>10</v>
      </c>
      <c r="I8" s="2">
        <v>13.548999999999999</v>
      </c>
      <c r="J8" s="2">
        <f t="shared" si="0"/>
        <v>3.2007085393755994</v>
      </c>
      <c r="K8" s="2"/>
    </row>
    <row r="9" spans="1:11">
      <c r="C9">
        <v>2048</v>
      </c>
      <c r="D9">
        <v>16</v>
      </c>
      <c r="E9">
        <v>2048</v>
      </c>
      <c r="F9" t="s">
        <v>10</v>
      </c>
      <c r="G9" t="s">
        <v>10</v>
      </c>
      <c r="I9" s="2">
        <v>0.221</v>
      </c>
      <c r="J9" s="2">
        <f t="shared" si="0"/>
        <v>0.60732003619909503</v>
      </c>
      <c r="K9" s="2"/>
    </row>
    <row r="10" spans="1:11">
      <c r="C10">
        <v>2048</v>
      </c>
      <c r="D10">
        <v>32</v>
      </c>
      <c r="E10">
        <v>2048</v>
      </c>
      <c r="F10" t="s">
        <v>10</v>
      </c>
      <c r="G10" t="s">
        <v>10</v>
      </c>
      <c r="I10" s="2">
        <v>0.223</v>
      </c>
      <c r="J10" s="2">
        <f t="shared" si="0"/>
        <v>1.2037464394618833</v>
      </c>
      <c r="K10" s="2"/>
    </row>
    <row r="11" spans="1:11">
      <c r="C11">
        <v>2048</v>
      </c>
      <c r="D11">
        <v>64</v>
      </c>
      <c r="E11">
        <v>2048</v>
      </c>
      <c r="F11" t="s">
        <v>10</v>
      </c>
      <c r="G11" t="s">
        <v>10</v>
      </c>
      <c r="I11" s="2">
        <v>0.3</v>
      </c>
      <c r="J11" s="2">
        <f t="shared" si="0"/>
        <v>1.7895697066666667</v>
      </c>
      <c r="K11" s="2"/>
    </row>
    <row r="12" spans="1:11">
      <c r="C12">
        <v>2048</v>
      </c>
      <c r="D12">
        <v>128</v>
      </c>
      <c r="E12">
        <v>2048</v>
      </c>
      <c r="F12" t="s">
        <v>10</v>
      </c>
      <c r="G12" t="s">
        <v>10</v>
      </c>
      <c r="I12" s="2">
        <v>0.35299999999999998</v>
      </c>
      <c r="J12" s="2">
        <f t="shared" si="0"/>
        <v>3.0417615410764878</v>
      </c>
      <c r="K12" s="2"/>
    </row>
    <row r="13" spans="1:11">
      <c r="C13">
        <v>2048</v>
      </c>
      <c r="D13">
        <v>7000</v>
      </c>
      <c r="E13">
        <v>2048</v>
      </c>
      <c r="F13" t="s">
        <v>10</v>
      </c>
      <c r="G13" t="s">
        <v>10</v>
      </c>
      <c r="I13" s="2">
        <v>13.573</v>
      </c>
      <c r="J13" s="2">
        <f t="shared" si="0"/>
        <v>4.3262547705002579</v>
      </c>
      <c r="K13" s="2"/>
    </row>
    <row r="14" spans="1:11">
      <c r="C14">
        <v>2560</v>
      </c>
      <c r="D14">
        <v>16</v>
      </c>
      <c r="E14">
        <v>2560</v>
      </c>
      <c r="F14" t="s">
        <v>10</v>
      </c>
      <c r="G14" t="s">
        <v>10</v>
      </c>
      <c r="I14" s="2">
        <v>0.372</v>
      </c>
      <c r="J14" s="2">
        <f t="shared" si="0"/>
        <v>0.56375053763440852</v>
      </c>
      <c r="K14" s="2"/>
    </row>
    <row r="15" spans="1:11">
      <c r="C15">
        <v>2560</v>
      </c>
      <c r="D15">
        <v>32</v>
      </c>
      <c r="E15">
        <v>2560</v>
      </c>
      <c r="F15" t="s">
        <v>10</v>
      </c>
      <c r="G15" t="s">
        <v>10</v>
      </c>
      <c r="I15" s="2">
        <v>0.372</v>
      </c>
      <c r="J15" s="2">
        <f t="shared" si="0"/>
        <v>1.127501075268817</v>
      </c>
      <c r="K15" s="2"/>
    </row>
    <row r="16" spans="1:11">
      <c r="C16">
        <v>2560</v>
      </c>
      <c r="D16">
        <v>64</v>
      </c>
      <c r="E16">
        <v>2560</v>
      </c>
      <c r="F16" t="s">
        <v>10</v>
      </c>
      <c r="G16" t="s">
        <v>10</v>
      </c>
      <c r="I16" s="2">
        <v>0.38600000000000001</v>
      </c>
      <c r="J16" s="2">
        <f t="shared" si="0"/>
        <v>2.1732145077720206</v>
      </c>
      <c r="K16" s="2"/>
    </row>
    <row r="17" spans="3:11">
      <c r="C17">
        <v>2560</v>
      </c>
      <c r="D17">
        <v>128</v>
      </c>
      <c r="E17">
        <v>2560</v>
      </c>
      <c r="F17" t="s">
        <v>10</v>
      </c>
      <c r="G17" t="s">
        <v>10</v>
      </c>
      <c r="I17" s="2">
        <v>0.443</v>
      </c>
      <c r="J17" s="2">
        <f t="shared" si="0"/>
        <v>3.7871819413092553</v>
      </c>
      <c r="K17" s="2"/>
    </row>
    <row r="18" spans="3:11">
      <c r="C18">
        <v>2560</v>
      </c>
      <c r="D18">
        <v>7000</v>
      </c>
      <c r="E18">
        <v>2560</v>
      </c>
      <c r="F18" t="s">
        <v>10</v>
      </c>
      <c r="G18" t="s">
        <v>10</v>
      </c>
      <c r="I18" s="2">
        <v>21.047000000000001</v>
      </c>
      <c r="J18" s="2">
        <f t="shared" si="0"/>
        <v>4.3593101154558846</v>
      </c>
      <c r="K18" s="2"/>
    </row>
    <row r="19" spans="3:11">
      <c r="C19">
        <v>4096</v>
      </c>
      <c r="D19">
        <v>16</v>
      </c>
      <c r="E19">
        <v>4096</v>
      </c>
      <c r="F19" t="s">
        <v>10</v>
      </c>
      <c r="G19" t="s">
        <v>10</v>
      </c>
      <c r="I19" s="2">
        <v>0.78600000000000003</v>
      </c>
      <c r="J19" s="2">
        <f t="shared" si="0"/>
        <v>0.6830418727735369</v>
      </c>
      <c r="K19" s="2"/>
    </row>
    <row r="20" spans="3:11">
      <c r="C20">
        <v>4096</v>
      </c>
      <c r="D20">
        <v>32</v>
      </c>
      <c r="E20">
        <v>4096</v>
      </c>
      <c r="F20" t="s">
        <v>10</v>
      </c>
      <c r="G20" t="s">
        <v>10</v>
      </c>
      <c r="I20" s="2">
        <v>0.78900000000000003</v>
      </c>
      <c r="J20" s="2">
        <f t="shared" si="0"/>
        <v>1.3608895107731307</v>
      </c>
      <c r="K20" s="2"/>
    </row>
    <row r="21" spans="3:11">
      <c r="C21">
        <v>4096</v>
      </c>
      <c r="D21">
        <v>64</v>
      </c>
      <c r="E21">
        <v>4096</v>
      </c>
      <c r="F21" t="s">
        <v>10</v>
      </c>
      <c r="G21" t="s">
        <v>10</v>
      </c>
      <c r="I21" s="2">
        <v>0.70299999999999996</v>
      </c>
      <c r="J21" s="2">
        <f t="shared" si="0"/>
        <v>3.0547420312944524</v>
      </c>
      <c r="K21" s="2"/>
    </row>
    <row r="22" spans="3:11">
      <c r="C22">
        <v>4096</v>
      </c>
      <c r="D22">
        <v>128</v>
      </c>
      <c r="E22">
        <v>4096</v>
      </c>
      <c r="F22" t="s">
        <v>10</v>
      </c>
      <c r="G22" t="s">
        <v>10</v>
      </c>
      <c r="I22" s="2">
        <v>1.012</v>
      </c>
      <c r="J22" s="2">
        <f t="shared" si="0"/>
        <v>4.2440388300395258</v>
      </c>
      <c r="K22" s="2"/>
    </row>
    <row r="23" spans="3:11">
      <c r="C23">
        <v>4096</v>
      </c>
      <c r="D23">
        <v>7000</v>
      </c>
      <c r="E23">
        <v>4096</v>
      </c>
      <c r="F23" t="s">
        <v>10</v>
      </c>
      <c r="G23" t="s">
        <v>10</v>
      </c>
      <c r="I23" s="2">
        <v>53.625999999999998</v>
      </c>
      <c r="J23" s="2">
        <f t="shared" si="0"/>
        <v>4.3799840375937045</v>
      </c>
      <c r="K23" s="2"/>
    </row>
    <row r="24" spans="3:11">
      <c r="C24">
        <v>1760</v>
      </c>
      <c r="D24">
        <v>16</v>
      </c>
      <c r="E24">
        <v>1760</v>
      </c>
      <c r="F24" t="s">
        <v>28</v>
      </c>
      <c r="G24" t="s">
        <v>10</v>
      </c>
      <c r="I24" s="2">
        <v>0.185</v>
      </c>
      <c r="J24" s="2">
        <f t="shared" si="0"/>
        <v>0.53580108108108115</v>
      </c>
      <c r="K24" s="2"/>
    </row>
    <row r="25" spans="3:11">
      <c r="C25">
        <v>1760</v>
      </c>
      <c r="D25">
        <v>32</v>
      </c>
      <c r="E25">
        <v>1760</v>
      </c>
      <c r="F25" t="s">
        <v>28</v>
      </c>
      <c r="G25" t="s">
        <v>10</v>
      </c>
      <c r="I25" s="2">
        <v>0.186</v>
      </c>
      <c r="J25" s="2">
        <f t="shared" si="0"/>
        <v>1.0658408602150538</v>
      </c>
      <c r="K25" s="2"/>
    </row>
    <row r="26" spans="3:11">
      <c r="C26">
        <v>1760</v>
      </c>
      <c r="D26">
        <v>64</v>
      </c>
      <c r="E26">
        <v>1760</v>
      </c>
      <c r="F26" t="s">
        <v>28</v>
      </c>
      <c r="G26" t="s">
        <v>10</v>
      </c>
      <c r="I26" s="2">
        <v>0.317</v>
      </c>
      <c r="J26" s="2">
        <f t="shared" si="0"/>
        <v>1.2507659305993692</v>
      </c>
      <c r="K26" s="2"/>
    </row>
    <row r="27" spans="3:11">
      <c r="C27">
        <v>1760</v>
      </c>
      <c r="D27">
        <v>128</v>
      </c>
      <c r="E27">
        <v>1760</v>
      </c>
      <c r="F27" t="s">
        <v>28</v>
      </c>
      <c r="G27" t="s">
        <v>10</v>
      </c>
      <c r="I27" s="2">
        <v>0.35499999999999998</v>
      </c>
      <c r="J27" s="2">
        <f t="shared" si="0"/>
        <v>2.2337622535211268</v>
      </c>
      <c r="K27" s="2"/>
    </row>
    <row r="28" spans="3:11">
      <c r="C28">
        <v>1760</v>
      </c>
      <c r="D28">
        <v>7000</v>
      </c>
      <c r="E28">
        <v>1760</v>
      </c>
      <c r="F28" t="s">
        <v>28</v>
      </c>
      <c r="G28" t="s">
        <v>10</v>
      </c>
      <c r="I28" s="2">
        <v>15.186999999999999</v>
      </c>
      <c r="J28" s="2">
        <f t="shared" si="0"/>
        <v>2.8554948311055508</v>
      </c>
      <c r="K28" s="2"/>
    </row>
    <row r="29" spans="3:11">
      <c r="C29">
        <v>2048</v>
      </c>
      <c r="D29">
        <v>16</v>
      </c>
      <c r="E29">
        <v>2048</v>
      </c>
      <c r="F29" t="s">
        <v>28</v>
      </c>
      <c r="G29" t="s">
        <v>10</v>
      </c>
      <c r="I29" s="2">
        <v>0.22</v>
      </c>
      <c r="J29" s="2">
        <f t="shared" si="0"/>
        <v>0.61008058181818181</v>
      </c>
      <c r="K29" s="2"/>
    </row>
    <row r="30" spans="3:11">
      <c r="C30">
        <v>2048</v>
      </c>
      <c r="D30">
        <v>32</v>
      </c>
      <c r="E30">
        <v>2048</v>
      </c>
      <c r="F30" t="s">
        <v>28</v>
      </c>
      <c r="G30" t="s">
        <v>10</v>
      </c>
      <c r="I30" s="2">
        <v>0.221</v>
      </c>
      <c r="J30" s="2">
        <f t="shared" si="0"/>
        <v>1.2146400723981901</v>
      </c>
      <c r="K30" s="2"/>
    </row>
    <row r="31" spans="3:11">
      <c r="C31">
        <v>2048</v>
      </c>
      <c r="D31">
        <v>64</v>
      </c>
      <c r="E31">
        <v>2048</v>
      </c>
      <c r="F31" t="s">
        <v>28</v>
      </c>
      <c r="G31" t="s">
        <v>10</v>
      </c>
      <c r="I31" s="2">
        <v>0.42099999999999999</v>
      </c>
      <c r="J31" s="2">
        <f t="shared" si="0"/>
        <v>1.2752278194774349</v>
      </c>
      <c r="K31" s="2"/>
    </row>
    <row r="32" spans="3:11">
      <c r="C32">
        <v>2048</v>
      </c>
      <c r="D32">
        <v>128</v>
      </c>
      <c r="E32">
        <v>2048</v>
      </c>
      <c r="F32" t="s">
        <v>28</v>
      </c>
      <c r="G32" t="s">
        <v>10</v>
      </c>
      <c r="I32" s="2">
        <v>0.37</v>
      </c>
      <c r="J32" s="2">
        <f t="shared" si="0"/>
        <v>2.9020049297297299</v>
      </c>
      <c r="K32" s="2"/>
    </row>
    <row r="33" spans="3:11">
      <c r="C33">
        <v>2048</v>
      </c>
      <c r="D33">
        <v>7000</v>
      </c>
      <c r="E33">
        <v>2048</v>
      </c>
      <c r="F33" t="s">
        <v>28</v>
      </c>
      <c r="G33" t="s">
        <v>10</v>
      </c>
      <c r="I33" s="2">
        <v>14.875999999999999</v>
      </c>
      <c r="J33" s="2">
        <f t="shared" si="0"/>
        <v>3.9473148695885998</v>
      </c>
      <c r="K33" s="2"/>
    </row>
    <row r="34" spans="3:11">
      <c r="C34">
        <v>2560</v>
      </c>
      <c r="D34">
        <v>16</v>
      </c>
      <c r="E34">
        <v>2560</v>
      </c>
      <c r="F34" t="s">
        <v>28</v>
      </c>
      <c r="G34" t="s">
        <v>10</v>
      </c>
      <c r="I34" s="2">
        <v>0.37</v>
      </c>
      <c r="J34" s="2">
        <f t="shared" si="0"/>
        <v>0.56679783783783788</v>
      </c>
      <c r="K34" s="2"/>
    </row>
    <row r="35" spans="3:11">
      <c r="C35">
        <v>2560</v>
      </c>
      <c r="D35">
        <v>32</v>
      </c>
      <c r="E35">
        <v>2560</v>
      </c>
      <c r="F35" t="s">
        <v>28</v>
      </c>
      <c r="G35" t="s">
        <v>10</v>
      </c>
      <c r="I35" s="2">
        <v>0.36499999999999999</v>
      </c>
      <c r="J35" s="2">
        <f t="shared" si="0"/>
        <v>1.1491243835616438</v>
      </c>
      <c r="K35" s="2"/>
    </row>
    <row r="36" spans="3:11">
      <c r="C36">
        <v>2560</v>
      </c>
      <c r="D36">
        <v>64</v>
      </c>
      <c r="E36">
        <v>2560</v>
      </c>
      <c r="F36" t="s">
        <v>28</v>
      </c>
      <c r="G36" t="s">
        <v>10</v>
      </c>
      <c r="I36" s="2">
        <v>0.66800000000000004</v>
      </c>
      <c r="J36" s="2">
        <f t="shared" si="0"/>
        <v>1.2557796407185629</v>
      </c>
      <c r="K36" s="2"/>
    </row>
    <row r="37" spans="3:11">
      <c r="C37">
        <v>2560</v>
      </c>
      <c r="D37">
        <v>128</v>
      </c>
      <c r="E37">
        <v>2560</v>
      </c>
      <c r="F37" t="s">
        <v>28</v>
      </c>
      <c r="G37" t="s">
        <v>10</v>
      </c>
      <c r="I37" s="2">
        <v>0.52600000000000002</v>
      </c>
      <c r="J37" s="2">
        <f t="shared" si="0"/>
        <v>3.189584790874525</v>
      </c>
      <c r="K37" s="2"/>
    </row>
    <row r="38" spans="3:11">
      <c r="C38">
        <v>2560</v>
      </c>
      <c r="D38">
        <v>7000</v>
      </c>
      <c r="E38">
        <v>2560</v>
      </c>
      <c r="F38" t="s">
        <v>28</v>
      </c>
      <c r="G38" t="s">
        <v>10</v>
      </c>
      <c r="I38" s="2">
        <v>26.082999999999998</v>
      </c>
      <c r="J38" s="2">
        <f t="shared" si="0"/>
        <v>3.5176321742130892</v>
      </c>
      <c r="K38" s="2"/>
    </row>
    <row r="39" spans="3:11">
      <c r="C39">
        <v>4096</v>
      </c>
      <c r="D39">
        <v>16</v>
      </c>
      <c r="E39">
        <v>4096</v>
      </c>
      <c r="F39" t="s">
        <v>28</v>
      </c>
      <c r="G39" t="s">
        <v>10</v>
      </c>
      <c r="I39" s="2">
        <v>0.8</v>
      </c>
      <c r="J39" s="2">
        <f t="shared" si="0"/>
        <v>0.67108864000000001</v>
      </c>
      <c r="K39" s="2"/>
    </row>
    <row r="40" spans="3:11">
      <c r="C40">
        <v>4096</v>
      </c>
      <c r="D40">
        <v>32</v>
      </c>
      <c r="E40">
        <v>4096</v>
      </c>
      <c r="F40" t="s">
        <v>28</v>
      </c>
      <c r="G40" t="s">
        <v>10</v>
      </c>
      <c r="I40" s="2">
        <v>0.80600000000000005</v>
      </c>
      <c r="J40" s="2">
        <f t="shared" si="0"/>
        <v>1.3321858858560793</v>
      </c>
      <c r="K40" s="2"/>
    </row>
    <row r="41" spans="3:11">
      <c r="C41">
        <v>4096</v>
      </c>
      <c r="D41">
        <v>64</v>
      </c>
      <c r="E41">
        <v>4096</v>
      </c>
      <c r="F41" t="s">
        <v>28</v>
      </c>
      <c r="G41" t="s">
        <v>10</v>
      </c>
      <c r="I41" s="2">
        <v>0.89800000000000002</v>
      </c>
      <c r="J41" s="2">
        <f t="shared" si="0"/>
        <v>2.3914071804008907</v>
      </c>
      <c r="K41" s="2"/>
    </row>
    <row r="42" spans="3:11">
      <c r="C42">
        <v>4096</v>
      </c>
      <c r="D42">
        <v>128</v>
      </c>
      <c r="E42">
        <v>4096</v>
      </c>
      <c r="F42" t="s">
        <v>28</v>
      </c>
      <c r="G42" t="s">
        <v>10</v>
      </c>
      <c r="I42" s="2">
        <v>1.206</v>
      </c>
      <c r="J42" s="2">
        <f t="shared" si="0"/>
        <v>3.5613327495854064</v>
      </c>
      <c r="K42" s="2"/>
    </row>
    <row r="43" spans="3:11">
      <c r="C43">
        <v>4096</v>
      </c>
      <c r="D43">
        <v>7000</v>
      </c>
      <c r="E43">
        <v>4096</v>
      </c>
      <c r="F43" t="s">
        <v>28</v>
      </c>
      <c r="G43" t="s">
        <v>10</v>
      </c>
      <c r="I43" s="2">
        <v>63.545999999999999</v>
      </c>
      <c r="J43" s="2">
        <f t="shared" si="0"/>
        <v>3.696236175369024</v>
      </c>
      <c r="K43" s="2"/>
    </row>
    <row r="44" spans="3:11">
      <c r="C44">
        <v>1760</v>
      </c>
      <c r="D44">
        <v>7133</v>
      </c>
      <c r="E44">
        <v>1760</v>
      </c>
      <c r="F44" t="s">
        <v>10</v>
      </c>
      <c r="G44" t="s">
        <v>28</v>
      </c>
      <c r="H44" t="s">
        <v>29</v>
      </c>
      <c r="I44" s="2">
        <v>13.733000000000001</v>
      </c>
      <c r="J44" s="2">
        <f t="shared" si="0"/>
        <v>3.2178228791960968</v>
      </c>
      <c r="K44" s="2"/>
    </row>
    <row r="45" spans="3:11">
      <c r="C45">
        <v>2048</v>
      </c>
      <c r="D45">
        <v>7133</v>
      </c>
      <c r="E45">
        <v>2048</v>
      </c>
      <c r="F45" t="s">
        <v>10</v>
      </c>
      <c r="G45" t="s">
        <v>28</v>
      </c>
      <c r="I45" s="2">
        <v>13.672000000000001</v>
      </c>
      <c r="J45" s="2">
        <f t="shared" si="0"/>
        <v>4.3765316606202456</v>
      </c>
      <c r="K45" s="2"/>
    </row>
    <row r="46" spans="3:11">
      <c r="C46">
        <v>2560</v>
      </c>
      <c r="D46">
        <v>7133</v>
      </c>
      <c r="E46">
        <v>2560</v>
      </c>
      <c r="F46" t="s">
        <v>10</v>
      </c>
      <c r="G46" t="s">
        <v>28</v>
      </c>
      <c r="I46" s="2">
        <v>21.148</v>
      </c>
      <c r="J46" s="2">
        <f t="shared" si="0"/>
        <v>4.4209219595233593</v>
      </c>
      <c r="K46" s="2"/>
    </row>
    <row r="47" spans="3:11">
      <c r="C47" s="3">
        <v>4096</v>
      </c>
      <c r="D47" s="3">
        <v>7133</v>
      </c>
      <c r="E47" s="3">
        <v>4096</v>
      </c>
      <c r="F47" s="3" t="s">
        <v>10</v>
      </c>
      <c r="G47" s="3" t="s">
        <v>28</v>
      </c>
      <c r="I47" s="2">
        <v>53.929000000000002</v>
      </c>
      <c r="J47" s="2">
        <f t="shared" si="0"/>
        <v>4.4381272312855788</v>
      </c>
      <c r="K47" s="2"/>
    </row>
    <row r="48" spans="3:11">
      <c r="I48" s="2"/>
      <c r="J48" s="2"/>
      <c r="K48" s="2"/>
    </row>
    <row r="49" spans="3:11">
      <c r="I49" s="2"/>
      <c r="J49" s="2"/>
      <c r="K49" s="2"/>
    </row>
    <row r="50" spans="3:11">
      <c r="C50">
        <v>5124</v>
      </c>
      <c r="D50">
        <v>9124</v>
      </c>
      <c r="E50">
        <v>1760</v>
      </c>
      <c r="F50" t="s">
        <v>10</v>
      </c>
      <c r="G50" t="s">
        <v>10</v>
      </c>
      <c r="I50" s="2">
        <v>36.457999999999998</v>
      </c>
      <c r="J50" s="2">
        <f t="shared" si="0"/>
        <v>4.5138198343299143</v>
      </c>
      <c r="K50" s="2"/>
    </row>
    <row r="51" spans="3:11">
      <c r="C51">
        <v>35</v>
      </c>
      <c r="D51">
        <v>8457</v>
      </c>
      <c r="E51">
        <v>1760</v>
      </c>
      <c r="F51" t="s">
        <v>10</v>
      </c>
      <c r="G51" t="s">
        <v>10</v>
      </c>
      <c r="I51" s="2">
        <v>0.96699999999999997</v>
      </c>
      <c r="J51" s="2">
        <f t="shared" si="0"/>
        <v>1.077458531540848</v>
      </c>
      <c r="K51" s="2"/>
    </row>
    <row r="52" spans="3:11">
      <c r="C52">
        <v>5124</v>
      </c>
      <c r="D52">
        <v>9124</v>
      </c>
      <c r="E52">
        <v>2048</v>
      </c>
      <c r="F52" t="s">
        <v>10</v>
      </c>
      <c r="G52" t="s">
        <v>10</v>
      </c>
      <c r="I52" s="2">
        <v>42.45</v>
      </c>
      <c r="J52" s="2">
        <f t="shared" si="0"/>
        <v>4.5110397195759715</v>
      </c>
      <c r="K52" s="2"/>
    </row>
    <row r="53" spans="3:11">
      <c r="C53">
        <v>35</v>
      </c>
      <c r="D53">
        <v>8457</v>
      </c>
      <c r="E53">
        <v>2048</v>
      </c>
      <c r="F53" t="s">
        <v>10</v>
      </c>
      <c r="G53" t="s">
        <v>10</v>
      </c>
      <c r="I53" s="2">
        <v>0.85399999999999998</v>
      </c>
      <c r="J53" s="2">
        <f t="shared" si="0"/>
        <v>1.4196668852459018</v>
      </c>
      <c r="K53" s="2"/>
    </row>
    <row r="54" spans="3:11">
      <c r="C54">
        <v>5124</v>
      </c>
      <c r="D54">
        <v>9124</v>
      </c>
      <c r="E54">
        <v>2560</v>
      </c>
      <c r="F54" t="s">
        <v>10</v>
      </c>
      <c r="G54" t="s">
        <v>10</v>
      </c>
      <c r="I54" s="2">
        <v>53.197000000000003</v>
      </c>
      <c r="J54" s="2">
        <f t="shared" si="0"/>
        <v>4.4996342861439551</v>
      </c>
      <c r="K54" s="2"/>
    </row>
    <row r="55" spans="3:11">
      <c r="C55">
        <v>35</v>
      </c>
      <c r="D55">
        <v>8457</v>
      </c>
      <c r="E55">
        <v>2560</v>
      </c>
      <c r="F55" t="s">
        <v>10</v>
      </c>
      <c r="G55" t="s">
        <v>10</v>
      </c>
      <c r="I55" s="2">
        <v>1.3160000000000001</v>
      </c>
      <c r="J55" s="2">
        <f t="shared" si="0"/>
        <v>1.1515914893617021</v>
      </c>
      <c r="K55" s="2"/>
    </row>
    <row r="56" spans="3:11">
      <c r="C56">
        <v>5124</v>
      </c>
      <c r="D56">
        <v>9124</v>
      </c>
      <c r="E56">
        <v>4096</v>
      </c>
      <c r="F56" t="s">
        <v>10</v>
      </c>
      <c r="G56" t="s">
        <v>10</v>
      </c>
      <c r="I56" s="2">
        <v>84.466999999999999</v>
      </c>
      <c r="J56" s="2">
        <f t="shared" si="0"/>
        <v>4.5341644925473856</v>
      </c>
      <c r="K56" s="2"/>
    </row>
    <row r="57" spans="3:11">
      <c r="C57">
        <v>35</v>
      </c>
      <c r="D57">
        <v>8457</v>
      </c>
      <c r="E57">
        <v>4096</v>
      </c>
      <c r="F57" t="s">
        <v>10</v>
      </c>
      <c r="G57" t="s">
        <v>10</v>
      </c>
      <c r="I57" s="2">
        <v>1.6739999999999999</v>
      </c>
      <c r="J57" s="2">
        <f t="shared" si="0"/>
        <v>1.4485012186379929</v>
      </c>
      <c r="K57" s="2"/>
    </row>
    <row r="58" spans="3:11">
      <c r="C58">
        <v>5124</v>
      </c>
      <c r="D58">
        <v>9124</v>
      </c>
      <c r="E58">
        <v>1760</v>
      </c>
      <c r="F58" t="s">
        <v>28</v>
      </c>
      <c r="G58" t="s">
        <v>10</v>
      </c>
      <c r="I58" s="2">
        <v>46.712000000000003</v>
      </c>
      <c r="J58" s="2">
        <f t="shared" si="0"/>
        <v>3.5229671930125019</v>
      </c>
      <c r="K58" s="2"/>
    </row>
    <row r="59" spans="3:11">
      <c r="C59">
        <v>35</v>
      </c>
      <c r="D59">
        <v>8457</v>
      </c>
      <c r="E59">
        <v>1760</v>
      </c>
      <c r="F59" t="s">
        <v>28</v>
      </c>
      <c r="G59" t="s">
        <v>10</v>
      </c>
      <c r="I59" s="2">
        <v>0.68500000000000005</v>
      </c>
      <c r="J59" s="2">
        <f t="shared" si="0"/>
        <v>1.5210254014598537</v>
      </c>
      <c r="K59" s="2"/>
    </row>
    <row r="60" spans="3:11">
      <c r="C60">
        <v>5124</v>
      </c>
      <c r="D60">
        <v>9124</v>
      </c>
      <c r="E60">
        <v>2048</v>
      </c>
      <c r="F60" t="s">
        <v>28</v>
      </c>
      <c r="G60" t="s">
        <v>10</v>
      </c>
      <c r="I60" s="2">
        <v>53.628</v>
      </c>
      <c r="J60" s="2">
        <f t="shared" si="0"/>
        <v>3.5707771331394049</v>
      </c>
      <c r="K60" s="2"/>
    </row>
    <row r="61" spans="3:11">
      <c r="C61">
        <v>35</v>
      </c>
      <c r="D61">
        <v>8457</v>
      </c>
      <c r="E61">
        <v>2048</v>
      </c>
      <c r="F61" t="s">
        <v>28</v>
      </c>
      <c r="G61" t="s">
        <v>10</v>
      </c>
      <c r="I61" s="2">
        <v>0.79</v>
      </c>
      <c r="J61" s="2">
        <f t="shared" si="0"/>
        <v>1.5346778734177213</v>
      </c>
      <c r="K61" s="2"/>
    </row>
    <row r="62" spans="3:11">
      <c r="C62">
        <v>5124</v>
      </c>
      <c r="D62">
        <v>9124</v>
      </c>
      <c r="E62">
        <v>2560</v>
      </c>
      <c r="F62" t="s">
        <v>28</v>
      </c>
      <c r="G62" t="s">
        <v>10</v>
      </c>
      <c r="I62" s="2">
        <v>71.004999999999995</v>
      </c>
      <c r="J62" s="2">
        <f t="shared" si="0"/>
        <v>3.3711294291951268</v>
      </c>
      <c r="K62" s="2"/>
    </row>
    <row r="63" spans="3:11">
      <c r="C63">
        <v>35</v>
      </c>
      <c r="D63">
        <v>8457</v>
      </c>
      <c r="E63">
        <v>2560</v>
      </c>
      <c r="F63" t="s">
        <v>28</v>
      </c>
      <c r="G63" t="s">
        <v>10</v>
      </c>
      <c r="I63" s="2">
        <v>0.97799999999999998</v>
      </c>
      <c r="J63" s="2">
        <f t="shared" si="0"/>
        <v>1.54958527607362</v>
      </c>
      <c r="K63" s="2"/>
    </row>
    <row r="64" spans="3:11">
      <c r="C64">
        <v>5124</v>
      </c>
      <c r="D64">
        <v>9124</v>
      </c>
      <c r="E64">
        <v>4096</v>
      </c>
      <c r="F64" t="s">
        <v>28</v>
      </c>
      <c r="G64" t="s">
        <v>10</v>
      </c>
      <c r="I64" s="2">
        <v>110.792</v>
      </c>
      <c r="J64" s="2">
        <f t="shared" si="0"/>
        <v>3.4568134178641055</v>
      </c>
      <c r="K64" s="2"/>
    </row>
    <row r="65" spans="3:11">
      <c r="C65">
        <v>35</v>
      </c>
      <c r="D65">
        <v>8457</v>
      </c>
      <c r="E65">
        <v>4096</v>
      </c>
      <c r="F65" t="s">
        <v>28</v>
      </c>
      <c r="G65" t="s">
        <v>10</v>
      </c>
      <c r="I65" s="2">
        <v>1.5409999999999999</v>
      </c>
      <c r="J65" s="2">
        <f t="shared" si="0"/>
        <v>1.5735178715120053</v>
      </c>
      <c r="K65" s="2"/>
    </row>
    <row r="66" spans="3:11">
      <c r="I66" s="2"/>
      <c r="J66" s="2"/>
      <c r="K66" s="2"/>
    </row>
    <row r="67" spans="3:11">
      <c r="C67">
        <v>7680</v>
      </c>
      <c r="D67">
        <v>16</v>
      </c>
      <c r="E67">
        <v>2560</v>
      </c>
      <c r="F67" t="s">
        <v>10</v>
      </c>
      <c r="G67" t="s">
        <v>10</v>
      </c>
      <c r="I67" s="2">
        <v>0.89400000000000002</v>
      </c>
      <c r="J67" s="2">
        <f t="shared" si="0"/>
        <v>0.70374228187919463</v>
      </c>
      <c r="K67" s="2"/>
    </row>
    <row r="68" spans="3:11">
      <c r="C68">
        <v>7680</v>
      </c>
      <c r="D68">
        <v>32</v>
      </c>
      <c r="E68">
        <v>2560</v>
      </c>
      <c r="F68" t="s">
        <v>10</v>
      </c>
      <c r="G68" t="s">
        <v>10</v>
      </c>
      <c r="I68" s="2">
        <v>0.88900000000000001</v>
      </c>
      <c r="J68" s="2">
        <f t="shared" si="0"/>
        <v>1.4154006749156356</v>
      </c>
      <c r="K68" s="2"/>
    </row>
    <row r="69" spans="3:11">
      <c r="C69">
        <v>7680</v>
      </c>
      <c r="D69">
        <v>64</v>
      </c>
      <c r="E69">
        <v>2560</v>
      </c>
      <c r="F69" t="s">
        <v>10</v>
      </c>
      <c r="G69" t="s">
        <v>10</v>
      </c>
      <c r="I69" s="2">
        <v>0.64200000000000002</v>
      </c>
      <c r="J69" s="2">
        <f t="shared" ref="J69:J85" si="1">(2*C69*D69*E69)/(I69/1000)/10^12</f>
        <v>3.9199102803738319</v>
      </c>
      <c r="K69" s="2"/>
    </row>
    <row r="70" spans="3:11">
      <c r="C70">
        <v>7680</v>
      </c>
      <c r="D70">
        <v>128</v>
      </c>
      <c r="E70">
        <v>2560</v>
      </c>
      <c r="F70" t="s">
        <v>10</v>
      </c>
      <c r="G70" t="s">
        <v>10</v>
      </c>
      <c r="I70" s="2">
        <v>1.254</v>
      </c>
      <c r="J70" s="2">
        <f t="shared" si="1"/>
        <v>4.013688038277512</v>
      </c>
      <c r="K70" s="2"/>
    </row>
    <row r="71" spans="3:11">
      <c r="C71">
        <v>7680</v>
      </c>
      <c r="D71">
        <v>16</v>
      </c>
      <c r="E71">
        <v>2560</v>
      </c>
      <c r="F71" t="s">
        <v>28</v>
      </c>
      <c r="G71" t="s">
        <v>10</v>
      </c>
      <c r="I71" s="2">
        <v>0.90100000000000002</v>
      </c>
      <c r="J71" s="2">
        <f t="shared" si="1"/>
        <v>0.69827480577136514</v>
      </c>
      <c r="K71" s="2"/>
    </row>
    <row r="72" spans="3:11">
      <c r="C72">
        <v>7680</v>
      </c>
      <c r="D72">
        <v>32</v>
      </c>
      <c r="E72">
        <v>2560</v>
      </c>
      <c r="F72" t="s">
        <v>28</v>
      </c>
      <c r="G72" t="s">
        <v>10</v>
      </c>
      <c r="I72" s="2">
        <v>0.90700000000000003</v>
      </c>
      <c r="J72" s="2">
        <f t="shared" si="1"/>
        <v>1.3873111356119072</v>
      </c>
      <c r="K72" s="2"/>
    </row>
    <row r="73" spans="3:11">
      <c r="C73">
        <v>7680</v>
      </c>
      <c r="D73">
        <v>64</v>
      </c>
      <c r="E73">
        <v>2560</v>
      </c>
      <c r="F73" t="s">
        <v>28</v>
      </c>
      <c r="G73" t="s">
        <v>10</v>
      </c>
      <c r="I73" s="2">
        <v>1.1619999999999999</v>
      </c>
      <c r="J73" s="2">
        <f t="shared" si="1"/>
        <v>2.1657335628227199</v>
      </c>
      <c r="K73" s="2"/>
    </row>
    <row r="74" spans="3:11">
      <c r="C74">
        <v>7680</v>
      </c>
      <c r="D74">
        <v>128</v>
      </c>
      <c r="E74">
        <v>2560</v>
      </c>
      <c r="F74" t="s">
        <v>28</v>
      </c>
      <c r="G74" t="s">
        <v>10</v>
      </c>
      <c r="I74" s="2">
        <v>1.885</v>
      </c>
      <c r="J74" s="2">
        <f t="shared" si="1"/>
        <v>2.670113952254642</v>
      </c>
      <c r="K74" s="2"/>
    </row>
    <row r="75" spans="3:11">
      <c r="C75">
        <f t="shared" ref="C75:C82" si="2">3*1024</f>
        <v>3072</v>
      </c>
      <c r="D75">
        <v>16</v>
      </c>
      <c r="E75">
        <v>1024</v>
      </c>
      <c r="F75" t="s">
        <v>10</v>
      </c>
      <c r="G75" t="s">
        <v>10</v>
      </c>
      <c r="I75" s="2">
        <v>0.19900000000000001</v>
      </c>
      <c r="J75" s="2">
        <f t="shared" si="1"/>
        <v>0.5058457085427136</v>
      </c>
      <c r="K75" s="2"/>
    </row>
    <row r="76" spans="3:11">
      <c r="C76">
        <f t="shared" si="2"/>
        <v>3072</v>
      </c>
      <c r="D76">
        <v>32</v>
      </c>
      <c r="E76">
        <v>1024</v>
      </c>
      <c r="F76" t="s">
        <v>10</v>
      </c>
      <c r="G76" t="s">
        <v>10</v>
      </c>
      <c r="I76" s="2">
        <v>0.20100000000000001</v>
      </c>
      <c r="J76" s="2">
        <f t="shared" si="1"/>
        <v>1.0016248358208955</v>
      </c>
      <c r="K76" s="2"/>
    </row>
    <row r="77" spans="3:11">
      <c r="C77">
        <f t="shared" si="2"/>
        <v>3072</v>
      </c>
      <c r="D77">
        <v>64</v>
      </c>
      <c r="E77">
        <v>1024</v>
      </c>
      <c r="F77" t="s">
        <v>10</v>
      </c>
      <c r="G77" t="s">
        <v>10</v>
      </c>
      <c r="I77" s="2">
        <v>0.17599999999999999</v>
      </c>
      <c r="J77" s="2">
        <f t="shared" si="1"/>
        <v>2.2878021818181815</v>
      </c>
      <c r="K77" s="2"/>
    </row>
    <row r="78" spans="3:11">
      <c r="C78">
        <f t="shared" si="2"/>
        <v>3072</v>
      </c>
      <c r="D78">
        <v>128</v>
      </c>
      <c r="E78">
        <v>1024</v>
      </c>
      <c r="F78" t="s">
        <v>10</v>
      </c>
      <c r="G78" t="s">
        <v>10</v>
      </c>
      <c r="I78" s="2">
        <v>0.2</v>
      </c>
      <c r="J78" s="2">
        <f t="shared" si="1"/>
        <v>4.0265318399999996</v>
      </c>
      <c r="K78" s="2"/>
    </row>
    <row r="79" spans="3:11">
      <c r="C79">
        <f t="shared" si="2"/>
        <v>3072</v>
      </c>
      <c r="D79">
        <v>16</v>
      </c>
      <c r="E79">
        <v>1024</v>
      </c>
      <c r="F79" t="s">
        <v>28</v>
      </c>
      <c r="G79" t="s">
        <v>10</v>
      </c>
      <c r="I79" s="2">
        <v>0.23100000000000001</v>
      </c>
      <c r="J79" s="2">
        <f t="shared" si="1"/>
        <v>0.43577184415584419</v>
      </c>
      <c r="K79" s="2"/>
    </row>
    <row r="80" spans="3:11">
      <c r="C80">
        <f t="shared" si="2"/>
        <v>3072</v>
      </c>
      <c r="D80">
        <v>32</v>
      </c>
      <c r="E80">
        <v>1024</v>
      </c>
      <c r="F80" t="s">
        <v>28</v>
      </c>
      <c r="G80" t="s">
        <v>10</v>
      </c>
      <c r="I80" s="2">
        <v>0.23200000000000001</v>
      </c>
      <c r="J80" s="2">
        <f t="shared" si="1"/>
        <v>0.86778703448275862</v>
      </c>
      <c r="K80" s="2"/>
    </row>
    <row r="81" spans="3:11">
      <c r="C81">
        <f t="shared" si="2"/>
        <v>3072</v>
      </c>
      <c r="D81">
        <v>64</v>
      </c>
      <c r="E81">
        <v>1024</v>
      </c>
      <c r="F81" t="s">
        <v>28</v>
      </c>
      <c r="G81" t="s">
        <v>10</v>
      </c>
      <c r="I81" s="2">
        <v>0.254</v>
      </c>
      <c r="J81" s="2">
        <f t="shared" si="1"/>
        <v>1.585248755905512</v>
      </c>
      <c r="K81" s="2"/>
    </row>
    <row r="82" spans="3:11">
      <c r="C82">
        <f t="shared" si="2"/>
        <v>3072</v>
      </c>
      <c r="D82">
        <v>128</v>
      </c>
      <c r="E82">
        <v>1024</v>
      </c>
      <c r="F82" t="s">
        <v>28</v>
      </c>
      <c r="G82" t="s">
        <v>10</v>
      </c>
      <c r="I82" s="2">
        <v>0.22600000000000001</v>
      </c>
      <c r="J82" s="2">
        <f t="shared" si="1"/>
        <v>3.5633025132743361</v>
      </c>
      <c r="K82" s="2"/>
    </row>
    <row r="83" spans="3:11">
      <c r="I83" s="2"/>
      <c r="J83" s="2"/>
      <c r="K83" s="2"/>
    </row>
    <row r="84" spans="3:11">
      <c r="C84">
        <v>3072</v>
      </c>
      <c r="D84">
        <v>7435</v>
      </c>
      <c r="E84">
        <v>1024</v>
      </c>
      <c r="F84" t="s">
        <v>10</v>
      </c>
      <c r="G84" t="s">
        <v>28</v>
      </c>
      <c r="I84" s="2">
        <v>9.9060000000000006</v>
      </c>
      <c r="J84" s="2">
        <f t="shared" si="1"/>
        <v>4.7220851362810423</v>
      </c>
      <c r="K84" s="2"/>
    </row>
    <row r="85" spans="3:11">
      <c r="C85">
        <v>7680</v>
      </c>
      <c r="D85">
        <v>5481</v>
      </c>
      <c r="E85">
        <v>2560</v>
      </c>
      <c r="F85" t="s">
        <v>10</v>
      </c>
      <c r="G85" t="s">
        <v>28</v>
      </c>
      <c r="I85" s="2">
        <v>51.033999999999999</v>
      </c>
      <c r="J85" s="2">
        <f t="shared" si="1"/>
        <v>4.2231000822980764</v>
      </c>
      <c r="K85" s="2"/>
    </row>
    <row r="87" spans="3:11">
      <c r="C87">
        <v>512</v>
      </c>
      <c r="D87">
        <v>8</v>
      </c>
      <c r="E87">
        <v>500000</v>
      </c>
      <c r="F87" t="s">
        <v>10</v>
      </c>
      <c r="G87" t="s">
        <v>10</v>
      </c>
      <c r="I87" s="2">
        <v>5.1929999999999996</v>
      </c>
      <c r="J87" s="2">
        <f t="shared" ref="J87:J150" si="3">(2*C87*D87*E87)/(I87/1000)/10^12</f>
        <v>0.78875409204698632</v>
      </c>
    </row>
    <row r="88" spans="3:11">
      <c r="C88">
        <v>1024</v>
      </c>
      <c r="D88">
        <v>8</v>
      </c>
      <c r="E88">
        <v>500000</v>
      </c>
      <c r="F88" t="s">
        <v>10</v>
      </c>
      <c r="G88" t="s">
        <v>10</v>
      </c>
      <c r="I88" s="2">
        <v>7.9690000000000003</v>
      </c>
      <c r="J88" s="2">
        <f t="shared" si="3"/>
        <v>1.0279834358137783</v>
      </c>
    </row>
    <row r="89" spans="3:11">
      <c r="C89">
        <v>512</v>
      </c>
      <c r="D89">
        <v>16</v>
      </c>
      <c r="E89">
        <v>500000</v>
      </c>
      <c r="F89" t="s">
        <v>10</v>
      </c>
      <c r="G89" t="s">
        <v>10</v>
      </c>
      <c r="I89" s="2">
        <v>10.574999999999999</v>
      </c>
      <c r="J89" s="2">
        <f t="shared" si="3"/>
        <v>0.77465721040189139</v>
      </c>
    </row>
    <row r="90" spans="3:11">
      <c r="C90">
        <v>1024</v>
      </c>
      <c r="D90">
        <v>16</v>
      </c>
      <c r="E90">
        <v>500000</v>
      </c>
      <c r="F90" t="s">
        <v>10</v>
      </c>
      <c r="G90" t="s">
        <v>10</v>
      </c>
      <c r="I90" s="2">
        <v>21.018999999999998</v>
      </c>
      <c r="J90" s="2">
        <f t="shared" si="3"/>
        <v>0.77948522765117267</v>
      </c>
    </row>
    <row r="91" spans="3:11">
      <c r="C91">
        <v>512</v>
      </c>
      <c r="D91">
        <v>8</v>
      </c>
      <c r="E91">
        <v>500000</v>
      </c>
      <c r="F91" t="s">
        <v>28</v>
      </c>
      <c r="G91" t="s">
        <v>10</v>
      </c>
      <c r="I91" s="2">
        <v>17.867000000000001</v>
      </c>
      <c r="J91" s="2">
        <f t="shared" si="3"/>
        <v>0.2292494543012257</v>
      </c>
    </row>
    <row r="92" spans="3:11">
      <c r="C92">
        <v>1024</v>
      </c>
      <c r="D92">
        <v>8</v>
      </c>
      <c r="E92">
        <v>500000</v>
      </c>
      <c r="F92" t="s">
        <v>28</v>
      </c>
      <c r="G92" t="s">
        <v>10</v>
      </c>
      <c r="I92" s="2">
        <v>33.555999999999997</v>
      </c>
      <c r="J92" s="2">
        <f t="shared" si="3"/>
        <v>0.24412921683156519</v>
      </c>
    </row>
    <row r="93" spans="3:11">
      <c r="C93">
        <v>512</v>
      </c>
      <c r="D93">
        <v>16</v>
      </c>
      <c r="E93">
        <v>500000</v>
      </c>
      <c r="F93" t="s">
        <v>28</v>
      </c>
      <c r="G93" t="s">
        <v>10</v>
      </c>
      <c r="I93" s="2">
        <v>18.971</v>
      </c>
      <c r="J93" s="2">
        <f t="shared" si="3"/>
        <v>0.43181698381740546</v>
      </c>
    </row>
    <row r="94" spans="3:11">
      <c r="C94">
        <v>1024</v>
      </c>
      <c r="D94">
        <v>16</v>
      </c>
      <c r="E94">
        <v>500000</v>
      </c>
      <c r="F94" t="s">
        <v>28</v>
      </c>
      <c r="G94" t="s">
        <v>10</v>
      </c>
      <c r="I94" s="2">
        <v>35.848999999999997</v>
      </c>
      <c r="J94" s="2">
        <f t="shared" si="3"/>
        <v>0.45702809004435274</v>
      </c>
    </row>
    <row r="95" spans="3:11">
      <c r="C95">
        <v>1024</v>
      </c>
      <c r="D95">
        <v>700</v>
      </c>
      <c r="E95">
        <v>512</v>
      </c>
      <c r="F95" t="s">
        <v>10</v>
      </c>
      <c r="G95" t="s">
        <v>10</v>
      </c>
      <c r="I95" s="2">
        <v>0.28799999999999998</v>
      </c>
      <c r="J95" s="2">
        <f t="shared" si="3"/>
        <v>2.5486222222222228</v>
      </c>
    </row>
    <row r="96" spans="3:11">
      <c r="C96">
        <v>1024</v>
      </c>
      <c r="D96">
        <v>700</v>
      </c>
      <c r="E96">
        <v>512</v>
      </c>
      <c r="F96" t="s">
        <v>28</v>
      </c>
      <c r="G96" t="s">
        <v>10</v>
      </c>
      <c r="I96" s="2">
        <v>0.29199999999999998</v>
      </c>
      <c r="J96" s="2">
        <f t="shared" si="3"/>
        <v>2.5137095890410959</v>
      </c>
    </row>
    <row r="97" spans="1:10">
      <c r="C97">
        <v>7680</v>
      </c>
      <c r="D97">
        <v>24000</v>
      </c>
      <c r="E97">
        <v>2560</v>
      </c>
      <c r="F97" t="s">
        <v>10</v>
      </c>
      <c r="G97" t="s">
        <v>10</v>
      </c>
      <c r="I97" s="2">
        <v>198.33</v>
      </c>
      <c r="J97" s="2">
        <f t="shared" si="3"/>
        <v>4.7583240054454699</v>
      </c>
    </row>
    <row r="98" spans="1:10">
      <c r="C98">
        <v>6144</v>
      </c>
      <c r="D98">
        <v>24000</v>
      </c>
      <c r="E98">
        <v>2048</v>
      </c>
      <c r="F98" t="s">
        <v>10</v>
      </c>
      <c r="G98" t="s">
        <v>10</v>
      </c>
      <c r="I98" s="2">
        <v>125.94</v>
      </c>
      <c r="J98" s="2">
        <f t="shared" si="3"/>
        <v>4.7957739876131491</v>
      </c>
    </row>
    <row r="99" spans="1:10">
      <c r="A99" s="3"/>
      <c r="C99" s="3">
        <v>4608</v>
      </c>
      <c r="D99" s="3">
        <v>24000</v>
      </c>
      <c r="E99" s="3">
        <v>1536</v>
      </c>
      <c r="F99" s="3" t="s">
        <v>10</v>
      </c>
      <c r="G99" s="3" t="s">
        <v>10</v>
      </c>
      <c r="H99" s="3"/>
      <c r="I99" s="2">
        <v>71.554000000000002</v>
      </c>
      <c r="J99" s="2">
        <f t="shared" si="3"/>
        <v>4.7480032423065097</v>
      </c>
    </row>
    <row r="100" spans="1:10">
      <c r="A100" s="3"/>
      <c r="C100" s="3">
        <v>8448</v>
      </c>
      <c r="D100" s="3">
        <v>24000</v>
      </c>
      <c r="E100" s="3">
        <v>2816</v>
      </c>
      <c r="F100" s="3" t="s">
        <v>10</v>
      </c>
      <c r="G100" s="3" t="s">
        <v>10</v>
      </c>
      <c r="H100" s="3"/>
      <c r="I100" s="2">
        <v>240.06</v>
      </c>
      <c r="J100" s="2">
        <f t="shared" si="3"/>
        <v>4.756724418895276</v>
      </c>
    </row>
    <row r="101" spans="1:10">
      <c r="A101" s="3"/>
      <c r="C101" s="3">
        <v>3072</v>
      </c>
      <c r="D101" s="3">
        <v>24000</v>
      </c>
      <c r="E101" s="3">
        <v>1024</v>
      </c>
      <c r="F101" s="3" t="s">
        <v>10</v>
      </c>
      <c r="G101" s="3" t="s">
        <v>10</v>
      </c>
      <c r="H101" s="3"/>
      <c r="I101" s="2">
        <v>32.064</v>
      </c>
      <c r="J101" s="2">
        <f t="shared" si="3"/>
        <v>4.7091736526946102</v>
      </c>
    </row>
    <row r="102" spans="1:10">
      <c r="C102">
        <v>7680</v>
      </c>
      <c r="D102">
        <v>48000</v>
      </c>
      <c r="E102">
        <v>2560</v>
      </c>
      <c r="F102" t="s">
        <v>10</v>
      </c>
      <c r="G102" t="s">
        <v>10</v>
      </c>
      <c r="I102" s="2">
        <v>386.86500000000001</v>
      </c>
      <c r="J102" s="2">
        <f t="shared" si="3"/>
        <v>4.8787995812492726</v>
      </c>
    </row>
    <row r="103" spans="1:10">
      <c r="C103">
        <v>6144</v>
      </c>
      <c r="D103">
        <v>48000</v>
      </c>
      <c r="E103">
        <v>2048</v>
      </c>
      <c r="F103" t="s">
        <v>10</v>
      </c>
      <c r="G103" t="s">
        <v>10</v>
      </c>
      <c r="I103" s="2">
        <v>244.85</v>
      </c>
      <c r="J103" s="2">
        <f t="shared" si="3"/>
        <v>4.9334676414131104</v>
      </c>
    </row>
    <row r="104" spans="1:10">
      <c r="A104" s="3"/>
      <c r="C104" s="3">
        <v>4608</v>
      </c>
      <c r="D104" s="3">
        <v>48000</v>
      </c>
      <c r="E104" s="3">
        <v>1536</v>
      </c>
      <c r="F104" s="3" t="s">
        <v>10</v>
      </c>
      <c r="G104" s="3" t="s">
        <v>10</v>
      </c>
      <c r="H104" s="3"/>
      <c r="I104" s="2">
        <v>140.17099999999999</v>
      </c>
      <c r="J104" s="2">
        <f t="shared" si="3"/>
        <v>4.8474880538770506</v>
      </c>
    </row>
    <row r="105" spans="1:10">
      <c r="A105" s="3"/>
      <c r="C105" s="3">
        <v>8448</v>
      </c>
      <c r="D105" s="3">
        <v>48000</v>
      </c>
      <c r="E105" s="3">
        <v>2816</v>
      </c>
      <c r="F105" s="3" t="s">
        <v>10</v>
      </c>
      <c r="G105" s="3" t="s">
        <v>10</v>
      </c>
      <c r="H105" s="3"/>
      <c r="I105" s="2">
        <v>467.62200000000001</v>
      </c>
      <c r="J105" s="2">
        <f t="shared" si="3"/>
        <v>4.8838560375688056</v>
      </c>
    </row>
    <row r="106" spans="1:10">
      <c r="A106" s="3"/>
      <c r="C106" s="3">
        <v>3072</v>
      </c>
      <c r="D106" s="3">
        <v>48000</v>
      </c>
      <c r="E106" s="3">
        <v>1024</v>
      </c>
      <c r="F106" s="3" t="s">
        <v>10</v>
      </c>
      <c r="G106" s="3" t="s">
        <v>10</v>
      </c>
      <c r="H106" s="3"/>
      <c r="I106" s="2">
        <v>62.783999999999999</v>
      </c>
      <c r="J106" s="2">
        <f t="shared" si="3"/>
        <v>4.8099816513761473</v>
      </c>
    </row>
    <row r="107" spans="1:10">
      <c r="C107">
        <v>7680</v>
      </c>
      <c r="D107">
        <v>24000</v>
      </c>
      <c r="E107">
        <v>2560</v>
      </c>
      <c r="F107" t="s">
        <v>28</v>
      </c>
      <c r="G107" t="s">
        <v>10</v>
      </c>
      <c r="I107" s="2">
        <v>280.71100000000001</v>
      </c>
      <c r="J107" s="2">
        <f t="shared" si="3"/>
        <v>3.3618860678776397</v>
      </c>
    </row>
    <row r="108" spans="1:10">
      <c r="C108">
        <v>6144</v>
      </c>
      <c r="D108">
        <v>24000</v>
      </c>
      <c r="E108">
        <v>2048</v>
      </c>
      <c r="F108" t="s">
        <v>28</v>
      </c>
      <c r="G108" t="s">
        <v>10</v>
      </c>
      <c r="I108" s="2">
        <v>128.76</v>
      </c>
      <c r="J108" s="2">
        <f t="shared" si="3"/>
        <v>4.6907407269338313</v>
      </c>
    </row>
    <row r="109" spans="1:10">
      <c r="A109" s="3"/>
      <c r="C109" s="3">
        <v>4608</v>
      </c>
      <c r="D109" s="3">
        <v>24000</v>
      </c>
      <c r="E109" s="3">
        <v>1536</v>
      </c>
      <c r="F109" s="3" t="s">
        <v>28</v>
      </c>
      <c r="G109" s="3" t="s">
        <v>10</v>
      </c>
      <c r="H109" s="3"/>
      <c r="I109" s="2">
        <v>93.625</v>
      </c>
      <c r="J109" s="2">
        <f t="shared" si="3"/>
        <v>3.6287169452603472</v>
      </c>
    </row>
    <row r="110" spans="1:10">
      <c r="A110" s="3"/>
      <c r="C110" s="3">
        <v>8448</v>
      </c>
      <c r="D110" s="3">
        <v>24000</v>
      </c>
      <c r="E110" s="3">
        <v>2816</v>
      </c>
      <c r="F110" s="3" t="s">
        <v>28</v>
      </c>
      <c r="G110" s="3" t="s">
        <v>10</v>
      </c>
      <c r="H110" s="3"/>
      <c r="I110" s="2">
        <v>345.21300000000002</v>
      </c>
      <c r="J110" s="2">
        <f t="shared" si="3"/>
        <v>3.3078107255520499</v>
      </c>
    </row>
    <row r="111" spans="1:10">
      <c r="A111" s="3"/>
      <c r="C111" s="3">
        <v>3072</v>
      </c>
      <c r="D111" s="3">
        <v>24000</v>
      </c>
      <c r="E111" s="3">
        <v>1024</v>
      </c>
      <c r="F111" s="3" t="s">
        <v>28</v>
      </c>
      <c r="G111" s="3" t="s">
        <v>10</v>
      </c>
      <c r="H111" s="3"/>
      <c r="I111" s="2">
        <v>32.927</v>
      </c>
      <c r="J111" s="2">
        <f t="shared" si="3"/>
        <v>4.5857485953776544</v>
      </c>
    </row>
    <row r="112" spans="1:10">
      <c r="C112">
        <v>7680</v>
      </c>
      <c r="D112">
        <v>48000</v>
      </c>
      <c r="E112">
        <v>2560</v>
      </c>
      <c r="F112" t="s">
        <v>28</v>
      </c>
      <c r="G112" t="s">
        <v>10</v>
      </c>
      <c r="I112" s="2">
        <v>555.71199999999999</v>
      </c>
      <c r="J112" s="2">
        <f t="shared" si="3"/>
        <v>3.3964298053668087</v>
      </c>
    </row>
    <row r="113" spans="1:10">
      <c r="C113">
        <v>6144</v>
      </c>
      <c r="D113">
        <v>48000</v>
      </c>
      <c r="E113">
        <v>2048</v>
      </c>
      <c r="F113" t="s">
        <v>28</v>
      </c>
      <c r="G113" t="s">
        <v>10</v>
      </c>
      <c r="I113" s="2">
        <v>250.39</v>
      </c>
      <c r="J113" s="2">
        <f t="shared" si="3"/>
        <v>4.8243122808418866</v>
      </c>
    </row>
    <row r="114" spans="1:10">
      <c r="A114" s="3"/>
      <c r="C114" s="3">
        <v>4608</v>
      </c>
      <c r="D114" s="3">
        <v>48000</v>
      </c>
      <c r="E114" s="3">
        <v>1536</v>
      </c>
      <c r="F114" s="3" t="s">
        <v>28</v>
      </c>
      <c r="G114" s="3" t="s">
        <v>10</v>
      </c>
      <c r="H114" s="3"/>
      <c r="I114" s="2">
        <v>185.352</v>
      </c>
      <c r="J114" s="2">
        <f t="shared" si="3"/>
        <v>3.6658749190728988</v>
      </c>
    </row>
    <row r="115" spans="1:10">
      <c r="A115" s="3"/>
      <c r="C115" s="3">
        <v>8448</v>
      </c>
      <c r="D115" s="3">
        <v>48000</v>
      </c>
      <c r="E115" s="3">
        <v>2816</v>
      </c>
      <c r="F115" s="3" t="s">
        <v>28</v>
      </c>
      <c r="G115" s="3" t="s">
        <v>10</v>
      </c>
      <c r="H115" s="3"/>
      <c r="I115" s="2">
        <v>683.17700000000002</v>
      </c>
      <c r="J115" s="2">
        <f t="shared" si="3"/>
        <v>3.342908979664128</v>
      </c>
    </row>
    <row r="116" spans="1:10">
      <c r="A116" s="3"/>
      <c r="C116" s="3">
        <v>3072</v>
      </c>
      <c r="D116" s="3">
        <v>48000</v>
      </c>
      <c r="E116" s="3">
        <v>1024</v>
      </c>
      <c r="F116" s="3" t="s">
        <v>28</v>
      </c>
      <c r="G116" s="3" t="s">
        <v>10</v>
      </c>
      <c r="H116" s="3"/>
      <c r="I116" s="2">
        <v>64.171000000000006</v>
      </c>
      <c r="J116" s="2">
        <f t="shared" si="3"/>
        <v>4.7060181078680401</v>
      </c>
    </row>
    <row r="117" spans="1:10">
      <c r="A117" s="3"/>
      <c r="C117" s="3">
        <v>6144</v>
      </c>
      <c r="D117" s="3">
        <v>16</v>
      </c>
      <c r="E117" s="3">
        <v>2048</v>
      </c>
      <c r="F117" s="3" t="s">
        <v>10</v>
      </c>
      <c r="G117" s="3" t="s">
        <v>10</v>
      </c>
      <c r="H117" s="3"/>
      <c r="I117" s="2">
        <v>0.54</v>
      </c>
      <c r="J117" s="2">
        <f t="shared" si="3"/>
        <v>0.7456540444444445</v>
      </c>
    </row>
    <row r="118" spans="1:10">
      <c r="A118" s="3"/>
      <c r="C118" s="3">
        <v>4608</v>
      </c>
      <c r="D118" s="3">
        <v>16</v>
      </c>
      <c r="E118" s="3">
        <v>1536</v>
      </c>
      <c r="F118" s="3" t="s">
        <v>10</v>
      </c>
      <c r="G118" s="3" t="s">
        <v>10</v>
      </c>
      <c r="H118" s="3"/>
      <c r="I118" s="2">
        <v>0.375</v>
      </c>
      <c r="J118" s="2">
        <f t="shared" si="3"/>
        <v>0.60397977599999997</v>
      </c>
    </row>
    <row r="119" spans="1:10">
      <c r="A119" s="3"/>
      <c r="C119" s="3">
        <v>8448</v>
      </c>
      <c r="D119" s="3">
        <v>16</v>
      </c>
      <c r="E119" s="3">
        <v>2816</v>
      </c>
      <c r="F119" s="3" t="s">
        <v>10</v>
      </c>
      <c r="G119" s="3" t="s">
        <v>10</v>
      </c>
      <c r="H119" s="3"/>
      <c r="I119" s="2">
        <v>1.069</v>
      </c>
      <c r="J119" s="2">
        <f t="shared" si="3"/>
        <v>0.71212925724976628</v>
      </c>
    </row>
    <row r="120" spans="1:10">
      <c r="A120" s="3"/>
      <c r="C120" s="3">
        <v>6144</v>
      </c>
      <c r="D120" s="3">
        <v>32</v>
      </c>
      <c r="E120" s="3">
        <v>2048</v>
      </c>
      <c r="F120" s="3" t="s">
        <v>10</v>
      </c>
      <c r="G120" s="3" t="s">
        <v>10</v>
      </c>
      <c r="H120" s="3"/>
      <c r="I120" s="2">
        <v>0.54</v>
      </c>
      <c r="J120" s="2">
        <f t="shared" si="3"/>
        <v>1.491308088888889</v>
      </c>
    </row>
    <row r="121" spans="1:10">
      <c r="A121" s="3"/>
      <c r="C121" s="3">
        <v>4608</v>
      </c>
      <c r="D121" s="3">
        <v>32</v>
      </c>
      <c r="E121" s="3">
        <v>1536</v>
      </c>
      <c r="F121" s="3" t="s">
        <v>10</v>
      </c>
      <c r="G121" s="3" t="s">
        <v>10</v>
      </c>
      <c r="H121" s="3"/>
      <c r="I121" s="2">
        <v>0.378</v>
      </c>
      <c r="J121" s="2">
        <f t="shared" si="3"/>
        <v>1.1983725714285713</v>
      </c>
    </row>
    <row r="122" spans="1:10">
      <c r="A122" s="3"/>
      <c r="C122" s="3">
        <v>8448</v>
      </c>
      <c r="D122" s="3">
        <v>32</v>
      </c>
      <c r="E122" s="3">
        <v>2816</v>
      </c>
      <c r="F122" s="3" t="s">
        <v>10</v>
      </c>
      <c r="G122" s="3" t="s">
        <v>10</v>
      </c>
      <c r="H122" s="3"/>
      <c r="I122" s="2">
        <v>1.077</v>
      </c>
      <c r="J122" s="2">
        <f t="shared" si="3"/>
        <v>1.4136790640668524</v>
      </c>
    </row>
    <row r="123" spans="1:10">
      <c r="A123" s="3"/>
      <c r="C123" s="3">
        <v>6144</v>
      </c>
      <c r="D123" s="3">
        <v>16</v>
      </c>
      <c r="E123" s="3">
        <v>2048</v>
      </c>
      <c r="F123" s="3" t="s">
        <v>28</v>
      </c>
      <c r="G123" s="3" t="s">
        <v>10</v>
      </c>
      <c r="H123" s="3"/>
      <c r="I123" s="2">
        <v>0.61</v>
      </c>
      <c r="J123" s="2">
        <f t="shared" si="3"/>
        <v>0.66008718688524592</v>
      </c>
    </row>
    <row r="124" spans="1:10">
      <c r="A124" s="3"/>
      <c r="C124" s="3">
        <v>4608</v>
      </c>
      <c r="D124" s="3">
        <v>16</v>
      </c>
      <c r="E124" s="3">
        <v>1536</v>
      </c>
      <c r="F124" s="3" t="s">
        <v>28</v>
      </c>
      <c r="G124" s="3" t="s">
        <v>10</v>
      </c>
      <c r="H124" s="3"/>
      <c r="I124" s="2">
        <v>0.32600000000000001</v>
      </c>
      <c r="J124" s="2">
        <f t="shared" si="3"/>
        <v>0.69476201226993861</v>
      </c>
    </row>
    <row r="125" spans="1:10">
      <c r="A125" s="3"/>
      <c r="C125" s="3">
        <v>8448</v>
      </c>
      <c r="D125" s="3">
        <v>16</v>
      </c>
      <c r="E125" s="3">
        <v>2816</v>
      </c>
      <c r="F125" s="3" t="s">
        <v>28</v>
      </c>
      <c r="G125" s="3" t="s">
        <v>10</v>
      </c>
      <c r="H125" s="3"/>
      <c r="I125" s="2">
        <v>1.0720000000000001</v>
      </c>
      <c r="J125" s="2">
        <f t="shared" si="3"/>
        <v>0.71013635820895515</v>
      </c>
    </row>
    <row r="126" spans="1:10">
      <c r="A126" s="3"/>
      <c r="C126" s="3">
        <v>6144</v>
      </c>
      <c r="D126" s="3">
        <v>32</v>
      </c>
      <c r="E126" s="3">
        <v>2048</v>
      </c>
      <c r="F126" s="3" t="s">
        <v>28</v>
      </c>
      <c r="G126" s="3" t="s">
        <v>10</v>
      </c>
      <c r="H126" s="3"/>
      <c r="I126" s="2">
        <v>0.61</v>
      </c>
      <c r="J126" s="2">
        <f t="shared" si="3"/>
        <v>1.3201743737704918</v>
      </c>
    </row>
    <row r="127" spans="1:10">
      <c r="A127" s="3"/>
      <c r="C127" s="3">
        <v>4608</v>
      </c>
      <c r="D127" s="3">
        <v>32</v>
      </c>
      <c r="E127" s="3">
        <v>1536</v>
      </c>
      <c r="F127" s="3" t="s">
        <v>28</v>
      </c>
      <c r="G127" s="3" t="s">
        <v>10</v>
      </c>
      <c r="H127" s="3"/>
      <c r="I127" s="2">
        <v>0.32800000000000001</v>
      </c>
      <c r="J127" s="2">
        <f t="shared" si="3"/>
        <v>1.3810513170731706</v>
      </c>
    </row>
    <row r="128" spans="1:10">
      <c r="A128" s="3"/>
      <c r="C128" s="3">
        <v>8448</v>
      </c>
      <c r="D128" s="3">
        <v>32</v>
      </c>
      <c r="E128" s="3">
        <v>2816</v>
      </c>
      <c r="F128" s="3" t="s">
        <v>28</v>
      </c>
      <c r="G128" s="3" t="s">
        <v>10</v>
      </c>
      <c r="H128" s="3"/>
      <c r="I128" s="2">
        <v>1.0780000000000001</v>
      </c>
      <c r="J128" s="2">
        <f t="shared" si="3"/>
        <v>1.4123676734693877</v>
      </c>
    </row>
    <row r="129" spans="2:10">
      <c r="C129" s="3">
        <v>512</v>
      </c>
      <c r="D129">
        <f>1500*16</f>
        <v>24000</v>
      </c>
      <c r="E129" s="3">
        <v>2816</v>
      </c>
      <c r="F129" s="3" t="s">
        <v>10</v>
      </c>
      <c r="G129" s="3" t="s">
        <v>10</v>
      </c>
      <c r="H129" s="3"/>
      <c r="I129" s="2">
        <v>14.948</v>
      </c>
      <c r="J129" s="2">
        <f t="shared" si="3"/>
        <v>4.6297843189724377</v>
      </c>
    </row>
    <row r="130" spans="2:10">
      <c r="C130" s="3">
        <v>512</v>
      </c>
      <c r="D130">
        <f t="shared" ref="D130:D136" si="4">1500*16</f>
        <v>24000</v>
      </c>
      <c r="E130" s="3">
        <v>2048</v>
      </c>
      <c r="F130" s="3" t="s">
        <v>10</v>
      </c>
      <c r="G130" s="3" t="s">
        <v>10</v>
      </c>
      <c r="H130" s="3"/>
      <c r="I130" s="2">
        <v>10.839</v>
      </c>
      <c r="J130" s="2">
        <f t="shared" si="3"/>
        <v>4.6435693329642955</v>
      </c>
    </row>
    <row r="131" spans="2:10">
      <c r="B131" s="3"/>
      <c r="C131" s="3">
        <v>512</v>
      </c>
      <c r="D131">
        <f t="shared" si="4"/>
        <v>24000</v>
      </c>
      <c r="E131" s="3">
        <v>2560</v>
      </c>
      <c r="F131" s="3" t="s">
        <v>10</v>
      </c>
      <c r="G131" s="3" t="s">
        <v>10</v>
      </c>
      <c r="H131" s="3"/>
      <c r="I131" s="2">
        <v>13.617000000000001</v>
      </c>
      <c r="J131" s="2">
        <f t="shared" si="3"/>
        <v>4.6202952192112798</v>
      </c>
    </row>
    <row r="132" spans="2:10">
      <c r="B132" s="3"/>
      <c r="C132" s="3">
        <v>512</v>
      </c>
      <c r="D132">
        <f t="shared" si="4"/>
        <v>24000</v>
      </c>
      <c r="E132" s="3">
        <v>1530</v>
      </c>
      <c r="F132" s="3" t="s">
        <v>10</v>
      </c>
      <c r="G132" s="3" t="s">
        <v>10</v>
      </c>
      <c r="H132" s="3"/>
      <c r="I132" s="2">
        <v>8.1850000000000005</v>
      </c>
      <c r="J132" s="2">
        <f t="shared" si="3"/>
        <v>4.5939254734270003</v>
      </c>
    </row>
    <row r="133" spans="2:10">
      <c r="C133" s="3">
        <v>1024</v>
      </c>
      <c r="D133">
        <f t="shared" si="4"/>
        <v>24000</v>
      </c>
      <c r="E133" s="3">
        <v>2816</v>
      </c>
      <c r="F133" s="3" t="s">
        <v>10</v>
      </c>
      <c r="G133" s="3" t="s">
        <v>10</v>
      </c>
      <c r="H133" s="3"/>
      <c r="I133" s="2">
        <v>29.529</v>
      </c>
      <c r="J133" s="2">
        <f t="shared" si="3"/>
        <v>4.6873254089200449</v>
      </c>
    </row>
    <row r="134" spans="2:10">
      <c r="C134" s="3">
        <v>1024</v>
      </c>
      <c r="D134">
        <f t="shared" si="4"/>
        <v>24000</v>
      </c>
      <c r="E134" s="3">
        <v>2048</v>
      </c>
      <c r="F134" s="3" t="s">
        <v>10</v>
      </c>
      <c r="G134" s="3" t="s">
        <v>10</v>
      </c>
      <c r="H134" s="3"/>
      <c r="I134" s="2">
        <v>21.469000000000001</v>
      </c>
      <c r="J134" s="2">
        <f t="shared" si="3"/>
        <v>4.6887743257720427</v>
      </c>
    </row>
    <row r="135" spans="2:10">
      <c r="B135" s="3"/>
      <c r="C135" s="3">
        <v>1024</v>
      </c>
      <c r="D135">
        <f t="shared" si="4"/>
        <v>24000</v>
      </c>
      <c r="E135" s="3">
        <v>2560</v>
      </c>
      <c r="F135" s="3" t="s">
        <v>10</v>
      </c>
      <c r="G135" s="3" t="s">
        <v>10</v>
      </c>
      <c r="H135" s="3"/>
      <c r="I135" s="2">
        <v>26.835999999999999</v>
      </c>
      <c r="J135" s="2">
        <f t="shared" si="3"/>
        <v>4.6888180056640332</v>
      </c>
    </row>
    <row r="136" spans="2:10">
      <c r="B136" s="3"/>
      <c r="C136" s="3">
        <v>1024</v>
      </c>
      <c r="D136">
        <f t="shared" si="4"/>
        <v>24000</v>
      </c>
      <c r="E136" s="3">
        <v>1530</v>
      </c>
      <c r="F136" s="3" t="s">
        <v>10</v>
      </c>
      <c r="G136" s="3" t="s">
        <v>10</v>
      </c>
      <c r="H136" s="3"/>
      <c r="I136" s="2">
        <v>16.167000000000002</v>
      </c>
      <c r="J136" s="2">
        <f t="shared" si="3"/>
        <v>4.65160883280757</v>
      </c>
    </row>
    <row r="137" spans="2:10">
      <c r="B137" s="3"/>
      <c r="C137" s="3">
        <v>512</v>
      </c>
      <c r="D137" s="3">
        <v>16</v>
      </c>
      <c r="E137" s="3">
        <v>512</v>
      </c>
      <c r="F137" s="3" t="s">
        <v>10</v>
      </c>
      <c r="G137" s="3" t="s">
        <v>10</v>
      </c>
      <c r="H137" s="3"/>
      <c r="I137" s="2">
        <v>9.1999999999999998E-2</v>
      </c>
      <c r="J137" s="2">
        <f t="shared" si="3"/>
        <v>9.1180521739130438E-2</v>
      </c>
    </row>
    <row r="138" spans="2:10">
      <c r="B138" s="3"/>
      <c r="C138" s="3">
        <v>1024</v>
      </c>
      <c r="D138" s="3">
        <v>16</v>
      </c>
      <c r="E138" s="3">
        <v>512</v>
      </c>
      <c r="F138" s="3" t="s">
        <v>10</v>
      </c>
      <c r="G138" s="3" t="s">
        <v>10</v>
      </c>
      <c r="H138" s="3"/>
      <c r="I138" s="2">
        <v>9.2999999999999999E-2</v>
      </c>
      <c r="J138" s="2">
        <f t="shared" si="3"/>
        <v>0.18040017204301076</v>
      </c>
    </row>
    <row r="139" spans="2:10">
      <c r="C139" s="3">
        <v>512</v>
      </c>
      <c r="D139">
        <f>1500*16</f>
        <v>24000</v>
      </c>
      <c r="E139" s="3">
        <v>2816</v>
      </c>
      <c r="F139" s="3" t="s">
        <v>28</v>
      </c>
      <c r="G139" s="3" t="s">
        <v>10</v>
      </c>
      <c r="H139" s="3"/>
      <c r="I139" s="2">
        <v>15.878</v>
      </c>
      <c r="J139" s="2">
        <f t="shared" si="3"/>
        <v>4.3586104043330396</v>
      </c>
    </row>
    <row r="140" spans="2:10">
      <c r="C140" s="3">
        <v>512</v>
      </c>
      <c r="D140">
        <f t="shared" ref="D140:D146" si="5">1500*16</f>
        <v>24000</v>
      </c>
      <c r="E140" s="3">
        <v>2048</v>
      </c>
      <c r="F140" s="3" t="s">
        <v>28</v>
      </c>
      <c r="G140" s="3" t="s">
        <v>10</v>
      </c>
      <c r="H140" s="3"/>
      <c r="I140" s="2">
        <v>10.843</v>
      </c>
      <c r="J140" s="2">
        <f t="shared" si="3"/>
        <v>4.641856312828553</v>
      </c>
    </row>
    <row r="141" spans="2:10">
      <c r="B141" s="3"/>
      <c r="C141" s="3">
        <v>512</v>
      </c>
      <c r="D141">
        <f t="shared" si="5"/>
        <v>24000</v>
      </c>
      <c r="E141" s="3">
        <v>2560</v>
      </c>
      <c r="F141" s="3" t="s">
        <v>28</v>
      </c>
      <c r="G141" s="3" t="s">
        <v>10</v>
      </c>
      <c r="H141" s="3"/>
      <c r="I141" s="2">
        <v>14.725</v>
      </c>
      <c r="J141" s="2">
        <f t="shared" si="3"/>
        <v>4.2726356536502541</v>
      </c>
    </row>
    <row r="142" spans="2:10">
      <c r="B142" s="3"/>
      <c r="C142" s="3">
        <v>512</v>
      </c>
      <c r="D142">
        <f t="shared" si="5"/>
        <v>24000</v>
      </c>
      <c r="E142" s="3">
        <v>1530</v>
      </c>
      <c r="F142" s="3" t="s">
        <v>28</v>
      </c>
      <c r="G142" s="3" t="s">
        <v>10</v>
      </c>
      <c r="H142" s="3"/>
      <c r="I142" s="2">
        <v>8.2289999999999992</v>
      </c>
      <c r="J142" s="2">
        <f t="shared" si="3"/>
        <v>4.5693620123951888</v>
      </c>
    </row>
    <row r="143" spans="2:10">
      <c r="C143" s="3">
        <v>1024</v>
      </c>
      <c r="D143">
        <f t="shared" si="5"/>
        <v>24000</v>
      </c>
      <c r="E143" s="3">
        <v>2816</v>
      </c>
      <c r="F143" s="3" t="s">
        <v>28</v>
      </c>
      <c r="G143" s="3" t="s">
        <v>10</v>
      </c>
      <c r="H143" s="3"/>
      <c r="I143" s="2">
        <v>38.314999999999998</v>
      </c>
      <c r="J143" s="2">
        <f t="shared" si="3"/>
        <v>3.612476366958111</v>
      </c>
    </row>
    <row r="144" spans="2:10">
      <c r="C144" s="3">
        <v>1024</v>
      </c>
      <c r="D144">
        <f t="shared" si="5"/>
        <v>24000</v>
      </c>
      <c r="E144" s="3">
        <v>2048</v>
      </c>
      <c r="F144" s="3" t="s">
        <v>28</v>
      </c>
      <c r="G144" s="3" t="s">
        <v>10</v>
      </c>
      <c r="H144" s="3"/>
      <c r="I144" s="2">
        <v>21.683</v>
      </c>
      <c r="J144" s="2">
        <f t="shared" si="3"/>
        <v>4.642498547248997</v>
      </c>
    </row>
    <row r="145" spans="2:10">
      <c r="B145" s="3"/>
      <c r="C145" s="3">
        <v>1024</v>
      </c>
      <c r="D145">
        <f t="shared" si="5"/>
        <v>24000</v>
      </c>
      <c r="E145" s="3">
        <v>2560</v>
      </c>
      <c r="F145" s="3" t="s">
        <v>28</v>
      </c>
      <c r="G145" s="3" t="s">
        <v>10</v>
      </c>
      <c r="H145" s="3"/>
      <c r="I145" s="2">
        <v>33.881</v>
      </c>
      <c r="J145" s="2">
        <f t="shared" si="3"/>
        <v>3.7138549629585902</v>
      </c>
    </row>
    <row r="146" spans="2:10">
      <c r="B146" s="3"/>
      <c r="C146" s="3">
        <v>1024</v>
      </c>
      <c r="D146">
        <f t="shared" si="5"/>
        <v>24000</v>
      </c>
      <c r="E146" s="3">
        <v>1530</v>
      </c>
      <c r="F146" s="3" t="s">
        <v>28</v>
      </c>
      <c r="G146" s="3" t="s">
        <v>10</v>
      </c>
      <c r="H146" s="3"/>
      <c r="I146" s="2">
        <v>18.367000000000001</v>
      </c>
      <c r="J146" s="2">
        <f t="shared" si="3"/>
        <v>4.0944389394021883</v>
      </c>
    </row>
    <row r="147" spans="2:10">
      <c r="B147" s="3"/>
      <c r="C147" s="3">
        <v>512</v>
      </c>
      <c r="D147" s="3">
        <v>16</v>
      </c>
      <c r="E147" s="3">
        <v>512</v>
      </c>
      <c r="F147" s="3" t="s">
        <v>10</v>
      </c>
      <c r="G147" s="3" t="s">
        <v>28</v>
      </c>
      <c r="H147" s="3"/>
      <c r="I147" s="2">
        <v>0.08</v>
      </c>
      <c r="J147" s="2">
        <f t="shared" si="3"/>
        <v>0.10485759999999998</v>
      </c>
    </row>
    <row r="148" spans="2:10">
      <c r="B148" s="3"/>
      <c r="C148" s="3">
        <v>1024</v>
      </c>
      <c r="D148" s="3">
        <v>16</v>
      </c>
      <c r="E148" s="3">
        <v>512</v>
      </c>
      <c r="F148" s="3" t="s">
        <v>10</v>
      </c>
      <c r="G148" s="3" t="s">
        <v>28</v>
      </c>
      <c r="H148" s="3"/>
      <c r="I148" s="2">
        <v>8.2000000000000003E-2</v>
      </c>
      <c r="J148" s="2">
        <f t="shared" si="3"/>
        <v>0.20460019512195121</v>
      </c>
    </row>
    <row r="149" spans="2:10">
      <c r="C149" s="3">
        <v>512</v>
      </c>
      <c r="D149">
        <f>1500*32</f>
        <v>48000</v>
      </c>
      <c r="E149" s="3">
        <v>2816</v>
      </c>
      <c r="F149" s="3" t="s">
        <v>10</v>
      </c>
      <c r="G149" s="3" t="s">
        <v>10</v>
      </c>
      <c r="H149" s="3"/>
      <c r="I149" s="2">
        <v>28.902000000000001</v>
      </c>
      <c r="J149" s="2">
        <f t="shared" si="3"/>
        <v>4.7890122482873156</v>
      </c>
    </row>
    <row r="150" spans="2:10">
      <c r="C150" s="3">
        <v>512</v>
      </c>
      <c r="D150">
        <f t="shared" ref="D150:D156" si="6">1500*32</f>
        <v>48000</v>
      </c>
      <c r="E150" s="3">
        <v>2048</v>
      </c>
      <c r="F150" s="3" t="s">
        <v>10</v>
      </c>
      <c r="G150" s="3" t="s">
        <v>10</v>
      </c>
      <c r="H150" s="3"/>
      <c r="I150" s="2">
        <v>21.013999999999999</v>
      </c>
      <c r="J150" s="2">
        <f t="shared" si="3"/>
        <v>4.79029675454459</v>
      </c>
    </row>
    <row r="151" spans="2:10">
      <c r="B151" s="3"/>
      <c r="C151" s="3">
        <v>512</v>
      </c>
      <c r="D151">
        <f t="shared" si="6"/>
        <v>48000</v>
      </c>
      <c r="E151" s="3">
        <v>2560</v>
      </c>
      <c r="F151" s="3" t="s">
        <v>10</v>
      </c>
      <c r="G151" s="3" t="s">
        <v>10</v>
      </c>
      <c r="H151" s="3"/>
      <c r="I151" s="2">
        <v>26.26</v>
      </c>
      <c r="J151" s="2">
        <f t="shared" ref="J151:J168" si="7">(2*C151*D151*E151)/(I151/1000)/10^12</f>
        <v>4.7916648895658787</v>
      </c>
    </row>
    <row r="152" spans="2:10">
      <c r="B152" s="3"/>
      <c r="C152" s="3">
        <v>512</v>
      </c>
      <c r="D152">
        <f t="shared" si="6"/>
        <v>48000</v>
      </c>
      <c r="E152" s="3">
        <v>1530</v>
      </c>
      <c r="F152" s="3" t="s">
        <v>10</v>
      </c>
      <c r="G152" s="3" t="s">
        <v>10</v>
      </c>
      <c r="H152" s="3"/>
      <c r="I152" s="2">
        <v>15.847</v>
      </c>
      <c r="J152" s="2">
        <f t="shared" si="7"/>
        <v>4.7455392187795802</v>
      </c>
    </row>
    <row r="153" spans="2:10">
      <c r="C153" s="3">
        <v>1024</v>
      </c>
      <c r="D153">
        <f t="shared" si="6"/>
        <v>48000</v>
      </c>
      <c r="E153" s="3">
        <v>2816</v>
      </c>
      <c r="F153" s="3" t="s">
        <v>10</v>
      </c>
      <c r="G153" s="3" t="s">
        <v>10</v>
      </c>
      <c r="H153" s="3"/>
      <c r="I153" s="2">
        <v>56.893999999999998</v>
      </c>
      <c r="J153" s="2">
        <f t="shared" si="7"/>
        <v>4.8656108552747215</v>
      </c>
    </row>
    <row r="154" spans="2:10">
      <c r="C154" s="3">
        <v>1024</v>
      </c>
      <c r="D154">
        <f t="shared" si="6"/>
        <v>48000</v>
      </c>
      <c r="E154" s="3">
        <v>2048</v>
      </c>
      <c r="F154" s="3" t="s">
        <v>10</v>
      </c>
      <c r="G154" s="3" t="s">
        <v>10</v>
      </c>
      <c r="H154" s="3"/>
      <c r="I154" s="2">
        <v>41.381</v>
      </c>
      <c r="J154" s="2">
        <f t="shared" si="7"/>
        <v>4.8651939779125684</v>
      </c>
    </row>
    <row r="155" spans="2:10">
      <c r="B155" s="3"/>
      <c r="C155" s="3">
        <v>1024</v>
      </c>
      <c r="D155">
        <f t="shared" si="6"/>
        <v>48000</v>
      </c>
      <c r="E155" s="3">
        <v>2560</v>
      </c>
      <c r="F155" s="3" t="s">
        <v>10</v>
      </c>
      <c r="G155" s="3" t="s">
        <v>10</v>
      </c>
      <c r="H155" s="3"/>
      <c r="I155" s="2">
        <v>51.713000000000001</v>
      </c>
      <c r="J155" s="2">
        <f t="shared" si="7"/>
        <v>4.8664405468644247</v>
      </c>
    </row>
    <row r="156" spans="2:10">
      <c r="B156" s="3"/>
      <c r="C156" s="3">
        <v>1024</v>
      </c>
      <c r="D156">
        <f t="shared" si="6"/>
        <v>48000</v>
      </c>
      <c r="E156" s="3">
        <v>1530</v>
      </c>
      <c r="F156" s="3" t="s">
        <v>10</v>
      </c>
      <c r="G156" s="3" t="s">
        <v>10</v>
      </c>
      <c r="H156" s="3"/>
      <c r="I156" s="2">
        <v>31.16</v>
      </c>
      <c r="J156" s="2">
        <f t="shared" si="7"/>
        <v>4.8268652118100128</v>
      </c>
    </row>
    <row r="157" spans="2:10">
      <c r="B157" s="3"/>
      <c r="C157" s="3">
        <v>512</v>
      </c>
      <c r="D157" s="3">
        <v>32</v>
      </c>
      <c r="E157" s="3">
        <v>512</v>
      </c>
      <c r="F157" s="3" t="s">
        <v>10</v>
      </c>
      <c r="G157" s="3" t="s">
        <v>10</v>
      </c>
      <c r="H157" s="3"/>
      <c r="I157" s="2">
        <v>9.2999999999999999E-2</v>
      </c>
      <c r="J157" s="2">
        <f t="shared" si="7"/>
        <v>0.18040017204301076</v>
      </c>
    </row>
    <row r="158" spans="2:10">
      <c r="B158" s="3"/>
      <c r="C158" s="3">
        <v>1024</v>
      </c>
      <c r="D158" s="3">
        <v>32</v>
      </c>
      <c r="E158" s="3">
        <v>512</v>
      </c>
      <c r="F158" s="3" t="s">
        <v>10</v>
      </c>
      <c r="G158" s="3" t="s">
        <v>10</v>
      </c>
      <c r="H158" s="3"/>
      <c r="I158" s="2">
        <v>9.2999999999999999E-2</v>
      </c>
      <c r="J158" s="2">
        <f t="shared" si="7"/>
        <v>0.36080034408602152</v>
      </c>
    </row>
    <row r="159" spans="2:10">
      <c r="C159" s="3">
        <v>512</v>
      </c>
      <c r="D159">
        <f>1500*32</f>
        <v>48000</v>
      </c>
      <c r="E159" s="3">
        <v>2816</v>
      </c>
      <c r="F159" s="3" t="s">
        <v>28</v>
      </c>
      <c r="G159" s="3" t="s">
        <v>10</v>
      </c>
      <c r="H159" s="3"/>
      <c r="I159" s="2">
        <v>29.646000000000001</v>
      </c>
      <c r="J159" s="2">
        <f t="shared" si="7"/>
        <v>4.6688265533292848</v>
      </c>
    </row>
    <row r="160" spans="2:10">
      <c r="C160" s="3">
        <v>512</v>
      </c>
      <c r="D160">
        <f t="shared" ref="D160:D166" si="8">1500*32</f>
        <v>48000</v>
      </c>
      <c r="E160" s="3">
        <v>2048</v>
      </c>
      <c r="F160" s="3" t="s">
        <v>28</v>
      </c>
      <c r="G160" s="3" t="s">
        <v>10</v>
      </c>
      <c r="H160" s="3"/>
      <c r="I160" s="2">
        <v>21.216999999999999</v>
      </c>
      <c r="J160" s="2">
        <f t="shared" si="7"/>
        <v>4.7444641561012393</v>
      </c>
    </row>
    <row r="161" spans="1:29">
      <c r="B161" s="3"/>
      <c r="C161" s="3">
        <v>512</v>
      </c>
      <c r="D161">
        <f t="shared" si="8"/>
        <v>48000</v>
      </c>
      <c r="E161" s="3">
        <v>2560</v>
      </c>
      <c r="F161" s="3" t="s">
        <v>28</v>
      </c>
      <c r="G161" s="3" t="s">
        <v>10</v>
      </c>
      <c r="H161" s="3"/>
      <c r="I161" s="2">
        <v>28.239000000000001</v>
      </c>
      <c r="J161" s="2">
        <f t="shared" si="7"/>
        <v>4.4558631679592047</v>
      </c>
    </row>
    <row r="162" spans="1:29">
      <c r="B162" s="3"/>
      <c r="C162" s="3">
        <v>512</v>
      </c>
      <c r="D162">
        <f t="shared" si="8"/>
        <v>48000</v>
      </c>
      <c r="E162" s="3">
        <v>1530</v>
      </c>
      <c r="F162" s="3" t="s">
        <v>28</v>
      </c>
      <c r="G162" s="3" t="s">
        <v>10</v>
      </c>
      <c r="H162" s="3"/>
      <c r="I162" s="2">
        <v>15.984</v>
      </c>
      <c r="J162" s="2">
        <f t="shared" si="7"/>
        <v>4.7048648648648639</v>
      </c>
    </row>
    <row r="163" spans="1:29">
      <c r="C163" s="3">
        <v>1024</v>
      </c>
      <c r="D163">
        <f t="shared" si="8"/>
        <v>48000</v>
      </c>
      <c r="E163" s="3">
        <v>2816</v>
      </c>
      <c r="F163" s="3" t="s">
        <v>28</v>
      </c>
      <c r="G163" s="3" t="s">
        <v>10</v>
      </c>
      <c r="H163" s="3"/>
      <c r="I163" s="2">
        <v>72.245999999999995</v>
      </c>
      <c r="J163" s="2">
        <f t="shared" si="7"/>
        <v>3.8316870691803011</v>
      </c>
    </row>
    <row r="164" spans="1:29">
      <c r="C164" s="3">
        <v>1024</v>
      </c>
      <c r="D164">
        <f t="shared" si="8"/>
        <v>48000</v>
      </c>
      <c r="E164" s="3">
        <v>2048</v>
      </c>
      <c r="F164" s="3" t="s">
        <v>28</v>
      </c>
      <c r="G164" s="3" t="s">
        <v>10</v>
      </c>
      <c r="H164" s="3"/>
      <c r="I164" s="2">
        <v>42.246000000000002</v>
      </c>
      <c r="J164" s="2">
        <f t="shared" si="7"/>
        <v>4.7655776168157926</v>
      </c>
    </row>
    <row r="165" spans="1:29">
      <c r="B165" s="3"/>
      <c r="C165" s="3">
        <v>1024</v>
      </c>
      <c r="D165">
        <f t="shared" si="8"/>
        <v>48000</v>
      </c>
      <c r="E165" s="3">
        <v>2560</v>
      </c>
      <c r="F165" s="3" t="s">
        <v>28</v>
      </c>
      <c r="G165" s="3" t="s">
        <v>10</v>
      </c>
      <c r="H165" s="3"/>
      <c r="I165" s="2">
        <v>66.114000000000004</v>
      </c>
      <c r="J165" s="2">
        <f t="shared" si="7"/>
        <v>3.8064288955440602</v>
      </c>
    </row>
    <row r="166" spans="1:29">
      <c r="B166" s="3"/>
      <c r="C166" s="3">
        <v>1024</v>
      </c>
      <c r="D166">
        <f t="shared" si="8"/>
        <v>48000</v>
      </c>
      <c r="E166" s="3">
        <v>1530</v>
      </c>
      <c r="F166" s="3" t="s">
        <v>28</v>
      </c>
      <c r="G166" s="3" t="s">
        <v>10</v>
      </c>
      <c r="H166" s="3"/>
      <c r="I166" s="2">
        <v>34.975999999999999</v>
      </c>
      <c r="J166" s="2">
        <f t="shared" si="7"/>
        <v>4.3002378774016465</v>
      </c>
    </row>
    <row r="167" spans="1:29">
      <c r="B167" s="3"/>
      <c r="C167" s="3">
        <v>512</v>
      </c>
      <c r="D167" s="3">
        <v>32</v>
      </c>
      <c r="E167" s="3">
        <v>512</v>
      </c>
      <c r="F167" s="3" t="s">
        <v>10</v>
      </c>
      <c r="G167" s="3" t="s">
        <v>28</v>
      </c>
      <c r="H167" s="3"/>
      <c r="I167" s="2">
        <v>8.1000000000000003E-2</v>
      </c>
      <c r="J167" s="2">
        <f t="shared" si="7"/>
        <v>0.2071261234567901</v>
      </c>
    </row>
    <row r="168" spans="1:29">
      <c r="B168" s="3"/>
      <c r="C168" s="3">
        <v>1024</v>
      </c>
      <c r="D168" s="3">
        <v>32</v>
      </c>
      <c r="E168" s="3">
        <v>512</v>
      </c>
      <c r="F168" s="3" t="s">
        <v>10</v>
      </c>
      <c r="G168" s="3" t="s">
        <v>28</v>
      </c>
      <c r="H168" s="3"/>
      <c r="I168" s="2">
        <v>8.2000000000000003E-2</v>
      </c>
      <c r="J168" s="2">
        <f t="shared" si="7"/>
        <v>0.40920039024390242</v>
      </c>
    </row>
    <row r="171" spans="1:29">
      <c r="J171" s="1"/>
    </row>
    <row r="173" spans="1:29">
      <c r="A173" t="s">
        <v>27</v>
      </c>
    </row>
    <row r="174" spans="1:29">
      <c r="C174" t="s">
        <v>26</v>
      </c>
      <c r="D174" t="s">
        <v>25</v>
      </c>
      <c r="E174" t="s">
        <v>24</v>
      </c>
      <c r="F174" t="s">
        <v>10</v>
      </c>
      <c r="G174" t="s">
        <v>23</v>
      </c>
      <c r="H174" t="s">
        <v>83</v>
      </c>
      <c r="I174" t="s">
        <v>82</v>
      </c>
      <c r="J174" t="s">
        <v>38</v>
      </c>
      <c r="K174" t="s">
        <v>37</v>
      </c>
      <c r="L174" t="s">
        <v>39</v>
      </c>
      <c r="M174" t="s">
        <v>40</v>
      </c>
      <c r="N174" t="s">
        <v>22</v>
      </c>
      <c r="O174" t="s">
        <v>21</v>
      </c>
      <c r="P174" t="s">
        <v>20</v>
      </c>
      <c r="R174" t="s">
        <v>41</v>
      </c>
      <c r="S174" t="s">
        <v>42</v>
      </c>
      <c r="T174" t="s">
        <v>75</v>
      </c>
      <c r="U174" t="s">
        <v>43</v>
      </c>
      <c r="V174" t="s">
        <v>44</v>
      </c>
      <c r="W174" t="s">
        <v>45</v>
      </c>
      <c r="X174" t="s">
        <v>19</v>
      </c>
    </row>
    <row r="175" spans="1:29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2">
        <v>0.224</v>
      </c>
      <c r="O175" s="2" t="s">
        <v>74</v>
      </c>
      <c r="P175" s="2">
        <v>0.36899999999999999</v>
      </c>
      <c r="R175" s="4">
        <f>1+ROUNDDOWN((($C175-$H175+2*$J175)/$L175),0)</f>
        <v>341</v>
      </c>
      <c r="S175" s="4">
        <f>1+ROUNDDOWN((($D175-$I175+2*$K175)/$M175),0)</f>
        <v>79</v>
      </c>
      <c r="T175" s="2">
        <f>N175+P175</f>
        <v>0.59299999999999997</v>
      </c>
      <c r="U175" s="2">
        <f t="shared" ref="U175:U206" si="9">(2*$R175*$S175*$F175*$G175*$E175*$I175*$H175)/(N175/1000)/10^12</f>
        <v>3.0787428571428572</v>
      </c>
      <c r="V175" s="10" t="s">
        <v>74</v>
      </c>
      <c r="W175" s="2">
        <f t="shared" ref="W175:W206" si="10">(2*$R175*$S175*$F175*$G175*$E175*$I175*$H175)/(P175/1000)/10^12</f>
        <v>1.8689387533875339</v>
      </c>
      <c r="X175" s="3" t="s">
        <v>16</v>
      </c>
      <c r="AA175" s="2"/>
      <c r="AC175" s="2"/>
    </row>
    <row r="176" spans="1:29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0.42</v>
      </c>
      <c r="O176" s="2" t="s">
        <v>74</v>
      </c>
      <c r="P176" s="2">
        <v>0.68799999999999994</v>
      </c>
      <c r="R176" s="4">
        <f t="shared" ref="R176:R239" si="11">1+ROUNDDOWN((($C176-$H176+2*$J176)/$L176),0)</f>
        <v>341</v>
      </c>
      <c r="S176" s="4">
        <f t="shared" ref="S176:S239" si="12">1+ROUNDDOWN((($D176-$I176+2*$K176)/$M176),0)</f>
        <v>79</v>
      </c>
      <c r="T176" s="2">
        <f>N176+P176</f>
        <v>1.1079999999999999</v>
      </c>
      <c r="U176" s="2">
        <f t="shared" si="9"/>
        <v>3.2839923809523812</v>
      </c>
      <c r="V176" s="10" t="s">
        <v>74</v>
      </c>
      <c r="W176" s="2">
        <f t="shared" si="10"/>
        <v>2.0047627906976744</v>
      </c>
      <c r="X176" s="3" t="s">
        <v>16</v>
      </c>
      <c r="AA176" s="2"/>
      <c r="AC176" s="2"/>
    </row>
    <row r="177" spans="3:29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0.81499999999999995</v>
      </c>
      <c r="O177" s="2" t="s">
        <v>74</v>
      </c>
      <c r="P177" s="2">
        <v>1.329</v>
      </c>
      <c r="R177" s="4">
        <f t="shared" si="11"/>
        <v>341</v>
      </c>
      <c r="S177" s="4">
        <f t="shared" si="12"/>
        <v>79</v>
      </c>
      <c r="T177" s="2">
        <f>N177+P177</f>
        <v>2.1440000000000001</v>
      </c>
      <c r="U177" s="2">
        <f t="shared" si="9"/>
        <v>3.3847283435582822</v>
      </c>
      <c r="V177" s="2" t="s">
        <v>74</v>
      </c>
      <c r="W177" s="2">
        <f t="shared" si="10"/>
        <v>2.0756610985703539</v>
      </c>
      <c r="X177" s="3" t="s">
        <v>16</v>
      </c>
      <c r="AA177" s="2"/>
      <c r="AC177" s="2"/>
    </row>
    <row r="178" spans="3:29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1.607</v>
      </c>
      <c r="O178" s="2" t="s">
        <v>74</v>
      </c>
      <c r="P178" s="2">
        <v>2.8780000000000001</v>
      </c>
      <c r="R178" s="4">
        <f t="shared" si="11"/>
        <v>341</v>
      </c>
      <c r="S178" s="4">
        <f t="shared" si="12"/>
        <v>79</v>
      </c>
      <c r="T178" s="2">
        <f>N178+P178</f>
        <v>4.4850000000000003</v>
      </c>
      <c r="U178" s="2">
        <f t="shared" si="9"/>
        <v>3.4331718730553829</v>
      </c>
      <c r="V178" s="2" t="s">
        <v>74</v>
      </c>
      <c r="W178" s="2">
        <f t="shared" si="10"/>
        <v>1.9169934676858931</v>
      </c>
      <c r="X178" s="3" t="s">
        <v>16</v>
      </c>
      <c r="AA178" s="2"/>
      <c r="AC178" s="2"/>
    </row>
    <row r="179" spans="3:29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0.78200000000000003</v>
      </c>
      <c r="O179" s="2">
        <v>3.3450000000000002</v>
      </c>
      <c r="P179" s="2">
        <v>0.80300000000000005</v>
      </c>
      <c r="R179" s="4">
        <f t="shared" si="11"/>
        <v>166</v>
      </c>
      <c r="S179" s="4">
        <f t="shared" si="12"/>
        <v>38</v>
      </c>
      <c r="T179" s="2">
        <f>N179+O179+P179</f>
        <v>4.9300000000000006</v>
      </c>
      <c r="U179" s="2">
        <f t="shared" si="9"/>
        <v>3.304036828644501</v>
      </c>
      <c r="V179" s="2">
        <f>(2*$R179*$S179*$F179*$G179*$E179*$I179*$H179)/(O179/1000)/10^12</f>
        <v>0.77242355754857994</v>
      </c>
      <c r="W179" s="2">
        <f t="shared" si="10"/>
        <v>3.2176298879202987</v>
      </c>
      <c r="X179" s="3" t="s">
        <v>16</v>
      </c>
      <c r="AA179" s="2"/>
      <c r="AC179" s="2"/>
    </row>
    <row r="180" spans="3:29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1.4730000000000001</v>
      </c>
      <c r="O180" s="2">
        <v>6.6429999999999998</v>
      </c>
      <c r="P180" s="2">
        <v>1.556</v>
      </c>
      <c r="R180" s="4">
        <f t="shared" si="11"/>
        <v>166</v>
      </c>
      <c r="S180" s="4">
        <f t="shared" si="12"/>
        <v>38</v>
      </c>
      <c r="T180" s="2">
        <f t="shared" ref="T180:T182" si="13">N180+O180+P180</f>
        <v>9.6720000000000006</v>
      </c>
      <c r="U180" s="2">
        <f t="shared" si="9"/>
        <v>3.508155872369314</v>
      </c>
      <c r="V180" s="2">
        <f>(2*$R180*$S180*$F180*$G180*$E180*$I180*$H180)/(O180/1000)/10^12</f>
        <v>0.77788854433237997</v>
      </c>
      <c r="W180" s="2">
        <f t="shared" si="10"/>
        <v>3.3210241645244212</v>
      </c>
      <c r="X180" s="3" t="s">
        <v>16</v>
      </c>
      <c r="AA180" s="2"/>
      <c r="AC180" s="2"/>
    </row>
    <row r="181" spans="3:29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2.6789999999999998</v>
      </c>
      <c r="O181" s="2">
        <v>13.189</v>
      </c>
      <c r="P181" s="2">
        <v>3.0190000000000001</v>
      </c>
      <c r="R181" s="4">
        <f t="shared" si="11"/>
        <v>166</v>
      </c>
      <c r="S181" s="4">
        <f t="shared" si="12"/>
        <v>38</v>
      </c>
      <c r="T181" s="2">
        <f t="shared" si="13"/>
        <v>18.887</v>
      </c>
      <c r="U181" s="2">
        <f t="shared" si="9"/>
        <v>3.8577929078014184</v>
      </c>
      <c r="V181" s="2">
        <f>(2*$R181*$S181*$F181*$G181*$E181*$I181*$H181)/(O181/1000)/10^12</f>
        <v>0.78360961407233298</v>
      </c>
      <c r="W181" s="2">
        <f t="shared" si="10"/>
        <v>3.4233279894004638</v>
      </c>
      <c r="X181" s="3" t="s">
        <v>16</v>
      </c>
      <c r="AA181" s="2"/>
      <c r="AC181" s="2"/>
    </row>
    <row r="182" spans="3:29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5.1459999999999999</v>
      </c>
      <c r="O182" s="2">
        <v>26.302</v>
      </c>
      <c r="P182" s="2">
        <v>5.9729999999999999</v>
      </c>
      <c r="R182" s="4">
        <f t="shared" si="11"/>
        <v>166</v>
      </c>
      <c r="S182" s="4">
        <f t="shared" si="12"/>
        <v>38</v>
      </c>
      <c r="T182" s="2">
        <f t="shared" si="13"/>
        <v>37.420999999999999</v>
      </c>
      <c r="U182" s="2">
        <f t="shared" si="9"/>
        <v>4.0167225806451619</v>
      </c>
      <c r="V182" s="2">
        <f>(2*$R182*$S182*$F182*$G182*$E182*$I182*$H182)/(O182/1000)/10^12</f>
        <v>0.78587386510531521</v>
      </c>
      <c r="W182" s="2">
        <f t="shared" si="10"/>
        <v>3.4605816842457724</v>
      </c>
      <c r="X182" s="3" t="s">
        <v>16</v>
      </c>
      <c r="AA182" s="2"/>
      <c r="AC182" s="2"/>
    </row>
    <row r="183" spans="3:29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0.247</v>
      </c>
      <c r="O183" s="2" t="s">
        <v>74</v>
      </c>
      <c r="P183" s="2">
        <v>0.8</v>
      </c>
      <c r="R183" s="4">
        <f t="shared" si="11"/>
        <v>480</v>
      </c>
      <c r="S183" s="4">
        <f t="shared" si="12"/>
        <v>48</v>
      </c>
      <c r="T183" s="2">
        <f>N183+P183</f>
        <v>1.0470000000000002</v>
      </c>
      <c r="U183" s="2">
        <f t="shared" si="9"/>
        <v>0.42983125506072878</v>
      </c>
      <c r="V183" s="2" t="s">
        <v>76</v>
      </c>
      <c r="W183" s="2">
        <f t="shared" si="10"/>
        <v>0.13271040000000001</v>
      </c>
      <c r="X183" s="3" t="s">
        <v>16</v>
      </c>
      <c r="AA183" s="2"/>
      <c r="AC183" s="2"/>
    </row>
    <row r="184" spans="3:29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0.29499999999999998</v>
      </c>
      <c r="O184" s="2">
        <v>0.32200000000000001</v>
      </c>
      <c r="P184" s="2">
        <v>0.93700000000000006</v>
      </c>
      <c r="R184" s="4">
        <f t="shared" si="11"/>
        <v>240</v>
      </c>
      <c r="S184" s="4">
        <f t="shared" si="12"/>
        <v>24</v>
      </c>
      <c r="T184" s="2">
        <f>N184+O184+P184</f>
        <v>1.554</v>
      </c>
      <c r="U184" s="2">
        <f t="shared" si="9"/>
        <v>2.8791408813559327</v>
      </c>
      <c r="V184" s="2">
        <f>(2*$R184*$S184*$F184*$G184*$E184*$I184*$H184)/(O184/1000)/10^12</f>
        <v>2.6377222360248447</v>
      </c>
      <c r="W184" s="2">
        <f t="shared" si="10"/>
        <v>0.90645310565635007</v>
      </c>
      <c r="X184" s="3" t="s">
        <v>16</v>
      </c>
      <c r="AA184" s="2"/>
      <c r="AC184" s="2"/>
    </row>
    <row r="185" spans="3:29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0.25600000000000001</v>
      </c>
      <c r="O185" s="2">
        <v>0.159</v>
      </c>
      <c r="P185" s="2">
        <v>0.57799999999999996</v>
      </c>
      <c r="R185" s="4">
        <f t="shared" si="11"/>
        <v>120</v>
      </c>
      <c r="S185" s="4">
        <f t="shared" si="12"/>
        <v>12</v>
      </c>
      <c r="T185" s="2">
        <f t="shared" ref="T185:T186" si="14">N185+O185+P185</f>
        <v>0.99299999999999999</v>
      </c>
      <c r="U185" s="2">
        <f t="shared" si="9"/>
        <v>3.3177599999999998</v>
      </c>
      <c r="V185" s="2">
        <f>(2*$R185*$S185*$F185*$G185*$E185*$I185*$H185)/(O185/1000)/10^12</f>
        <v>5.3418022641509424</v>
      </c>
      <c r="W185" s="2">
        <f t="shared" si="10"/>
        <v>1.4694577162629758</v>
      </c>
      <c r="X185" s="3" t="s">
        <v>16</v>
      </c>
      <c r="AA185" s="2"/>
      <c r="AC185" s="2"/>
    </row>
    <row r="186" spans="3:29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0.17</v>
      </c>
      <c r="O186" s="2">
        <v>0.14399999999999999</v>
      </c>
      <c r="P186" s="2">
        <v>0.377</v>
      </c>
      <c r="R186" s="4">
        <f t="shared" si="11"/>
        <v>60</v>
      </c>
      <c r="S186" s="4">
        <f t="shared" si="12"/>
        <v>6</v>
      </c>
      <c r="T186" s="2">
        <f t="shared" si="14"/>
        <v>0.69100000000000006</v>
      </c>
      <c r="U186" s="2">
        <f t="shared" si="9"/>
        <v>4.9961562352941176</v>
      </c>
      <c r="V186" s="2">
        <f>(2*$R186*$S186*$F186*$G186*$E186*$I186*$H186)/(O186/1000)/10^12</f>
        <v>5.8982400000000013</v>
      </c>
      <c r="W186" s="2">
        <f t="shared" si="10"/>
        <v>2.2529086472148538</v>
      </c>
      <c r="X186" s="3" t="s">
        <v>17</v>
      </c>
      <c r="AA186" s="2"/>
      <c r="AC186" s="2"/>
    </row>
    <row r="187" spans="3:29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7.0999999999999994E-2</v>
      </c>
      <c r="O187" s="2" t="s">
        <v>74</v>
      </c>
      <c r="P187" s="2">
        <v>0.18099999999999999</v>
      </c>
      <c r="R187" s="4">
        <f t="shared" si="11"/>
        <v>54</v>
      </c>
      <c r="S187" s="4">
        <f t="shared" si="12"/>
        <v>54</v>
      </c>
      <c r="T187" s="2">
        <f>N187+P187</f>
        <v>0.252</v>
      </c>
      <c r="U187" s="2">
        <f t="shared" si="9"/>
        <v>1.1355150422535212</v>
      </c>
      <c r="V187" s="2" t="s">
        <v>76</v>
      </c>
      <c r="W187" s="2">
        <f t="shared" si="10"/>
        <v>0.44542302762430946</v>
      </c>
      <c r="X187" s="3" t="s">
        <v>16</v>
      </c>
      <c r="AA187" s="2"/>
      <c r="AC187" s="2"/>
    </row>
    <row r="188" spans="3:29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0.36499999999999999</v>
      </c>
      <c r="O188" s="2">
        <v>0.36699999999999999</v>
      </c>
      <c r="P188" s="2">
        <v>0.59399999999999997</v>
      </c>
      <c r="R188" s="4">
        <f t="shared" si="11"/>
        <v>54</v>
      </c>
      <c r="S188" s="4">
        <f t="shared" si="12"/>
        <v>54</v>
      </c>
      <c r="T188" s="2">
        <f>N188+O188+P188</f>
        <v>1.3260000000000001</v>
      </c>
      <c r="U188" s="2">
        <f t="shared" si="9"/>
        <v>4.7121281753424658</v>
      </c>
      <c r="V188" s="2">
        <f>(2*$R188*$S188*$F188*$G188*$E188*$I188*$H188)/(O188/1000)/10^12</f>
        <v>4.686449002724796</v>
      </c>
      <c r="W188" s="2">
        <f t="shared" si="10"/>
        <v>2.8954996363636361</v>
      </c>
      <c r="X188" s="3" t="s">
        <v>17</v>
      </c>
      <c r="AA188" s="2"/>
      <c r="AC188" s="2"/>
    </row>
    <row r="189" spans="3:29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0.31</v>
      </c>
      <c r="O189" s="2">
        <v>0.31</v>
      </c>
      <c r="P189" s="2">
        <v>0.53</v>
      </c>
      <c r="R189" s="4">
        <f t="shared" si="11"/>
        <v>27</v>
      </c>
      <c r="S189" s="4">
        <f t="shared" si="12"/>
        <v>27</v>
      </c>
      <c r="T189" s="2">
        <f t="shared" ref="T189:T191" si="15">N189+O189+P189</f>
        <v>1.1499999999999999</v>
      </c>
      <c r="U189" s="2">
        <f t="shared" si="9"/>
        <v>5.5481509161290319</v>
      </c>
      <c r="V189" s="2">
        <f>(2*$R189*$S189*$F189*$G189*$E189*$I189*$H189)/(O189/1000)/10^12</f>
        <v>5.5481509161290319</v>
      </c>
      <c r="W189" s="2">
        <f t="shared" si="10"/>
        <v>3.2451448754716981</v>
      </c>
      <c r="X189" s="3" t="s">
        <v>17</v>
      </c>
      <c r="AA189" s="2"/>
      <c r="AC189" s="2"/>
    </row>
    <row r="190" spans="3:29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0.17699999999999999</v>
      </c>
      <c r="O190" s="2">
        <v>0.19500000000000001</v>
      </c>
      <c r="P190" s="2">
        <v>0.33500000000000002</v>
      </c>
      <c r="R190" s="4">
        <f t="shared" si="11"/>
        <v>14</v>
      </c>
      <c r="S190" s="4">
        <f t="shared" si="12"/>
        <v>14</v>
      </c>
      <c r="T190" s="2">
        <f t="shared" si="15"/>
        <v>0.70700000000000007</v>
      </c>
      <c r="U190" s="2">
        <f t="shared" si="9"/>
        <v>5.2251075254237298</v>
      </c>
      <c r="V190" s="2">
        <f>(2*$R190*$S190*$F190*$G190*$E190*$I190*$H190)/(O190/1000)/10^12</f>
        <v>4.7427899076923072</v>
      </c>
      <c r="W190" s="2">
        <f t="shared" si="10"/>
        <v>2.7607284537313435</v>
      </c>
      <c r="X190" s="3" t="s">
        <v>17</v>
      </c>
      <c r="AA190" s="2"/>
      <c r="AC190" s="2"/>
    </row>
    <row r="191" spans="3:29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0.40500000000000003</v>
      </c>
      <c r="O191" s="2">
        <v>0.39500000000000002</v>
      </c>
      <c r="P191" s="2">
        <v>0.47399999999999998</v>
      </c>
      <c r="R191" s="4">
        <f t="shared" si="11"/>
        <v>7</v>
      </c>
      <c r="S191" s="4">
        <f t="shared" si="12"/>
        <v>7</v>
      </c>
      <c r="T191" s="2">
        <f t="shared" si="15"/>
        <v>1.274</v>
      </c>
      <c r="U191" s="2">
        <f t="shared" si="9"/>
        <v>2.2835655111111111</v>
      </c>
      <c r="V191" s="2">
        <f>(2*$R191*$S191*$F191*$G191*$E191*$I191*$H191)/(O191/1000)/10^12</f>
        <v>2.3413772962025319</v>
      </c>
      <c r="W191" s="2">
        <f t="shared" si="10"/>
        <v>1.951147746835443</v>
      </c>
      <c r="X191" s="3" t="s">
        <v>17</v>
      </c>
      <c r="AA191" s="2"/>
      <c r="AC191" s="2"/>
    </row>
    <row r="192" spans="3:29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0.77600000000000002</v>
      </c>
      <c r="O192" s="2" t="s">
        <v>74</v>
      </c>
      <c r="P192" s="2">
        <v>1.651</v>
      </c>
      <c r="R192" s="4">
        <f t="shared" si="11"/>
        <v>224</v>
      </c>
      <c r="S192" s="4">
        <f t="shared" si="12"/>
        <v>224</v>
      </c>
      <c r="T192" s="2">
        <f>N192+P192</f>
        <v>2.427</v>
      </c>
      <c r="U192" s="2">
        <f t="shared" si="9"/>
        <v>1.7877139793814434</v>
      </c>
      <c r="V192" s="2" t="s">
        <v>74</v>
      </c>
      <c r="W192" s="2">
        <f t="shared" si="10"/>
        <v>0.84025805451241664</v>
      </c>
      <c r="X192" s="3" t="s">
        <v>16</v>
      </c>
      <c r="AA192" s="2"/>
      <c r="AC192" s="2"/>
    </row>
    <row r="193" spans="3:29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2.0169999999999999</v>
      </c>
      <c r="O193" s="2">
        <v>1.8440000000000001</v>
      </c>
      <c r="P193" s="2">
        <v>3.9039999999999999</v>
      </c>
      <c r="R193" s="4">
        <f t="shared" si="11"/>
        <v>112</v>
      </c>
      <c r="S193" s="4">
        <f t="shared" si="12"/>
        <v>112</v>
      </c>
      <c r="T193" s="2">
        <f>N193+O193+P193</f>
        <v>7.7649999999999997</v>
      </c>
      <c r="U193" s="2">
        <f t="shared" si="9"/>
        <v>7.3363929162121977</v>
      </c>
      <c r="V193" s="2">
        <f>(2*$R193*$S193*$F193*$G193*$E193*$I193*$H193)/(O193/1000)/10^12</f>
        <v>8.0246770672451184</v>
      </c>
      <c r="W193" s="2">
        <f t="shared" si="10"/>
        <v>3.7903443934426231</v>
      </c>
      <c r="X193" s="3" t="s">
        <v>17</v>
      </c>
      <c r="AA193" s="2"/>
      <c r="AC193" s="2"/>
    </row>
    <row r="194" spans="3:29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7.3710000000000004</v>
      </c>
      <c r="O194" s="2">
        <v>1.9710000000000001</v>
      </c>
      <c r="P194" s="2">
        <v>3.57</v>
      </c>
      <c r="R194" s="4">
        <f t="shared" si="11"/>
        <v>56</v>
      </c>
      <c r="S194" s="4">
        <f t="shared" si="12"/>
        <v>56</v>
      </c>
      <c r="T194" s="2">
        <f t="shared" ref="T194:T197" si="16">N194+O194+P194</f>
        <v>12.912000000000001</v>
      </c>
      <c r="U194" s="2">
        <f t="shared" si="9"/>
        <v>2.0075301196581194</v>
      </c>
      <c r="V194" s="2">
        <f>(2*$R194*$S194*$F194*$G194*$E194*$I194*$H194)/(O194/1000)/10^12</f>
        <v>7.5076126392694063</v>
      </c>
      <c r="W194" s="2">
        <f t="shared" si="10"/>
        <v>4.1449592470588241</v>
      </c>
      <c r="X194" s="3" t="s">
        <v>18</v>
      </c>
      <c r="AA194" s="2"/>
      <c r="AC194" s="2"/>
    </row>
    <row r="195" spans="3:29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2.113</v>
      </c>
      <c r="O195" s="2">
        <v>1.998</v>
      </c>
      <c r="P195" s="2">
        <v>3.8170000000000002</v>
      </c>
      <c r="R195" s="4">
        <f t="shared" si="11"/>
        <v>28</v>
      </c>
      <c r="S195" s="4">
        <f t="shared" si="12"/>
        <v>28</v>
      </c>
      <c r="T195" s="2">
        <f t="shared" si="16"/>
        <v>7.9279999999999999</v>
      </c>
      <c r="U195" s="2">
        <f t="shared" si="9"/>
        <v>7.0030783303360158</v>
      </c>
      <c r="V195" s="2">
        <f>(2*$R195*$S195*$F195*$G195*$E195*$I195*$H195)/(O195/1000)/10^12</f>
        <v>7.4061584144144144</v>
      </c>
      <c r="W195" s="2">
        <f t="shared" si="10"/>
        <v>3.8767368383547289</v>
      </c>
      <c r="X195" s="3" t="s">
        <v>17</v>
      </c>
      <c r="AA195" s="2"/>
      <c r="AC195" s="2"/>
    </row>
    <row r="196" spans="3:29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1.1759999999999999</v>
      </c>
      <c r="O196" s="2">
        <v>1.135</v>
      </c>
      <c r="P196" s="2">
        <v>2.3079999999999998</v>
      </c>
      <c r="R196" s="4">
        <f t="shared" si="11"/>
        <v>14</v>
      </c>
      <c r="S196" s="4">
        <f t="shared" si="12"/>
        <v>14</v>
      </c>
      <c r="T196" s="2">
        <f t="shared" si="16"/>
        <v>4.6189999999999998</v>
      </c>
      <c r="U196" s="2">
        <f t="shared" si="9"/>
        <v>6.2914560000000002</v>
      </c>
      <c r="V196" s="2">
        <f>(2*$R196*$S196*$F196*$G196*$E196*$I196*$H196)/(O196/1000)/10^12</f>
        <v>6.5187244546255512</v>
      </c>
      <c r="W196" s="2">
        <f t="shared" si="10"/>
        <v>3.2056985511265172</v>
      </c>
      <c r="X196" s="3" t="s">
        <v>17</v>
      </c>
      <c r="AA196" s="2"/>
      <c r="AC196" s="2"/>
    </row>
    <row r="197" spans="3:29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0.76</v>
      </c>
      <c r="O197" s="2">
        <v>0.72099999999999997</v>
      </c>
      <c r="P197" s="2">
        <v>0.88300000000000001</v>
      </c>
      <c r="R197" s="4">
        <f t="shared" si="11"/>
        <v>7</v>
      </c>
      <c r="S197" s="4">
        <f t="shared" si="12"/>
        <v>7</v>
      </c>
      <c r="T197" s="2">
        <f t="shared" si="16"/>
        <v>2.3639999999999999</v>
      </c>
      <c r="U197" s="2">
        <f t="shared" si="9"/>
        <v>2.4338000842105263</v>
      </c>
      <c r="V197" s="2">
        <f>(2*$R197*$S197*$F197*$G197*$E197*$I197*$H197)/(O197/1000)/10^12</f>
        <v>2.5654480776699029</v>
      </c>
      <c r="W197" s="2">
        <f t="shared" si="10"/>
        <v>2.0947769694224236</v>
      </c>
      <c r="X197" s="3" t="s">
        <v>17</v>
      </c>
      <c r="AA197" s="2"/>
      <c r="AC197" s="2"/>
    </row>
    <row r="198" spans="3:29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1.5249999999999999</v>
      </c>
      <c r="O198" s="2" t="s">
        <v>74</v>
      </c>
      <c r="P198" s="2">
        <v>3.2090000000000001</v>
      </c>
      <c r="R198" s="4">
        <f t="shared" si="11"/>
        <v>224</v>
      </c>
      <c r="S198" s="4">
        <f t="shared" si="12"/>
        <v>224</v>
      </c>
      <c r="T198" s="2">
        <f>N198+P198</f>
        <v>4.734</v>
      </c>
      <c r="U198" s="2">
        <f t="shared" si="9"/>
        <v>1.8193653088524593</v>
      </c>
      <c r="V198" s="2" t="s">
        <v>74</v>
      </c>
      <c r="W198" s="2">
        <f t="shared" si="10"/>
        <v>0.86460956559675917</v>
      </c>
      <c r="X198" s="3" t="s">
        <v>16</v>
      </c>
      <c r="AA198" s="2"/>
      <c r="AC198" s="2"/>
    </row>
    <row r="199" spans="3:29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4.0069999999999997</v>
      </c>
      <c r="O199" s="2">
        <v>3.6320000000000001</v>
      </c>
      <c r="P199" s="2">
        <v>7.6189999999999998</v>
      </c>
      <c r="R199" s="4">
        <f t="shared" si="11"/>
        <v>112</v>
      </c>
      <c r="S199" s="4">
        <f t="shared" si="12"/>
        <v>112</v>
      </c>
      <c r="T199" s="2">
        <f>N199+O199+P199</f>
        <v>15.257999999999999</v>
      </c>
      <c r="U199" s="2">
        <f t="shared" si="9"/>
        <v>7.3858270586473678</v>
      </c>
      <c r="V199" s="2">
        <f>(2*$R199*$S199*$F199*$G199*$E199*$I199*$H199)/(O199/1000)/10^12</f>
        <v>8.1484055682819374</v>
      </c>
      <c r="W199" s="2">
        <f t="shared" si="10"/>
        <v>3.8843692117075732</v>
      </c>
      <c r="X199" s="3" t="s">
        <v>17</v>
      </c>
      <c r="AA199" s="2"/>
      <c r="AC199" s="2"/>
    </row>
    <row r="200" spans="3:29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11.483000000000001</v>
      </c>
      <c r="O200" s="2">
        <v>11.930999999999999</v>
      </c>
      <c r="P200" s="2">
        <v>6.81</v>
      </c>
      <c r="R200" s="4">
        <f t="shared" si="11"/>
        <v>56</v>
      </c>
      <c r="S200" s="4">
        <f t="shared" si="12"/>
        <v>56</v>
      </c>
      <c r="T200" s="2">
        <f t="shared" ref="T200:T203" si="17">N200+O200+P200</f>
        <v>30.224</v>
      </c>
      <c r="U200" s="2">
        <f t="shared" si="9"/>
        <v>2.5772889509710004</v>
      </c>
      <c r="V200" s="2">
        <f>(2*$R200*$S200*$F200*$G200*$E200*$I200*$H200)/(O200/1000)/10^12</f>
        <v>2.4805137058083986</v>
      </c>
      <c r="W200" s="2">
        <f t="shared" si="10"/>
        <v>4.3458163030837014</v>
      </c>
      <c r="X200" s="3" t="s">
        <v>18</v>
      </c>
      <c r="AA200" s="2"/>
      <c r="AC200" s="2"/>
    </row>
    <row r="201" spans="3:29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4.1829999999999998</v>
      </c>
      <c r="O201" s="2">
        <v>3.8210000000000002</v>
      </c>
      <c r="P201" s="2">
        <v>7.1390000000000002</v>
      </c>
      <c r="R201" s="4">
        <f t="shared" si="11"/>
        <v>28</v>
      </c>
      <c r="S201" s="4">
        <f t="shared" si="12"/>
        <v>28</v>
      </c>
      <c r="T201" s="2">
        <f t="shared" si="17"/>
        <v>15.143000000000001</v>
      </c>
      <c r="U201" s="2">
        <f t="shared" si="9"/>
        <v>7.0750678995935932</v>
      </c>
      <c r="V201" s="2">
        <f>(2*$R201*$S201*$F201*$G201*$E201*$I201*$H201)/(O201/1000)/10^12</f>
        <v>7.7453569808950533</v>
      </c>
      <c r="W201" s="2">
        <f t="shared" si="10"/>
        <v>4.145539854881636</v>
      </c>
      <c r="X201" s="3" t="s">
        <v>17</v>
      </c>
      <c r="AA201" s="2"/>
      <c r="AC201" s="2"/>
    </row>
    <row r="202" spans="3:29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2.145</v>
      </c>
      <c r="O202" s="2">
        <v>2.101</v>
      </c>
      <c r="P202" s="2">
        <v>3.8460000000000001</v>
      </c>
      <c r="R202" s="4">
        <f t="shared" si="11"/>
        <v>14</v>
      </c>
      <c r="S202" s="4">
        <f t="shared" si="12"/>
        <v>14</v>
      </c>
      <c r="T202" s="2">
        <f t="shared" si="17"/>
        <v>8.0920000000000005</v>
      </c>
      <c r="U202" s="2">
        <f t="shared" si="9"/>
        <v>6.8986035020979015</v>
      </c>
      <c r="V202" s="2">
        <f>(2*$R202*$S202*$F202*$G202*$E202*$I202*$H202)/(O202/1000)/10^12</f>
        <v>7.0430768738695857</v>
      </c>
      <c r="W202" s="2">
        <f t="shared" si="10"/>
        <v>3.847505073322933</v>
      </c>
      <c r="X202" s="3" t="s">
        <v>17</v>
      </c>
      <c r="AA202" s="2"/>
      <c r="AC202" s="2"/>
    </row>
    <row r="203" spans="3:29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1.274</v>
      </c>
      <c r="O203" s="2">
        <v>1.2390000000000001</v>
      </c>
      <c r="P203" s="2">
        <v>2.7909999999999999</v>
      </c>
      <c r="R203" s="4">
        <f t="shared" si="11"/>
        <v>7</v>
      </c>
      <c r="S203" s="4">
        <f t="shared" si="12"/>
        <v>7</v>
      </c>
      <c r="T203" s="2">
        <f t="shared" si="17"/>
        <v>5.3040000000000003</v>
      </c>
      <c r="U203" s="2">
        <f t="shared" si="9"/>
        <v>2.9037489230769236</v>
      </c>
      <c r="V203" s="2">
        <f>(2*$R203*$S203*$F203*$G203*$E203*$I203*$H203)/(O203/1000)/10^12</f>
        <v>2.9857757288135591</v>
      </c>
      <c r="W203" s="2">
        <f t="shared" si="10"/>
        <v>1.3254661870297386</v>
      </c>
      <c r="X203" s="3" t="s">
        <v>17</v>
      </c>
      <c r="AA203" s="2"/>
      <c r="AC203" s="2"/>
    </row>
    <row r="204" spans="3:29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1.0820000000000001</v>
      </c>
      <c r="O204" s="2" t="s">
        <v>74</v>
      </c>
      <c r="P204" s="2">
        <v>2.4</v>
      </c>
      <c r="R204" s="4">
        <f t="shared" si="11"/>
        <v>112</v>
      </c>
      <c r="S204" s="4">
        <f t="shared" si="12"/>
        <v>112</v>
      </c>
      <c r="T204" s="2">
        <f>N204+P204</f>
        <v>3.4820000000000002</v>
      </c>
      <c r="U204" s="2">
        <f t="shared" si="9"/>
        <v>3.4902462698706098</v>
      </c>
      <c r="V204" s="2" t="s">
        <v>74</v>
      </c>
      <c r="W204" s="2">
        <f t="shared" si="10"/>
        <v>1.5735193600000001</v>
      </c>
      <c r="X204" s="3" t="s">
        <v>16</v>
      </c>
      <c r="AA204" s="2"/>
      <c r="AC204" s="2"/>
    </row>
    <row r="205" spans="3:29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1.2569999999999999</v>
      </c>
      <c r="O205" s="2">
        <v>0.71799999999999997</v>
      </c>
      <c r="P205" s="2">
        <v>1.256</v>
      </c>
      <c r="R205" s="4">
        <f t="shared" si="11"/>
        <v>28</v>
      </c>
      <c r="S205" s="4">
        <f t="shared" si="12"/>
        <v>28</v>
      </c>
      <c r="T205" s="2">
        <f>N205+O205+P205</f>
        <v>3.2309999999999999</v>
      </c>
      <c r="U205" s="2">
        <f t="shared" si="9"/>
        <v>3.0656458233890218</v>
      </c>
      <c r="V205" s="2">
        <f t="shared" ref="V205:V228" si="18">(2*$R205*$S205*$F205*$G205*$E205*$I205*$H205)/(O205/1000)/10^12</f>
        <v>5.3670150417827296</v>
      </c>
      <c r="W205" s="2">
        <f t="shared" si="10"/>
        <v>3.0680866242038216</v>
      </c>
      <c r="X205" s="3" t="s">
        <v>16</v>
      </c>
      <c r="AA205" s="2"/>
      <c r="AC205" s="2"/>
    </row>
    <row r="206" spans="3:29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0.13700000000000001</v>
      </c>
      <c r="O206" s="2">
        <v>0.15</v>
      </c>
      <c r="P206" s="2">
        <v>0.22500000000000001</v>
      </c>
      <c r="R206" s="4">
        <f t="shared" si="11"/>
        <v>28</v>
      </c>
      <c r="S206" s="4">
        <f t="shared" si="12"/>
        <v>28</v>
      </c>
      <c r="T206" s="2">
        <f t="shared" ref="T206:T268" si="19">N206+O206+P206</f>
        <v>0.51200000000000001</v>
      </c>
      <c r="U206" s="2">
        <f t="shared" si="9"/>
        <v>2.2502287883211674</v>
      </c>
      <c r="V206" s="2">
        <f t="shared" si="18"/>
        <v>2.0552089600000003</v>
      </c>
      <c r="W206" s="2">
        <f t="shared" si="10"/>
        <v>1.3701393066666667</v>
      </c>
      <c r="X206" s="3" t="s">
        <v>16</v>
      </c>
      <c r="AA206" s="2"/>
      <c r="AC206" s="2"/>
    </row>
    <row r="207" spans="3:29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3.202</v>
      </c>
      <c r="O207" s="2">
        <v>2.0710000000000002</v>
      </c>
      <c r="P207" s="2">
        <v>2.1280000000000001</v>
      </c>
      <c r="R207" s="4">
        <f t="shared" si="11"/>
        <v>14</v>
      </c>
      <c r="S207" s="4">
        <f t="shared" si="12"/>
        <v>14</v>
      </c>
      <c r="T207" s="2">
        <f t="shared" si="19"/>
        <v>7.4009999999999998</v>
      </c>
      <c r="U207" s="2">
        <f t="shared" ref="U207:U238" si="20">(2*$R207*$S207*$F207*$G207*$E207*$I207*$H207)/(N207/1000)/10^12</f>
        <v>1.2034718301061835</v>
      </c>
      <c r="V207" s="2">
        <f t="shared" si="18"/>
        <v>1.8607034282955091</v>
      </c>
      <c r="W207" s="2">
        <f t="shared" ref="W207:W238" si="21">(2*$R207*$S207*$F207*$G207*$E207*$I207*$H207)/(P207/1000)/10^12</f>
        <v>1.8108631578947367</v>
      </c>
      <c r="X207" s="3" t="s">
        <v>16</v>
      </c>
      <c r="AA207" s="2"/>
      <c r="AC207" s="2"/>
    </row>
    <row r="208" spans="3:29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0.216</v>
      </c>
      <c r="O208" s="2">
        <v>0.215</v>
      </c>
      <c r="P208" s="2">
        <v>0.32900000000000001</v>
      </c>
      <c r="R208" s="4">
        <f t="shared" si="11"/>
        <v>14</v>
      </c>
      <c r="S208" s="4">
        <f t="shared" si="12"/>
        <v>14</v>
      </c>
      <c r="T208" s="2">
        <f t="shared" si="19"/>
        <v>0.76</v>
      </c>
      <c r="U208" s="2">
        <f t="shared" si="20"/>
        <v>2.854456888888889</v>
      </c>
      <c r="V208" s="2">
        <f t="shared" si="18"/>
        <v>2.8677334325581398</v>
      </c>
      <c r="W208" s="2">
        <f t="shared" si="21"/>
        <v>1.8740507234042552</v>
      </c>
      <c r="X208" s="3" t="s">
        <v>16</v>
      </c>
      <c r="AA208" s="2"/>
      <c r="AC208" s="2"/>
    </row>
    <row r="209" spans="2:29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0.192</v>
      </c>
      <c r="O209" s="2">
        <v>0.17100000000000001</v>
      </c>
      <c r="P209" s="2">
        <v>0.23100000000000001</v>
      </c>
      <c r="R209" s="4">
        <f t="shared" si="11"/>
        <v>7</v>
      </c>
      <c r="S209" s="4">
        <f t="shared" si="12"/>
        <v>7</v>
      </c>
      <c r="T209" s="2">
        <f t="shared" si="19"/>
        <v>0.59399999999999997</v>
      </c>
      <c r="U209" s="2">
        <f t="shared" si="20"/>
        <v>1.7394346666666665</v>
      </c>
      <c r="V209" s="2">
        <f t="shared" si="18"/>
        <v>1.9530494502923974</v>
      </c>
      <c r="W209" s="2">
        <f t="shared" si="21"/>
        <v>1.4457638787878786</v>
      </c>
      <c r="X209" s="3" t="s">
        <v>16</v>
      </c>
      <c r="AA209" s="2"/>
      <c r="AC209" s="2"/>
    </row>
    <row r="210" spans="2:29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1.389</v>
      </c>
      <c r="O210" s="2">
        <v>2.1680000000000001</v>
      </c>
      <c r="P210" s="2">
        <v>1.4430000000000001</v>
      </c>
      <c r="R210" s="4">
        <f t="shared" si="11"/>
        <v>7</v>
      </c>
      <c r="S210" s="4">
        <f t="shared" si="12"/>
        <v>7</v>
      </c>
      <c r="T210" s="2">
        <f t="shared" si="19"/>
        <v>5</v>
      </c>
      <c r="U210" s="2">
        <f t="shared" si="20"/>
        <v>3.0055026637868969</v>
      </c>
      <c r="V210" s="2">
        <f t="shared" si="18"/>
        <v>1.9255734317343172</v>
      </c>
      <c r="W210" s="2">
        <f t="shared" si="21"/>
        <v>2.8930306306306304</v>
      </c>
      <c r="X210" s="3" t="s">
        <v>16</v>
      </c>
      <c r="AA210" s="2"/>
      <c r="AC210" s="2"/>
    </row>
    <row r="211" spans="2:29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 s="2">
        <v>0.32300000000000001</v>
      </c>
      <c r="O211" s="2">
        <v>0.32300000000000001</v>
      </c>
      <c r="P211" s="2">
        <v>0.61699999999999999</v>
      </c>
      <c r="R211" s="4">
        <f t="shared" si="11"/>
        <v>56</v>
      </c>
      <c r="S211" s="4">
        <f t="shared" si="12"/>
        <v>56</v>
      </c>
      <c r="T211" s="2">
        <f t="shared" si="19"/>
        <v>1.2629999999999999</v>
      </c>
      <c r="U211" s="2">
        <f t="shared" si="20"/>
        <v>5.7265884334365325</v>
      </c>
      <c r="V211" s="2">
        <f t="shared" si="18"/>
        <v>5.7265884334365325</v>
      </c>
      <c r="W211" s="2">
        <f t="shared" si="21"/>
        <v>2.9978736855753643</v>
      </c>
      <c r="X211" t="s">
        <v>17</v>
      </c>
    </row>
    <row r="212" spans="2:29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 s="2">
        <v>0.104</v>
      </c>
      <c r="O212" s="2">
        <v>0.17100000000000001</v>
      </c>
      <c r="P212" s="2">
        <v>0.18099999999999999</v>
      </c>
      <c r="R212" s="4">
        <f t="shared" si="11"/>
        <v>28</v>
      </c>
      <c r="S212" s="4">
        <f t="shared" si="12"/>
        <v>28</v>
      </c>
      <c r="T212" s="2">
        <f t="shared" si="19"/>
        <v>0.45600000000000002</v>
      </c>
      <c r="U212" s="2">
        <f t="shared" si="20"/>
        <v>1.9761624615384616</v>
      </c>
      <c r="V212" s="2">
        <f t="shared" si="18"/>
        <v>1.2018765847953214</v>
      </c>
      <c r="W212" s="2">
        <f t="shared" si="21"/>
        <v>1.1354745635359116</v>
      </c>
      <c r="X212" t="s">
        <v>16</v>
      </c>
    </row>
    <row r="213" spans="2:29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 s="2">
        <v>0.308</v>
      </c>
      <c r="O213" s="2">
        <v>0.307</v>
      </c>
      <c r="P213" s="2">
        <v>0.64100000000000001</v>
      </c>
      <c r="R213" s="4">
        <f t="shared" si="11"/>
        <v>28</v>
      </c>
      <c r="S213" s="4">
        <f t="shared" si="12"/>
        <v>28</v>
      </c>
      <c r="T213" s="2">
        <f t="shared" si="19"/>
        <v>1.256</v>
      </c>
      <c r="U213" s="2">
        <f t="shared" si="20"/>
        <v>6.0054807272727277</v>
      </c>
      <c r="V213" s="2">
        <f t="shared" si="18"/>
        <v>6.0250425537459291</v>
      </c>
      <c r="W213" s="2">
        <f t="shared" si="21"/>
        <v>2.8856288049921996</v>
      </c>
      <c r="X213" t="s">
        <v>17</v>
      </c>
    </row>
    <row r="214" spans="2:29">
      <c r="B214" s="3"/>
      <c r="C214" s="3">
        <v>28</v>
      </c>
      <c r="D214" s="3">
        <v>28</v>
      </c>
      <c r="E214" s="3">
        <v>128</v>
      </c>
      <c r="F214" s="3">
        <v>8</v>
      </c>
      <c r="G214" s="3">
        <v>512</v>
      </c>
      <c r="H214" s="3">
        <v>1</v>
      </c>
      <c r="I214" s="3">
        <v>1</v>
      </c>
      <c r="J214" s="3">
        <v>0</v>
      </c>
      <c r="K214" s="3">
        <v>0</v>
      </c>
      <c r="L214" s="3">
        <v>2</v>
      </c>
      <c r="M214" s="3">
        <v>2</v>
      </c>
      <c r="N214" s="2">
        <v>0.1</v>
      </c>
      <c r="O214" s="2">
        <v>0.23699999999999999</v>
      </c>
      <c r="P214" s="2">
        <v>0.14499999999999999</v>
      </c>
      <c r="R214" s="4">
        <f t="shared" si="11"/>
        <v>14</v>
      </c>
      <c r="S214" s="4">
        <f t="shared" si="12"/>
        <v>14</v>
      </c>
      <c r="T214" s="2">
        <f t="shared" si="19"/>
        <v>0.48199999999999998</v>
      </c>
      <c r="U214" s="2">
        <f t="shared" si="20"/>
        <v>2.0552089599999999</v>
      </c>
      <c r="V214" s="2">
        <f t="shared" si="18"/>
        <v>0.86717677637130808</v>
      </c>
      <c r="W214" s="2">
        <f t="shared" si="21"/>
        <v>1.4173854896551723</v>
      </c>
      <c r="X214" t="s">
        <v>16</v>
      </c>
    </row>
    <row r="215" spans="2:29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 s="2">
        <v>0.113</v>
      </c>
      <c r="O215" s="2">
        <v>0.123</v>
      </c>
      <c r="P215" s="2">
        <v>0.14099999999999999</v>
      </c>
      <c r="R215" s="4">
        <f t="shared" si="11"/>
        <v>14</v>
      </c>
      <c r="S215" s="4">
        <f t="shared" si="12"/>
        <v>14</v>
      </c>
      <c r="T215" s="2">
        <f t="shared" si="19"/>
        <v>0.377</v>
      </c>
      <c r="U215" s="2">
        <f t="shared" si="20"/>
        <v>1.8187689911504423</v>
      </c>
      <c r="V215" s="2">
        <f t="shared" si="18"/>
        <v>1.6709015934959348</v>
      </c>
      <c r="W215" s="2">
        <f t="shared" si="21"/>
        <v>1.4575950070921988</v>
      </c>
      <c r="X215" t="s">
        <v>16</v>
      </c>
    </row>
    <row r="216" spans="2:29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 s="2">
        <v>0.318</v>
      </c>
      <c r="O216" s="2">
        <v>0.315</v>
      </c>
      <c r="P216" s="2">
        <v>0.46200000000000002</v>
      </c>
      <c r="R216" s="4">
        <f t="shared" si="11"/>
        <v>14</v>
      </c>
      <c r="S216" s="4">
        <f t="shared" si="12"/>
        <v>14</v>
      </c>
      <c r="T216" s="2">
        <f t="shared" si="19"/>
        <v>1.095</v>
      </c>
      <c r="U216" s="2">
        <f t="shared" si="20"/>
        <v>5.8166291320754704</v>
      </c>
      <c r="V216" s="2">
        <f t="shared" si="18"/>
        <v>5.8720255999999997</v>
      </c>
      <c r="W216" s="2">
        <f t="shared" si="21"/>
        <v>4.0036538181818182</v>
      </c>
      <c r="X216" t="s">
        <v>17</v>
      </c>
    </row>
    <row r="217" spans="2:29">
      <c r="B217" s="3"/>
      <c r="C217" s="3">
        <v>14</v>
      </c>
      <c r="D217" s="3">
        <v>14</v>
      </c>
      <c r="E217" s="3">
        <v>256</v>
      </c>
      <c r="F217" s="3">
        <v>8</v>
      </c>
      <c r="G217" s="3">
        <v>1024</v>
      </c>
      <c r="H217" s="3">
        <v>1</v>
      </c>
      <c r="I217" s="3">
        <v>1</v>
      </c>
      <c r="J217" s="3">
        <v>0</v>
      </c>
      <c r="K217" s="3">
        <v>0</v>
      </c>
      <c r="L217" s="3">
        <v>2</v>
      </c>
      <c r="M217" s="3">
        <v>2</v>
      </c>
      <c r="N217" s="2">
        <v>0.11799999999999999</v>
      </c>
      <c r="O217" s="2">
        <v>0.20300000000000001</v>
      </c>
      <c r="P217" s="2">
        <v>0.159</v>
      </c>
      <c r="R217" s="4">
        <f t="shared" si="11"/>
        <v>7</v>
      </c>
      <c r="S217" s="4">
        <f t="shared" si="12"/>
        <v>7</v>
      </c>
      <c r="T217" s="2">
        <f t="shared" si="19"/>
        <v>0.48</v>
      </c>
      <c r="U217" s="2">
        <f t="shared" si="20"/>
        <v>1.7417025084745763</v>
      </c>
      <c r="V217" s="2">
        <f t="shared" si="18"/>
        <v>1.0124182068965517</v>
      </c>
      <c r="W217" s="2">
        <f t="shared" si="21"/>
        <v>1.2925842515723269</v>
      </c>
      <c r="X217" t="s">
        <v>16</v>
      </c>
    </row>
    <row r="218" spans="2:29">
      <c r="B218" s="3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 s="2">
        <v>0.11600000000000001</v>
      </c>
      <c r="O218" s="2">
        <v>0.124</v>
      </c>
      <c r="P218" s="2">
        <v>0.14699999999999999</v>
      </c>
      <c r="R218" s="4">
        <f t="shared" si="11"/>
        <v>7</v>
      </c>
      <c r="S218" s="4">
        <f t="shared" si="12"/>
        <v>7</v>
      </c>
      <c r="T218" s="2">
        <f t="shared" si="19"/>
        <v>0.38700000000000001</v>
      </c>
      <c r="U218" s="2">
        <f t="shared" si="20"/>
        <v>1.7717318620689655</v>
      </c>
      <c r="V218" s="2">
        <f t="shared" si="18"/>
        <v>1.6574265806451611</v>
      </c>
      <c r="W218" s="2">
        <f t="shared" si="21"/>
        <v>1.3981013333333334</v>
      </c>
      <c r="X218" t="s">
        <v>16</v>
      </c>
    </row>
    <row r="219" spans="2:29">
      <c r="B219" s="3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 s="2">
        <v>0.42</v>
      </c>
      <c r="O219" s="2">
        <v>0.48699999999999999</v>
      </c>
      <c r="P219" s="2">
        <v>0.48099999999999998</v>
      </c>
      <c r="R219" s="4">
        <f t="shared" si="11"/>
        <v>7</v>
      </c>
      <c r="S219" s="4">
        <f t="shared" si="12"/>
        <v>7</v>
      </c>
      <c r="T219" s="2">
        <f t="shared" si="19"/>
        <v>1.3879999999999999</v>
      </c>
      <c r="U219" s="2">
        <f t="shared" si="20"/>
        <v>1.9573418666666667</v>
      </c>
      <c r="V219" s="2">
        <f t="shared" si="18"/>
        <v>1.6880566406570843</v>
      </c>
      <c r="W219" s="2">
        <f t="shared" si="21"/>
        <v>1.7091134802494803</v>
      </c>
      <c r="X219" t="s">
        <v>16</v>
      </c>
    </row>
    <row r="220" spans="2:29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 s="2">
        <v>0.60399999999999998</v>
      </c>
      <c r="O220" s="2">
        <v>0.60399999999999998</v>
      </c>
      <c r="P220" s="2">
        <v>1.143</v>
      </c>
      <c r="R220" s="4">
        <f t="shared" si="11"/>
        <v>56</v>
      </c>
      <c r="S220" s="4">
        <f t="shared" si="12"/>
        <v>56</v>
      </c>
      <c r="T220" s="2">
        <f t="shared" si="19"/>
        <v>2.351</v>
      </c>
      <c r="U220" s="2">
        <f t="shared" si="20"/>
        <v>6.1247949139072855</v>
      </c>
      <c r="V220" s="2">
        <f t="shared" si="18"/>
        <v>6.1247949139072855</v>
      </c>
      <c r="W220" s="2">
        <f t="shared" si="21"/>
        <v>3.236549543307087</v>
      </c>
      <c r="X220" t="s">
        <v>17</v>
      </c>
    </row>
    <row r="221" spans="2:29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 s="2">
        <v>0.17</v>
      </c>
      <c r="O221" s="2">
        <v>0.39100000000000001</v>
      </c>
      <c r="P221" s="2">
        <v>0.33900000000000002</v>
      </c>
      <c r="R221" s="4">
        <f t="shared" si="11"/>
        <v>28</v>
      </c>
      <c r="S221" s="4">
        <f t="shared" si="12"/>
        <v>28</v>
      </c>
      <c r="T221" s="2">
        <f t="shared" si="19"/>
        <v>0.90000000000000013</v>
      </c>
      <c r="U221" s="2">
        <f t="shared" si="20"/>
        <v>2.4178928941176472</v>
      </c>
      <c r="V221" s="2">
        <f t="shared" si="18"/>
        <v>1.0512577800511509</v>
      </c>
      <c r="W221" s="2">
        <f t="shared" si="21"/>
        <v>1.2125126607669616</v>
      </c>
      <c r="X221" t="s">
        <v>16</v>
      </c>
    </row>
    <row r="222" spans="2:29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 s="2">
        <v>0.55600000000000005</v>
      </c>
      <c r="O222" s="2">
        <v>0.55600000000000005</v>
      </c>
      <c r="P222" s="2">
        <v>0.96299999999999997</v>
      </c>
      <c r="R222" s="4">
        <f t="shared" si="11"/>
        <v>28</v>
      </c>
      <c r="S222" s="4">
        <f t="shared" si="12"/>
        <v>28</v>
      </c>
      <c r="T222" s="2">
        <f t="shared" si="19"/>
        <v>2.0750000000000002</v>
      </c>
      <c r="U222" s="2">
        <f t="shared" si="20"/>
        <v>6.6535541870503581</v>
      </c>
      <c r="V222" s="2">
        <f t="shared" si="18"/>
        <v>6.6535541870503581</v>
      </c>
      <c r="W222" s="2">
        <f t="shared" si="21"/>
        <v>3.8415120747663551</v>
      </c>
      <c r="X222" t="s">
        <v>17</v>
      </c>
    </row>
    <row r="223" spans="2:29">
      <c r="C223" s="3">
        <v>28</v>
      </c>
      <c r="D223" s="3">
        <v>28</v>
      </c>
      <c r="E223" s="3">
        <v>128</v>
      </c>
      <c r="F223" s="3">
        <v>16</v>
      </c>
      <c r="G223" s="3">
        <v>512</v>
      </c>
      <c r="H223" s="3">
        <v>1</v>
      </c>
      <c r="I223" s="3">
        <v>1</v>
      </c>
      <c r="J223" s="3">
        <v>0</v>
      </c>
      <c r="K223" s="3">
        <v>0</v>
      </c>
      <c r="L223" s="3">
        <v>2</v>
      </c>
      <c r="M223" s="3">
        <v>2</v>
      </c>
      <c r="N223" s="2">
        <v>0.156</v>
      </c>
      <c r="O223" s="2">
        <v>0.29699999999999999</v>
      </c>
      <c r="P223" s="2">
        <v>0.23300000000000001</v>
      </c>
      <c r="R223" s="4">
        <f t="shared" si="11"/>
        <v>14</v>
      </c>
      <c r="S223" s="4">
        <f t="shared" si="12"/>
        <v>14</v>
      </c>
      <c r="T223" s="2">
        <f t="shared" si="19"/>
        <v>0.68599999999999994</v>
      </c>
      <c r="U223" s="2">
        <f t="shared" si="20"/>
        <v>2.6348832820512822</v>
      </c>
      <c r="V223" s="2">
        <f t="shared" si="18"/>
        <v>1.3839790976430977</v>
      </c>
      <c r="W223" s="2">
        <f t="shared" si="21"/>
        <v>1.764127862660944</v>
      </c>
      <c r="X223" t="s">
        <v>16</v>
      </c>
    </row>
    <row r="224" spans="2:29">
      <c r="B224" s="3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 s="2">
        <v>0.161</v>
      </c>
      <c r="O224" s="2">
        <v>0.17199999999999999</v>
      </c>
      <c r="P224" s="2">
        <v>0.20899999999999999</v>
      </c>
      <c r="R224" s="4">
        <f t="shared" si="11"/>
        <v>14</v>
      </c>
      <c r="S224" s="4">
        <f t="shared" si="12"/>
        <v>14</v>
      </c>
      <c r="T224" s="2">
        <f t="shared" si="19"/>
        <v>0.54199999999999993</v>
      </c>
      <c r="U224" s="2">
        <f t="shared" si="20"/>
        <v>2.553054608695652</v>
      </c>
      <c r="V224" s="2">
        <f t="shared" si="18"/>
        <v>2.3897778604651165</v>
      </c>
      <c r="W224" s="2">
        <f t="shared" si="21"/>
        <v>1.9667071387559809</v>
      </c>
      <c r="X224" t="s">
        <v>16</v>
      </c>
    </row>
    <row r="225" spans="2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 s="2">
        <v>0.57099999999999995</v>
      </c>
      <c r="O225" s="2">
        <v>0.64800000000000002</v>
      </c>
      <c r="P225" s="2">
        <v>0.66900000000000004</v>
      </c>
      <c r="R225" s="4">
        <f t="shared" si="11"/>
        <v>14</v>
      </c>
      <c r="S225" s="4">
        <f t="shared" si="12"/>
        <v>14</v>
      </c>
      <c r="T225" s="2">
        <f t="shared" si="19"/>
        <v>1.8879999999999999</v>
      </c>
      <c r="U225" s="2">
        <f t="shared" si="20"/>
        <v>6.4787672994746055</v>
      </c>
      <c r="V225" s="2">
        <f t="shared" si="18"/>
        <v>5.7089137777777772</v>
      </c>
      <c r="W225" s="2">
        <f t="shared" si="21"/>
        <v>5.5297102062780272</v>
      </c>
      <c r="X225" t="s">
        <v>17</v>
      </c>
    </row>
    <row r="226" spans="2:24">
      <c r="C226" s="3">
        <v>14</v>
      </c>
      <c r="D226" s="3">
        <v>14</v>
      </c>
      <c r="E226" s="3">
        <v>256</v>
      </c>
      <c r="F226" s="3">
        <v>16</v>
      </c>
      <c r="G226" s="3">
        <v>1024</v>
      </c>
      <c r="H226" s="3">
        <v>1</v>
      </c>
      <c r="I226" s="3">
        <v>1</v>
      </c>
      <c r="J226" s="3">
        <v>0</v>
      </c>
      <c r="K226" s="3">
        <v>0</v>
      </c>
      <c r="L226" s="3">
        <v>2</v>
      </c>
      <c r="M226" s="3">
        <v>2</v>
      </c>
      <c r="N226" s="2">
        <v>0.17199999999999999</v>
      </c>
      <c r="O226" s="2">
        <v>0.26500000000000001</v>
      </c>
      <c r="P226" s="2">
        <v>0.217</v>
      </c>
      <c r="R226" s="4">
        <f t="shared" si="11"/>
        <v>7</v>
      </c>
      <c r="S226" s="4">
        <f t="shared" si="12"/>
        <v>7</v>
      </c>
      <c r="T226" s="2">
        <f t="shared" si="19"/>
        <v>0.65400000000000003</v>
      </c>
      <c r="U226" s="2">
        <f t="shared" si="20"/>
        <v>2.3897778604651165</v>
      </c>
      <c r="V226" s="2">
        <f t="shared" si="18"/>
        <v>1.5511011018867924</v>
      </c>
      <c r="W226" s="2">
        <f t="shared" si="21"/>
        <v>1.8942018064516131</v>
      </c>
      <c r="X226" t="s">
        <v>16</v>
      </c>
    </row>
    <row r="227" spans="2:24">
      <c r="B227" s="3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 s="2">
        <v>0.19800000000000001</v>
      </c>
      <c r="O227" s="2">
        <v>0.20699999999999999</v>
      </c>
      <c r="P227" s="2">
        <v>0.20699999999999999</v>
      </c>
      <c r="R227" s="4">
        <f t="shared" si="11"/>
        <v>7</v>
      </c>
      <c r="S227" s="4">
        <f t="shared" si="12"/>
        <v>7</v>
      </c>
      <c r="T227" s="2">
        <f t="shared" si="19"/>
        <v>0.61199999999999999</v>
      </c>
      <c r="U227" s="2">
        <f t="shared" si="20"/>
        <v>2.0759686464646463</v>
      </c>
      <c r="V227" s="2">
        <f t="shared" si="18"/>
        <v>1.9857091400966185</v>
      </c>
      <c r="W227" s="2">
        <f t="shared" si="21"/>
        <v>1.9857091400966185</v>
      </c>
      <c r="X227" t="s">
        <v>16</v>
      </c>
    </row>
    <row r="228" spans="2:24">
      <c r="B228" s="3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 s="2">
        <v>0.69199999999999995</v>
      </c>
      <c r="O228" s="2">
        <v>0.91400000000000003</v>
      </c>
      <c r="P228" s="2">
        <v>0.86899999999999999</v>
      </c>
      <c r="R228" s="4">
        <f t="shared" si="11"/>
        <v>7</v>
      </c>
      <c r="S228" s="4">
        <f t="shared" si="12"/>
        <v>7</v>
      </c>
      <c r="T228" s="2">
        <f t="shared" si="19"/>
        <v>2.4749999999999996</v>
      </c>
      <c r="U228" s="2">
        <f t="shared" si="20"/>
        <v>2.3759641156069367</v>
      </c>
      <c r="V228" s="2">
        <f t="shared" si="18"/>
        <v>1.7988699868708973</v>
      </c>
      <c r="W228" s="2">
        <f t="shared" si="21"/>
        <v>1.8920220575373994</v>
      </c>
      <c r="X228" t="s">
        <v>16</v>
      </c>
    </row>
    <row r="229" spans="2:24">
      <c r="B229" s="3"/>
      <c r="C229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 s="2">
        <v>0.74399999999999999</v>
      </c>
      <c r="O229" s="2" t="s">
        <v>74</v>
      </c>
      <c r="P229" s="2">
        <v>1.845</v>
      </c>
      <c r="R229" s="4">
        <f t="shared" si="11"/>
        <v>349</v>
      </c>
      <c r="S229" s="4">
        <f t="shared" si="12"/>
        <v>80</v>
      </c>
      <c r="T229" s="2">
        <f>N229+P229</f>
        <v>2.589</v>
      </c>
      <c r="U229" s="2">
        <f t="shared" si="20"/>
        <v>1.9213763440860214</v>
      </c>
      <c r="V229" s="2" t="s">
        <v>74</v>
      </c>
      <c r="W229" s="2">
        <f t="shared" si="21"/>
        <v>0.77479891598915995</v>
      </c>
      <c r="X229" t="s">
        <v>16</v>
      </c>
    </row>
    <row r="230" spans="2:24">
      <c r="B230" s="3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 s="2">
        <v>4.57</v>
      </c>
      <c r="O230" s="2">
        <v>4.5709999999999997</v>
      </c>
      <c r="P230" s="2">
        <v>10.943</v>
      </c>
      <c r="R230" s="4">
        <f t="shared" si="11"/>
        <v>350</v>
      </c>
      <c r="S230" s="4">
        <f t="shared" si="12"/>
        <v>80</v>
      </c>
      <c r="T230" s="2">
        <f t="shared" si="19"/>
        <v>20.084</v>
      </c>
      <c r="U230" s="2">
        <f t="shared" si="20"/>
        <v>7.2276026258205688</v>
      </c>
      <c r="V230" s="2">
        <f t="shared" ref="V230:V268" si="22">(2*$R230*$S230*$F230*$G230*$E230*$I230*$H230)/(O230/1000)/10^12</f>
        <v>7.2260214395099549</v>
      </c>
      <c r="W230" s="2">
        <f t="shared" si="21"/>
        <v>3.0183810655213379</v>
      </c>
      <c r="X230" t="s">
        <v>17</v>
      </c>
    </row>
    <row r="231" spans="2:24">
      <c r="B231" s="3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 s="2">
        <v>9.7899999999999991</v>
      </c>
      <c r="O231" s="2">
        <v>22.378</v>
      </c>
      <c r="P231" s="2">
        <v>10.643000000000001</v>
      </c>
      <c r="R231" s="4">
        <f t="shared" si="11"/>
        <v>174</v>
      </c>
      <c r="S231" s="4">
        <f t="shared" si="12"/>
        <v>39</v>
      </c>
      <c r="T231" s="2">
        <f t="shared" si="19"/>
        <v>42.811</v>
      </c>
      <c r="U231" s="2">
        <f t="shared" si="20"/>
        <v>4.5426690091930544</v>
      </c>
      <c r="V231" s="2">
        <f t="shared" si="22"/>
        <v>1.9873415676110466</v>
      </c>
      <c r="W231" s="2">
        <f t="shared" si="21"/>
        <v>4.1785896457765661</v>
      </c>
      <c r="X231" t="s">
        <v>16</v>
      </c>
    </row>
    <row r="232" spans="2:24">
      <c r="B232" s="3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 s="2">
        <v>3.8959999999999999</v>
      </c>
      <c r="O232" s="2">
        <v>3.8719999999999999</v>
      </c>
      <c r="P232" s="2">
        <v>7.8230000000000004</v>
      </c>
      <c r="R232" s="4">
        <f t="shared" si="11"/>
        <v>175</v>
      </c>
      <c r="S232" s="4">
        <f t="shared" si="12"/>
        <v>40</v>
      </c>
      <c r="T232" s="2">
        <f t="shared" si="19"/>
        <v>15.591000000000001</v>
      </c>
      <c r="U232" s="2">
        <f t="shared" si="20"/>
        <v>8.4779630390143748</v>
      </c>
      <c r="V232" s="2">
        <f t="shared" si="22"/>
        <v>8.5305123966942151</v>
      </c>
      <c r="W232" s="2">
        <f t="shared" si="21"/>
        <v>4.222183816950019</v>
      </c>
      <c r="X232" t="s">
        <v>79</v>
      </c>
    </row>
    <row r="233" spans="2:24">
      <c r="B233" s="3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 s="2">
        <v>9.7050000000000001</v>
      </c>
      <c r="O233" s="2">
        <v>17.184000000000001</v>
      </c>
      <c r="P233" s="2">
        <v>10.029</v>
      </c>
      <c r="R233" s="4">
        <f t="shared" si="11"/>
        <v>87</v>
      </c>
      <c r="S233" s="4">
        <f t="shared" si="12"/>
        <v>19</v>
      </c>
      <c r="T233" s="2">
        <f t="shared" si="19"/>
        <v>36.918000000000006</v>
      </c>
      <c r="U233" s="2">
        <f t="shared" si="20"/>
        <v>4.4649565378670788</v>
      </c>
      <c r="V233" s="2">
        <f t="shared" si="22"/>
        <v>2.5216715083798884</v>
      </c>
      <c r="W233" s="2">
        <f t="shared" si="21"/>
        <v>4.3207102602452885</v>
      </c>
      <c r="X233" t="s">
        <v>16</v>
      </c>
    </row>
    <row r="234" spans="2:24">
      <c r="B234" s="3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 s="2">
        <v>3.5489999999999999</v>
      </c>
      <c r="O234" s="2">
        <v>3.552</v>
      </c>
      <c r="P234" s="2">
        <v>6.6630000000000003</v>
      </c>
      <c r="R234" s="4">
        <f t="shared" si="11"/>
        <v>84</v>
      </c>
      <c r="S234" s="4">
        <f t="shared" si="12"/>
        <v>20</v>
      </c>
      <c r="T234" s="2">
        <f t="shared" si="19"/>
        <v>13.763999999999999</v>
      </c>
      <c r="U234" s="2">
        <f t="shared" si="20"/>
        <v>8.9346120710059154</v>
      </c>
      <c r="V234" s="2">
        <f t="shared" si="22"/>
        <v>8.9270659459459445</v>
      </c>
      <c r="W234" s="2">
        <f t="shared" si="21"/>
        <v>4.7589581629896438</v>
      </c>
      <c r="X234" t="s">
        <v>79</v>
      </c>
    </row>
    <row r="235" spans="2:24">
      <c r="B235" s="3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 s="2">
        <v>8.7579999999999991</v>
      </c>
      <c r="O235" s="2">
        <v>13.920999999999999</v>
      </c>
      <c r="P235" s="2">
        <v>9.0129999999999999</v>
      </c>
      <c r="R235" s="4">
        <f t="shared" si="11"/>
        <v>41</v>
      </c>
      <c r="S235" s="4">
        <f t="shared" si="12"/>
        <v>9</v>
      </c>
      <c r="T235" s="2">
        <f t="shared" si="19"/>
        <v>31.692</v>
      </c>
      <c r="U235" s="2">
        <f t="shared" si="20"/>
        <v>4.4179555149577538</v>
      </c>
      <c r="V235" s="2">
        <f t="shared" si="22"/>
        <v>2.7794306730838301</v>
      </c>
      <c r="W235" s="2">
        <f t="shared" si="21"/>
        <v>4.2929606568290248</v>
      </c>
      <c r="X235" t="s">
        <v>16</v>
      </c>
    </row>
    <row r="236" spans="2:24">
      <c r="B236" s="3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 s="2">
        <v>4.282</v>
      </c>
      <c r="O236" s="2">
        <v>4.32</v>
      </c>
      <c r="P236" s="2">
        <v>3.069</v>
      </c>
      <c r="R236" s="4">
        <f t="shared" si="11"/>
        <v>42</v>
      </c>
      <c r="S236" s="4">
        <f t="shared" si="12"/>
        <v>10</v>
      </c>
      <c r="T236" s="2">
        <f t="shared" si="19"/>
        <v>11.670999999999999</v>
      </c>
      <c r="U236" s="2">
        <f t="shared" si="20"/>
        <v>7.405170070060719</v>
      </c>
      <c r="V236" s="2">
        <f t="shared" si="22"/>
        <v>7.3400319999999999</v>
      </c>
      <c r="W236" s="2">
        <f t="shared" si="21"/>
        <v>10.332009853372433</v>
      </c>
      <c r="X236" t="s">
        <v>79</v>
      </c>
    </row>
    <row r="237" spans="2:24">
      <c r="B237" s="3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 s="2">
        <v>0.29799999999999999</v>
      </c>
      <c r="O237" s="2">
        <v>0.32</v>
      </c>
      <c r="P237" s="2">
        <v>0.92600000000000005</v>
      </c>
      <c r="R237" s="4">
        <f t="shared" si="11"/>
        <v>112</v>
      </c>
      <c r="S237" s="4">
        <f t="shared" si="12"/>
        <v>112</v>
      </c>
      <c r="T237" s="2">
        <f t="shared" si="19"/>
        <v>1.544</v>
      </c>
      <c r="U237" s="2">
        <f t="shared" si="20"/>
        <v>2.7586697449664435</v>
      </c>
      <c r="V237" s="2">
        <f t="shared" si="22"/>
        <v>2.5690111999999998</v>
      </c>
      <c r="W237" s="2">
        <f t="shared" si="21"/>
        <v>0.88777924838012956</v>
      </c>
      <c r="X237" t="s">
        <v>16</v>
      </c>
    </row>
    <row r="238" spans="2:24">
      <c r="B238" s="3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0.29899999999999999</v>
      </c>
      <c r="O238" s="2">
        <v>0.28799999999999998</v>
      </c>
      <c r="P238" s="2">
        <v>0.55400000000000005</v>
      </c>
      <c r="R238" s="4">
        <f t="shared" si="11"/>
        <v>56</v>
      </c>
      <c r="S238" s="4">
        <f t="shared" si="12"/>
        <v>56</v>
      </c>
      <c r="T238" s="2">
        <f t="shared" si="19"/>
        <v>1.141</v>
      </c>
      <c r="U238" s="2">
        <f t="shared" si="20"/>
        <v>2.7494434247491641</v>
      </c>
      <c r="V238" s="2">
        <f t="shared" si="22"/>
        <v>2.854456888888889</v>
      </c>
      <c r="W238" s="2">
        <f t="shared" si="21"/>
        <v>1.4839053862815883</v>
      </c>
      <c r="X238" t="s">
        <v>16</v>
      </c>
    </row>
    <row r="239" spans="2:24">
      <c r="B239" s="3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0.26800000000000002</v>
      </c>
      <c r="O239" s="2">
        <v>0.315</v>
      </c>
      <c r="P239" s="2">
        <v>0.56399999999999995</v>
      </c>
      <c r="R239" s="4">
        <f t="shared" si="11"/>
        <v>56</v>
      </c>
      <c r="S239" s="4">
        <f t="shared" si="12"/>
        <v>56</v>
      </c>
      <c r="T239" s="2">
        <f t="shared" si="19"/>
        <v>1.1469999999999998</v>
      </c>
      <c r="U239" s="2">
        <f t="shared" ref="U239:U268" si="23">(2*$R239*$S239*$F239*$G239*$E239*$I239*$H239)/(N239/1000)/10^12</f>
        <v>3.0674760597014927</v>
      </c>
      <c r="V239" s="2">
        <f t="shared" si="22"/>
        <v>2.6097891555555557</v>
      </c>
      <c r="W239" s="2">
        <f t="shared" ref="W239:W268" si="24">(2*$R239*$S239*$F239*$G239*$E239*$I239*$H239)/(P239/1000)/10^12</f>
        <v>1.4575950070921988</v>
      </c>
      <c r="X239" t="s">
        <v>16</v>
      </c>
    </row>
    <row r="240" spans="2:24">
      <c r="B240" s="3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 s="2">
        <v>0.16500000000000001</v>
      </c>
      <c r="O240" s="2">
        <v>0.48899999999999999</v>
      </c>
      <c r="P240" s="2">
        <v>0.26700000000000002</v>
      </c>
      <c r="R240" s="4">
        <f t="shared" ref="R240:R268" si="25">1+ROUNDDOWN((($C240-$H240+2*$J240)/$L240),0)</f>
        <v>28</v>
      </c>
      <c r="S240" s="4">
        <f t="shared" ref="S240:S268" si="26">1+ROUNDDOWN((($D240-$I240+2*$K240)/$M240),0)</f>
        <v>28</v>
      </c>
      <c r="T240" s="2">
        <f t="shared" si="19"/>
        <v>0.92100000000000004</v>
      </c>
      <c r="U240" s="2">
        <f t="shared" si="23"/>
        <v>2.4911623757575758</v>
      </c>
      <c r="V240" s="2">
        <f t="shared" si="22"/>
        <v>0.84057626175869127</v>
      </c>
      <c r="W240" s="2">
        <f t="shared" si="24"/>
        <v>1.5394823670411983</v>
      </c>
      <c r="X240" t="s">
        <v>16</v>
      </c>
    </row>
    <row r="241" spans="2:24">
      <c r="B241" s="3"/>
      <c r="C241" s="3">
        <v>28</v>
      </c>
      <c r="D241" s="3">
        <v>28</v>
      </c>
      <c r="E241" s="3">
        <v>128</v>
      </c>
      <c r="F241">
        <v>8</v>
      </c>
      <c r="G241" s="3">
        <v>512</v>
      </c>
      <c r="H241" s="3">
        <v>1</v>
      </c>
      <c r="I241" s="3">
        <v>1</v>
      </c>
      <c r="J241" s="3">
        <v>0</v>
      </c>
      <c r="K241" s="3">
        <v>0</v>
      </c>
      <c r="L241" s="3">
        <v>1</v>
      </c>
      <c r="M241" s="3">
        <v>1</v>
      </c>
      <c r="N241" s="2">
        <v>0.254</v>
      </c>
      <c r="O241" s="2">
        <v>0.308</v>
      </c>
      <c r="P241" s="2">
        <v>0.34599999999999997</v>
      </c>
      <c r="R241" s="4">
        <f t="shared" si="25"/>
        <v>28</v>
      </c>
      <c r="S241" s="4">
        <f t="shared" si="26"/>
        <v>28</v>
      </c>
      <c r="T241" s="2">
        <f t="shared" si="19"/>
        <v>0.90800000000000003</v>
      </c>
      <c r="U241" s="2">
        <f t="shared" si="23"/>
        <v>3.236549543307087</v>
      </c>
      <c r="V241" s="2">
        <f t="shared" si="22"/>
        <v>2.6691025454545456</v>
      </c>
      <c r="W241" s="2">
        <f t="shared" si="24"/>
        <v>2.3759641156069367</v>
      </c>
      <c r="X241" t="s">
        <v>16</v>
      </c>
    </row>
    <row r="242" spans="2:24">
      <c r="B242" s="3"/>
      <c r="C242" s="3">
        <v>28</v>
      </c>
      <c r="D242" s="3">
        <v>28</v>
      </c>
      <c r="E242" s="3">
        <v>512</v>
      </c>
      <c r="F242">
        <v>8</v>
      </c>
      <c r="G242" s="3">
        <v>128</v>
      </c>
      <c r="H242" s="3">
        <v>1</v>
      </c>
      <c r="I242" s="3">
        <v>1</v>
      </c>
      <c r="J242" s="3">
        <v>0</v>
      </c>
      <c r="K242" s="3">
        <v>0</v>
      </c>
      <c r="L242" s="3">
        <v>1</v>
      </c>
      <c r="M242" s="3">
        <v>1</v>
      </c>
      <c r="N242" s="2">
        <v>0.29499999999999998</v>
      </c>
      <c r="O242" s="2">
        <v>0.26800000000000002</v>
      </c>
      <c r="P242" s="2">
        <v>0.34100000000000003</v>
      </c>
      <c r="R242" s="4">
        <f t="shared" si="25"/>
        <v>28</v>
      </c>
      <c r="S242" s="4">
        <f t="shared" si="26"/>
        <v>28</v>
      </c>
      <c r="T242" s="2">
        <f t="shared" si="19"/>
        <v>0.90399999999999991</v>
      </c>
      <c r="U242" s="2">
        <f t="shared" si="23"/>
        <v>2.7867240135593221</v>
      </c>
      <c r="V242" s="2">
        <f t="shared" si="22"/>
        <v>3.0674760597014927</v>
      </c>
      <c r="W242" s="2">
        <f t="shared" si="24"/>
        <v>2.4108022991202342</v>
      </c>
      <c r="X242" t="s">
        <v>16</v>
      </c>
    </row>
    <row r="243" spans="2:24">
      <c r="B243" s="3"/>
      <c r="C243" s="3">
        <v>28</v>
      </c>
      <c r="D243" s="3">
        <v>28</v>
      </c>
      <c r="E243" s="3">
        <v>512</v>
      </c>
      <c r="F243">
        <v>8</v>
      </c>
      <c r="G243" s="3">
        <v>256</v>
      </c>
      <c r="H243" s="3">
        <v>1</v>
      </c>
      <c r="I243" s="3">
        <v>1</v>
      </c>
      <c r="J243" s="3">
        <v>0</v>
      </c>
      <c r="K243" s="3">
        <v>0</v>
      </c>
      <c r="L243" s="3">
        <v>2</v>
      </c>
      <c r="M243" s="3">
        <v>2</v>
      </c>
      <c r="N243" s="2">
        <v>0.19500000000000001</v>
      </c>
      <c r="O243" s="2">
        <v>0.41199999999999998</v>
      </c>
      <c r="P243" s="2">
        <v>0.246</v>
      </c>
      <c r="R243" s="4">
        <f t="shared" si="25"/>
        <v>14</v>
      </c>
      <c r="S243" s="4">
        <f t="shared" si="26"/>
        <v>14</v>
      </c>
      <c r="T243" s="2">
        <f t="shared" si="19"/>
        <v>0.85299999999999998</v>
      </c>
      <c r="U243" s="2">
        <f t="shared" si="23"/>
        <v>2.1079066256410255</v>
      </c>
      <c r="V243" s="2">
        <f t="shared" si="22"/>
        <v>0.99767425242718444</v>
      </c>
      <c r="W243" s="2">
        <f t="shared" si="24"/>
        <v>1.6709015934959348</v>
      </c>
      <c r="X243" t="s">
        <v>16</v>
      </c>
    </row>
    <row r="244" spans="2:24">
      <c r="B244" s="3"/>
      <c r="C244" s="3">
        <v>14</v>
      </c>
      <c r="D244" s="3">
        <v>14</v>
      </c>
      <c r="E244" s="3">
        <v>256</v>
      </c>
      <c r="F244">
        <v>8</v>
      </c>
      <c r="G244" s="3">
        <v>1024</v>
      </c>
      <c r="H244" s="3">
        <v>1</v>
      </c>
      <c r="I244" s="3">
        <v>1</v>
      </c>
      <c r="J244" s="3">
        <v>0</v>
      </c>
      <c r="K244" s="3">
        <v>0</v>
      </c>
      <c r="L244" s="3">
        <v>1</v>
      </c>
      <c r="M244" s="3">
        <v>1</v>
      </c>
      <c r="N244" s="2">
        <v>0.25800000000000001</v>
      </c>
      <c r="O244" s="2">
        <v>0.36899999999999999</v>
      </c>
      <c r="P244" s="2">
        <v>0.33800000000000002</v>
      </c>
      <c r="R244" s="4">
        <f t="shared" si="25"/>
        <v>14</v>
      </c>
      <c r="S244" s="4">
        <f t="shared" si="26"/>
        <v>14</v>
      </c>
      <c r="T244" s="2">
        <f t="shared" si="19"/>
        <v>0.96500000000000008</v>
      </c>
      <c r="U244" s="2">
        <f t="shared" si="23"/>
        <v>3.1863704806201554</v>
      </c>
      <c r="V244" s="2">
        <f t="shared" si="22"/>
        <v>2.2278687913279134</v>
      </c>
      <c r="W244" s="2">
        <f t="shared" si="24"/>
        <v>2.4321999526627218</v>
      </c>
      <c r="X244" t="s">
        <v>16</v>
      </c>
    </row>
    <row r="245" spans="2:24">
      <c r="B245" s="3"/>
      <c r="C245" s="3">
        <v>28</v>
      </c>
      <c r="D245" s="3">
        <v>28</v>
      </c>
      <c r="E245" s="3">
        <v>512</v>
      </c>
      <c r="F245">
        <v>8</v>
      </c>
      <c r="G245" s="3">
        <v>1024</v>
      </c>
      <c r="H245" s="3">
        <v>1</v>
      </c>
      <c r="I245" s="3">
        <v>1</v>
      </c>
      <c r="J245" s="3">
        <v>0</v>
      </c>
      <c r="K245" s="3">
        <v>0</v>
      </c>
      <c r="L245" s="3">
        <v>2</v>
      </c>
      <c r="M245" s="3">
        <v>2</v>
      </c>
      <c r="N245" s="2">
        <v>0.54500000000000004</v>
      </c>
      <c r="O245" s="2">
        <v>1.0109999999999999</v>
      </c>
      <c r="P245" s="2">
        <v>0.64500000000000002</v>
      </c>
      <c r="R245" s="4">
        <f t="shared" si="25"/>
        <v>14</v>
      </c>
      <c r="S245" s="4">
        <f t="shared" si="26"/>
        <v>14</v>
      </c>
      <c r="T245" s="2">
        <f t="shared" si="19"/>
        <v>2.2010000000000001</v>
      </c>
      <c r="U245" s="2">
        <f t="shared" si="23"/>
        <v>3.0168204917431192</v>
      </c>
      <c r="V245" s="2">
        <f t="shared" si="22"/>
        <v>1.6262781088031653</v>
      </c>
      <c r="W245" s="2">
        <f t="shared" si="24"/>
        <v>2.5490963844961234</v>
      </c>
      <c r="X245" t="s">
        <v>16</v>
      </c>
    </row>
    <row r="246" spans="2:24">
      <c r="B246" s="3"/>
      <c r="C246" s="3">
        <v>14</v>
      </c>
      <c r="D246" s="3">
        <v>14</v>
      </c>
      <c r="E246" s="3">
        <v>1024</v>
      </c>
      <c r="F246">
        <v>8</v>
      </c>
      <c r="G246" s="3">
        <v>256</v>
      </c>
      <c r="H246" s="3">
        <v>1</v>
      </c>
      <c r="I246" s="3">
        <v>1</v>
      </c>
      <c r="J246" s="3">
        <v>0</v>
      </c>
      <c r="K246" s="3">
        <v>0</v>
      </c>
      <c r="L246" s="3">
        <v>1</v>
      </c>
      <c r="M246" s="3">
        <v>1</v>
      </c>
      <c r="N246" s="2">
        <v>0.35799999999999998</v>
      </c>
      <c r="O246" s="2">
        <v>0.26900000000000002</v>
      </c>
      <c r="P246" s="2">
        <v>0.34100000000000003</v>
      </c>
      <c r="R246" s="4">
        <f t="shared" si="25"/>
        <v>14</v>
      </c>
      <c r="S246" s="4">
        <f t="shared" si="26"/>
        <v>14</v>
      </c>
      <c r="T246" s="2">
        <f t="shared" si="19"/>
        <v>0.96799999999999997</v>
      </c>
      <c r="U246" s="2">
        <f t="shared" si="23"/>
        <v>2.2963228603351959</v>
      </c>
      <c r="V246" s="2">
        <f t="shared" si="22"/>
        <v>3.0560728029739774</v>
      </c>
      <c r="W246" s="2">
        <f t="shared" si="24"/>
        <v>2.4108022991202342</v>
      </c>
      <c r="X246" t="s">
        <v>16</v>
      </c>
    </row>
    <row r="247" spans="2:24">
      <c r="B247" s="3"/>
      <c r="C247" s="3">
        <v>14</v>
      </c>
      <c r="D247" s="3">
        <v>14</v>
      </c>
      <c r="E247" s="3">
        <v>256</v>
      </c>
      <c r="F247">
        <v>8</v>
      </c>
      <c r="G247" s="3">
        <v>1024</v>
      </c>
      <c r="H247" s="3">
        <v>1</v>
      </c>
      <c r="I247" s="3">
        <v>1</v>
      </c>
      <c r="J247" s="3">
        <v>0</v>
      </c>
      <c r="K247" s="3">
        <v>0</v>
      </c>
      <c r="L247" s="3">
        <v>1</v>
      </c>
      <c r="M247" s="3">
        <v>1</v>
      </c>
      <c r="N247" s="2">
        <v>0.25700000000000001</v>
      </c>
      <c r="O247" s="2">
        <v>0.36899999999999999</v>
      </c>
      <c r="P247" s="2">
        <v>0.33800000000000002</v>
      </c>
      <c r="R247" s="4">
        <f t="shared" si="25"/>
        <v>14</v>
      </c>
      <c r="S247" s="4">
        <f t="shared" si="26"/>
        <v>14</v>
      </c>
      <c r="T247" s="2">
        <f t="shared" si="19"/>
        <v>0.96399999999999997</v>
      </c>
      <c r="U247" s="2">
        <f t="shared" si="23"/>
        <v>3.1987688093385214</v>
      </c>
      <c r="V247" s="2">
        <f t="shared" si="22"/>
        <v>2.2278687913279134</v>
      </c>
      <c r="W247" s="2">
        <f t="shared" si="24"/>
        <v>2.4321999526627218</v>
      </c>
      <c r="X247" t="s">
        <v>16</v>
      </c>
    </row>
    <row r="248" spans="2:24">
      <c r="B248" s="3"/>
      <c r="C248" s="3">
        <v>14</v>
      </c>
      <c r="D248" s="3">
        <v>14</v>
      </c>
      <c r="E248" s="3">
        <v>1024</v>
      </c>
      <c r="F248">
        <v>8</v>
      </c>
      <c r="G248" s="3">
        <v>512</v>
      </c>
      <c r="H248" s="3">
        <v>1</v>
      </c>
      <c r="I248" s="3">
        <v>1</v>
      </c>
      <c r="J248" s="3">
        <v>0</v>
      </c>
      <c r="K248" s="3">
        <v>0</v>
      </c>
      <c r="L248" s="3">
        <v>2</v>
      </c>
      <c r="M248" s="3">
        <v>2</v>
      </c>
      <c r="N248" s="2">
        <v>0.22500000000000001</v>
      </c>
      <c r="O248" s="2">
        <v>0.29699999999999999</v>
      </c>
      <c r="P248" s="2">
        <v>0.25600000000000001</v>
      </c>
      <c r="R248" s="4">
        <f t="shared" si="25"/>
        <v>7</v>
      </c>
      <c r="S248" s="4">
        <f t="shared" si="26"/>
        <v>7</v>
      </c>
      <c r="T248" s="2">
        <f t="shared" si="19"/>
        <v>0.77800000000000002</v>
      </c>
      <c r="U248" s="2">
        <f t="shared" si="23"/>
        <v>1.8268524088888889</v>
      </c>
      <c r="V248" s="2">
        <f t="shared" si="22"/>
        <v>1.3839790976430977</v>
      </c>
      <c r="W248" s="2">
        <f t="shared" si="24"/>
        <v>1.6056319999999999</v>
      </c>
      <c r="X248" t="s">
        <v>16</v>
      </c>
    </row>
    <row r="249" spans="2:24">
      <c r="B249" s="3"/>
      <c r="C249" s="3">
        <v>7</v>
      </c>
      <c r="D249" s="3">
        <v>7</v>
      </c>
      <c r="E249" s="3">
        <v>512</v>
      </c>
      <c r="F249">
        <v>8</v>
      </c>
      <c r="G249" s="3">
        <v>512</v>
      </c>
      <c r="H249" s="3">
        <v>3</v>
      </c>
      <c r="I249" s="3">
        <v>3</v>
      </c>
      <c r="J249" s="3">
        <v>1</v>
      </c>
      <c r="K249" s="3">
        <v>1</v>
      </c>
      <c r="L249" s="3">
        <v>1</v>
      </c>
      <c r="M249" s="3">
        <v>1</v>
      </c>
      <c r="N249" s="2">
        <v>0.74399999999999999</v>
      </c>
      <c r="O249" s="2">
        <v>0.70199999999999996</v>
      </c>
      <c r="P249" s="2">
        <v>0.60099999999999998</v>
      </c>
      <c r="R249" s="4">
        <f t="shared" si="25"/>
        <v>7</v>
      </c>
      <c r="S249" s="4">
        <f t="shared" si="26"/>
        <v>7</v>
      </c>
      <c r="T249" s="2">
        <f t="shared" si="19"/>
        <v>2.0469999999999997</v>
      </c>
      <c r="U249" s="2">
        <f t="shared" si="23"/>
        <v>2.486139870967742</v>
      </c>
      <c r="V249" s="2">
        <f t="shared" si="22"/>
        <v>2.6348832820512822</v>
      </c>
      <c r="W249" s="2">
        <f t="shared" si="24"/>
        <v>3.0776839667221298</v>
      </c>
      <c r="X249" t="s">
        <v>17</v>
      </c>
    </row>
    <row r="250" spans="2:24">
      <c r="B250" s="3"/>
      <c r="C250" s="3">
        <v>7</v>
      </c>
      <c r="D250" s="3">
        <v>7</v>
      </c>
      <c r="E250" s="3">
        <v>512</v>
      </c>
      <c r="F250">
        <v>8</v>
      </c>
      <c r="G250" s="3">
        <v>2048</v>
      </c>
      <c r="H250" s="3">
        <v>1</v>
      </c>
      <c r="I250" s="3">
        <v>1</v>
      </c>
      <c r="J250" s="3">
        <v>0</v>
      </c>
      <c r="K250" s="3">
        <v>0</v>
      </c>
      <c r="L250" s="3">
        <v>1</v>
      </c>
      <c r="M250" s="3">
        <v>1</v>
      </c>
      <c r="N250" s="2">
        <v>0.373</v>
      </c>
      <c r="O250" s="2">
        <v>0.41499999999999998</v>
      </c>
      <c r="P250" s="2">
        <v>0.48199999999999998</v>
      </c>
      <c r="R250" s="4">
        <f t="shared" si="25"/>
        <v>7</v>
      </c>
      <c r="S250" s="4">
        <f t="shared" si="26"/>
        <v>7</v>
      </c>
      <c r="T250" s="2">
        <f t="shared" si="19"/>
        <v>1.27</v>
      </c>
      <c r="U250" s="2">
        <f t="shared" si="23"/>
        <v>2.2039774369973189</v>
      </c>
      <c r="V250" s="2">
        <f t="shared" si="22"/>
        <v>1.9809242987951807</v>
      </c>
      <c r="W250" s="2">
        <f t="shared" si="24"/>
        <v>1.705567601659751</v>
      </c>
      <c r="X250" t="s">
        <v>16</v>
      </c>
    </row>
    <row r="251" spans="2:24">
      <c r="B251" s="3"/>
      <c r="C251" s="3">
        <v>14</v>
      </c>
      <c r="D251" s="3">
        <v>14</v>
      </c>
      <c r="E251" s="3">
        <v>1024</v>
      </c>
      <c r="F251">
        <v>8</v>
      </c>
      <c r="G251" s="3">
        <v>2048</v>
      </c>
      <c r="H251" s="3">
        <v>1</v>
      </c>
      <c r="I251" s="3">
        <v>1</v>
      </c>
      <c r="J251" s="3">
        <v>0</v>
      </c>
      <c r="K251" s="3">
        <v>0</v>
      </c>
      <c r="L251" s="3">
        <v>2</v>
      </c>
      <c r="M251" s="3">
        <v>2</v>
      </c>
      <c r="N251" s="2">
        <v>0.69699999999999995</v>
      </c>
      <c r="O251" s="2">
        <v>0.82299999999999995</v>
      </c>
      <c r="P251" s="2">
        <v>0.97599999999999998</v>
      </c>
      <c r="R251" s="4">
        <f t="shared" si="25"/>
        <v>7</v>
      </c>
      <c r="S251" s="4">
        <f t="shared" si="26"/>
        <v>7</v>
      </c>
      <c r="T251" s="2">
        <f t="shared" si="19"/>
        <v>2.496</v>
      </c>
      <c r="U251" s="2">
        <f t="shared" si="23"/>
        <v>2.3589198967001437</v>
      </c>
      <c r="V251" s="2">
        <f t="shared" si="22"/>
        <v>1.9977729866342648</v>
      </c>
      <c r="W251" s="2">
        <f t="shared" si="24"/>
        <v>1.6845975081967215</v>
      </c>
      <c r="X251" t="s">
        <v>16</v>
      </c>
    </row>
    <row r="252" spans="2:24">
      <c r="B252" s="3"/>
      <c r="C252" s="3">
        <v>7</v>
      </c>
      <c r="D252" s="3">
        <v>7</v>
      </c>
      <c r="E252" s="3">
        <v>2048</v>
      </c>
      <c r="F252">
        <v>8</v>
      </c>
      <c r="G252" s="3">
        <v>512</v>
      </c>
      <c r="H252" s="3">
        <v>1</v>
      </c>
      <c r="I252" s="3">
        <v>1</v>
      </c>
      <c r="J252" s="3">
        <v>0</v>
      </c>
      <c r="K252" s="3">
        <v>0</v>
      </c>
      <c r="L252" s="3">
        <v>1</v>
      </c>
      <c r="M252" s="3">
        <v>1</v>
      </c>
      <c r="N252" s="2">
        <v>0.41499999999999998</v>
      </c>
      <c r="O252" s="2">
        <v>0.38400000000000001</v>
      </c>
      <c r="P252" s="2">
        <v>0.495</v>
      </c>
      <c r="R252" s="4">
        <f t="shared" si="25"/>
        <v>7</v>
      </c>
      <c r="S252" s="4">
        <f t="shared" si="26"/>
        <v>7</v>
      </c>
      <c r="T252" s="2">
        <f t="shared" si="19"/>
        <v>1.294</v>
      </c>
      <c r="U252" s="2">
        <f t="shared" si="23"/>
        <v>1.9809242987951807</v>
      </c>
      <c r="V252" s="2">
        <f t="shared" si="22"/>
        <v>2.1408426666666664</v>
      </c>
      <c r="W252" s="2">
        <f t="shared" si="24"/>
        <v>1.6607749171717172</v>
      </c>
      <c r="X252" t="s">
        <v>16</v>
      </c>
    </row>
    <row r="253" spans="2:24">
      <c r="B253" s="3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 s="2">
        <v>0.56799999999999995</v>
      </c>
      <c r="O253" s="2">
        <v>0.61</v>
      </c>
      <c r="P253" s="2">
        <v>1.67</v>
      </c>
      <c r="R253" s="4">
        <f t="shared" si="25"/>
        <v>112</v>
      </c>
      <c r="S253" s="4">
        <f t="shared" si="26"/>
        <v>112</v>
      </c>
      <c r="T253" s="2">
        <f t="shared" si="19"/>
        <v>2.8479999999999999</v>
      </c>
      <c r="U253" s="2">
        <f t="shared" si="23"/>
        <v>2.894660507042254</v>
      </c>
      <c r="V253" s="2">
        <f t="shared" si="22"/>
        <v>2.6953560131147545</v>
      </c>
      <c r="W253" s="2">
        <f t="shared" si="24"/>
        <v>0.98453123832335343</v>
      </c>
      <c r="X253" t="s">
        <v>16</v>
      </c>
    </row>
    <row r="254" spans="2:24">
      <c r="B254" s="3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0.54</v>
      </c>
      <c r="O254" s="2">
        <v>0.496</v>
      </c>
      <c r="P254" s="2">
        <v>0.999</v>
      </c>
      <c r="R254" s="4">
        <f t="shared" si="25"/>
        <v>56</v>
      </c>
      <c r="S254" s="4">
        <f t="shared" si="26"/>
        <v>56</v>
      </c>
      <c r="T254" s="2">
        <f t="shared" si="19"/>
        <v>2.0350000000000001</v>
      </c>
      <c r="U254" s="2">
        <f t="shared" si="23"/>
        <v>3.0447540148148149</v>
      </c>
      <c r="V254" s="2">
        <f t="shared" si="22"/>
        <v>3.3148531612903223</v>
      </c>
      <c r="W254" s="2">
        <f t="shared" si="24"/>
        <v>1.6458129809809807</v>
      </c>
      <c r="X254" t="s">
        <v>16</v>
      </c>
    </row>
    <row r="255" spans="2:24">
      <c r="B255" s="3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0.46899999999999997</v>
      </c>
      <c r="O255" s="2">
        <v>0.56499999999999995</v>
      </c>
      <c r="P255" s="2">
        <v>1.0349999999999999</v>
      </c>
      <c r="R255" s="4">
        <f t="shared" si="25"/>
        <v>56</v>
      </c>
      <c r="S255" s="4">
        <f t="shared" si="26"/>
        <v>56</v>
      </c>
      <c r="T255" s="2">
        <f t="shared" si="19"/>
        <v>2.069</v>
      </c>
      <c r="U255" s="2">
        <f t="shared" si="23"/>
        <v>3.5056869253731349</v>
      </c>
      <c r="V255" s="2">
        <f t="shared" si="22"/>
        <v>2.9100303858407082</v>
      </c>
      <c r="W255" s="2">
        <f t="shared" si="24"/>
        <v>1.588567312077295</v>
      </c>
      <c r="X255" t="s">
        <v>16</v>
      </c>
    </row>
    <row r="256" spans="2:24">
      <c r="B256" s="3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 s="2">
        <v>0.25800000000000001</v>
      </c>
      <c r="O256" s="2">
        <v>0.84299999999999997</v>
      </c>
      <c r="P256" s="2">
        <v>0.49199999999999999</v>
      </c>
      <c r="R256" s="4">
        <f t="shared" si="25"/>
        <v>28</v>
      </c>
      <c r="S256" s="4">
        <f t="shared" si="26"/>
        <v>28</v>
      </c>
      <c r="T256" s="2">
        <f t="shared" si="19"/>
        <v>1.593</v>
      </c>
      <c r="U256" s="2">
        <f t="shared" si="23"/>
        <v>3.1863704806201554</v>
      </c>
      <c r="V256" s="2">
        <f t="shared" si="22"/>
        <v>0.97518811862396204</v>
      </c>
      <c r="W256" s="2">
        <f t="shared" si="24"/>
        <v>1.6709015934959348</v>
      </c>
      <c r="X256" t="s">
        <v>16</v>
      </c>
    </row>
    <row r="257" spans="2:24">
      <c r="B257" s="3"/>
      <c r="C257" s="3">
        <v>28</v>
      </c>
      <c r="D257" s="3">
        <v>28</v>
      </c>
      <c r="E257" s="3">
        <v>128</v>
      </c>
      <c r="F257">
        <v>16</v>
      </c>
      <c r="G257" s="3">
        <v>512</v>
      </c>
      <c r="H257" s="3">
        <v>1</v>
      </c>
      <c r="I257" s="3">
        <v>1</v>
      </c>
      <c r="J257" s="3">
        <v>0</v>
      </c>
      <c r="K257" s="3">
        <v>0</v>
      </c>
      <c r="L257" s="3">
        <v>1</v>
      </c>
      <c r="M257" s="3">
        <v>1</v>
      </c>
      <c r="N257" s="2">
        <v>0.45900000000000002</v>
      </c>
      <c r="O257" s="2">
        <v>0.48599999999999999</v>
      </c>
      <c r="P257" s="2">
        <v>0.628</v>
      </c>
      <c r="R257" s="4">
        <f t="shared" si="25"/>
        <v>28</v>
      </c>
      <c r="S257" s="4">
        <f t="shared" si="26"/>
        <v>28</v>
      </c>
      <c r="T257" s="2">
        <f t="shared" si="19"/>
        <v>1.573</v>
      </c>
      <c r="U257" s="2">
        <f t="shared" si="23"/>
        <v>3.5820635468409585</v>
      </c>
      <c r="V257" s="2">
        <f t="shared" si="22"/>
        <v>3.3830600164609055</v>
      </c>
      <c r="W257" s="2">
        <f t="shared" si="24"/>
        <v>2.618100585987261</v>
      </c>
      <c r="X257" t="s">
        <v>16</v>
      </c>
    </row>
    <row r="258" spans="2:24">
      <c r="B258" s="3"/>
      <c r="C258" s="3">
        <v>28</v>
      </c>
      <c r="D258" s="3">
        <v>28</v>
      </c>
      <c r="E258" s="3">
        <v>512</v>
      </c>
      <c r="F258">
        <v>16</v>
      </c>
      <c r="G258" s="3">
        <v>128</v>
      </c>
      <c r="H258" s="3">
        <v>1</v>
      </c>
      <c r="I258" s="3">
        <v>1</v>
      </c>
      <c r="J258" s="3">
        <v>0</v>
      </c>
      <c r="K258" s="3">
        <v>0</v>
      </c>
      <c r="L258" s="3">
        <v>1</v>
      </c>
      <c r="M258" s="3">
        <v>1</v>
      </c>
      <c r="N258" s="2">
        <v>0.47299999999999998</v>
      </c>
      <c r="O258" s="2">
        <v>0.47799999999999998</v>
      </c>
      <c r="P258" s="2">
        <v>0.625</v>
      </c>
      <c r="R258" s="4">
        <f t="shared" si="25"/>
        <v>28</v>
      </c>
      <c r="S258" s="4">
        <f t="shared" si="26"/>
        <v>28</v>
      </c>
      <c r="T258" s="2">
        <f t="shared" si="19"/>
        <v>1.5760000000000001</v>
      </c>
      <c r="U258" s="2">
        <f t="shared" si="23"/>
        <v>3.4760405243128969</v>
      </c>
      <c r="V258" s="2">
        <f t="shared" si="22"/>
        <v>3.4396802677824274</v>
      </c>
      <c r="W258" s="2">
        <f t="shared" si="24"/>
        <v>2.6306674688</v>
      </c>
      <c r="X258" t="s">
        <v>16</v>
      </c>
    </row>
    <row r="259" spans="2:24">
      <c r="B259" s="3"/>
      <c r="C259" s="3">
        <v>28</v>
      </c>
      <c r="D259" s="3">
        <v>28</v>
      </c>
      <c r="E259" s="3">
        <v>512</v>
      </c>
      <c r="F259">
        <v>16</v>
      </c>
      <c r="G259" s="3">
        <v>256</v>
      </c>
      <c r="H259" s="3">
        <v>1</v>
      </c>
      <c r="I259" s="3">
        <v>1</v>
      </c>
      <c r="J259" s="3">
        <v>0</v>
      </c>
      <c r="K259" s="3">
        <v>0</v>
      </c>
      <c r="L259" s="3">
        <v>2</v>
      </c>
      <c r="M259" s="3">
        <v>2</v>
      </c>
      <c r="N259" s="2">
        <v>0.29899999999999999</v>
      </c>
      <c r="O259" s="2">
        <v>0.67500000000000004</v>
      </c>
      <c r="P259" s="2">
        <v>0.37</v>
      </c>
      <c r="R259" s="4">
        <f t="shared" si="25"/>
        <v>14</v>
      </c>
      <c r="S259" s="4">
        <f t="shared" si="26"/>
        <v>14</v>
      </c>
      <c r="T259" s="2">
        <f t="shared" si="19"/>
        <v>1.3439999999999999</v>
      </c>
      <c r="U259" s="2">
        <f t="shared" si="23"/>
        <v>2.7494434247491641</v>
      </c>
      <c r="V259" s="2">
        <f t="shared" si="22"/>
        <v>1.2179016059259258</v>
      </c>
      <c r="W259" s="2">
        <f t="shared" si="24"/>
        <v>2.2218475243243243</v>
      </c>
      <c r="X259" t="s">
        <v>16</v>
      </c>
    </row>
    <row r="260" spans="2:24">
      <c r="B260" s="3"/>
      <c r="C260" s="3">
        <v>14</v>
      </c>
      <c r="D260" s="3">
        <v>14</v>
      </c>
      <c r="E260" s="3">
        <v>256</v>
      </c>
      <c r="F260">
        <v>16</v>
      </c>
      <c r="G260" s="3">
        <v>1024</v>
      </c>
      <c r="H260" s="3">
        <v>1</v>
      </c>
      <c r="I260" s="3">
        <v>1</v>
      </c>
      <c r="J260" s="3">
        <v>0</v>
      </c>
      <c r="K260" s="3">
        <v>0</v>
      </c>
      <c r="L260" s="3">
        <v>1</v>
      </c>
      <c r="M260" s="3">
        <v>1</v>
      </c>
      <c r="N260" s="2">
        <v>0.44900000000000001</v>
      </c>
      <c r="O260" s="2">
        <v>0.56299999999999994</v>
      </c>
      <c r="P260" s="2">
        <v>0.57799999999999996</v>
      </c>
      <c r="R260" s="4">
        <f t="shared" si="25"/>
        <v>14</v>
      </c>
      <c r="S260" s="4">
        <f t="shared" si="26"/>
        <v>14</v>
      </c>
      <c r="T260" s="2">
        <f t="shared" si="19"/>
        <v>1.5899999999999999</v>
      </c>
      <c r="U260" s="2">
        <f t="shared" si="23"/>
        <v>3.6618422449888639</v>
      </c>
      <c r="V260" s="2">
        <f t="shared" si="22"/>
        <v>2.9203679715808173</v>
      </c>
      <c r="W260" s="2">
        <f t="shared" si="24"/>
        <v>2.8445798754325264</v>
      </c>
      <c r="X260" t="s">
        <v>16</v>
      </c>
    </row>
    <row r="261" spans="2:24">
      <c r="B261" s="3"/>
      <c r="C261" s="3">
        <v>28</v>
      </c>
      <c r="D261" s="3">
        <v>28</v>
      </c>
      <c r="E261" s="3">
        <v>512</v>
      </c>
      <c r="F261">
        <v>16</v>
      </c>
      <c r="G261" s="3">
        <v>1024</v>
      </c>
      <c r="H261" s="3">
        <v>1</v>
      </c>
      <c r="I261" s="3">
        <v>1</v>
      </c>
      <c r="J261" s="3">
        <v>0</v>
      </c>
      <c r="K261" s="3">
        <v>0</v>
      </c>
      <c r="L261" s="3">
        <v>2</v>
      </c>
      <c r="M261" s="3">
        <v>2</v>
      </c>
      <c r="N261" s="2">
        <v>0.90600000000000003</v>
      </c>
      <c r="O261" s="2">
        <v>1.583</v>
      </c>
      <c r="P261" s="2">
        <v>1.0940000000000001</v>
      </c>
      <c r="R261" s="4">
        <f t="shared" si="25"/>
        <v>14</v>
      </c>
      <c r="S261" s="4">
        <f t="shared" si="26"/>
        <v>14</v>
      </c>
      <c r="T261" s="2">
        <f t="shared" si="19"/>
        <v>3.5830000000000002</v>
      </c>
      <c r="U261" s="2">
        <f t="shared" si="23"/>
        <v>3.6295080971302425</v>
      </c>
      <c r="V261" s="2">
        <f t="shared" si="22"/>
        <v>2.077280060644346</v>
      </c>
      <c r="W261" s="2">
        <f t="shared" si="24"/>
        <v>3.005790069469835</v>
      </c>
      <c r="X261" t="s">
        <v>16</v>
      </c>
    </row>
    <row r="262" spans="2:24">
      <c r="B262" s="3"/>
      <c r="C262" s="3">
        <v>14</v>
      </c>
      <c r="D262" s="3">
        <v>14</v>
      </c>
      <c r="E262" s="3">
        <v>1024</v>
      </c>
      <c r="F262">
        <v>16</v>
      </c>
      <c r="G262" s="3">
        <v>256</v>
      </c>
      <c r="H262" s="3">
        <v>1</v>
      </c>
      <c r="I262" s="3">
        <v>1</v>
      </c>
      <c r="J262" s="3">
        <v>0</v>
      </c>
      <c r="K262" s="3">
        <v>0</v>
      </c>
      <c r="L262" s="3">
        <v>1</v>
      </c>
      <c r="M262" s="3">
        <v>1</v>
      </c>
      <c r="N262" s="2">
        <v>0.55000000000000004</v>
      </c>
      <c r="O262" s="2">
        <v>0.46500000000000002</v>
      </c>
      <c r="P262" s="2">
        <v>0.59</v>
      </c>
      <c r="R262" s="4">
        <f t="shared" si="25"/>
        <v>14</v>
      </c>
      <c r="S262" s="4">
        <f t="shared" si="26"/>
        <v>14</v>
      </c>
      <c r="T262" s="2">
        <f t="shared" si="19"/>
        <v>1.605</v>
      </c>
      <c r="U262" s="2">
        <f t="shared" si="23"/>
        <v>2.9893948509090906</v>
      </c>
      <c r="V262" s="2">
        <f t="shared" si="22"/>
        <v>3.5358433720430109</v>
      </c>
      <c r="W262" s="2">
        <f t="shared" si="24"/>
        <v>2.7867240135593221</v>
      </c>
      <c r="X262" t="s">
        <v>16</v>
      </c>
    </row>
    <row r="263" spans="2:24">
      <c r="B263" s="3"/>
      <c r="C263" s="3">
        <v>14</v>
      </c>
      <c r="D263" s="3">
        <v>14</v>
      </c>
      <c r="E263" s="3">
        <v>256</v>
      </c>
      <c r="F263">
        <v>16</v>
      </c>
      <c r="G263" s="3">
        <v>1024</v>
      </c>
      <c r="H263" s="3">
        <v>1</v>
      </c>
      <c r="I263" s="3">
        <v>1</v>
      </c>
      <c r="J263" s="3">
        <v>0</v>
      </c>
      <c r="K263" s="3">
        <v>0</v>
      </c>
      <c r="L263" s="3">
        <v>1</v>
      </c>
      <c r="M263" s="3">
        <v>1</v>
      </c>
      <c r="N263" s="2">
        <v>0.44900000000000001</v>
      </c>
      <c r="O263" s="2">
        <v>0.56399999999999995</v>
      </c>
      <c r="P263" s="2">
        <v>0.55200000000000005</v>
      </c>
      <c r="R263" s="4">
        <f t="shared" si="25"/>
        <v>14</v>
      </c>
      <c r="S263" s="4">
        <f t="shared" si="26"/>
        <v>14</v>
      </c>
      <c r="T263" s="2">
        <f t="shared" si="19"/>
        <v>1.5649999999999999</v>
      </c>
      <c r="U263" s="2">
        <f t="shared" si="23"/>
        <v>3.6618422449888639</v>
      </c>
      <c r="V263" s="2">
        <f t="shared" si="22"/>
        <v>2.9151900141843976</v>
      </c>
      <c r="W263" s="2">
        <f t="shared" si="24"/>
        <v>2.9785637101449272</v>
      </c>
      <c r="X263" t="s">
        <v>16</v>
      </c>
    </row>
    <row r="264" spans="2:24">
      <c r="B264" s="3"/>
      <c r="C264" s="3">
        <v>14</v>
      </c>
      <c r="D264" s="3">
        <v>14</v>
      </c>
      <c r="E264" s="3">
        <v>1024</v>
      </c>
      <c r="F264">
        <v>16</v>
      </c>
      <c r="G264" s="3">
        <v>512</v>
      </c>
      <c r="H264" s="3">
        <v>1</v>
      </c>
      <c r="I264" s="3">
        <v>1</v>
      </c>
      <c r="J264" s="3">
        <v>0</v>
      </c>
      <c r="K264" s="3">
        <v>0</v>
      </c>
      <c r="L264" s="3">
        <v>2</v>
      </c>
      <c r="M264" s="3">
        <v>2</v>
      </c>
      <c r="N264" s="2">
        <v>0.36299999999999999</v>
      </c>
      <c r="O264" s="2">
        <v>0.56000000000000005</v>
      </c>
      <c r="P264" s="2">
        <v>0.40600000000000003</v>
      </c>
      <c r="R264" s="4">
        <f t="shared" si="25"/>
        <v>7</v>
      </c>
      <c r="S264" s="4">
        <f t="shared" si="26"/>
        <v>7</v>
      </c>
      <c r="T264" s="2">
        <f t="shared" si="19"/>
        <v>1.3290000000000002</v>
      </c>
      <c r="U264" s="2">
        <f t="shared" si="23"/>
        <v>2.2646930688705234</v>
      </c>
      <c r="V264" s="2">
        <f t="shared" si="22"/>
        <v>1.4680063999999997</v>
      </c>
      <c r="W264" s="2">
        <f t="shared" si="24"/>
        <v>2.0248364137931034</v>
      </c>
      <c r="X264" t="s">
        <v>16</v>
      </c>
    </row>
    <row r="265" spans="2:24">
      <c r="B265" s="3"/>
      <c r="C265" s="3">
        <v>7</v>
      </c>
      <c r="D265" s="3">
        <v>7</v>
      </c>
      <c r="E265" s="3">
        <v>512</v>
      </c>
      <c r="F265">
        <v>16</v>
      </c>
      <c r="G265" s="3">
        <v>512</v>
      </c>
      <c r="H265" s="3">
        <v>3</v>
      </c>
      <c r="I265" s="3">
        <v>3</v>
      </c>
      <c r="J265" s="3">
        <v>1</v>
      </c>
      <c r="K265" s="3">
        <v>1</v>
      </c>
      <c r="L265" s="3">
        <v>1</v>
      </c>
      <c r="M265" s="3">
        <v>1</v>
      </c>
      <c r="N265" s="2">
        <v>1.2969999999999999</v>
      </c>
      <c r="O265" s="2">
        <v>1.073</v>
      </c>
      <c r="P265" s="2">
        <v>0.70699999999999996</v>
      </c>
      <c r="R265" s="4">
        <f t="shared" si="25"/>
        <v>7</v>
      </c>
      <c r="S265" s="4">
        <f t="shared" si="26"/>
        <v>7</v>
      </c>
      <c r="T265" s="2">
        <f t="shared" si="19"/>
        <v>3.077</v>
      </c>
      <c r="U265" s="2">
        <f t="shared" si="23"/>
        <v>2.8522560740169625</v>
      </c>
      <c r="V265" s="2">
        <f t="shared" si="22"/>
        <v>3.4476944342963658</v>
      </c>
      <c r="W265" s="2">
        <f t="shared" si="24"/>
        <v>5.2324980594059411</v>
      </c>
      <c r="X265" t="s">
        <v>17</v>
      </c>
    </row>
    <row r="266" spans="2:24">
      <c r="B266" s="3"/>
      <c r="C266" s="3">
        <v>7</v>
      </c>
      <c r="D266" s="3">
        <v>7</v>
      </c>
      <c r="E266" s="3">
        <v>512</v>
      </c>
      <c r="F266">
        <v>16</v>
      </c>
      <c r="G266" s="3">
        <v>2048</v>
      </c>
      <c r="H266" s="3">
        <v>1</v>
      </c>
      <c r="I266" s="3">
        <v>1</v>
      </c>
      <c r="J266" s="3">
        <v>0</v>
      </c>
      <c r="K266" s="3">
        <v>0</v>
      </c>
      <c r="L266" s="3">
        <v>1</v>
      </c>
      <c r="M266" s="3">
        <v>1</v>
      </c>
      <c r="N266" s="2">
        <v>0.55200000000000005</v>
      </c>
      <c r="O266" s="2">
        <v>0.70399999999999996</v>
      </c>
      <c r="P266" s="2">
        <v>0.68</v>
      </c>
      <c r="R266" s="4">
        <f t="shared" si="25"/>
        <v>7</v>
      </c>
      <c r="S266" s="4">
        <f t="shared" si="26"/>
        <v>7</v>
      </c>
      <c r="T266" s="2">
        <f t="shared" si="19"/>
        <v>1.9359999999999999</v>
      </c>
      <c r="U266" s="2">
        <f t="shared" si="23"/>
        <v>2.9785637101449272</v>
      </c>
      <c r="V266" s="2">
        <f t="shared" si="22"/>
        <v>2.3354647272727274</v>
      </c>
      <c r="W266" s="2">
        <f t="shared" si="24"/>
        <v>2.4178928941176472</v>
      </c>
      <c r="X266" t="s">
        <v>16</v>
      </c>
    </row>
    <row r="267" spans="2:24">
      <c r="B267" s="3"/>
      <c r="C267" s="3">
        <v>14</v>
      </c>
      <c r="D267" s="3">
        <v>14</v>
      </c>
      <c r="E267" s="3">
        <v>1024</v>
      </c>
      <c r="F267">
        <v>16</v>
      </c>
      <c r="G267" s="3">
        <v>2048</v>
      </c>
      <c r="H267" s="3">
        <v>1</v>
      </c>
      <c r="I267" s="3">
        <v>1</v>
      </c>
      <c r="J267" s="3">
        <v>0</v>
      </c>
      <c r="K267" s="3">
        <v>0</v>
      </c>
      <c r="L267" s="3">
        <v>2</v>
      </c>
      <c r="M267" s="3">
        <v>2</v>
      </c>
      <c r="N267" s="2">
        <v>1.0509999999999999</v>
      </c>
      <c r="O267" s="2">
        <v>1.613</v>
      </c>
      <c r="P267" s="2">
        <v>1.6120000000000001</v>
      </c>
      <c r="R267" s="4">
        <f t="shared" si="25"/>
        <v>7</v>
      </c>
      <c r="S267" s="4">
        <f t="shared" si="26"/>
        <v>7</v>
      </c>
      <c r="T267" s="2">
        <f t="shared" si="19"/>
        <v>4.2759999999999998</v>
      </c>
      <c r="U267" s="2">
        <f t="shared" si="23"/>
        <v>3.1287672083729787</v>
      </c>
      <c r="V267" s="2">
        <f t="shared" si="22"/>
        <v>2.0386449696218225</v>
      </c>
      <c r="W267" s="2">
        <f t="shared" si="24"/>
        <v>2.0399096377171215</v>
      </c>
      <c r="X267" t="s">
        <v>16</v>
      </c>
    </row>
    <row r="268" spans="2:24">
      <c r="B268" s="3"/>
      <c r="C268" s="3">
        <v>7</v>
      </c>
      <c r="D268" s="3">
        <v>7</v>
      </c>
      <c r="E268" s="3">
        <v>2048</v>
      </c>
      <c r="F268">
        <v>16</v>
      </c>
      <c r="G268" s="3">
        <v>512</v>
      </c>
      <c r="H268" s="3">
        <v>1</v>
      </c>
      <c r="I268" s="3">
        <v>1</v>
      </c>
      <c r="J268" s="3">
        <v>0</v>
      </c>
      <c r="K268" s="3">
        <v>0</v>
      </c>
      <c r="L268" s="3">
        <v>1</v>
      </c>
      <c r="M268" s="3">
        <v>1</v>
      </c>
      <c r="N268" s="2">
        <v>0.69099999999999995</v>
      </c>
      <c r="O268" s="2">
        <v>0.56799999999999995</v>
      </c>
      <c r="P268" s="2">
        <v>0.71199999999999997</v>
      </c>
      <c r="R268" s="4">
        <f t="shared" si="25"/>
        <v>7</v>
      </c>
      <c r="S268" s="4">
        <f t="shared" si="26"/>
        <v>7</v>
      </c>
      <c r="T268" s="2">
        <f t="shared" si="19"/>
        <v>1.9709999999999999</v>
      </c>
      <c r="U268" s="2">
        <f t="shared" si="23"/>
        <v>2.379402558610709</v>
      </c>
      <c r="V268" s="2">
        <f t="shared" si="22"/>
        <v>2.894660507042254</v>
      </c>
      <c r="W268" s="2">
        <f t="shared" si="24"/>
        <v>2.3092235505617977</v>
      </c>
      <c r="X268" t="s">
        <v>16</v>
      </c>
    </row>
    <row r="269" spans="2:24">
      <c r="N269" s="2"/>
      <c r="O269" s="2"/>
      <c r="P269" s="2"/>
      <c r="U269" s="2"/>
      <c r="V269" s="2"/>
      <c r="W269" s="2"/>
    </row>
    <row r="271" spans="2:24">
      <c r="D271" t="s">
        <v>73</v>
      </c>
    </row>
    <row r="277" spans="1:12">
      <c r="L277" s="1"/>
    </row>
    <row r="278" spans="1:12">
      <c r="A278" t="s">
        <v>15</v>
      </c>
      <c r="C278" t="s">
        <v>11</v>
      </c>
      <c r="D278" t="s">
        <v>10</v>
      </c>
      <c r="E278" t="s">
        <v>9</v>
      </c>
      <c r="G278" t="s">
        <v>14</v>
      </c>
      <c r="H278" t="s">
        <v>13</v>
      </c>
      <c r="I278" t="s">
        <v>46</v>
      </c>
      <c r="J278" t="s">
        <v>47</v>
      </c>
    </row>
    <row r="280" spans="1:12">
      <c r="C280">
        <v>1760</v>
      </c>
      <c r="D280">
        <v>16</v>
      </c>
      <c r="E280">
        <v>50</v>
      </c>
      <c r="G280" s="2">
        <v>7.7089999999999996</v>
      </c>
      <c r="H280" s="2">
        <v>7.45</v>
      </c>
      <c r="I280" s="2">
        <f>(2*$E280*$D280*$C280*$C280+$E280*$D280*$C280)/(G280/1000)/10^12</f>
        <v>0.64308833830587619</v>
      </c>
      <c r="J280" s="2">
        <f>(2*$E280*$D280*$C280*$C280+$E280*$D280*$C280)/(H280/1000)/10^12</f>
        <v>0.66544536912751673</v>
      </c>
    </row>
    <row r="281" spans="1:12">
      <c r="C281">
        <v>1760</v>
      </c>
      <c r="D281">
        <v>32</v>
      </c>
      <c r="E281">
        <v>50</v>
      </c>
      <c r="G281" s="2">
        <v>10.538</v>
      </c>
      <c r="H281" s="2">
        <v>9.9450000000000003</v>
      </c>
      <c r="I281" s="2">
        <f t="shared" ref="I281:I291" si="27">(2*$E281*$D281*$C281*$C281+$E281*$D281*$C281)/(G281/1000)/10^12</f>
        <v>0.94089352818371608</v>
      </c>
      <c r="J281" s="2">
        <f t="shared" ref="J281:J291" si="28">(2*$E281*$D281*$C281*$C281+$E281*$D281*$C281)/(H281/1000)/10^12</f>
        <v>0.99699708396178977</v>
      </c>
    </row>
    <row r="282" spans="1:12">
      <c r="C282">
        <v>1760</v>
      </c>
      <c r="D282">
        <v>64</v>
      </c>
      <c r="E282">
        <v>50</v>
      </c>
      <c r="G282" s="2">
        <v>13.161</v>
      </c>
      <c r="H282" s="2">
        <v>12.762</v>
      </c>
      <c r="I282" s="2">
        <f t="shared" si="27"/>
        <v>1.506745080161082</v>
      </c>
      <c r="J282" s="2">
        <f t="shared" si="28"/>
        <v>1.5538530010970066</v>
      </c>
    </row>
    <row r="283" spans="1:12">
      <c r="C283">
        <v>1760</v>
      </c>
      <c r="D283">
        <v>128</v>
      </c>
      <c r="E283">
        <v>50</v>
      </c>
      <c r="G283" s="2">
        <v>16.603999999999999</v>
      </c>
      <c r="H283" s="2">
        <v>15.997</v>
      </c>
      <c r="I283" s="2">
        <f t="shared" si="27"/>
        <v>2.3886138279932543</v>
      </c>
      <c r="J283" s="2">
        <f t="shared" si="28"/>
        <v>2.4792488591610926</v>
      </c>
    </row>
    <row r="284" spans="1:12">
      <c r="C284">
        <v>2048</v>
      </c>
      <c r="D284">
        <v>16</v>
      </c>
      <c r="E284">
        <v>50</v>
      </c>
      <c r="G284" s="2">
        <v>8.7390000000000008</v>
      </c>
      <c r="H284" s="2">
        <v>8.2349999999999994</v>
      </c>
      <c r="I284" s="2">
        <f t="shared" si="27"/>
        <v>0.76811131708433456</v>
      </c>
      <c r="J284" s="2">
        <f t="shared" si="28"/>
        <v>0.81512140862173654</v>
      </c>
    </row>
    <row r="285" spans="1:12">
      <c r="C285">
        <v>2048</v>
      </c>
      <c r="D285">
        <v>32</v>
      </c>
      <c r="E285">
        <v>50</v>
      </c>
      <c r="G285" s="2">
        <v>9.202</v>
      </c>
      <c r="H285" s="2">
        <v>8.8049999999999997</v>
      </c>
      <c r="I285" s="2">
        <f t="shared" si="27"/>
        <v>1.4589273636166049</v>
      </c>
      <c r="J285" s="2">
        <f t="shared" si="28"/>
        <v>1.5247075070982394</v>
      </c>
    </row>
    <row r="286" spans="1:12">
      <c r="C286">
        <v>2048</v>
      </c>
      <c r="D286">
        <v>64</v>
      </c>
      <c r="E286">
        <v>50</v>
      </c>
      <c r="G286" s="2">
        <v>12.27</v>
      </c>
      <c r="H286" s="2">
        <v>11.754</v>
      </c>
      <c r="I286" s="2">
        <f t="shared" si="27"/>
        <v>2.1882721434392831</v>
      </c>
      <c r="J286" s="2">
        <f t="shared" si="28"/>
        <v>2.2843371788327378</v>
      </c>
    </row>
    <row r="287" spans="1:12">
      <c r="C287">
        <v>2048</v>
      </c>
      <c r="D287">
        <v>128</v>
      </c>
      <c r="E287">
        <v>50</v>
      </c>
      <c r="G287" s="2">
        <v>19.122</v>
      </c>
      <c r="H287" s="2">
        <v>17.943000000000001</v>
      </c>
      <c r="I287" s="2">
        <f t="shared" si="27"/>
        <v>2.8082940278213573</v>
      </c>
      <c r="J287" s="2">
        <f t="shared" si="28"/>
        <v>2.9928216240316559</v>
      </c>
    </row>
    <row r="288" spans="1:12">
      <c r="C288">
        <v>2560</v>
      </c>
      <c r="D288">
        <v>16</v>
      </c>
      <c r="E288">
        <v>50</v>
      </c>
      <c r="G288" s="2">
        <v>12.943</v>
      </c>
      <c r="H288" s="2">
        <v>12.574999999999999</v>
      </c>
      <c r="I288" s="2">
        <f t="shared" si="27"/>
        <v>0.81030734760101986</v>
      </c>
      <c r="J288" s="2">
        <f t="shared" si="28"/>
        <v>0.83402051689860834</v>
      </c>
    </row>
    <row r="289" spans="1:10">
      <c r="C289">
        <v>2560</v>
      </c>
      <c r="D289">
        <v>32</v>
      </c>
      <c r="E289">
        <v>50</v>
      </c>
      <c r="G289" s="2">
        <v>11.904999999999999</v>
      </c>
      <c r="H289" s="2">
        <v>11.189</v>
      </c>
      <c r="I289" s="2">
        <f t="shared" si="27"/>
        <v>1.7619165056698867</v>
      </c>
      <c r="J289" s="2">
        <f t="shared" si="28"/>
        <v>1.87466404504424</v>
      </c>
    </row>
    <row r="290" spans="1:10">
      <c r="C290">
        <v>2560</v>
      </c>
      <c r="D290">
        <v>64</v>
      </c>
      <c r="E290">
        <v>50</v>
      </c>
      <c r="G290" s="2">
        <v>15.794</v>
      </c>
      <c r="H290" s="2">
        <v>15.411</v>
      </c>
      <c r="I290" s="2">
        <f t="shared" si="27"/>
        <v>2.6561499303532989</v>
      </c>
      <c r="J290" s="2">
        <f t="shared" si="28"/>
        <v>2.722161572902472</v>
      </c>
    </row>
    <row r="291" spans="1:10">
      <c r="C291">
        <v>2560</v>
      </c>
      <c r="D291">
        <v>128</v>
      </c>
      <c r="E291">
        <v>50</v>
      </c>
      <c r="G291" s="2">
        <v>25.934000000000001</v>
      </c>
      <c r="H291" s="2">
        <v>25.521999999999998</v>
      </c>
      <c r="I291" s="2">
        <f t="shared" si="27"/>
        <v>3.2352303539754761</v>
      </c>
      <c r="J291" s="2">
        <f t="shared" si="28"/>
        <v>3.2874564689287675</v>
      </c>
    </row>
    <row r="292" spans="1:10">
      <c r="G292" s="2"/>
      <c r="H292" s="2"/>
    </row>
    <row r="293" spans="1:10">
      <c r="G293" s="2"/>
      <c r="H293" s="2"/>
      <c r="I293" s="1"/>
    </row>
    <row r="294" spans="1:10">
      <c r="G294" s="2"/>
      <c r="H294" s="2"/>
    </row>
    <row r="295" spans="1:10">
      <c r="A295" t="s">
        <v>12</v>
      </c>
      <c r="C295" t="s">
        <v>11</v>
      </c>
      <c r="D295" t="s">
        <v>10</v>
      </c>
      <c r="E295" t="s">
        <v>9</v>
      </c>
      <c r="G295" s="2" t="s">
        <v>8</v>
      </c>
      <c r="H295" s="2" t="s">
        <v>7</v>
      </c>
      <c r="I295" t="s">
        <v>46</v>
      </c>
      <c r="J295" t="s">
        <v>47</v>
      </c>
    </row>
    <row r="296" spans="1:10">
      <c r="C296">
        <v>512</v>
      </c>
      <c r="D296">
        <v>16</v>
      </c>
      <c r="E296">
        <v>25</v>
      </c>
      <c r="G296" s="2">
        <v>2.6139999999999999</v>
      </c>
      <c r="H296" s="2">
        <v>3.0390000000000001</v>
      </c>
      <c r="I296" s="2">
        <f>(8*$E296*$D296*$C296*$C296)/(G296/1000)/10^12</f>
        <v>0.32091078806426937</v>
      </c>
      <c r="J296" s="2">
        <f>(8*$E296*$D296*$C296*$C296)/(H296/1000)/10^12</f>
        <v>0.27603185258308655</v>
      </c>
    </row>
    <row r="297" spans="1:10">
      <c r="C297">
        <v>512</v>
      </c>
      <c r="D297">
        <v>32</v>
      </c>
      <c r="E297">
        <v>25</v>
      </c>
      <c r="G297" s="2">
        <v>3.4340000000000002</v>
      </c>
      <c r="H297" s="2">
        <v>3.173</v>
      </c>
      <c r="I297" s="2">
        <f t="shared" ref="I297:J311" si="29">(8*$E297*$D297*$C297*$C297)/(G297/1000)/10^12</f>
        <v>0.4885619103086779</v>
      </c>
      <c r="J297" s="2">
        <f t="shared" si="29"/>
        <v>0.52874932240781591</v>
      </c>
    </row>
    <row r="298" spans="1:10">
      <c r="C298">
        <v>512</v>
      </c>
      <c r="D298">
        <v>64</v>
      </c>
      <c r="E298">
        <v>25</v>
      </c>
      <c r="G298" s="2">
        <v>3.476</v>
      </c>
      <c r="H298" s="2">
        <v>3.9420000000000002</v>
      </c>
      <c r="I298" s="2">
        <f t="shared" si="29"/>
        <v>0.96531737629459158</v>
      </c>
      <c r="J298" s="2">
        <f t="shared" si="29"/>
        <v>0.85120324708269912</v>
      </c>
    </row>
    <row r="299" spans="1:10">
      <c r="C299">
        <v>512</v>
      </c>
      <c r="D299">
        <v>128</v>
      </c>
      <c r="E299">
        <v>25</v>
      </c>
      <c r="G299" s="2">
        <v>4.2140000000000004</v>
      </c>
      <c r="H299" s="2">
        <v>7.0670000000000002</v>
      </c>
      <c r="I299" s="2">
        <f t="shared" si="29"/>
        <v>1.5925216896060748</v>
      </c>
      <c r="J299" s="2">
        <f t="shared" si="29"/>
        <v>0.94960894297438792</v>
      </c>
    </row>
    <row r="300" spans="1:10">
      <c r="C300">
        <v>1024</v>
      </c>
      <c r="D300">
        <v>16</v>
      </c>
      <c r="E300">
        <v>25</v>
      </c>
      <c r="G300" s="2">
        <v>5.4610000000000003</v>
      </c>
      <c r="H300" s="2">
        <v>5.2850000000000001</v>
      </c>
      <c r="I300" s="2">
        <f t="shared" si="29"/>
        <v>0.61443750228895799</v>
      </c>
      <c r="J300" s="2">
        <f t="shared" si="29"/>
        <v>0.63489937559129617</v>
      </c>
    </row>
    <row r="301" spans="1:10">
      <c r="C301">
        <v>1024</v>
      </c>
      <c r="D301">
        <v>32</v>
      </c>
      <c r="E301">
        <v>25</v>
      </c>
      <c r="G301" s="2">
        <v>5.0949999999999998</v>
      </c>
      <c r="H301" s="2">
        <v>12.397</v>
      </c>
      <c r="I301" s="2">
        <f t="shared" si="29"/>
        <v>1.3171514033366045</v>
      </c>
      <c r="J301" s="2">
        <f t="shared" si="29"/>
        <v>0.54133148342340887</v>
      </c>
    </row>
    <row r="302" spans="1:10">
      <c r="C302">
        <v>1024</v>
      </c>
      <c r="D302">
        <v>64</v>
      </c>
      <c r="E302">
        <v>25</v>
      </c>
      <c r="G302" s="2">
        <v>6.2869999999999999</v>
      </c>
      <c r="H302" s="2">
        <v>14.587999999999999</v>
      </c>
      <c r="I302" s="2">
        <f t="shared" si="29"/>
        <v>2.1348453634483855</v>
      </c>
      <c r="J302" s="2">
        <f t="shared" si="29"/>
        <v>0.92005571702769406</v>
      </c>
    </row>
    <row r="303" spans="1:10">
      <c r="C303">
        <v>1024</v>
      </c>
      <c r="D303">
        <v>128</v>
      </c>
      <c r="E303">
        <v>25</v>
      </c>
      <c r="G303" s="2">
        <v>9.0920000000000005</v>
      </c>
      <c r="H303" s="2">
        <v>9.593</v>
      </c>
      <c r="I303" s="2">
        <f t="shared" si="29"/>
        <v>2.9524357237131542</v>
      </c>
      <c r="J303" s="2">
        <f t="shared" si="29"/>
        <v>2.798243052225581</v>
      </c>
    </row>
    <row r="304" spans="1:10">
      <c r="C304">
        <v>2048</v>
      </c>
      <c r="D304">
        <v>16</v>
      </c>
      <c r="E304">
        <v>25</v>
      </c>
      <c r="G304" s="2">
        <v>16.803999999999998</v>
      </c>
      <c r="H304" s="2">
        <v>12.689</v>
      </c>
      <c r="I304" s="2">
        <f t="shared" si="29"/>
        <v>0.79872487502975487</v>
      </c>
      <c r="J304" s="2">
        <f t="shared" si="29"/>
        <v>1.0577486641973362</v>
      </c>
    </row>
    <row r="305" spans="1:10">
      <c r="C305">
        <v>2048</v>
      </c>
      <c r="D305">
        <v>32</v>
      </c>
      <c r="E305">
        <v>25</v>
      </c>
      <c r="G305" s="2">
        <v>11.252000000000001</v>
      </c>
      <c r="H305" s="2">
        <v>11.444000000000001</v>
      </c>
      <c r="I305" s="2">
        <f t="shared" si="29"/>
        <v>2.3856688233202989</v>
      </c>
      <c r="J305" s="2">
        <f t="shared" si="29"/>
        <v>2.345643621111499</v>
      </c>
    </row>
    <row r="306" spans="1:10">
      <c r="C306">
        <v>2048</v>
      </c>
      <c r="D306">
        <v>64</v>
      </c>
      <c r="E306">
        <v>25</v>
      </c>
      <c r="G306" s="2">
        <v>16.46</v>
      </c>
      <c r="H306" s="2">
        <v>16.218</v>
      </c>
      <c r="I306" s="2">
        <f t="shared" si="29"/>
        <v>3.261670182260024</v>
      </c>
      <c r="J306" s="2">
        <f t="shared" si="29"/>
        <v>3.3103398199531386</v>
      </c>
    </row>
    <row r="307" spans="1:10">
      <c r="C307">
        <v>2048</v>
      </c>
      <c r="D307">
        <v>128</v>
      </c>
      <c r="E307">
        <v>25</v>
      </c>
      <c r="G307" s="2">
        <v>31.541</v>
      </c>
      <c r="H307" s="2">
        <v>30.824999999999999</v>
      </c>
      <c r="I307" s="2">
        <f t="shared" si="29"/>
        <v>3.4042732443486257</v>
      </c>
      <c r="J307" s="2">
        <f t="shared" si="29"/>
        <v>3.4833473609083541</v>
      </c>
    </row>
    <row r="308" spans="1:10">
      <c r="C308">
        <v>4096</v>
      </c>
      <c r="D308">
        <v>16</v>
      </c>
      <c r="E308">
        <v>25</v>
      </c>
      <c r="G308" s="2">
        <v>60.247999999999998</v>
      </c>
      <c r="H308" s="2">
        <v>56.017000000000003</v>
      </c>
      <c r="I308" s="2">
        <f t="shared" si="29"/>
        <v>0.89110163324923652</v>
      </c>
      <c r="J308" s="2">
        <f t="shared" si="29"/>
        <v>0.95840711212667573</v>
      </c>
    </row>
    <row r="309" spans="1:10">
      <c r="C309">
        <v>4096</v>
      </c>
      <c r="D309">
        <v>32</v>
      </c>
      <c r="E309">
        <v>25</v>
      </c>
      <c r="G309" s="2">
        <v>104.898</v>
      </c>
      <c r="H309" s="2">
        <v>38.359000000000002</v>
      </c>
      <c r="I309" s="2">
        <f t="shared" si="29"/>
        <v>1.023605620698202</v>
      </c>
      <c r="J309" s="2">
        <f t="shared" si="29"/>
        <v>2.7991913866367732</v>
      </c>
    </row>
    <row r="310" spans="1:10">
      <c r="C310">
        <v>4096</v>
      </c>
      <c r="D310">
        <v>64</v>
      </c>
      <c r="E310">
        <v>25</v>
      </c>
      <c r="G310" s="2">
        <v>106.22499999999999</v>
      </c>
      <c r="H310" s="2">
        <v>56.636000000000003</v>
      </c>
      <c r="I310" s="2">
        <f t="shared" si="29"/>
        <v>2.0216367597081666</v>
      </c>
      <c r="J310" s="2">
        <f t="shared" si="29"/>
        <v>3.7917290204110454</v>
      </c>
    </row>
    <row r="311" spans="1:10">
      <c r="C311">
        <v>4096</v>
      </c>
      <c r="D311">
        <v>128</v>
      </c>
      <c r="E311">
        <v>25</v>
      </c>
      <c r="G311" s="2">
        <v>108.715</v>
      </c>
      <c r="H311" s="2">
        <v>112.19199999999999</v>
      </c>
      <c r="I311" s="2">
        <f t="shared" si="29"/>
        <v>3.9506666936485302</v>
      </c>
      <c r="J311" s="2">
        <f t="shared" si="29"/>
        <v>3.8282295493439826</v>
      </c>
    </row>
    <row r="312" spans="1:10">
      <c r="C312">
        <v>1536</v>
      </c>
      <c r="D312">
        <v>8</v>
      </c>
      <c r="E312">
        <v>50</v>
      </c>
      <c r="G312" s="2">
        <v>11.773</v>
      </c>
      <c r="H312" s="2">
        <v>12.353999999999999</v>
      </c>
      <c r="I312" s="2">
        <f t="shared" ref="I312:I317" si="30">(8*$E312*$D312*$C312*$C312)/(G312/1000)/10^12</f>
        <v>0.64127641212944875</v>
      </c>
      <c r="J312" s="2">
        <f t="shared" ref="J312:J317" si="31">(8*$E312*$D312*$C312*$C312)/(H312/1000)/10^12</f>
        <v>0.61111762991743568</v>
      </c>
    </row>
    <row r="313" spans="1:10">
      <c r="C313">
        <v>1536</v>
      </c>
      <c r="D313">
        <v>16</v>
      </c>
      <c r="E313">
        <v>50</v>
      </c>
      <c r="G313" s="2">
        <v>19.399999999999999</v>
      </c>
      <c r="H313" s="2">
        <v>14.135999999999999</v>
      </c>
      <c r="I313" s="2">
        <f t="shared" si="30"/>
        <v>0.77832445360824754</v>
      </c>
      <c r="J313" s="2">
        <f t="shared" si="31"/>
        <v>1.0681589134125637</v>
      </c>
    </row>
    <row r="314" spans="1:10">
      <c r="C314">
        <v>1536</v>
      </c>
      <c r="D314">
        <v>32</v>
      </c>
      <c r="E314">
        <v>50</v>
      </c>
      <c r="G314" s="2">
        <v>13.861000000000001</v>
      </c>
      <c r="H314" s="2">
        <v>16.105</v>
      </c>
      <c r="I314" s="2">
        <f t="shared" si="30"/>
        <v>2.1787020272707598</v>
      </c>
      <c r="J314" s="2">
        <f t="shared" si="31"/>
        <v>1.8751312511642346</v>
      </c>
    </row>
    <row r="315" spans="1:10">
      <c r="C315">
        <v>256</v>
      </c>
      <c r="D315">
        <v>16</v>
      </c>
      <c r="E315">
        <v>150</v>
      </c>
      <c r="G315" s="2">
        <v>8.6790000000000003</v>
      </c>
      <c r="H315" s="2">
        <v>12.395</v>
      </c>
      <c r="I315" s="2">
        <f t="shared" si="30"/>
        <v>0.14498112685793293</v>
      </c>
      <c r="J315" s="2">
        <f t="shared" si="31"/>
        <v>0.1015160306575232</v>
      </c>
    </row>
    <row r="316" spans="1:10">
      <c r="C316">
        <v>256</v>
      </c>
      <c r="D316">
        <v>32</v>
      </c>
      <c r="E316">
        <v>150</v>
      </c>
      <c r="G316" s="2">
        <v>8.91</v>
      </c>
      <c r="H316" s="2">
        <v>12.340999999999999</v>
      </c>
      <c r="I316" s="2">
        <f t="shared" si="30"/>
        <v>0.28244471380471381</v>
      </c>
      <c r="J316" s="2">
        <f t="shared" si="31"/>
        <v>0.20392046025443644</v>
      </c>
    </row>
    <row r="317" spans="1:10">
      <c r="C317">
        <v>256</v>
      </c>
      <c r="D317">
        <v>64</v>
      </c>
      <c r="E317">
        <v>150</v>
      </c>
      <c r="G317" s="2">
        <v>11.472</v>
      </c>
      <c r="H317" s="2">
        <v>13.086</v>
      </c>
      <c r="I317" s="2">
        <f t="shared" si="30"/>
        <v>0.43873472803347285</v>
      </c>
      <c r="J317" s="2">
        <f t="shared" si="31"/>
        <v>0.38462209995414948</v>
      </c>
    </row>
    <row r="318" spans="1:10">
      <c r="G318" s="2"/>
      <c r="H318" s="2"/>
    </row>
    <row r="319" spans="1:10">
      <c r="G319" s="2"/>
      <c r="H319" s="2"/>
    </row>
    <row r="320" spans="1:10">
      <c r="A320" t="s">
        <v>77</v>
      </c>
      <c r="C320" t="s">
        <v>78</v>
      </c>
      <c r="D320" t="s">
        <v>10</v>
      </c>
      <c r="E320" t="s">
        <v>9</v>
      </c>
      <c r="G320" s="2" t="s">
        <v>8</v>
      </c>
      <c r="H320" s="2" t="s">
        <v>7</v>
      </c>
    </row>
    <row r="321" spans="3:10">
      <c r="C321">
        <v>2816</v>
      </c>
      <c r="D321">
        <v>32</v>
      </c>
      <c r="E321">
        <v>1500</v>
      </c>
      <c r="G321" s="2">
        <v>831.64099999999996</v>
      </c>
      <c r="H321" s="2">
        <v>781.20399999999995</v>
      </c>
      <c r="I321" s="2">
        <f>(6*$E321*$D321*$C321*$C321)/(G321/1000)/10^12</f>
        <v>2.7461350847300698</v>
      </c>
      <c r="J321" s="2">
        <f>(6*$E321*$D321*$C321*$C321)/(H321/1000)/10^12</f>
        <v>2.923434247648502</v>
      </c>
    </row>
    <row r="322" spans="3:10">
      <c r="C322">
        <v>2816</v>
      </c>
      <c r="D322">
        <v>32</v>
      </c>
      <c r="E322">
        <v>750</v>
      </c>
      <c r="G322" s="2">
        <v>414.38299999999998</v>
      </c>
      <c r="H322" s="2">
        <v>391.86500000000001</v>
      </c>
      <c r="I322" s="2">
        <f t="shared" ref="I322:I339" si="32">(6*$E322*$D322*$C322*$C322)/(G322/1000)/10^12</f>
        <v>2.7556614629461151</v>
      </c>
      <c r="J322" s="2">
        <f t="shared" ref="J322:J339" si="33">(6*$E322*$D322*$C322*$C322)/(H322/1000)/10^12</f>
        <v>2.9140118765391141</v>
      </c>
    </row>
    <row r="323" spans="3:10">
      <c r="C323">
        <v>2816</v>
      </c>
      <c r="D323">
        <v>32</v>
      </c>
      <c r="E323">
        <v>375</v>
      </c>
      <c r="G323" s="2">
        <v>211.21899999999999</v>
      </c>
      <c r="H323" s="2">
        <v>197.33500000000001</v>
      </c>
      <c r="I323" s="2">
        <f t="shared" si="32"/>
        <v>2.70311682187682</v>
      </c>
      <c r="J323" s="2">
        <f t="shared" si="33"/>
        <v>2.8933014011705982</v>
      </c>
    </row>
    <row r="324" spans="3:10">
      <c r="C324">
        <v>2816</v>
      </c>
      <c r="D324">
        <v>32</v>
      </c>
      <c r="E324">
        <v>187</v>
      </c>
      <c r="G324" s="2">
        <v>106.821</v>
      </c>
      <c r="H324" s="2">
        <v>99.554000000000002</v>
      </c>
      <c r="I324" s="2">
        <f t="shared" si="32"/>
        <v>2.6653331257337043</v>
      </c>
      <c r="J324" s="2">
        <f t="shared" si="33"/>
        <v>2.8598906103622155</v>
      </c>
    </row>
    <row r="325" spans="3:10">
      <c r="C325">
        <v>2048</v>
      </c>
      <c r="D325">
        <v>32</v>
      </c>
      <c r="E325">
        <v>1500</v>
      </c>
      <c r="G325" s="2">
        <v>430.459</v>
      </c>
      <c r="H325" s="2">
        <v>529.28800000000001</v>
      </c>
      <c r="I325" s="2">
        <f t="shared" si="32"/>
        <v>2.8062127914621371</v>
      </c>
      <c r="J325" s="2">
        <f t="shared" si="33"/>
        <v>2.2822349118060488</v>
      </c>
    </row>
    <row r="326" spans="3:10">
      <c r="C326">
        <v>2048</v>
      </c>
      <c r="D326">
        <v>32</v>
      </c>
      <c r="E326">
        <v>750</v>
      </c>
      <c r="G326" s="2">
        <v>218.339</v>
      </c>
      <c r="H326" s="2">
        <v>266.03199999999998</v>
      </c>
      <c r="I326" s="2">
        <f t="shared" si="32"/>
        <v>2.7662477889886827</v>
      </c>
      <c r="J326" s="2">
        <f t="shared" si="33"/>
        <v>2.2703275395441151</v>
      </c>
    </row>
    <row r="327" spans="3:10">
      <c r="C327">
        <v>2048</v>
      </c>
      <c r="D327">
        <v>32</v>
      </c>
      <c r="E327">
        <v>375</v>
      </c>
      <c r="G327" s="2">
        <v>110.236</v>
      </c>
      <c r="H327" s="2">
        <v>134.517</v>
      </c>
      <c r="I327" s="2">
        <f t="shared" si="32"/>
        <v>2.7394851772560687</v>
      </c>
      <c r="J327" s="2">
        <f t="shared" si="33"/>
        <v>2.2449942237784071</v>
      </c>
    </row>
    <row r="328" spans="3:10">
      <c r="C328">
        <v>2048</v>
      </c>
      <c r="D328">
        <v>32</v>
      </c>
      <c r="E328">
        <v>187</v>
      </c>
      <c r="G328" s="2">
        <v>57.274999999999999</v>
      </c>
      <c r="H328" s="2">
        <v>68.504000000000005</v>
      </c>
      <c r="I328" s="2">
        <f t="shared" si="32"/>
        <v>2.6292848680226979</v>
      </c>
      <c r="J328" s="2">
        <f t="shared" si="33"/>
        <v>2.1982992353147259</v>
      </c>
    </row>
    <row r="329" spans="3:10">
      <c r="C329">
        <v>1536</v>
      </c>
      <c r="D329">
        <v>32</v>
      </c>
      <c r="E329">
        <v>1500</v>
      </c>
      <c r="G329" s="2">
        <v>309.71699999999998</v>
      </c>
      <c r="H329" s="2">
        <v>369.03399999999999</v>
      </c>
      <c r="I329" s="2">
        <f t="shared" si="32"/>
        <v>2.193864876645454</v>
      </c>
      <c r="J329" s="2">
        <f t="shared" si="33"/>
        <v>1.8412321032750372</v>
      </c>
    </row>
    <row r="330" spans="3:10">
      <c r="C330">
        <v>1536</v>
      </c>
      <c r="D330">
        <v>32</v>
      </c>
      <c r="E330">
        <v>750</v>
      </c>
      <c r="G330" s="2">
        <v>156.02000000000001</v>
      </c>
      <c r="H330" s="2">
        <v>185.78399999999999</v>
      </c>
      <c r="I330" s="2">
        <f t="shared" si="32"/>
        <v>2.1775325214716061</v>
      </c>
      <c r="J330" s="2">
        <f t="shared" si="33"/>
        <v>1.8286753649399301</v>
      </c>
    </row>
    <row r="331" spans="3:10">
      <c r="C331">
        <v>1536</v>
      </c>
      <c r="D331">
        <v>32</v>
      </c>
      <c r="E331">
        <v>375</v>
      </c>
      <c r="G331" s="2">
        <v>79.287999999999997</v>
      </c>
      <c r="H331" s="2">
        <v>94.47</v>
      </c>
      <c r="I331" s="2">
        <f t="shared" si="32"/>
        <v>2.1424340631621432</v>
      </c>
      <c r="J331" s="2">
        <f t="shared" si="33"/>
        <v>1.7981296919657033</v>
      </c>
    </row>
    <row r="332" spans="3:10">
      <c r="C332">
        <v>1536</v>
      </c>
      <c r="D332">
        <v>32</v>
      </c>
      <c r="E332">
        <v>187</v>
      </c>
      <c r="G332" s="2">
        <v>41.186</v>
      </c>
      <c r="H332" s="2">
        <v>48.908999999999999</v>
      </c>
      <c r="I332" s="2">
        <f t="shared" si="32"/>
        <v>2.0567222741708346</v>
      </c>
      <c r="J332" s="2">
        <f t="shared" si="33"/>
        <v>1.731954519290928</v>
      </c>
    </row>
    <row r="333" spans="3:10">
      <c r="C333">
        <v>2560</v>
      </c>
      <c r="D333" s="3">
        <v>32</v>
      </c>
      <c r="E333" s="3">
        <v>1500</v>
      </c>
      <c r="G333" s="2">
        <v>713.30499999999995</v>
      </c>
      <c r="H333" s="2">
        <v>695.00900000000001</v>
      </c>
      <c r="I333" s="2">
        <f t="shared" si="32"/>
        <v>2.6460445391522565</v>
      </c>
      <c r="J333" s="2">
        <f t="shared" si="33"/>
        <v>2.7157012355235688</v>
      </c>
    </row>
    <row r="334" spans="3:10">
      <c r="C334">
        <v>2560</v>
      </c>
      <c r="D334" s="3">
        <v>32</v>
      </c>
      <c r="E334" s="3">
        <v>750</v>
      </c>
      <c r="G334" s="2">
        <v>359.84100000000001</v>
      </c>
      <c r="H334" s="2">
        <v>349.279</v>
      </c>
      <c r="I334" s="2">
        <f t="shared" si="32"/>
        <v>2.622598314255463</v>
      </c>
      <c r="J334" s="2">
        <f t="shared" si="33"/>
        <v>2.7019042083835556</v>
      </c>
    </row>
    <row r="335" spans="3:10">
      <c r="C335">
        <v>2560</v>
      </c>
      <c r="D335" s="3">
        <v>32</v>
      </c>
      <c r="E335" s="3">
        <v>375</v>
      </c>
      <c r="G335" s="2">
        <v>181.12700000000001</v>
      </c>
      <c r="H335" s="2">
        <v>176.239</v>
      </c>
      <c r="I335" s="2">
        <f t="shared" si="32"/>
        <v>2.6051289978854615</v>
      </c>
      <c r="J335" s="2">
        <f t="shared" si="33"/>
        <v>2.6773824181934756</v>
      </c>
    </row>
    <row r="336" spans="3:10">
      <c r="C336">
        <v>2560</v>
      </c>
      <c r="D336" s="3">
        <v>32</v>
      </c>
      <c r="E336" s="3">
        <v>187</v>
      </c>
      <c r="G336" s="2">
        <v>90.957999999999998</v>
      </c>
      <c r="H336" s="2">
        <v>89.552999999999997</v>
      </c>
      <c r="I336" s="2">
        <f t="shared" si="32"/>
        <v>2.5869132390773766</v>
      </c>
      <c r="J336" s="2">
        <f t="shared" si="33"/>
        <v>2.6274994070550401</v>
      </c>
    </row>
    <row r="337" spans="1:15">
      <c r="C337">
        <v>512</v>
      </c>
      <c r="D337" s="3">
        <v>32</v>
      </c>
      <c r="E337" s="3">
        <v>1</v>
      </c>
      <c r="G337" s="2">
        <v>0.126</v>
      </c>
      <c r="H337" s="2">
        <v>9.6000000000000002E-2</v>
      </c>
      <c r="I337" s="2">
        <f t="shared" si="32"/>
        <v>0.39945752380952382</v>
      </c>
      <c r="J337" s="2">
        <f t="shared" si="33"/>
        <v>0.52428799999999998</v>
      </c>
    </row>
    <row r="338" spans="1:15">
      <c r="C338">
        <v>1024</v>
      </c>
      <c r="D338" s="3">
        <v>32</v>
      </c>
      <c r="E338" s="3">
        <v>1500</v>
      </c>
      <c r="G338" s="2">
        <v>202.87100000000001</v>
      </c>
      <c r="H338" s="2">
        <v>322.041</v>
      </c>
      <c r="I338" s="2">
        <f t="shared" si="32"/>
        <v>1.4885808617298677</v>
      </c>
      <c r="J338" s="2">
        <f t="shared" si="33"/>
        <v>0.93773739368589715</v>
      </c>
    </row>
    <row r="339" spans="1:15">
      <c r="C339">
        <v>1024</v>
      </c>
      <c r="D339" s="3">
        <v>64</v>
      </c>
      <c r="E339" s="3">
        <v>1500</v>
      </c>
      <c r="G339" s="2">
        <v>256.96300000000002</v>
      </c>
      <c r="H339" s="2">
        <v>514.49199999999996</v>
      </c>
      <c r="I339" s="2">
        <f t="shared" si="32"/>
        <v>2.3504542521686003</v>
      </c>
      <c r="J339" s="2">
        <f t="shared" si="33"/>
        <v>1.1739342419318475</v>
      </c>
    </row>
    <row r="340" spans="1:15">
      <c r="I340" s="1"/>
    </row>
    <row r="341" spans="1:15">
      <c r="G341" s="2"/>
      <c r="H341" s="2"/>
      <c r="I341" s="2"/>
      <c r="K341" s="2"/>
    </row>
    <row r="342" spans="1:15">
      <c r="A342" t="s">
        <v>6</v>
      </c>
      <c r="C342" t="s">
        <v>5</v>
      </c>
      <c r="D342" t="s">
        <v>4</v>
      </c>
      <c r="G342" t="s">
        <v>50</v>
      </c>
      <c r="I342" t="s">
        <v>48</v>
      </c>
      <c r="J342" t="s">
        <v>3</v>
      </c>
      <c r="K342" t="s">
        <v>49</v>
      </c>
    </row>
    <row r="344" spans="1:15">
      <c r="C344">
        <v>100000</v>
      </c>
      <c r="D344">
        <v>2</v>
      </c>
      <c r="G344" s="2">
        <v>6.9260000000000002E-2</v>
      </c>
      <c r="H344" s="2"/>
      <c r="I344" s="2">
        <f t="shared" ref="I344:I368" si="34">C344*4*D344/(G344/1000)/10^9</f>
        <v>11.55067860236789</v>
      </c>
      <c r="J344" t="s">
        <v>1</v>
      </c>
      <c r="K344" s="2">
        <v>1.1280070921800001E-3</v>
      </c>
      <c r="N344" s="2"/>
      <c r="O344" s="2"/>
    </row>
    <row r="345" spans="1:15">
      <c r="C345">
        <v>100000</v>
      </c>
      <c r="D345">
        <v>4</v>
      </c>
      <c r="G345" s="2">
        <v>0.11214</v>
      </c>
      <c r="H345" s="2"/>
      <c r="I345" s="2">
        <f t="shared" si="34"/>
        <v>14.267879436418761</v>
      </c>
      <c r="J345" t="s">
        <v>1</v>
      </c>
      <c r="K345" s="2">
        <v>0</v>
      </c>
      <c r="N345" s="2"/>
      <c r="O345" s="2"/>
    </row>
    <row r="346" spans="1:15">
      <c r="C346">
        <v>100000</v>
      </c>
      <c r="D346">
        <v>8</v>
      </c>
      <c r="G346" s="2">
        <v>0.27888000000000002</v>
      </c>
      <c r="H346" s="2"/>
      <c r="I346" s="2">
        <f t="shared" si="34"/>
        <v>11.474469305794607</v>
      </c>
      <c r="J346" t="s">
        <v>1</v>
      </c>
      <c r="K346" s="2">
        <v>3.53632577685E-3</v>
      </c>
      <c r="N346" s="2"/>
      <c r="O346" s="2"/>
    </row>
    <row r="347" spans="1:15">
      <c r="C347">
        <v>100000</v>
      </c>
      <c r="D347">
        <v>16</v>
      </c>
      <c r="E347">
        <v>2</v>
      </c>
      <c r="G347" s="2">
        <v>0.53879115384599996</v>
      </c>
      <c r="I347" s="2">
        <f t="shared" si="34"/>
        <v>11.878442981692457</v>
      </c>
      <c r="J347" t="s">
        <v>2</v>
      </c>
      <c r="K347" s="2">
        <v>5.2251169020899997E-2</v>
      </c>
    </row>
    <row r="348" spans="1:15">
      <c r="C348">
        <v>100000</v>
      </c>
      <c r="D348">
        <v>32</v>
      </c>
      <c r="E348">
        <v>4</v>
      </c>
      <c r="G348" s="2">
        <v>0.73525240000000003</v>
      </c>
      <c r="I348" s="2">
        <f t="shared" si="34"/>
        <v>17.408987716327072</v>
      </c>
      <c r="J348" t="s">
        <v>2</v>
      </c>
      <c r="K348" s="2">
        <v>3.71166395871E-2</v>
      </c>
    </row>
    <row r="349" spans="1:15">
      <c r="C349">
        <v>3097600</v>
      </c>
      <c r="D349">
        <v>2</v>
      </c>
      <c r="G349" s="2">
        <v>1.2051400000000001</v>
      </c>
      <c r="H349" s="2"/>
      <c r="I349" s="2">
        <f t="shared" si="34"/>
        <v>20.562590238478517</v>
      </c>
      <c r="J349" t="s">
        <v>1</v>
      </c>
      <c r="K349" s="2">
        <v>4.8621394467899997E-3</v>
      </c>
      <c r="N349" s="2"/>
      <c r="O349" s="2"/>
    </row>
    <row r="350" spans="1:15">
      <c r="C350">
        <f>1760*1760</f>
        <v>3097600</v>
      </c>
      <c r="D350">
        <v>4</v>
      </c>
      <c r="G350" s="2">
        <v>2.0541800000000001</v>
      </c>
      <c r="H350" s="2"/>
      <c r="I350" s="2">
        <f t="shared" si="34"/>
        <v>24.127194306243855</v>
      </c>
      <c r="J350" t="s">
        <v>1</v>
      </c>
      <c r="K350" s="2">
        <v>3.6534367382000002E-3</v>
      </c>
      <c r="N350" s="2"/>
      <c r="O350" s="2"/>
    </row>
    <row r="351" spans="1:15">
      <c r="C351">
        <f>1760*1760</f>
        <v>3097600</v>
      </c>
      <c r="D351">
        <v>8</v>
      </c>
      <c r="G351" s="2">
        <v>4.27142</v>
      </c>
      <c r="H351" s="2"/>
      <c r="I351" s="2">
        <f t="shared" si="34"/>
        <v>23.206146901967031</v>
      </c>
      <c r="J351" t="s">
        <v>1</v>
      </c>
      <c r="K351" s="2">
        <v>5.1428042933800003E-2</v>
      </c>
      <c r="N351" s="2"/>
      <c r="O351" s="2"/>
    </row>
    <row r="352" spans="1:15">
      <c r="C352">
        <v>3097600</v>
      </c>
      <c r="D352">
        <v>16</v>
      </c>
      <c r="E352">
        <v>2</v>
      </c>
      <c r="G352" s="2">
        <v>27.527460769200001</v>
      </c>
      <c r="I352" s="2">
        <f t="shared" si="34"/>
        <v>7.201768505354277</v>
      </c>
      <c r="J352" t="s">
        <v>0</v>
      </c>
      <c r="K352" s="2">
        <v>2.5815552561000001</v>
      </c>
    </row>
    <row r="353" spans="3:15">
      <c r="C353">
        <v>3097600</v>
      </c>
      <c r="D353">
        <v>32</v>
      </c>
      <c r="E353">
        <v>4</v>
      </c>
      <c r="G353" s="2">
        <v>29.464853000000002</v>
      </c>
      <c r="I353" s="2">
        <f t="shared" si="34"/>
        <v>13.456466251503103</v>
      </c>
      <c r="J353" t="s">
        <v>0</v>
      </c>
      <c r="K353" s="2">
        <v>1.4753345498899999</v>
      </c>
    </row>
    <row r="354" spans="3:15">
      <c r="C354">
        <v>4194304</v>
      </c>
      <c r="D354">
        <v>2</v>
      </c>
      <c r="G354" s="2">
        <v>1.61422</v>
      </c>
      <c r="H354" s="2"/>
      <c r="I354" s="2">
        <f t="shared" si="34"/>
        <v>20.786777514836889</v>
      </c>
      <c r="J354" t="s">
        <v>1</v>
      </c>
      <c r="K354" s="2">
        <v>7.1478388342199996E-3</v>
      </c>
      <c r="N354" s="2"/>
      <c r="O354" s="2"/>
    </row>
    <row r="355" spans="3:15">
      <c r="C355">
        <f>2048*2048</f>
        <v>4194304</v>
      </c>
      <c r="D355">
        <v>4</v>
      </c>
      <c r="G355" s="2">
        <v>2.7614000000000001</v>
      </c>
      <c r="H355" s="2"/>
      <c r="I355" s="2">
        <f t="shared" si="34"/>
        <v>24.302478452958642</v>
      </c>
      <c r="J355" t="s">
        <v>1</v>
      </c>
      <c r="K355" s="2">
        <v>3.86781592116E-3</v>
      </c>
      <c r="N355" s="2"/>
      <c r="O355" s="2"/>
    </row>
    <row r="356" spans="3:15">
      <c r="C356">
        <f>2048*2048</f>
        <v>4194304</v>
      </c>
      <c r="D356">
        <v>8</v>
      </c>
      <c r="G356" s="2">
        <v>5.7484200000000003</v>
      </c>
      <c r="H356" s="2"/>
      <c r="I356" s="2">
        <f t="shared" si="34"/>
        <v>23.348629362503086</v>
      </c>
      <c r="J356" t="s">
        <v>1</v>
      </c>
      <c r="K356" s="2">
        <v>5.6394357873799997E-2</v>
      </c>
      <c r="N356" s="2"/>
      <c r="O356" s="2"/>
    </row>
    <row r="357" spans="3:15">
      <c r="C357">
        <v>4194304</v>
      </c>
      <c r="D357">
        <v>16</v>
      </c>
      <c r="E357">
        <v>2</v>
      </c>
      <c r="G357" s="2">
        <v>34.004162884599999</v>
      </c>
      <c r="I357" s="2">
        <f t="shared" si="34"/>
        <v>7.8941939229908398</v>
      </c>
      <c r="J357" t="s">
        <v>0</v>
      </c>
      <c r="K357" s="2">
        <v>3.6075336384900001</v>
      </c>
      <c r="O357" s="2"/>
    </row>
    <row r="358" spans="3:15">
      <c r="C358">
        <v>4194304</v>
      </c>
      <c r="D358">
        <v>32</v>
      </c>
      <c r="E358">
        <v>4</v>
      </c>
      <c r="G358" s="2">
        <v>37.550554400000003</v>
      </c>
      <c r="I358" s="2">
        <f t="shared" si="34"/>
        <v>14.297283237980633</v>
      </c>
      <c r="J358" t="s">
        <v>0</v>
      </c>
      <c r="K358" s="2">
        <v>2.3116346773899998</v>
      </c>
      <c r="O358" s="2"/>
    </row>
    <row r="359" spans="3:15">
      <c r="C359">
        <v>6553600</v>
      </c>
      <c r="D359">
        <v>2</v>
      </c>
      <c r="G359" s="2">
        <v>2.5072199999999998</v>
      </c>
      <c r="H359" s="2"/>
      <c r="I359" s="2">
        <f t="shared" si="34"/>
        <v>20.911128660428684</v>
      </c>
      <c r="J359" t="s">
        <v>1</v>
      </c>
      <c r="K359" s="2">
        <v>1.089089528E-2</v>
      </c>
      <c r="N359" s="2"/>
      <c r="O359" s="2"/>
    </row>
    <row r="360" spans="3:15">
      <c r="C360">
        <f>2560*2560</f>
        <v>6553600</v>
      </c>
      <c r="D360">
        <v>4</v>
      </c>
      <c r="G360" s="2">
        <v>4.2870400000000002</v>
      </c>
      <c r="H360" s="2"/>
      <c r="I360" s="2">
        <f t="shared" si="34"/>
        <v>24.459207285213107</v>
      </c>
      <c r="J360" t="s">
        <v>1</v>
      </c>
      <c r="K360" s="2">
        <v>5.91256289607E-3</v>
      </c>
      <c r="N360" s="2"/>
      <c r="O360" s="2"/>
    </row>
    <row r="361" spans="3:15">
      <c r="C361">
        <f>2560*2560</f>
        <v>6553600</v>
      </c>
      <c r="D361">
        <v>8</v>
      </c>
      <c r="G361" s="2">
        <v>9.0180000000000007</v>
      </c>
      <c r="H361" s="2"/>
      <c r="I361" s="2">
        <f t="shared" si="34"/>
        <v>23.255178531825237</v>
      </c>
      <c r="J361" t="s">
        <v>1</v>
      </c>
      <c r="K361" s="2">
        <v>0.10097979996000001</v>
      </c>
      <c r="N361" s="2"/>
      <c r="O361" s="2"/>
    </row>
    <row r="362" spans="3:15">
      <c r="C362">
        <v>6553600</v>
      </c>
      <c r="D362">
        <v>16</v>
      </c>
      <c r="E362">
        <v>2</v>
      </c>
      <c r="G362" s="2">
        <v>47.726722352899998</v>
      </c>
      <c r="I362" s="2">
        <f t="shared" si="34"/>
        <v>8.7881668659049303</v>
      </c>
      <c r="J362" t="s">
        <v>0</v>
      </c>
      <c r="K362" s="2">
        <v>4.5960374827999999</v>
      </c>
    </row>
    <row r="363" spans="3:15">
      <c r="C363">
        <v>6553600</v>
      </c>
      <c r="D363">
        <v>32</v>
      </c>
      <c r="E363">
        <v>4</v>
      </c>
      <c r="G363" s="2">
        <v>55.967877399999999</v>
      </c>
      <c r="I363" s="2">
        <f t="shared" si="34"/>
        <v>14.988254673385203</v>
      </c>
      <c r="J363" t="s">
        <v>0</v>
      </c>
      <c r="K363" s="2">
        <v>3.62380978284</v>
      </c>
    </row>
    <row r="364" spans="3:15">
      <c r="C364">
        <f t="shared" ref="C364:C366" si="35">4096*4096</f>
        <v>16777216</v>
      </c>
      <c r="D364">
        <v>2</v>
      </c>
      <c r="G364" s="2">
        <v>6.3611000000000004</v>
      </c>
      <c r="H364" s="2"/>
      <c r="I364" s="2">
        <f t="shared" si="34"/>
        <v>21.099767021427109</v>
      </c>
      <c r="J364" t="s">
        <v>1</v>
      </c>
      <c r="K364" s="2">
        <v>2.8210104572699998E-2</v>
      </c>
      <c r="N364" s="2"/>
      <c r="O364" s="2"/>
    </row>
    <row r="365" spans="3:15">
      <c r="C365">
        <f t="shared" si="35"/>
        <v>16777216</v>
      </c>
      <c r="D365">
        <v>4</v>
      </c>
      <c r="G365" s="2">
        <v>10.941940000000001</v>
      </c>
      <c r="H365" s="2"/>
      <c r="I365" s="2">
        <f t="shared" si="34"/>
        <v>24.532711383904498</v>
      </c>
      <c r="J365" t="s">
        <v>1</v>
      </c>
      <c r="K365" s="2">
        <v>1.26101704985E-2</v>
      </c>
      <c r="N365" s="2"/>
      <c r="O365" s="2"/>
    </row>
    <row r="366" spans="3:15">
      <c r="C366">
        <f t="shared" si="35"/>
        <v>16777216</v>
      </c>
      <c r="D366">
        <v>8</v>
      </c>
      <c r="G366" s="2">
        <v>23.006440000000001</v>
      </c>
      <c r="H366" s="2"/>
      <c r="I366" s="2">
        <f t="shared" si="34"/>
        <v>23.335679574936407</v>
      </c>
      <c r="J366" t="s">
        <v>1</v>
      </c>
      <c r="K366" s="2">
        <v>0.30328634390600001</v>
      </c>
      <c r="N366" s="2"/>
      <c r="O366" s="2"/>
    </row>
    <row r="367" spans="3:15">
      <c r="C367">
        <v>16777216</v>
      </c>
      <c r="D367">
        <v>16</v>
      </c>
      <c r="E367">
        <v>2</v>
      </c>
      <c r="G367" s="2">
        <v>117.93626879999999</v>
      </c>
      <c r="H367" s="2"/>
      <c r="I367" s="2">
        <f t="shared" si="34"/>
        <v>9.1044242362871834</v>
      </c>
      <c r="J367" t="s">
        <v>0</v>
      </c>
      <c r="K367" s="2">
        <v>7.7301964745499996</v>
      </c>
      <c r="N367" s="2"/>
    </row>
    <row r="368" spans="3:15">
      <c r="C368">
        <v>16777216</v>
      </c>
      <c r="D368">
        <v>32</v>
      </c>
      <c r="E368">
        <v>4</v>
      </c>
      <c r="G368" s="2">
        <v>128.44243259999999</v>
      </c>
      <c r="H368" s="2"/>
      <c r="I368" s="2">
        <f t="shared" si="34"/>
        <v>16.719425228325989</v>
      </c>
      <c r="J368" t="s">
        <v>0</v>
      </c>
      <c r="K368" s="2">
        <v>6.3795176004399998</v>
      </c>
      <c r="N368" s="2"/>
    </row>
    <row r="369" spans="7:16">
      <c r="I369" s="2"/>
      <c r="J369" s="2"/>
      <c r="K369" s="2"/>
      <c r="L369" s="2"/>
      <c r="M369" s="2"/>
      <c r="N369" s="2"/>
      <c r="O369" s="2"/>
      <c r="P369" s="2"/>
    </row>
    <row r="370" spans="7:16">
      <c r="G370" s="1"/>
    </row>
    <row r="376" spans="7:16">
      <c r="G37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activeCell="B5" sqref="B5"/>
    </sheetView>
  </sheetViews>
  <sheetFormatPr baseColWidth="10" defaultRowHeight="15" x14ac:dyDescent="0"/>
  <cols>
    <col min="1" max="1" width="19.33203125" style="5" customWidth="1"/>
  </cols>
  <sheetData>
    <row r="1" spans="1:2">
      <c r="A1" s="5" t="s">
        <v>51</v>
      </c>
      <c r="B1" s="6" t="s">
        <v>53</v>
      </c>
    </row>
    <row r="2" spans="1:2">
      <c r="A2" s="5" t="s">
        <v>52</v>
      </c>
      <c r="B2" s="7" t="s">
        <v>71</v>
      </c>
    </row>
    <row r="3" spans="1:2">
      <c r="A3" s="5" t="s">
        <v>54</v>
      </c>
      <c r="B3" s="7" t="s">
        <v>55</v>
      </c>
    </row>
    <row r="4" spans="1:2">
      <c r="A4" s="5" t="s">
        <v>56</v>
      </c>
      <c r="B4" s="7" t="s">
        <v>57</v>
      </c>
    </row>
    <row r="5" spans="1:2">
      <c r="A5" s="5" t="s">
        <v>72</v>
      </c>
      <c r="B5" s="9">
        <v>5</v>
      </c>
    </row>
    <row r="6" spans="1:2">
      <c r="A6" s="5" t="s">
        <v>58</v>
      </c>
      <c r="B6" s="7" t="s">
        <v>59</v>
      </c>
    </row>
    <row r="7" spans="1:2">
      <c r="A7" s="5" t="s">
        <v>60</v>
      </c>
      <c r="B7" s="8">
        <v>352.99</v>
      </c>
    </row>
    <row r="8" spans="1:2">
      <c r="A8" s="5" t="s">
        <v>61</v>
      </c>
      <c r="B8" s="7" t="s">
        <v>62</v>
      </c>
    </row>
    <row r="9" spans="1:2">
      <c r="A9" s="5" t="s">
        <v>63</v>
      </c>
      <c r="B9" t="s">
        <v>64</v>
      </c>
    </row>
    <row r="10" spans="1:2">
      <c r="A10" s="5" t="s">
        <v>65</v>
      </c>
      <c r="B10" t="s">
        <v>66</v>
      </c>
    </row>
    <row r="11" spans="1:2">
      <c r="A11" s="5" t="s">
        <v>67</v>
      </c>
      <c r="B11" t="s">
        <v>68</v>
      </c>
    </row>
    <row r="12" spans="1:2">
      <c r="A12" s="5" t="s">
        <v>69</v>
      </c>
      <c r="B12" t="s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2016-08-12T21:24:21Z</dcterms:created>
  <dcterms:modified xsi:type="dcterms:W3CDTF">2017-11-10T22:16:18Z</dcterms:modified>
</cp:coreProperties>
</file>