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ran/Desktop/svail_mnt/DeepBench-ext/results/train/"/>
    </mc:Choice>
  </mc:AlternateContent>
  <xr:revisionPtr revIDLastSave="0" documentId="12_ncr:500000_{8F9DDA70-B2B6-F345-AD7F-1BCE9A7FA45E}" xr6:coauthVersionLast="31" xr6:coauthVersionMax="31" xr10:uidLastSave="{00000000-0000-0000-0000-000000000000}"/>
  <bookViews>
    <workbookView xWindow="0" yWindow="460" windowWidth="36920" windowHeight="20400" tabRatio="500" xr2:uid="{00000000-000D-0000-FFFF-FFFF00000000}"/>
  </bookViews>
  <sheets>
    <sheet name="Results FP32" sheetId="3" r:id="rId1"/>
    <sheet name="Results - FP32 ip, Mixed Math" sheetId="6" r:id="rId2"/>
    <sheet name="Results - FP16 ip, Mixed math" sheetId="7" r:id="rId3"/>
    <sheet name="Specs" sheetId="4" r:id="rId4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87" i="7" l="1"/>
  <c r="M286" i="7"/>
  <c r="M285" i="7"/>
  <c r="M284" i="7"/>
  <c r="M283" i="7"/>
  <c r="M282" i="7"/>
  <c r="M281" i="7"/>
  <c r="M280" i="7"/>
  <c r="M279" i="7"/>
  <c r="M278" i="7"/>
  <c r="M277" i="7"/>
  <c r="M276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L277" i="6"/>
  <c r="L287" i="6"/>
  <c r="L286" i="6"/>
  <c r="L285" i="6"/>
  <c r="L284" i="6"/>
  <c r="L283" i="6"/>
  <c r="L282" i="6"/>
  <c r="L281" i="6"/>
  <c r="L280" i="6"/>
  <c r="L279" i="6"/>
  <c r="L278" i="6"/>
  <c r="L276" i="6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A8" i="4" l="1"/>
  <c r="J169" i="3"/>
  <c r="J168" i="3"/>
  <c r="D167" i="3"/>
  <c r="J167" i="3" s="1"/>
  <c r="D166" i="3"/>
  <c r="J166" i="3"/>
  <c r="D165" i="3"/>
  <c r="J165" i="3"/>
  <c r="D164" i="3"/>
  <c r="J164" i="3"/>
  <c r="D163" i="3"/>
  <c r="J163" i="3" s="1"/>
  <c r="D162" i="3"/>
  <c r="J162" i="3"/>
  <c r="D161" i="3"/>
  <c r="J161" i="3"/>
  <c r="D160" i="3"/>
  <c r="J160" i="3"/>
  <c r="J159" i="3"/>
  <c r="J158" i="3"/>
  <c r="D157" i="3"/>
  <c r="J157" i="3"/>
  <c r="D156" i="3"/>
  <c r="J156" i="3"/>
  <c r="D155" i="3"/>
  <c r="J155" i="3"/>
  <c r="D154" i="3"/>
  <c r="J154" i="3" s="1"/>
  <c r="D153" i="3"/>
  <c r="J153" i="3"/>
  <c r="D152" i="3"/>
  <c r="J152" i="3"/>
  <c r="D151" i="3"/>
  <c r="J151" i="3"/>
  <c r="D150" i="3"/>
  <c r="J150" i="3" s="1"/>
  <c r="J149" i="3"/>
  <c r="J148" i="3"/>
  <c r="D147" i="3"/>
  <c r="J147" i="3"/>
  <c r="D146" i="3"/>
  <c r="J146" i="3"/>
  <c r="D145" i="3"/>
  <c r="J145" i="3" s="1"/>
  <c r="D144" i="3"/>
  <c r="J144" i="3"/>
  <c r="D143" i="3"/>
  <c r="J143" i="3"/>
  <c r="D142" i="3"/>
  <c r="J142" i="3"/>
  <c r="D141" i="3"/>
  <c r="J141" i="3" s="1"/>
  <c r="D140" i="3"/>
  <c r="J140" i="3"/>
  <c r="J139" i="3"/>
  <c r="J138" i="3"/>
  <c r="D137" i="3"/>
  <c r="J137" i="3"/>
  <c r="D136" i="3"/>
  <c r="J136" i="3" s="1"/>
  <c r="D135" i="3"/>
  <c r="J135" i="3"/>
  <c r="D134" i="3"/>
  <c r="J134" i="3"/>
  <c r="D133" i="3"/>
  <c r="J133" i="3"/>
  <c r="D132" i="3"/>
  <c r="J132" i="3" s="1"/>
  <c r="D131" i="3"/>
  <c r="J131" i="3"/>
  <c r="D130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6" i="3"/>
  <c r="J85" i="3"/>
  <c r="C83" i="3"/>
  <c r="J83" i="3"/>
  <c r="C82" i="3"/>
  <c r="J82" i="3"/>
  <c r="C81" i="3"/>
  <c r="J81" i="3"/>
  <c r="C80" i="3"/>
  <c r="J80" i="3" s="1"/>
  <c r="C79" i="3"/>
  <c r="J79" i="3"/>
  <c r="C78" i="3"/>
  <c r="J78" i="3"/>
  <c r="C77" i="3"/>
  <c r="J77" i="3"/>
  <c r="C76" i="3"/>
  <c r="J76" i="3" s="1"/>
  <c r="J75" i="3"/>
  <c r="J74" i="3"/>
  <c r="J73" i="3"/>
  <c r="J72" i="3"/>
  <c r="J71" i="3"/>
  <c r="J70" i="3"/>
  <c r="J69" i="3"/>
  <c r="J68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8" i="7"/>
  <c r="J69" i="7"/>
  <c r="J70" i="7"/>
  <c r="J71" i="7"/>
  <c r="J72" i="7"/>
  <c r="J73" i="7"/>
  <c r="J74" i="7"/>
  <c r="J75" i="7"/>
  <c r="C76" i="7"/>
  <c r="J76" i="7" s="1"/>
  <c r="C77" i="7"/>
  <c r="J77" i="7" s="1"/>
  <c r="C78" i="7"/>
  <c r="J78" i="7" s="1"/>
  <c r="C79" i="7"/>
  <c r="J79" i="7" s="1"/>
  <c r="C80" i="7"/>
  <c r="J80" i="7"/>
  <c r="C81" i="7"/>
  <c r="J81" i="7"/>
  <c r="C82" i="7"/>
  <c r="J82" i="7" s="1"/>
  <c r="C83" i="7"/>
  <c r="J83" i="7" s="1"/>
  <c r="J85" i="7"/>
  <c r="J86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D130" i="7"/>
  <c r="J130" i="7" s="1"/>
  <c r="D131" i="7"/>
  <c r="J131" i="7" s="1"/>
  <c r="D132" i="7"/>
  <c r="J132" i="7"/>
  <c r="D133" i="7"/>
  <c r="J133" i="7"/>
  <c r="D134" i="7"/>
  <c r="J134" i="7" s="1"/>
  <c r="D135" i="7"/>
  <c r="J135" i="7" s="1"/>
  <c r="D136" i="7"/>
  <c r="J136" i="7"/>
  <c r="D137" i="7"/>
  <c r="J137" i="7"/>
  <c r="J138" i="7"/>
  <c r="J139" i="7"/>
  <c r="D140" i="7"/>
  <c r="J140" i="7" s="1"/>
  <c r="D141" i="7"/>
  <c r="J141" i="7"/>
  <c r="D142" i="7"/>
  <c r="J142" i="7"/>
  <c r="D143" i="7"/>
  <c r="J143" i="7" s="1"/>
  <c r="D144" i="7"/>
  <c r="J144" i="7" s="1"/>
  <c r="D145" i="7"/>
  <c r="J145" i="7"/>
  <c r="D146" i="7"/>
  <c r="J146" i="7"/>
  <c r="D147" i="7"/>
  <c r="J147" i="7" s="1"/>
  <c r="J148" i="7"/>
  <c r="J149" i="7"/>
  <c r="D150" i="7"/>
  <c r="J150" i="7"/>
  <c r="D151" i="7"/>
  <c r="J151" i="7"/>
  <c r="D152" i="7"/>
  <c r="J152" i="7" s="1"/>
  <c r="D153" i="7"/>
  <c r="J153" i="7" s="1"/>
  <c r="D154" i="7"/>
  <c r="J154" i="7"/>
  <c r="D155" i="7"/>
  <c r="J155" i="7"/>
  <c r="D156" i="7"/>
  <c r="J156" i="7" s="1"/>
  <c r="D157" i="7"/>
  <c r="J157" i="7" s="1"/>
  <c r="J158" i="7"/>
  <c r="J159" i="7"/>
  <c r="D160" i="7"/>
  <c r="J160" i="7"/>
  <c r="D161" i="7"/>
  <c r="J161" i="7" s="1"/>
  <c r="D162" i="7"/>
  <c r="J162" i="7" s="1"/>
  <c r="D163" i="7"/>
  <c r="J163" i="7"/>
  <c r="D164" i="7"/>
  <c r="J164" i="7"/>
  <c r="D165" i="7"/>
  <c r="J165" i="7" s="1"/>
  <c r="D166" i="7"/>
  <c r="J166" i="7" s="1"/>
  <c r="D167" i="7"/>
  <c r="J167" i="7"/>
  <c r="J168" i="7"/>
  <c r="J169" i="7"/>
  <c r="K335" i="7"/>
  <c r="J335" i="7"/>
  <c r="K334" i="7"/>
  <c r="J334" i="7"/>
  <c r="K333" i="7"/>
  <c r="J333" i="7"/>
  <c r="K332" i="7"/>
  <c r="J332" i="7"/>
  <c r="K331" i="7"/>
  <c r="J331" i="7"/>
  <c r="K330" i="7"/>
  <c r="J330" i="7"/>
  <c r="K329" i="7"/>
  <c r="J329" i="7"/>
  <c r="K328" i="7"/>
  <c r="J328" i="7"/>
  <c r="K327" i="7"/>
  <c r="J327" i="7"/>
  <c r="K326" i="7"/>
  <c r="J326" i="7"/>
  <c r="K325" i="7"/>
  <c r="J325" i="7"/>
  <c r="K324" i="7"/>
  <c r="J324" i="7"/>
  <c r="K323" i="7"/>
  <c r="J323" i="7"/>
  <c r="K322" i="7"/>
  <c r="J322" i="7"/>
  <c r="K321" i="7"/>
  <c r="J321" i="7"/>
  <c r="K320" i="7"/>
  <c r="J320" i="7"/>
  <c r="K319" i="7"/>
  <c r="J319" i="7"/>
  <c r="K318" i="7"/>
  <c r="J318" i="7"/>
  <c r="K317" i="7"/>
  <c r="J317" i="7"/>
  <c r="K313" i="7"/>
  <c r="J313" i="7"/>
  <c r="K312" i="7"/>
  <c r="J312" i="7"/>
  <c r="K311" i="7"/>
  <c r="J311" i="7"/>
  <c r="K310" i="7"/>
  <c r="J310" i="7"/>
  <c r="K309" i="7"/>
  <c r="J309" i="7"/>
  <c r="K308" i="7"/>
  <c r="J308" i="7"/>
  <c r="K307" i="7"/>
  <c r="J307" i="7"/>
  <c r="K306" i="7"/>
  <c r="J306" i="7"/>
  <c r="K305" i="7"/>
  <c r="J305" i="7"/>
  <c r="K304" i="7"/>
  <c r="J304" i="7"/>
  <c r="K303" i="7"/>
  <c r="J303" i="7"/>
  <c r="K302" i="7"/>
  <c r="J302" i="7"/>
  <c r="K301" i="7"/>
  <c r="J301" i="7"/>
  <c r="K300" i="7"/>
  <c r="J300" i="7"/>
  <c r="K299" i="7"/>
  <c r="J299" i="7"/>
  <c r="K298" i="7"/>
  <c r="J298" i="7"/>
  <c r="K297" i="7"/>
  <c r="J297" i="7"/>
  <c r="K296" i="7"/>
  <c r="J296" i="7"/>
  <c r="K295" i="7"/>
  <c r="J295" i="7"/>
  <c r="K294" i="7"/>
  <c r="J294" i="7"/>
  <c r="K293" i="7"/>
  <c r="J293" i="7"/>
  <c r="K292" i="7"/>
  <c r="J292" i="7"/>
  <c r="K287" i="7"/>
  <c r="J287" i="7"/>
  <c r="K286" i="7"/>
  <c r="J286" i="7"/>
  <c r="K285" i="7"/>
  <c r="J285" i="7"/>
  <c r="K284" i="7"/>
  <c r="J284" i="7"/>
  <c r="K283" i="7"/>
  <c r="J283" i="7"/>
  <c r="A283" i="7"/>
  <c r="K282" i="7"/>
  <c r="J282" i="7"/>
  <c r="K281" i="7"/>
  <c r="J281" i="7"/>
  <c r="K280" i="7"/>
  <c r="J280" i="7"/>
  <c r="K279" i="7"/>
  <c r="J279" i="7"/>
  <c r="A279" i="7"/>
  <c r="K278" i="7"/>
  <c r="J278" i="7"/>
  <c r="K277" i="7"/>
  <c r="J277" i="7"/>
  <c r="K276" i="7"/>
  <c r="J276" i="7"/>
  <c r="R269" i="7"/>
  <c r="W269" i="7" s="1"/>
  <c r="S269" i="7"/>
  <c r="R268" i="7"/>
  <c r="W268" i="7" s="1"/>
  <c r="S268" i="7"/>
  <c r="R267" i="7"/>
  <c r="W267" i="7" s="1"/>
  <c r="S267" i="7"/>
  <c r="V267" i="7"/>
  <c r="U267" i="7"/>
  <c r="R266" i="7"/>
  <c r="W266" i="7" s="1"/>
  <c r="S266" i="7"/>
  <c r="V266" i="7"/>
  <c r="R265" i="7"/>
  <c r="U265" i="7" s="1"/>
  <c r="S265" i="7"/>
  <c r="V265" i="7" s="1"/>
  <c r="W265" i="7"/>
  <c r="R264" i="7"/>
  <c r="S264" i="7"/>
  <c r="W264" i="7" s="1"/>
  <c r="U264" i="7"/>
  <c r="R263" i="7"/>
  <c r="W263" i="7" s="1"/>
  <c r="S263" i="7"/>
  <c r="R262" i="7"/>
  <c r="U262" i="7" s="1"/>
  <c r="S262" i="7"/>
  <c r="W262" i="7"/>
  <c r="V262" i="7"/>
  <c r="R261" i="7"/>
  <c r="S261" i="7"/>
  <c r="W261" i="7"/>
  <c r="V261" i="7"/>
  <c r="U261" i="7"/>
  <c r="R260" i="7"/>
  <c r="W260" i="7" s="1"/>
  <c r="S260" i="7"/>
  <c r="R259" i="7"/>
  <c r="W259" i="7" s="1"/>
  <c r="S259" i="7"/>
  <c r="V259" i="7"/>
  <c r="U259" i="7"/>
  <c r="R258" i="7"/>
  <c r="W258" i="7" s="1"/>
  <c r="S258" i="7"/>
  <c r="V258" i="7"/>
  <c r="U258" i="7"/>
  <c r="R257" i="7"/>
  <c r="V257" i="7" s="1"/>
  <c r="S257" i="7"/>
  <c r="W257" i="7"/>
  <c r="R256" i="7"/>
  <c r="S256" i="7"/>
  <c r="W256" i="7" s="1"/>
  <c r="U256" i="7"/>
  <c r="R255" i="7"/>
  <c r="W255" i="7" s="1"/>
  <c r="S255" i="7"/>
  <c r="R254" i="7"/>
  <c r="U254" i="7" s="1"/>
  <c r="S254" i="7"/>
  <c r="W254" i="7"/>
  <c r="V254" i="7"/>
  <c r="R253" i="7"/>
  <c r="S253" i="7"/>
  <c r="W253" i="7"/>
  <c r="V253" i="7"/>
  <c r="U253" i="7"/>
  <c r="R252" i="7"/>
  <c r="W252" i="7" s="1"/>
  <c r="S252" i="7"/>
  <c r="R251" i="7"/>
  <c r="W251" i="7" s="1"/>
  <c r="S251" i="7"/>
  <c r="V251" i="7"/>
  <c r="U251" i="7"/>
  <c r="R250" i="7"/>
  <c r="W250" i="7" s="1"/>
  <c r="S250" i="7"/>
  <c r="V250" i="7"/>
  <c r="U250" i="7"/>
  <c r="R249" i="7"/>
  <c r="V249" i="7" s="1"/>
  <c r="S249" i="7"/>
  <c r="W249" i="7"/>
  <c r="R248" i="7"/>
  <c r="S248" i="7"/>
  <c r="W248" i="7" s="1"/>
  <c r="U248" i="7"/>
  <c r="R247" i="7"/>
  <c r="W247" i="7" s="1"/>
  <c r="S247" i="7"/>
  <c r="R246" i="7"/>
  <c r="U246" i="7" s="1"/>
  <c r="S246" i="7"/>
  <c r="W246" i="7"/>
  <c r="V246" i="7"/>
  <c r="R245" i="7"/>
  <c r="S245" i="7"/>
  <c r="W245" i="7"/>
  <c r="V245" i="7"/>
  <c r="U245" i="7"/>
  <c r="R244" i="7"/>
  <c r="W244" i="7" s="1"/>
  <c r="S244" i="7"/>
  <c r="R243" i="7"/>
  <c r="W243" i="7" s="1"/>
  <c r="S243" i="7"/>
  <c r="V243" i="7"/>
  <c r="U243" i="7"/>
  <c r="R242" i="7"/>
  <c r="W242" i="7" s="1"/>
  <c r="S242" i="7"/>
  <c r="V242" i="7"/>
  <c r="U242" i="7"/>
  <c r="R241" i="7"/>
  <c r="V241" i="7" s="1"/>
  <c r="S241" i="7"/>
  <c r="W241" i="7"/>
  <c r="R240" i="7"/>
  <c r="S240" i="7"/>
  <c r="W240" i="7" s="1"/>
  <c r="U240" i="7"/>
  <c r="R239" i="7"/>
  <c r="W239" i="7" s="1"/>
  <c r="S239" i="7"/>
  <c r="R238" i="7"/>
  <c r="U238" i="7" s="1"/>
  <c r="S238" i="7"/>
  <c r="W238" i="7"/>
  <c r="V238" i="7"/>
  <c r="R237" i="7"/>
  <c r="S237" i="7"/>
  <c r="W237" i="7"/>
  <c r="V237" i="7"/>
  <c r="U237" i="7"/>
  <c r="R236" i="7"/>
  <c r="W236" i="7" s="1"/>
  <c r="S236" i="7"/>
  <c r="R235" i="7"/>
  <c r="W235" i="7" s="1"/>
  <c r="S235" i="7"/>
  <c r="V235" i="7"/>
  <c r="U235" i="7"/>
  <c r="R234" i="7"/>
  <c r="W234" i="7" s="1"/>
  <c r="S234" i="7"/>
  <c r="V234" i="7"/>
  <c r="U234" i="7"/>
  <c r="R233" i="7"/>
  <c r="V233" i="7" s="1"/>
  <c r="S233" i="7"/>
  <c r="W233" i="7"/>
  <c r="R232" i="7"/>
  <c r="S232" i="7"/>
  <c r="W232" i="7" s="1"/>
  <c r="U232" i="7"/>
  <c r="R231" i="7"/>
  <c r="W231" i="7" s="1"/>
  <c r="S231" i="7"/>
  <c r="R230" i="7"/>
  <c r="S230" i="7"/>
  <c r="W230" i="7"/>
  <c r="U230" i="7"/>
  <c r="R229" i="7"/>
  <c r="W229" i="7" s="1"/>
  <c r="S229" i="7"/>
  <c r="V229" i="7"/>
  <c r="U229" i="7"/>
  <c r="R228" i="7"/>
  <c r="V228" i="7" s="1"/>
  <c r="S228" i="7"/>
  <c r="W228" i="7"/>
  <c r="R227" i="7"/>
  <c r="S227" i="7"/>
  <c r="W227" i="7" s="1"/>
  <c r="U227" i="7"/>
  <c r="R226" i="7"/>
  <c r="W226" i="7" s="1"/>
  <c r="S226" i="7"/>
  <c r="R225" i="7"/>
  <c r="U225" i="7" s="1"/>
  <c r="S225" i="7"/>
  <c r="W225" i="7"/>
  <c r="V225" i="7"/>
  <c r="R224" i="7"/>
  <c r="S224" i="7"/>
  <c r="W224" i="7"/>
  <c r="V224" i="7"/>
  <c r="U224" i="7"/>
  <c r="R223" i="7"/>
  <c r="W223" i="7" s="1"/>
  <c r="S223" i="7"/>
  <c r="R222" i="7"/>
  <c r="W222" i="7" s="1"/>
  <c r="S222" i="7"/>
  <c r="V222" i="7"/>
  <c r="U222" i="7"/>
  <c r="R221" i="7"/>
  <c r="W221" i="7" s="1"/>
  <c r="S221" i="7"/>
  <c r="V221" i="7"/>
  <c r="U221" i="7"/>
  <c r="R220" i="7"/>
  <c r="V220" i="7" s="1"/>
  <c r="S220" i="7"/>
  <c r="W220" i="7"/>
  <c r="R219" i="7"/>
  <c r="S219" i="7"/>
  <c r="W219" i="7" s="1"/>
  <c r="U219" i="7"/>
  <c r="R218" i="7"/>
  <c r="W218" i="7" s="1"/>
  <c r="S218" i="7"/>
  <c r="R217" i="7"/>
  <c r="U217" i="7" s="1"/>
  <c r="S217" i="7"/>
  <c r="W217" i="7"/>
  <c r="V217" i="7"/>
  <c r="R216" i="7"/>
  <c r="S216" i="7"/>
  <c r="W216" i="7"/>
  <c r="V216" i="7"/>
  <c r="U216" i="7"/>
  <c r="R215" i="7"/>
  <c r="W215" i="7" s="1"/>
  <c r="S215" i="7"/>
  <c r="R214" i="7"/>
  <c r="W214" i="7" s="1"/>
  <c r="S214" i="7"/>
  <c r="V214" i="7"/>
  <c r="U214" i="7"/>
  <c r="R213" i="7"/>
  <c r="W213" i="7" s="1"/>
  <c r="S213" i="7"/>
  <c r="V213" i="7"/>
  <c r="U213" i="7"/>
  <c r="R212" i="7"/>
  <c r="V212" i="7" s="1"/>
  <c r="S212" i="7"/>
  <c r="W212" i="7"/>
  <c r="R211" i="7"/>
  <c r="S211" i="7"/>
  <c r="W211" i="7" s="1"/>
  <c r="U211" i="7"/>
  <c r="R210" i="7"/>
  <c r="W210" i="7" s="1"/>
  <c r="S210" i="7"/>
  <c r="R209" i="7"/>
  <c r="U209" i="7" s="1"/>
  <c r="S209" i="7"/>
  <c r="W209" i="7"/>
  <c r="V209" i="7"/>
  <c r="R208" i="7"/>
  <c r="S208" i="7"/>
  <c r="W208" i="7"/>
  <c r="V208" i="7"/>
  <c r="U208" i="7"/>
  <c r="R207" i="7"/>
  <c r="W207" i="7" s="1"/>
  <c r="S207" i="7"/>
  <c r="R206" i="7"/>
  <c r="W206" i="7" s="1"/>
  <c r="S206" i="7"/>
  <c r="V206" i="7"/>
  <c r="U206" i="7"/>
  <c r="R205" i="7"/>
  <c r="W205" i="7" s="1"/>
  <c r="S205" i="7"/>
  <c r="U205" i="7"/>
  <c r="R204" i="7"/>
  <c r="U204" i="7" s="1"/>
  <c r="S204" i="7"/>
  <c r="W204" i="7"/>
  <c r="V204" i="7"/>
  <c r="R203" i="7"/>
  <c r="S203" i="7"/>
  <c r="W203" i="7"/>
  <c r="V203" i="7"/>
  <c r="U203" i="7"/>
  <c r="C202" i="7"/>
  <c r="R202" i="7"/>
  <c r="W202" i="7" s="1"/>
  <c r="S202" i="7"/>
  <c r="C201" i="7"/>
  <c r="R201" i="7" s="1"/>
  <c r="S201" i="7"/>
  <c r="R200" i="7"/>
  <c r="S200" i="7"/>
  <c r="W200" i="7" s="1"/>
  <c r="U200" i="7"/>
  <c r="R199" i="7"/>
  <c r="W199" i="7" s="1"/>
  <c r="S199" i="7"/>
  <c r="R198" i="7"/>
  <c r="W198" i="7" s="1"/>
  <c r="S198" i="7"/>
  <c r="V198" i="7"/>
  <c r="U198" i="7"/>
  <c r="R197" i="7"/>
  <c r="W197" i="7" s="1"/>
  <c r="S197" i="7"/>
  <c r="V197" i="7"/>
  <c r="U197" i="7"/>
  <c r="C196" i="7"/>
  <c r="R196" i="7"/>
  <c r="W196" i="7" s="1"/>
  <c r="S196" i="7"/>
  <c r="C195" i="7"/>
  <c r="R195" i="7" s="1"/>
  <c r="S195" i="7"/>
  <c r="R194" i="7"/>
  <c r="S194" i="7"/>
  <c r="W194" i="7"/>
  <c r="V194" i="7"/>
  <c r="U194" i="7"/>
  <c r="R193" i="7"/>
  <c r="W193" i="7" s="1"/>
  <c r="S193" i="7"/>
  <c r="R192" i="7"/>
  <c r="S192" i="7"/>
  <c r="W192" i="7" s="1"/>
  <c r="U192" i="7"/>
  <c r="R191" i="7"/>
  <c r="W191" i="7" s="1"/>
  <c r="S191" i="7"/>
  <c r="R190" i="7"/>
  <c r="U190" i="7" s="1"/>
  <c r="S190" i="7"/>
  <c r="W190" i="7"/>
  <c r="V190" i="7"/>
  <c r="R189" i="7"/>
  <c r="S189" i="7"/>
  <c r="W189" i="7"/>
  <c r="V189" i="7"/>
  <c r="U189" i="7"/>
  <c r="R188" i="7"/>
  <c r="W188" i="7" s="1"/>
  <c r="S188" i="7"/>
  <c r="R187" i="7"/>
  <c r="S187" i="7"/>
  <c r="W187" i="7" s="1"/>
  <c r="U187" i="7"/>
  <c r="R186" i="7"/>
  <c r="W186" i="7" s="1"/>
  <c r="S186" i="7"/>
  <c r="R185" i="7"/>
  <c r="U185" i="7" s="1"/>
  <c r="S185" i="7"/>
  <c r="W185" i="7"/>
  <c r="V185" i="7"/>
  <c r="R184" i="7"/>
  <c r="S184" i="7"/>
  <c r="W184" i="7"/>
  <c r="U184" i="7"/>
  <c r="R183" i="7"/>
  <c r="V183" i="7" s="1"/>
  <c r="S183" i="7"/>
  <c r="W183" i="7"/>
  <c r="R182" i="7"/>
  <c r="S182" i="7"/>
  <c r="W182" i="7" s="1"/>
  <c r="U182" i="7"/>
  <c r="R181" i="7"/>
  <c r="W181" i="7" s="1"/>
  <c r="S181" i="7"/>
  <c r="R180" i="7"/>
  <c r="U180" i="7" s="1"/>
  <c r="S180" i="7"/>
  <c r="W180" i="7"/>
  <c r="V180" i="7"/>
  <c r="R179" i="7"/>
  <c r="S179" i="7"/>
  <c r="W179" i="7"/>
  <c r="U179" i="7"/>
  <c r="R178" i="7"/>
  <c r="U178" i="7" s="1"/>
  <c r="S178" i="7"/>
  <c r="W178" i="7"/>
  <c r="R177" i="7"/>
  <c r="S177" i="7"/>
  <c r="W177" i="7"/>
  <c r="U177" i="7"/>
  <c r="R176" i="7"/>
  <c r="U176" i="7" s="1"/>
  <c r="S176" i="7"/>
  <c r="W176" i="7"/>
  <c r="J5" i="7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8" i="6"/>
  <c r="J69" i="6"/>
  <c r="J70" i="6"/>
  <c r="J71" i="6"/>
  <c r="J72" i="6"/>
  <c r="J73" i="6"/>
  <c r="J74" i="6"/>
  <c r="J75" i="6"/>
  <c r="C76" i="6"/>
  <c r="J76" i="6"/>
  <c r="C77" i="6"/>
  <c r="J77" i="6" s="1"/>
  <c r="C78" i="6"/>
  <c r="J78" i="6"/>
  <c r="C79" i="6"/>
  <c r="J79" i="6" s="1"/>
  <c r="C80" i="6"/>
  <c r="J80" i="6"/>
  <c r="C81" i="6"/>
  <c r="J81" i="6" s="1"/>
  <c r="C82" i="6"/>
  <c r="J82" i="6"/>
  <c r="C83" i="6"/>
  <c r="J83" i="6" s="1"/>
  <c r="J85" i="6"/>
  <c r="J86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D130" i="6"/>
  <c r="J130" i="6"/>
  <c r="D131" i="6"/>
  <c r="J131" i="6" s="1"/>
  <c r="D132" i="6"/>
  <c r="J132" i="6"/>
  <c r="D133" i="6"/>
  <c r="J133" i="6" s="1"/>
  <c r="D134" i="6"/>
  <c r="J134" i="6"/>
  <c r="D135" i="6"/>
  <c r="J135" i="6" s="1"/>
  <c r="D136" i="6"/>
  <c r="J136" i="6"/>
  <c r="D137" i="6"/>
  <c r="J137" i="6" s="1"/>
  <c r="J138" i="6"/>
  <c r="J139" i="6"/>
  <c r="D140" i="6"/>
  <c r="J140" i="6" s="1"/>
  <c r="D141" i="6"/>
  <c r="J141" i="6"/>
  <c r="D142" i="6"/>
  <c r="J142" i="6" s="1"/>
  <c r="D143" i="6"/>
  <c r="J143" i="6"/>
  <c r="D144" i="6"/>
  <c r="J144" i="6" s="1"/>
  <c r="D145" i="6"/>
  <c r="J145" i="6"/>
  <c r="D146" i="6"/>
  <c r="J146" i="6" s="1"/>
  <c r="D147" i="6"/>
  <c r="J147" i="6"/>
  <c r="J148" i="6"/>
  <c r="J149" i="6"/>
  <c r="D150" i="6"/>
  <c r="J150" i="6"/>
  <c r="D151" i="6"/>
  <c r="J151" i="6" s="1"/>
  <c r="D152" i="6"/>
  <c r="J152" i="6"/>
  <c r="D153" i="6"/>
  <c r="J153" i="6"/>
  <c r="D154" i="6"/>
  <c r="J154" i="6"/>
  <c r="D155" i="6"/>
  <c r="J155" i="6" s="1"/>
  <c r="D156" i="6"/>
  <c r="J156" i="6"/>
  <c r="D157" i="6"/>
  <c r="J157" i="6"/>
  <c r="J158" i="6"/>
  <c r="J159" i="6"/>
  <c r="D160" i="6"/>
  <c r="J160" i="6" s="1"/>
  <c r="D161" i="6"/>
  <c r="J161" i="6"/>
  <c r="D162" i="6"/>
  <c r="J162" i="6"/>
  <c r="D163" i="6"/>
  <c r="J163" i="6"/>
  <c r="D164" i="6"/>
  <c r="J164" i="6" s="1"/>
  <c r="D165" i="6"/>
  <c r="J165" i="6"/>
  <c r="D166" i="6"/>
  <c r="J166" i="6"/>
  <c r="D167" i="6"/>
  <c r="J167" i="6"/>
  <c r="J168" i="6"/>
  <c r="J169" i="6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R261" i="6"/>
  <c r="S261" i="6"/>
  <c r="R262" i="6"/>
  <c r="S262" i="6"/>
  <c r="W262" i="6" s="1"/>
  <c r="R263" i="6"/>
  <c r="S263" i="6"/>
  <c r="R264" i="6"/>
  <c r="S264" i="6"/>
  <c r="R265" i="6"/>
  <c r="S265" i="6"/>
  <c r="R266" i="6"/>
  <c r="S266" i="6"/>
  <c r="W266" i="6" s="1"/>
  <c r="R267" i="6"/>
  <c r="S267" i="6"/>
  <c r="R268" i="6"/>
  <c r="S268" i="6"/>
  <c r="R269" i="6"/>
  <c r="S269" i="6"/>
  <c r="R238" i="6"/>
  <c r="S238" i="6"/>
  <c r="V238" i="6" s="1"/>
  <c r="R239" i="6"/>
  <c r="S239" i="6"/>
  <c r="R240" i="6"/>
  <c r="S240" i="6"/>
  <c r="R241" i="6"/>
  <c r="S241" i="6"/>
  <c r="R242" i="6"/>
  <c r="S242" i="6"/>
  <c r="W242" i="6" s="1"/>
  <c r="R243" i="6"/>
  <c r="S243" i="6"/>
  <c r="R244" i="6"/>
  <c r="S244" i="6"/>
  <c r="R245" i="6"/>
  <c r="S245" i="6"/>
  <c r="R246" i="6"/>
  <c r="S246" i="6"/>
  <c r="W246" i="6" s="1"/>
  <c r="R247" i="6"/>
  <c r="S247" i="6"/>
  <c r="R248" i="6"/>
  <c r="S248" i="6"/>
  <c r="R249" i="6"/>
  <c r="S249" i="6"/>
  <c r="R250" i="6"/>
  <c r="S250" i="6"/>
  <c r="W250" i="6" s="1"/>
  <c r="R251" i="6"/>
  <c r="S251" i="6"/>
  <c r="R252" i="6"/>
  <c r="S252" i="6"/>
  <c r="R253" i="6"/>
  <c r="S253" i="6"/>
  <c r="R254" i="6"/>
  <c r="S254" i="6"/>
  <c r="V254" i="6" s="1"/>
  <c r="R255" i="6"/>
  <c r="S255" i="6"/>
  <c r="R256" i="6"/>
  <c r="S256" i="6"/>
  <c r="R257" i="6"/>
  <c r="S257" i="6"/>
  <c r="R258" i="6"/>
  <c r="S258" i="6"/>
  <c r="W258" i="6" s="1"/>
  <c r="R259" i="6"/>
  <c r="S259" i="6"/>
  <c r="R260" i="6"/>
  <c r="S260" i="6"/>
  <c r="R227" i="6"/>
  <c r="S227" i="6"/>
  <c r="R228" i="6"/>
  <c r="S228" i="6"/>
  <c r="V228" i="6" s="1"/>
  <c r="R229" i="6"/>
  <c r="S229" i="6"/>
  <c r="R230" i="6"/>
  <c r="S230" i="6"/>
  <c r="R231" i="6"/>
  <c r="S231" i="6"/>
  <c r="R232" i="6"/>
  <c r="S232" i="6"/>
  <c r="W232" i="6" s="1"/>
  <c r="R233" i="6"/>
  <c r="S233" i="6"/>
  <c r="R234" i="6"/>
  <c r="S234" i="6"/>
  <c r="R235" i="6"/>
  <c r="S235" i="6"/>
  <c r="R236" i="6"/>
  <c r="S236" i="6"/>
  <c r="W236" i="6" s="1"/>
  <c r="R237" i="6"/>
  <c r="S237" i="6"/>
  <c r="R221" i="6"/>
  <c r="S221" i="6"/>
  <c r="R222" i="6"/>
  <c r="S222" i="6"/>
  <c r="R223" i="6"/>
  <c r="S223" i="6"/>
  <c r="U223" i="6" s="1"/>
  <c r="R224" i="6"/>
  <c r="S224" i="6"/>
  <c r="R225" i="6"/>
  <c r="S225" i="6"/>
  <c r="R226" i="6"/>
  <c r="S226" i="6"/>
  <c r="R177" i="6"/>
  <c r="S177" i="6"/>
  <c r="W177" i="6" s="1"/>
  <c r="R178" i="6"/>
  <c r="S178" i="6"/>
  <c r="R179" i="6"/>
  <c r="S179" i="6"/>
  <c r="R180" i="6"/>
  <c r="S180" i="6"/>
  <c r="R181" i="6"/>
  <c r="S181" i="6"/>
  <c r="W181" i="6" s="1"/>
  <c r="R182" i="6"/>
  <c r="S182" i="6"/>
  <c r="R183" i="6"/>
  <c r="S183" i="6"/>
  <c r="R184" i="6"/>
  <c r="S184" i="6"/>
  <c r="R185" i="6"/>
  <c r="S185" i="6"/>
  <c r="V185" i="6" s="1"/>
  <c r="R186" i="6"/>
  <c r="S186" i="6"/>
  <c r="R187" i="6"/>
  <c r="S187" i="6"/>
  <c r="R188" i="6"/>
  <c r="S188" i="6"/>
  <c r="R189" i="6"/>
  <c r="S189" i="6"/>
  <c r="W189" i="6" s="1"/>
  <c r="R190" i="6"/>
  <c r="S190" i="6"/>
  <c r="R191" i="6"/>
  <c r="S191" i="6"/>
  <c r="R192" i="6"/>
  <c r="S192" i="6"/>
  <c r="R193" i="6"/>
  <c r="S193" i="6"/>
  <c r="W193" i="6" s="1"/>
  <c r="R194" i="6"/>
  <c r="S194" i="6"/>
  <c r="C195" i="6"/>
  <c r="R195" i="6"/>
  <c r="S195" i="6"/>
  <c r="C196" i="6"/>
  <c r="R196" i="6"/>
  <c r="S196" i="6"/>
  <c r="W196" i="6" s="1"/>
  <c r="R197" i="6"/>
  <c r="S197" i="6"/>
  <c r="R198" i="6"/>
  <c r="S198" i="6"/>
  <c r="R199" i="6"/>
  <c r="S199" i="6"/>
  <c r="R200" i="6"/>
  <c r="S200" i="6"/>
  <c r="W200" i="6" s="1"/>
  <c r="C201" i="6"/>
  <c r="R201" i="6"/>
  <c r="S201" i="6"/>
  <c r="C202" i="6"/>
  <c r="R202" i="6"/>
  <c r="S202" i="6"/>
  <c r="R203" i="6"/>
  <c r="S203" i="6"/>
  <c r="W203" i="6" s="1"/>
  <c r="R204" i="6"/>
  <c r="S204" i="6"/>
  <c r="R205" i="6"/>
  <c r="S205" i="6"/>
  <c r="R206" i="6"/>
  <c r="S206" i="6"/>
  <c r="R207" i="6"/>
  <c r="S207" i="6"/>
  <c r="W207" i="6" s="1"/>
  <c r="R208" i="6"/>
  <c r="S208" i="6"/>
  <c r="R209" i="6"/>
  <c r="S209" i="6"/>
  <c r="R210" i="6"/>
  <c r="S210" i="6"/>
  <c r="R211" i="6"/>
  <c r="S211" i="6"/>
  <c r="W211" i="6" s="1"/>
  <c r="R212" i="6"/>
  <c r="S212" i="6"/>
  <c r="R213" i="6"/>
  <c r="S213" i="6"/>
  <c r="R214" i="6"/>
  <c r="S214" i="6"/>
  <c r="R215" i="6"/>
  <c r="S215" i="6"/>
  <c r="U215" i="6" s="1"/>
  <c r="R216" i="6"/>
  <c r="S216" i="6"/>
  <c r="R217" i="6"/>
  <c r="S217" i="6"/>
  <c r="R218" i="6"/>
  <c r="S218" i="6"/>
  <c r="R219" i="6"/>
  <c r="S219" i="6"/>
  <c r="W219" i="6" s="1"/>
  <c r="R220" i="6"/>
  <c r="S220" i="6"/>
  <c r="S176" i="6"/>
  <c r="R176" i="6"/>
  <c r="R177" i="3"/>
  <c r="S177" i="3"/>
  <c r="R178" i="3"/>
  <c r="S178" i="3"/>
  <c r="U178" i="3" s="1"/>
  <c r="R179" i="3"/>
  <c r="S179" i="3"/>
  <c r="R180" i="3"/>
  <c r="S180" i="3"/>
  <c r="R181" i="3"/>
  <c r="S181" i="3"/>
  <c r="R182" i="3"/>
  <c r="S182" i="3"/>
  <c r="U182" i="3" s="1"/>
  <c r="R183" i="3"/>
  <c r="S183" i="3"/>
  <c r="R184" i="3"/>
  <c r="S184" i="3"/>
  <c r="R185" i="3"/>
  <c r="S185" i="3"/>
  <c r="R186" i="3"/>
  <c r="S186" i="3"/>
  <c r="U186" i="3" s="1"/>
  <c r="R187" i="3"/>
  <c r="S187" i="3"/>
  <c r="R188" i="3"/>
  <c r="S188" i="3"/>
  <c r="R189" i="3"/>
  <c r="S189" i="3"/>
  <c r="R190" i="3"/>
  <c r="S190" i="3"/>
  <c r="V190" i="3" s="1"/>
  <c r="R191" i="3"/>
  <c r="S191" i="3"/>
  <c r="R192" i="3"/>
  <c r="S192" i="3"/>
  <c r="R193" i="3"/>
  <c r="S193" i="3"/>
  <c r="R194" i="3"/>
  <c r="S194" i="3"/>
  <c r="V194" i="3" s="1"/>
  <c r="C195" i="3"/>
  <c r="R195" i="3"/>
  <c r="S195" i="3"/>
  <c r="C196" i="3"/>
  <c r="R196" i="3"/>
  <c r="S196" i="3"/>
  <c r="R197" i="3"/>
  <c r="S197" i="3"/>
  <c r="V197" i="3" s="1"/>
  <c r="R198" i="3"/>
  <c r="S198" i="3"/>
  <c r="R199" i="3"/>
  <c r="S199" i="3"/>
  <c r="R200" i="3"/>
  <c r="S200" i="3"/>
  <c r="C201" i="3"/>
  <c r="R201" i="3"/>
  <c r="U201" i="3" s="1"/>
  <c r="S201" i="3"/>
  <c r="C202" i="3"/>
  <c r="R202" i="3" s="1"/>
  <c r="S202" i="3"/>
  <c r="R203" i="3"/>
  <c r="S203" i="3"/>
  <c r="R204" i="3"/>
  <c r="S204" i="3"/>
  <c r="V204" i="3" s="1"/>
  <c r="R205" i="3"/>
  <c r="S205" i="3"/>
  <c r="R206" i="3"/>
  <c r="S206" i="3"/>
  <c r="R207" i="3"/>
  <c r="S207" i="3"/>
  <c r="R208" i="3"/>
  <c r="S208" i="3"/>
  <c r="W208" i="3" s="1"/>
  <c r="R209" i="3"/>
  <c r="S209" i="3"/>
  <c r="R210" i="3"/>
  <c r="S210" i="3"/>
  <c r="R211" i="3"/>
  <c r="S211" i="3"/>
  <c r="R212" i="3"/>
  <c r="S212" i="3"/>
  <c r="U212" i="3" s="1"/>
  <c r="R213" i="3"/>
  <c r="S213" i="3"/>
  <c r="R214" i="3"/>
  <c r="S214" i="3"/>
  <c r="R215" i="3"/>
  <c r="S215" i="3"/>
  <c r="R216" i="3"/>
  <c r="S216" i="3"/>
  <c r="W216" i="3" s="1"/>
  <c r="R217" i="3"/>
  <c r="S217" i="3"/>
  <c r="R218" i="3"/>
  <c r="S218" i="3"/>
  <c r="R219" i="3"/>
  <c r="S219" i="3"/>
  <c r="R220" i="3"/>
  <c r="S220" i="3"/>
  <c r="U220" i="3" s="1"/>
  <c r="R221" i="3"/>
  <c r="S221" i="3"/>
  <c r="R222" i="3"/>
  <c r="S222" i="3"/>
  <c r="R223" i="3"/>
  <c r="S223" i="3"/>
  <c r="R224" i="3"/>
  <c r="S224" i="3"/>
  <c r="W224" i="3" s="1"/>
  <c r="R225" i="3"/>
  <c r="S225" i="3"/>
  <c r="R226" i="3"/>
  <c r="S226" i="3"/>
  <c r="R227" i="3"/>
  <c r="S227" i="3"/>
  <c r="R228" i="3"/>
  <c r="S228" i="3"/>
  <c r="U228" i="3" s="1"/>
  <c r="R229" i="3"/>
  <c r="S229" i="3"/>
  <c r="R230" i="3"/>
  <c r="S230" i="3"/>
  <c r="R231" i="3"/>
  <c r="S231" i="3"/>
  <c r="R232" i="3"/>
  <c r="S232" i="3"/>
  <c r="U232" i="3" s="1"/>
  <c r="R233" i="3"/>
  <c r="S233" i="3"/>
  <c r="R234" i="3"/>
  <c r="S234" i="3"/>
  <c r="R235" i="3"/>
  <c r="S235" i="3"/>
  <c r="R236" i="3"/>
  <c r="S236" i="3"/>
  <c r="W236" i="3" s="1"/>
  <c r="R237" i="3"/>
  <c r="S237" i="3"/>
  <c r="R238" i="3"/>
  <c r="S238" i="3"/>
  <c r="R239" i="3"/>
  <c r="S239" i="3"/>
  <c r="R240" i="3"/>
  <c r="S240" i="3"/>
  <c r="V240" i="3" s="1"/>
  <c r="R241" i="3"/>
  <c r="S241" i="3"/>
  <c r="R242" i="3"/>
  <c r="S242" i="3"/>
  <c r="R243" i="3"/>
  <c r="S243" i="3"/>
  <c r="R244" i="3"/>
  <c r="S244" i="3"/>
  <c r="W244" i="3" s="1"/>
  <c r="R245" i="3"/>
  <c r="S245" i="3"/>
  <c r="R246" i="3"/>
  <c r="S246" i="3"/>
  <c r="R247" i="3"/>
  <c r="S247" i="3"/>
  <c r="R248" i="3"/>
  <c r="S248" i="3"/>
  <c r="V248" i="3" s="1"/>
  <c r="R249" i="3"/>
  <c r="S249" i="3"/>
  <c r="R250" i="3"/>
  <c r="S250" i="3"/>
  <c r="R251" i="3"/>
  <c r="S251" i="3"/>
  <c r="R252" i="3"/>
  <c r="S252" i="3"/>
  <c r="W252" i="3" s="1"/>
  <c r="R253" i="3"/>
  <c r="S253" i="3"/>
  <c r="R254" i="3"/>
  <c r="S254" i="3"/>
  <c r="V254" i="3" s="1"/>
  <c r="R255" i="3"/>
  <c r="S255" i="3"/>
  <c r="R256" i="3"/>
  <c r="S256" i="3"/>
  <c r="W256" i="3" s="1"/>
  <c r="R257" i="3"/>
  <c r="S257" i="3"/>
  <c r="R258" i="3"/>
  <c r="S258" i="3"/>
  <c r="R259" i="3"/>
  <c r="S259" i="3"/>
  <c r="R260" i="3"/>
  <c r="S260" i="3"/>
  <c r="W260" i="3" s="1"/>
  <c r="R261" i="3"/>
  <c r="S261" i="3"/>
  <c r="R262" i="3"/>
  <c r="S262" i="3"/>
  <c r="R263" i="3"/>
  <c r="S263" i="3"/>
  <c r="R264" i="3"/>
  <c r="S264" i="3"/>
  <c r="W264" i="3" s="1"/>
  <c r="R265" i="3"/>
  <c r="S265" i="3"/>
  <c r="R266" i="3"/>
  <c r="S266" i="3"/>
  <c r="R267" i="3"/>
  <c r="S267" i="3"/>
  <c r="R268" i="3"/>
  <c r="S268" i="3"/>
  <c r="W268" i="3" s="1"/>
  <c r="R269" i="3"/>
  <c r="S269" i="3"/>
  <c r="S176" i="3"/>
  <c r="R176" i="3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17" i="6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17" i="3"/>
  <c r="V238" i="3"/>
  <c r="K313" i="6"/>
  <c r="J313" i="6"/>
  <c r="K312" i="6"/>
  <c r="J312" i="6"/>
  <c r="K311" i="6"/>
  <c r="J311" i="6"/>
  <c r="K310" i="6"/>
  <c r="J310" i="6"/>
  <c r="K309" i="6"/>
  <c r="J309" i="6"/>
  <c r="K308" i="6"/>
  <c r="J308" i="6"/>
  <c r="J313" i="3"/>
  <c r="J312" i="3"/>
  <c r="J311" i="3"/>
  <c r="J310" i="3"/>
  <c r="J309" i="3"/>
  <c r="J308" i="3"/>
  <c r="W229" i="6"/>
  <c r="V229" i="6"/>
  <c r="U229" i="6"/>
  <c r="W228" i="6"/>
  <c r="W227" i="6"/>
  <c r="V227" i="6"/>
  <c r="U227" i="6"/>
  <c r="W226" i="6"/>
  <c r="V226" i="6"/>
  <c r="U226" i="6"/>
  <c r="W225" i="6"/>
  <c r="V225" i="6"/>
  <c r="U225" i="6"/>
  <c r="W224" i="6"/>
  <c r="V224" i="6"/>
  <c r="U224" i="6"/>
  <c r="V223" i="6"/>
  <c r="W222" i="6"/>
  <c r="V222" i="6"/>
  <c r="U222" i="6"/>
  <c r="W221" i="6"/>
  <c r="V221" i="6"/>
  <c r="U221" i="6"/>
  <c r="W220" i="6"/>
  <c r="V220" i="6"/>
  <c r="U220" i="6"/>
  <c r="W218" i="6"/>
  <c r="V218" i="6"/>
  <c r="U218" i="6"/>
  <c r="W217" i="6"/>
  <c r="V217" i="6"/>
  <c r="U217" i="6"/>
  <c r="W216" i="6"/>
  <c r="V216" i="6"/>
  <c r="U216" i="6"/>
  <c r="V215" i="6"/>
  <c r="W214" i="6"/>
  <c r="V214" i="6"/>
  <c r="U214" i="6"/>
  <c r="W213" i="6"/>
  <c r="V213" i="6"/>
  <c r="U213" i="6"/>
  <c r="W212" i="6"/>
  <c r="V212" i="6"/>
  <c r="U212" i="6"/>
  <c r="U213" i="3"/>
  <c r="V213" i="3"/>
  <c r="W213" i="3"/>
  <c r="U214" i="3"/>
  <c r="V214" i="3"/>
  <c r="W214" i="3"/>
  <c r="U215" i="3"/>
  <c r="V215" i="3"/>
  <c r="W215" i="3"/>
  <c r="V216" i="3"/>
  <c r="U217" i="3"/>
  <c r="V217" i="3"/>
  <c r="W217" i="3"/>
  <c r="U218" i="3"/>
  <c r="V218" i="3"/>
  <c r="W218" i="3"/>
  <c r="U219" i="3"/>
  <c r="V219" i="3"/>
  <c r="W219" i="3"/>
  <c r="U221" i="3"/>
  <c r="V221" i="3"/>
  <c r="W221" i="3"/>
  <c r="U222" i="3"/>
  <c r="V222" i="3"/>
  <c r="W222" i="3"/>
  <c r="U223" i="3"/>
  <c r="V223" i="3"/>
  <c r="W223" i="3"/>
  <c r="V224" i="3"/>
  <c r="U225" i="3"/>
  <c r="V225" i="3"/>
  <c r="W225" i="3"/>
  <c r="U226" i="3"/>
  <c r="V226" i="3"/>
  <c r="W226" i="3"/>
  <c r="U227" i="3"/>
  <c r="V227" i="3"/>
  <c r="W227" i="3"/>
  <c r="U229" i="3"/>
  <c r="V229" i="3"/>
  <c r="W229" i="3"/>
  <c r="K307" i="6"/>
  <c r="J307" i="6"/>
  <c r="K306" i="6"/>
  <c r="J306" i="6"/>
  <c r="K305" i="6"/>
  <c r="J305" i="6"/>
  <c r="K304" i="6"/>
  <c r="J304" i="6"/>
  <c r="K303" i="6"/>
  <c r="J303" i="6"/>
  <c r="K302" i="6"/>
  <c r="J302" i="6"/>
  <c r="K301" i="6"/>
  <c r="J301" i="6"/>
  <c r="K300" i="6"/>
  <c r="J300" i="6"/>
  <c r="K299" i="6"/>
  <c r="J299" i="6"/>
  <c r="K298" i="6"/>
  <c r="J298" i="6"/>
  <c r="K297" i="6"/>
  <c r="J297" i="6"/>
  <c r="K296" i="6"/>
  <c r="J296" i="6"/>
  <c r="K295" i="6"/>
  <c r="J295" i="6"/>
  <c r="K294" i="6"/>
  <c r="J294" i="6"/>
  <c r="K293" i="6"/>
  <c r="J293" i="6"/>
  <c r="K292" i="6"/>
  <c r="J292" i="6"/>
  <c r="K287" i="6"/>
  <c r="J287" i="6"/>
  <c r="K286" i="6"/>
  <c r="J286" i="6"/>
  <c r="K285" i="6"/>
  <c r="J285" i="6"/>
  <c r="K284" i="6"/>
  <c r="J284" i="6"/>
  <c r="K283" i="6"/>
  <c r="J283" i="6"/>
  <c r="K282" i="6"/>
  <c r="J282" i="6"/>
  <c r="K281" i="6"/>
  <c r="J281" i="6"/>
  <c r="K280" i="6"/>
  <c r="J280" i="6"/>
  <c r="K279" i="6"/>
  <c r="J279" i="6"/>
  <c r="K278" i="6"/>
  <c r="J278" i="6"/>
  <c r="K277" i="6"/>
  <c r="J277" i="6"/>
  <c r="K276" i="6"/>
  <c r="J276" i="6"/>
  <c r="W269" i="6"/>
  <c r="V269" i="6"/>
  <c r="U269" i="6"/>
  <c r="W268" i="6"/>
  <c r="V268" i="6"/>
  <c r="U268" i="6"/>
  <c r="W267" i="6"/>
  <c r="V267" i="6"/>
  <c r="U267" i="6"/>
  <c r="W265" i="6"/>
  <c r="V265" i="6"/>
  <c r="U265" i="6"/>
  <c r="W264" i="6"/>
  <c r="V264" i="6"/>
  <c r="U264" i="6"/>
  <c r="W263" i="6"/>
  <c r="V263" i="6"/>
  <c r="U263" i="6"/>
  <c r="U262" i="6"/>
  <c r="W261" i="6"/>
  <c r="V261" i="6"/>
  <c r="U261" i="6"/>
  <c r="W260" i="6"/>
  <c r="V260" i="6"/>
  <c r="U260" i="6"/>
  <c r="W259" i="6"/>
  <c r="V259" i="6"/>
  <c r="U259" i="6"/>
  <c r="W257" i="6"/>
  <c r="V257" i="6"/>
  <c r="U257" i="6"/>
  <c r="W256" i="6"/>
  <c r="V256" i="6"/>
  <c r="U256" i="6"/>
  <c r="W255" i="6"/>
  <c r="V255" i="6"/>
  <c r="U255" i="6"/>
  <c r="W253" i="6"/>
  <c r="V253" i="6"/>
  <c r="U253" i="6"/>
  <c r="W252" i="6"/>
  <c r="V252" i="6"/>
  <c r="U252" i="6"/>
  <c r="W251" i="6"/>
  <c r="V251" i="6"/>
  <c r="U251" i="6"/>
  <c r="W249" i="6"/>
  <c r="V249" i="6"/>
  <c r="U249" i="6"/>
  <c r="W248" i="6"/>
  <c r="V248" i="6"/>
  <c r="U248" i="6"/>
  <c r="W247" i="6"/>
  <c r="V247" i="6"/>
  <c r="U247" i="6"/>
  <c r="W245" i="6"/>
  <c r="V245" i="6"/>
  <c r="U245" i="6"/>
  <c r="W244" i="6"/>
  <c r="V244" i="6"/>
  <c r="U244" i="6"/>
  <c r="W243" i="6"/>
  <c r="V243" i="6"/>
  <c r="U243" i="6"/>
  <c r="W241" i="6"/>
  <c r="V241" i="6"/>
  <c r="U241" i="6"/>
  <c r="W240" i="6"/>
  <c r="V240" i="6"/>
  <c r="U240" i="6"/>
  <c r="W239" i="6"/>
  <c r="V239" i="6"/>
  <c r="U239" i="6"/>
  <c r="W237" i="6"/>
  <c r="V237" i="6"/>
  <c r="U237" i="6"/>
  <c r="W235" i="6"/>
  <c r="V235" i="6"/>
  <c r="U235" i="6"/>
  <c r="W234" i="6"/>
  <c r="V234" i="6"/>
  <c r="U234" i="6"/>
  <c r="W233" i="6"/>
  <c r="V233" i="6"/>
  <c r="U233" i="6"/>
  <c r="U232" i="6"/>
  <c r="W231" i="6"/>
  <c r="V231" i="6"/>
  <c r="U231" i="6"/>
  <c r="W230" i="6"/>
  <c r="U230" i="6"/>
  <c r="U211" i="6"/>
  <c r="W210" i="6"/>
  <c r="V210" i="6"/>
  <c r="U210" i="6"/>
  <c r="W209" i="6"/>
  <c r="V209" i="6"/>
  <c r="U209" i="6"/>
  <c r="W208" i="6"/>
  <c r="V208" i="6"/>
  <c r="U208" i="6"/>
  <c r="W206" i="6"/>
  <c r="V206" i="6"/>
  <c r="U206" i="6"/>
  <c r="W205" i="6"/>
  <c r="U205" i="6"/>
  <c r="W204" i="6"/>
  <c r="V204" i="6"/>
  <c r="U204" i="6"/>
  <c r="W202" i="6"/>
  <c r="V202" i="6"/>
  <c r="U202" i="6"/>
  <c r="W201" i="6"/>
  <c r="V201" i="6"/>
  <c r="U201" i="6"/>
  <c r="U200" i="6"/>
  <c r="W199" i="6"/>
  <c r="U199" i="6"/>
  <c r="W198" i="6"/>
  <c r="V198" i="6"/>
  <c r="U198" i="6"/>
  <c r="W197" i="6"/>
  <c r="V197" i="6"/>
  <c r="U197" i="6"/>
  <c r="W195" i="6"/>
  <c r="V195" i="6"/>
  <c r="U195" i="6"/>
  <c r="W194" i="6"/>
  <c r="V194" i="6"/>
  <c r="U194" i="6"/>
  <c r="W192" i="6"/>
  <c r="V192" i="6"/>
  <c r="U192" i="6"/>
  <c r="W191" i="6"/>
  <c r="V191" i="6"/>
  <c r="U191" i="6"/>
  <c r="W190" i="6"/>
  <c r="V190" i="6"/>
  <c r="U190" i="6"/>
  <c r="W188" i="6"/>
  <c r="U188" i="6"/>
  <c r="W187" i="6"/>
  <c r="V187" i="6"/>
  <c r="U187" i="6"/>
  <c r="W186" i="6"/>
  <c r="V186" i="6"/>
  <c r="U186" i="6"/>
  <c r="W185" i="6"/>
  <c r="W184" i="6"/>
  <c r="U184" i="6"/>
  <c r="W183" i="6"/>
  <c r="V183" i="6"/>
  <c r="U183" i="6"/>
  <c r="W182" i="6"/>
  <c r="V182" i="6"/>
  <c r="U182" i="6"/>
  <c r="W180" i="6"/>
  <c r="V180" i="6"/>
  <c r="U180" i="6"/>
  <c r="W179" i="6"/>
  <c r="U179" i="6"/>
  <c r="W178" i="6"/>
  <c r="U178" i="6"/>
  <c r="W176" i="6"/>
  <c r="U176" i="6"/>
  <c r="J5" i="6"/>
  <c r="W269" i="3"/>
  <c r="V269" i="3"/>
  <c r="U269" i="3"/>
  <c r="W267" i="3"/>
  <c r="V267" i="3"/>
  <c r="U267" i="3"/>
  <c r="W266" i="3"/>
  <c r="V266" i="3"/>
  <c r="U266" i="3"/>
  <c r="W265" i="3"/>
  <c r="V265" i="3"/>
  <c r="U265" i="3"/>
  <c r="W263" i="3"/>
  <c r="V263" i="3"/>
  <c r="U263" i="3"/>
  <c r="W262" i="3"/>
  <c r="V262" i="3"/>
  <c r="U262" i="3"/>
  <c r="W261" i="3"/>
  <c r="V261" i="3"/>
  <c r="U261" i="3"/>
  <c r="W259" i="3"/>
  <c r="V259" i="3"/>
  <c r="U259" i="3"/>
  <c r="W258" i="3"/>
  <c r="V258" i="3"/>
  <c r="U258" i="3"/>
  <c r="W257" i="3"/>
  <c r="V257" i="3"/>
  <c r="U257" i="3"/>
  <c r="W255" i="3"/>
  <c r="V255" i="3"/>
  <c r="U255" i="3"/>
  <c r="W254" i="3"/>
  <c r="U254" i="3"/>
  <c r="W253" i="3"/>
  <c r="V253" i="3"/>
  <c r="U253" i="3"/>
  <c r="W251" i="3"/>
  <c r="V251" i="3"/>
  <c r="U251" i="3"/>
  <c r="W250" i="3"/>
  <c r="V250" i="3"/>
  <c r="U250" i="3"/>
  <c r="W249" i="3"/>
  <c r="V249" i="3"/>
  <c r="U249" i="3"/>
  <c r="W248" i="3"/>
  <c r="W247" i="3"/>
  <c r="V247" i="3"/>
  <c r="U247" i="3"/>
  <c r="W246" i="3"/>
  <c r="V246" i="3"/>
  <c r="U246" i="3"/>
  <c r="W245" i="3"/>
  <c r="V245" i="3"/>
  <c r="U245" i="3"/>
  <c r="W243" i="3"/>
  <c r="V243" i="3"/>
  <c r="U243" i="3"/>
  <c r="W242" i="3"/>
  <c r="V242" i="3"/>
  <c r="U242" i="3"/>
  <c r="W241" i="3"/>
  <c r="V241" i="3"/>
  <c r="U241" i="3"/>
  <c r="W240" i="3"/>
  <c r="W239" i="3"/>
  <c r="V239" i="3"/>
  <c r="U239" i="3"/>
  <c r="W238" i="3"/>
  <c r="U238" i="3"/>
  <c r="W237" i="3"/>
  <c r="V237" i="3"/>
  <c r="U237" i="3"/>
  <c r="W235" i="3"/>
  <c r="V235" i="3"/>
  <c r="U235" i="3"/>
  <c r="W234" i="3"/>
  <c r="V234" i="3"/>
  <c r="U234" i="3"/>
  <c r="W233" i="3"/>
  <c r="V233" i="3"/>
  <c r="U233" i="3"/>
  <c r="V232" i="3"/>
  <c r="W231" i="3"/>
  <c r="V231" i="3"/>
  <c r="U231" i="3"/>
  <c r="W230" i="3"/>
  <c r="U230" i="3"/>
  <c r="C363" i="3"/>
  <c r="C362" i="3"/>
  <c r="C361" i="3"/>
  <c r="C358" i="3"/>
  <c r="C357" i="3"/>
  <c r="C353" i="3"/>
  <c r="C352" i="3"/>
  <c r="C348" i="3"/>
  <c r="C347" i="3"/>
  <c r="J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J277" i="3"/>
  <c r="J278" i="3"/>
  <c r="J279" i="3"/>
  <c r="J280" i="3"/>
  <c r="J281" i="3"/>
  <c r="J282" i="3"/>
  <c r="J283" i="3"/>
  <c r="J284" i="3"/>
  <c r="J285" i="3"/>
  <c r="J286" i="3"/>
  <c r="J287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292" i="3"/>
  <c r="J276" i="3"/>
  <c r="A279" i="3"/>
  <c r="A283" i="3"/>
  <c r="W177" i="3"/>
  <c r="W179" i="3"/>
  <c r="W180" i="3"/>
  <c r="W181" i="3"/>
  <c r="W182" i="3"/>
  <c r="W183" i="3"/>
  <c r="W184" i="3"/>
  <c r="W185" i="3"/>
  <c r="W187" i="3"/>
  <c r="W188" i="3"/>
  <c r="W189" i="3"/>
  <c r="W190" i="3"/>
  <c r="W191" i="3"/>
  <c r="W192" i="3"/>
  <c r="W193" i="3"/>
  <c r="W195" i="3"/>
  <c r="W196" i="3"/>
  <c r="W198" i="3"/>
  <c r="W199" i="3"/>
  <c r="W200" i="3"/>
  <c r="W203" i="3"/>
  <c r="W205" i="3"/>
  <c r="W206" i="3"/>
  <c r="W207" i="3"/>
  <c r="W209" i="3"/>
  <c r="W210" i="3"/>
  <c r="W211" i="3"/>
  <c r="W176" i="3"/>
  <c r="V180" i="3"/>
  <c r="V181" i="3"/>
  <c r="V182" i="3"/>
  <c r="V183" i="3"/>
  <c r="V185" i="3"/>
  <c r="V187" i="3"/>
  <c r="V189" i="3"/>
  <c r="V191" i="3"/>
  <c r="V192" i="3"/>
  <c r="V195" i="3"/>
  <c r="V196" i="3"/>
  <c r="V198" i="3"/>
  <c r="V200" i="3"/>
  <c r="V203" i="3"/>
  <c r="V206" i="3"/>
  <c r="V207" i="3"/>
  <c r="V209" i="3"/>
  <c r="V210" i="3"/>
  <c r="V211" i="3"/>
  <c r="U177" i="3"/>
  <c r="U179" i="3"/>
  <c r="U180" i="3"/>
  <c r="U181" i="3"/>
  <c r="U183" i="3"/>
  <c r="U184" i="3"/>
  <c r="U185" i="3"/>
  <c r="U187" i="3"/>
  <c r="U188" i="3"/>
  <c r="U189" i="3"/>
  <c r="U191" i="3"/>
  <c r="U192" i="3"/>
  <c r="U193" i="3"/>
  <c r="U195" i="3"/>
  <c r="U196" i="3"/>
  <c r="U198" i="3"/>
  <c r="U199" i="3"/>
  <c r="U200" i="3"/>
  <c r="U203" i="3"/>
  <c r="U205" i="3"/>
  <c r="U206" i="3"/>
  <c r="U207" i="3"/>
  <c r="U208" i="3"/>
  <c r="U209" i="3"/>
  <c r="U210" i="3"/>
  <c r="U211" i="3"/>
  <c r="U176" i="3"/>
  <c r="U195" i="7" l="1"/>
  <c r="W195" i="7"/>
  <c r="V195" i="7"/>
  <c r="V201" i="7"/>
  <c r="U201" i="7"/>
  <c r="W201" i="7"/>
  <c r="U202" i="3"/>
  <c r="W202" i="3"/>
  <c r="V202" i="3"/>
  <c r="V201" i="3"/>
  <c r="W232" i="3"/>
  <c r="U260" i="3"/>
  <c r="U268" i="3"/>
  <c r="U189" i="6"/>
  <c r="V200" i="6"/>
  <c r="U203" i="6"/>
  <c r="V211" i="6"/>
  <c r="V232" i="6"/>
  <c r="U246" i="6"/>
  <c r="U254" i="6"/>
  <c r="V262" i="6"/>
  <c r="U224" i="3"/>
  <c r="U216" i="3"/>
  <c r="W215" i="6"/>
  <c r="W223" i="6"/>
  <c r="U190" i="3"/>
  <c r="U244" i="3"/>
  <c r="U252" i="3"/>
  <c r="V260" i="3"/>
  <c r="V268" i="3"/>
  <c r="U177" i="6"/>
  <c r="V189" i="6"/>
  <c r="V203" i="6"/>
  <c r="U238" i="6"/>
  <c r="V246" i="6"/>
  <c r="W254" i="6"/>
  <c r="V182" i="7"/>
  <c r="V187" i="7"/>
  <c r="V192" i="7"/>
  <c r="V200" i="7"/>
  <c r="V211" i="7"/>
  <c r="V219" i="7"/>
  <c r="V227" i="7"/>
  <c r="V232" i="7"/>
  <c r="V240" i="7"/>
  <c r="V248" i="7"/>
  <c r="V256" i="7"/>
  <c r="V264" i="7"/>
  <c r="U269" i="7"/>
  <c r="U236" i="3"/>
  <c r="V244" i="3"/>
  <c r="V252" i="3"/>
  <c r="U181" i="6"/>
  <c r="W238" i="6"/>
  <c r="W228" i="3"/>
  <c r="W220" i="3"/>
  <c r="W212" i="3"/>
  <c r="U219" i="6"/>
  <c r="U266" i="7"/>
  <c r="V269" i="7"/>
  <c r="U197" i="3"/>
  <c r="V208" i="3"/>
  <c r="W204" i="3"/>
  <c r="U204" i="3"/>
  <c r="W194" i="3"/>
  <c r="W186" i="3"/>
  <c r="W178" i="3"/>
  <c r="V236" i="3"/>
  <c r="V181" i="6"/>
  <c r="U207" i="6"/>
  <c r="U236" i="6"/>
  <c r="U258" i="6"/>
  <c r="U266" i="6"/>
  <c r="V228" i="3"/>
  <c r="V220" i="3"/>
  <c r="V212" i="3"/>
  <c r="V219" i="6"/>
  <c r="U181" i="7"/>
  <c r="U186" i="7"/>
  <c r="U191" i="7"/>
  <c r="U202" i="7"/>
  <c r="U210" i="7"/>
  <c r="U218" i="7"/>
  <c r="U226" i="7"/>
  <c r="U231" i="7"/>
  <c r="U239" i="7"/>
  <c r="U247" i="7"/>
  <c r="U255" i="7"/>
  <c r="U263" i="7"/>
  <c r="U264" i="3"/>
  <c r="U193" i="6"/>
  <c r="U196" i="6"/>
  <c r="V207" i="6"/>
  <c r="V236" i="6"/>
  <c r="U242" i="6"/>
  <c r="U250" i="6"/>
  <c r="V258" i="6"/>
  <c r="V266" i="6"/>
  <c r="V181" i="7"/>
  <c r="V186" i="7"/>
  <c r="V191" i="7"/>
  <c r="U196" i="7"/>
  <c r="U199" i="7"/>
  <c r="V202" i="7"/>
  <c r="U207" i="7"/>
  <c r="V210" i="7"/>
  <c r="U215" i="7"/>
  <c r="V218" i="7"/>
  <c r="U223" i="7"/>
  <c r="V226" i="7"/>
  <c r="V231" i="7"/>
  <c r="U236" i="7"/>
  <c r="V239" i="7"/>
  <c r="U244" i="7"/>
  <c r="V247" i="7"/>
  <c r="U252" i="7"/>
  <c r="V255" i="7"/>
  <c r="U260" i="7"/>
  <c r="V263" i="7"/>
  <c r="U268" i="7"/>
  <c r="V186" i="3"/>
  <c r="U256" i="3"/>
  <c r="V256" i="3"/>
  <c r="V264" i="3"/>
  <c r="U185" i="6"/>
  <c r="V196" i="6"/>
  <c r="V242" i="6"/>
  <c r="V250" i="6"/>
  <c r="U228" i="6"/>
  <c r="U183" i="7"/>
  <c r="U188" i="7"/>
  <c r="U193" i="7"/>
  <c r="V196" i="7"/>
  <c r="V207" i="7"/>
  <c r="U212" i="7"/>
  <c r="V215" i="7"/>
  <c r="U220" i="7"/>
  <c r="V223" i="7"/>
  <c r="U228" i="7"/>
  <c r="U233" i="7"/>
  <c r="V236" i="7"/>
  <c r="U241" i="7"/>
  <c r="V244" i="7"/>
  <c r="U249" i="7"/>
  <c r="V252" i="7"/>
  <c r="U257" i="7"/>
  <c r="V260" i="7"/>
  <c r="V268" i="7"/>
  <c r="U194" i="3"/>
  <c r="W201" i="3"/>
  <c r="U240" i="3"/>
  <c r="U24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100_conv_fp32.out" type="6" refreshedVersion="0" background="1" saveData="1">
    <textPr fileType="mac" sourceFile="OSXFUSE Volume 0 (sshfs):DeepBench-ext:code:nvidia:v100_conv_fp32.out" delimited="0">
      <textFields count="16">
        <textField/>
        <textField position="5"/>
        <textField position="12"/>
        <textField position="19"/>
        <textField position="34"/>
        <textField position="44"/>
        <textField position="48"/>
        <textField position="55"/>
        <textField position="62"/>
        <textField position="74"/>
        <textField position="87"/>
        <textField position="97"/>
        <textField position="114"/>
        <textField position="138"/>
        <textField position="162"/>
        <textField position="182"/>
      </textFields>
    </textPr>
  </connection>
  <connection id="2" xr16:uid="{00000000-0015-0000-FFFF-FFFF01000000}" name="v100_conv_fp32.out1" type="6" refreshedVersion="0" background="1" saveData="1">
    <textPr fileType="mac" sourceFile="OSXFUSE Volume 0 (sshfs):DeepBench-ext:code:nvidia:v100_conv_fp32.out" delimited="0">
      <textFields count="17">
        <textField/>
        <textField position="5"/>
        <textField position="12"/>
        <textField position="19"/>
        <textField position="34"/>
        <textField position="44"/>
        <textField position="48"/>
        <textField position="55"/>
        <textField position="62"/>
        <textField position="74"/>
        <textField position="87"/>
        <textField position="97"/>
        <textField position="114"/>
        <textField position="138"/>
        <textField position="162"/>
        <textField position="174"/>
        <textField position="181"/>
      </textFields>
    </textPr>
  </connection>
</connections>
</file>

<file path=xl/sharedStrings.xml><?xml version="1.0" encoding="utf-8"?>
<sst xmlns="http://schemas.openxmlformats.org/spreadsheetml/2006/main" count="2475" uniqueCount="92">
  <si>
    <t>Dense Matrix Multiplication</t>
  </si>
  <si>
    <t>Convolution</t>
  </si>
  <si>
    <t>M</t>
  </si>
  <si>
    <t>N</t>
  </si>
  <si>
    <t>K</t>
  </si>
  <si>
    <t>A Transpose</t>
  </si>
  <si>
    <t>B Transpose</t>
  </si>
  <si>
    <t>W</t>
  </si>
  <si>
    <t>H</t>
  </si>
  <si>
    <t>C</t>
  </si>
  <si>
    <t xml:space="preserve">K </t>
  </si>
  <si>
    <t>Recurrent Layers - Vanilla</t>
  </si>
  <si>
    <t>Recurrent Layers - LSTM</t>
  </si>
  <si>
    <t>Hidden Units</t>
  </si>
  <si>
    <t>Timesteps</t>
  </si>
  <si>
    <t>T</t>
  </si>
  <si>
    <t>(both matrices are 2560x7133)</t>
  </si>
  <si>
    <t>Time Forward (msec)</t>
  </si>
  <si>
    <t xml:space="preserve">Time Forward (msec) </t>
  </si>
  <si>
    <t>Forward (msec)</t>
  </si>
  <si>
    <t>wrt Inputs (msec)</t>
  </si>
  <si>
    <t>wrt Parameters (msec)</t>
  </si>
  <si>
    <t>Time (msec)</t>
  </si>
  <si>
    <t>TERAFLOPS</t>
  </si>
  <si>
    <t>pad_h</t>
  </si>
  <si>
    <t>pad_w</t>
  </si>
  <si>
    <t>Vertical stride</t>
  </si>
  <si>
    <t>Horizontal stride</t>
  </si>
  <si>
    <t>P</t>
  </si>
  <si>
    <t>Q</t>
  </si>
  <si>
    <t>Forward Algorithm</t>
  </si>
  <si>
    <t>IMPLICIT_PRECOMP_GEMM</t>
  </si>
  <si>
    <t>WINOGRAD</t>
  </si>
  <si>
    <t>FWD TERAFLOPS</t>
  </si>
  <si>
    <t>BWD INPUTS TERAFLOPS</t>
  </si>
  <si>
    <t>BWD PARMS TERAFLOPS</t>
  </si>
  <si>
    <t>TERAFLOPS FWD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</si>
  <si>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</si>
  <si>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</si>
  <si>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</si>
  <si>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</si>
  <si>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</si>
  <si>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</si>
  <si>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</si>
  <si>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Nvidia Driver</t>
  </si>
  <si>
    <t>N/A*</t>
  </si>
  <si>
    <t>* = The backward pass wrt inputs is excluded for these kernels since they are typically the input layers of a neural network</t>
  </si>
  <si>
    <t>Total Time (msec)</t>
  </si>
  <si>
    <t>2.0.1</t>
  </si>
  <si>
    <t>WINOGRAD_NONFUSED</t>
  </si>
  <si>
    <t>FFT_TILING</t>
  </si>
  <si>
    <t>IMPLICIT_GEMM</t>
  </si>
  <si>
    <t>All-Reduce</t>
  </si>
  <si>
    <t>Size # floats</t>
  </si>
  <si>
    <t># chips / accelerator cards</t>
  </si>
  <si>
    <t>Mean All Reduce Time (msec)</t>
  </si>
  <si>
    <t>Gigabytes/sec</t>
  </si>
  <si>
    <t>Selected Algorithm</t>
  </si>
  <si>
    <t>Std Dev All Reduce Time (msec)</t>
  </si>
  <si>
    <t>NCCL Single Process</t>
  </si>
  <si>
    <t xml:space="preserve">OSU MPI </t>
  </si>
  <si>
    <t>OSU MPI</t>
  </si>
  <si>
    <t>NCCL MPI</t>
  </si>
  <si>
    <t>Precision</t>
  </si>
  <si>
    <t>Float</t>
  </si>
  <si>
    <t>Recurrent Layers - GRU</t>
  </si>
  <si>
    <t>Hidden units</t>
  </si>
  <si>
    <t>R (Filter height)</t>
  </si>
  <si>
    <t>S (Filter width)</t>
  </si>
  <si>
    <t>Language Modelling</t>
  </si>
  <si>
    <t>Machine Translation</t>
  </si>
  <si>
    <t>32 bit inputs, 16 bit multiplication, 32 bit addition</t>
  </si>
  <si>
    <t>16 bit inputs, 16 bit multiplication, 32 bit addition</t>
  </si>
  <si>
    <t>Character Language Modelling</t>
  </si>
  <si>
    <t>LICIT_PRECOMP_GEMM</t>
  </si>
  <si>
    <t>DeepSpeech</t>
  </si>
  <si>
    <t>Speaker ID</t>
  </si>
  <si>
    <t>OCR</t>
  </si>
  <si>
    <t>Face Recognition</t>
  </si>
  <si>
    <t>Vision</t>
  </si>
  <si>
    <t>Resnet</t>
  </si>
  <si>
    <t>Source</t>
  </si>
  <si>
    <t xml:space="preserve"> </t>
  </si>
  <si>
    <t>NVIDIA V100</t>
  </si>
  <si>
    <t>9.0.103</t>
  </si>
  <si>
    <t>Intel(R) Xeon(R) CPU E5-2698 v4 @ 2.20GHz</t>
  </si>
  <si>
    <t>Time Backward wrt Weights (msec)</t>
  </si>
  <si>
    <t>Time Backward wrt Inputs (msec)</t>
  </si>
  <si>
    <t>Total Time</t>
  </si>
  <si>
    <t>TERAFLOPS BWD Inputs</t>
  </si>
  <si>
    <t>TERAFLOPS BWD Weights</t>
  </si>
  <si>
    <t xml:space="preserve">Time Backward wrt Inputs (msec)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</si>
</sst>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/>
    <xf numFmtId="165" fontId="0" fillId="0" borderId="0" xfId="0" applyNumberFormat="1" applyFont="1"/>
    <xf numFmtId="165" fontId="0" fillId="0" borderId="0" xfId="0" applyNumberFormat="1"/>
    <xf numFmtId="2" fontId="6" fillId="2" borderId="0" xfId="515" applyNumberFormat="1"/>
    <xf numFmtId="0" fontId="5" fillId="0" borderId="0" xfId="0" applyFont="1" applyFill="1" applyAlignment="1">
      <alignment vertical="center"/>
    </xf>
    <xf numFmtId="0" fontId="1" fillId="0" borderId="0" xfId="540"/>
  </cellXfs>
  <cellStyles count="5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/>
    <cellStyle name="Neutral" xfId="515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5"/>
  <sheetViews>
    <sheetView tabSelected="1" workbookViewId="0">
      <selection activeCell="A10" sqref="A10"/>
    </sheetView>
  </sheetViews>
  <sheetFormatPr baseColWidth="10" defaultRowHeight="16" x14ac:dyDescent="0.2"/>
  <cols>
    <col min="1" max="1" width="28" customWidth="1"/>
    <col min="2" max="2" width="26" bestFit="1" customWidth="1"/>
    <col min="4" max="4" width="22" customWidth="1"/>
    <col min="7" max="7" width="22.5" customWidth="1"/>
    <col min="8" max="8" width="32.6640625" customWidth="1"/>
    <col min="9" max="9" width="30.33203125" customWidth="1"/>
    <col min="10" max="10" width="20" customWidth="1"/>
    <col min="11" max="11" width="21.83203125" customWidth="1"/>
    <col min="12" max="12" width="24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  <col min="23" max="23" width="16.83203125" customWidth="1"/>
  </cols>
  <sheetData>
    <row r="1" spans="1:12" x14ac:dyDescent="0.2">
      <c r="A1" s="5" t="s">
        <v>63</v>
      </c>
      <c r="B1" s="5" t="s">
        <v>64</v>
      </c>
    </row>
    <row r="3" spans="1:12" x14ac:dyDescent="0.2">
      <c r="A3" s="9"/>
      <c r="B3" s="10"/>
      <c r="C3" s="11"/>
      <c r="E3" s="2"/>
    </row>
    <row r="4" spans="1:12" x14ac:dyDescent="0.2">
      <c r="A4" t="s">
        <v>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22</v>
      </c>
      <c r="J4" t="s">
        <v>23</v>
      </c>
    </row>
    <row r="5" spans="1:12" x14ac:dyDescent="0.2">
      <c r="B5" t="s">
        <v>75</v>
      </c>
      <c r="C5">
        <v>1760</v>
      </c>
      <c r="D5">
        <v>16</v>
      </c>
      <c r="E5">
        <v>1760</v>
      </c>
      <c r="F5" t="s">
        <v>3</v>
      </c>
      <c r="G5" t="s">
        <v>3</v>
      </c>
      <c r="I5" s="2">
        <v>4.4999999999999998E-2</v>
      </c>
      <c r="J5" s="2">
        <f>(2*C5*D5*E5)/(I5/1000)/10^12</f>
        <v>2.2027377777777777</v>
      </c>
      <c r="K5" s="2"/>
      <c r="L5" s="2"/>
    </row>
    <row r="6" spans="1:12" x14ac:dyDescent="0.2">
      <c r="B6" t="s">
        <v>75</v>
      </c>
      <c r="C6">
        <v>1760</v>
      </c>
      <c r="D6">
        <v>32</v>
      </c>
      <c r="E6">
        <v>1760</v>
      </c>
      <c r="F6" t="s">
        <v>3</v>
      </c>
      <c r="G6" t="s">
        <v>3</v>
      </c>
      <c r="I6" s="2">
        <v>8.3000000000000004E-2</v>
      </c>
      <c r="J6" s="2">
        <f t="shared" ref="J6:J48" si="0">(2*C6*D6*E6)/(I6/1000)/10^12</f>
        <v>2.3885108433734943</v>
      </c>
      <c r="K6" s="2"/>
      <c r="L6" s="2"/>
    </row>
    <row r="7" spans="1:12" x14ac:dyDescent="0.2">
      <c r="B7" t="s">
        <v>75</v>
      </c>
      <c r="C7">
        <v>1760</v>
      </c>
      <c r="D7">
        <v>64</v>
      </c>
      <c r="E7">
        <v>1760</v>
      </c>
      <c r="F7" t="s">
        <v>3</v>
      </c>
      <c r="G7" t="s">
        <v>3</v>
      </c>
      <c r="I7" s="2">
        <v>8.5000000000000006E-2</v>
      </c>
      <c r="J7" s="2">
        <f t="shared" si="0"/>
        <v>4.6646211764705878</v>
      </c>
      <c r="K7" s="2"/>
      <c r="L7" s="2"/>
    </row>
    <row r="8" spans="1:12" x14ac:dyDescent="0.2">
      <c r="B8" t="s">
        <v>75</v>
      </c>
      <c r="C8">
        <v>1760</v>
      </c>
      <c r="D8">
        <v>128</v>
      </c>
      <c r="E8">
        <v>1760</v>
      </c>
      <c r="F8" t="s">
        <v>3</v>
      </c>
      <c r="G8" t="s">
        <v>3</v>
      </c>
      <c r="I8" s="2">
        <v>0.11700000000000001</v>
      </c>
      <c r="J8" s="2">
        <f t="shared" si="0"/>
        <v>6.7776547008547006</v>
      </c>
      <c r="K8" s="2"/>
      <c r="L8" s="2"/>
    </row>
    <row r="9" spans="1:12" x14ac:dyDescent="0.2">
      <c r="B9" t="s">
        <v>75</v>
      </c>
      <c r="C9">
        <v>1760</v>
      </c>
      <c r="D9">
        <v>7000</v>
      </c>
      <c r="E9">
        <v>1760</v>
      </c>
      <c r="F9" t="s">
        <v>3</v>
      </c>
      <c r="G9" t="s">
        <v>3</v>
      </c>
      <c r="I9" s="2">
        <v>3.1120000000000001</v>
      </c>
      <c r="J9" s="2">
        <f t="shared" si="0"/>
        <v>13.935218508997428</v>
      </c>
      <c r="K9" s="2"/>
      <c r="L9" s="2"/>
    </row>
    <row r="10" spans="1:12" x14ac:dyDescent="0.2">
      <c r="B10" t="s">
        <v>75</v>
      </c>
      <c r="C10">
        <v>2048</v>
      </c>
      <c r="D10">
        <v>16</v>
      </c>
      <c r="E10">
        <v>2048</v>
      </c>
      <c r="F10" t="s">
        <v>3</v>
      </c>
      <c r="G10" t="s">
        <v>3</v>
      </c>
      <c r="I10" s="2">
        <v>4.5999999999999999E-2</v>
      </c>
      <c r="J10" s="2">
        <f t="shared" si="0"/>
        <v>2.917776695652174</v>
      </c>
      <c r="K10" s="2"/>
      <c r="L10" s="2"/>
    </row>
    <row r="11" spans="1:12" x14ac:dyDescent="0.2">
      <c r="B11" t="s">
        <v>75</v>
      </c>
      <c r="C11">
        <v>2048</v>
      </c>
      <c r="D11">
        <v>32</v>
      </c>
      <c r="E11">
        <v>2048</v>
      </c>
      <c r="F11" t="s">
        <v>3</v>
      </c>
      <c r="G11" t="s">
        <v>3</v>
      </c>
      <c r="I11" s="2">
        <v>7.3999999999999996E-2</v>
      </c>
      <c r="J11" s="2">
        <f t="shared" si="0"/>
        <v>3.6275061621621623</v>
      </c>
      <c r="K11" s="2"/>
      <c r="L11" s="2"/>
    </row>
    <row r="12" spans="1:12" x14ac:dyDescent="0.2">
      <c r="B12" t="s">
        <v>75</v>
      </c>
      <c r="C12">
        <v>2048</v>
      </c>
      <c r="D12">
        <v>64</v>
      </c>
      <c r="E12">
        <v>2048</v>
      </c>
      <c r="F12" t="s">
        <v>3</v>
      </c>
      <c r="G12" t="s">
        <v>3</v>
      </c>
      <c r="I12" s="2">
        <v>7.6999999999999999E-2</v>
      </c>
      <c r="J12" s="2">
        <f t="shared" si="0"/>
        <v>6.972349506493507</v>
      </c>
      <c r="K12" s="2"/>
      <c r="L12" s="2"/>
    </row>
    <row r="13" spans="1:12" x14ac:dyDescent="0.2">
      <c r="B13" t="s">
        <v>75</v>
      </c>
      <c r="C13">
        <v>2048</v>
      </c>
      <c r="D13">
        <v>128</v>
      </c>
      <c r="E13">
        <v>2048</v>
      </c>
      <c r="F13" t="s">
        <v>3</v>
      </c>
      <c r="G13" t="s">
        <v>3</v>
      </c>
      <c r="I13" s="2">
        <v>0.114</v>
      </c>
      <c r="J13" s="2">
        <f t="shared" si="0"/>
        <v>9.4187879298245605</v>
      </c>
      <c r="K13" s="2"/>
      <c r="L13" s="2"/>
    </row>
    <row r="14" spans="1:12" x14ac:dyDescent="0.2">
      <c r="B14" t="s">
        <v>75</v>
      </c>
      <c r="C14">
        <v>2048</v>
      </c>
      <c r="D14">
        <v>7000</v>
      </c>
      <c r="E14">
        <v>2048</v>
      </c>
      <c r="F14" t="s">
        <v>3</v>
      </c>
      <c r="G14" t="s">
        <v>3</v>
      </c>
      <c r="I14" s="2">
        <v>4.2839999999999998</v>
      </c>
      <c r="J14" s="2">
        <f t="shared" si="0"/>
        <v>13.706875816993465</v>
      </c>
      <c r="K14" s="2"/>
      <c r="L14" s="2"/>
    </row>
    <row r="15" spans="1:12" x14ac:dyDescent="0.2">
      <c r="B15" t="s">
        <v>75</v>
      </c>
      <c r="C15">
        <v>2560</v>
      </c>
      <c r="D15">
        <v>16</v>
      </c>
      <c r="E15">
        <v>2560</v>
      </c>
      <c r="F15" t="s">
        <v>3</v>
      </c>
      <c r="G15" t="s">
        <v>3</v>
      </c>
      <c r="I15" s="2">
        <v>5.7000000000000002E-2</v>
      </c>
      <c r="J15" s="2">
        <f t="shared" si="0"/>
        <v>3.6792140350877194</v>
      </c>
      <c r="K15" s="2"/>
      <c r="L15" s="2"/>
    </row>
    <row r="16" spans="1:12" x14ac:dyDescent="0.2">
      <c r="B16" t="s">
        <v>75</v>
      </c>
      <c r="C16">
        <v>2560</v>
      </c>
      <c r="D16">
        <v>32</v>
      </c>
      <c r="E16">
        <v>2560</v>
      </c>
      <c r="F16" t="s">
        <v>3</v>
      </c>
      <c r="G16" t="s">
        <v>3</v>
      </c>
      <c r="I16" s="2">
        <v>0.114</v>
      </c>
      <c r="J16" s="2">
        <f t="shared" si="0"/>
        <v>3.6792140350877194</v>
      </c>
      <c r="K16" s="2"/>
      <c r="L16" s="2"/>
    </row>
    <row r="17" spans="2:12" x14ac:dyDescent="0.2">
      <c r="B17" t="s">
        <v>75</v>
      </c>
      <c r="C17">
        <v>2560</v>
      </c>
      <c r="D17">
        <v>64</v>
      </c>
      <c r="E17">
        <v>2560</v>
      </c>
      <c r="F17" t="s">
        <v>3</v>
      </c>
      <c r="G17" t="s">
        <v>3</v>
      </c>
      <c r="I17" s="2">
        <v>0.115</v>
      </c>
      <c r="J17" s="2">
        <f t="shared" si="0"/>
        <v>7.2944417391304341</v>
      </c>
      <c r="K17" s="2"/>
      <c r="L17" s="2"/>
    </row>
    <row r="18" spans="2:12" x14ac:dyDescent="0.2">
      <c r="B18" t="s">
        <v>75</v>
      </c>
      <c r="C18">
        <v>2560</v>
      </c>
      <c r="D18">
        <v>128</v>
      </c>
      <c r="E18">
        <v>2560</v>
      </c>
      <c r="F18" t="s">
        <v>3</v>
      </c>
      <c r="G18" t="s">
        <v>3</v>
      </c>
      <c r="I18" s="2">
        <v>0.16500000000000001</v>
      </c>
      <c r="J18" s="2">
        <f t="shared" si="0"/>
        <v>10.168009696969698</v>
      </c>
      <c r="K18" s="2"/>
      <c r="L18" s="2"/>
    </row>
    <row r="19" spans="2:12" x14ac:dyDescent="0.2">
      <c r="B19" t="s">
        <v>75</v>
      </c>
      <c r="C19">
        <v>2560</v>
      </c>
      <c r="D19">
        <v>7000</v>
      </c>
      <c r="E19">
        <v>2560</v>
      </c>
      <c r="F19" t="s">
        <v>3</v>
      </c>
      <c r="G19" t="s">
        <v>3</v>
      </c>
      <c r="I19" s="2">
        <v>6.3639999999999999</v>
      </c>
      <c r="J19" s="2">
        <f t="shared" si="0"/>
        <v>14.417096165933375</v>
      </c>
      <c r="K19" s="2"/>
      <c r="L19" s="2"/>
    </row>
    <row r="20" spans="2:12" x14ac:dyDescent="0.2">
      <c r="B20" t="s">
        <v>75</v>
      </c>
      <c r="C20">
        <v>4096</v>
      </c>
      <c r="D20">
        <v>16</v>
      </c>
      <c r="E20">
        <v>4096</v>
      </c>
      <c r="F20" t="s">
        <v>3</v>
      </c>
      <c r="G20" t="s">
        <v>3</v>
      </c>
      <c r="I20" s="2">
        <v>0.156</v>
      </c>
      <c r="J20" s="2">
        <f t="shared" si="0"/>
        <v>3.441480205128205</v>
      </c>
      <c r="K20" s="2"/>
      <c r="L20" s="2"/>
    </row>
    <row r="21" spans="2:12" x14ac:dyDescent="0.2">
      <c r="B21" t="s">
        <v>75</v>
      </c>
      <c r="C21">
        <v>4096</v>
      </c>
      <c r="D21">
        <v>32</v>
      </c>
      <c r="E21">
        <v>4096</v>
      </c>
      <c r="F21" t="s">
        <v>3</v>
      </c>
      <c r="G21" t="s">
        <v>3</v>
      </c>
      <c r="I21" s="2">
        <v>0.223</v>
      </c>
      <c r="J21" s="2">
        <f t="shared" si="0"/>
        <v>4.8149857578475332</v>
      </c>
      <c r="K21" s="2"/>
      <c r="L21" s="2"/>
    </row>
    <row r="22" spans="2:12" x14ac:dyDescent="0.2">
      <c r="B22" t="s">
        <v>75</v>
      </c>
      <c r="C22">
        <v>4096</v>
      </c>
      <c r="D22">
        <v>64</v>
      </c>
      <c r="E22">
        <v>4096</v>
      </c>
      <c r="F22" t="s">
        <v>3</v>
      </c>
      <c r="G22" t="s">
        <v>3</v>
      </c>
      <c r="I22" s="2">
        <v>0.222</v>
      </c>
      <c r="J22" s="2">
        <f t="shared" si="0"/>
        <v>9.6733497657657654</v>
      </c>
      <c r="K22" s="2"/>
      <c r="L22" s="2"/>
    </row>
    <row r="23" spans="2:12" x14ac:dyDescent="0.2">
      <c r="B23" t="s">
        <v>75</v>
      </c>
      <c r="C23">
        <v>4096</v>
      </c>
      <c r="D23">
        <v>128</v>
      </c>
      <c r="E23">
        <v>4096</v>
      </c>
      <c r="F23" t="s">
        <v>3</v>
      </c>
      <c r="G23" t="s">
        <v>3</v>
      </c>
      <c r="I23" s="2">
        <v>0.36599999999999999</v>
      </c>
      <c r="J23" s="2">
        <f t="shared" si="0"/>
        <v>11.734883322404372</v>
      </c>
      <c r="K23" s="2"/>
      <c r="L23" s="2"/>
    </row>
    <row r="24" spans="2:12" x14ac:dyDescent="0.2">
      <c r="B24" t="s">
        <v>75</v>
      </c>
      <c r="C24">
        <v>4096</v>
      </c>
      <c r="D24">
        <v>7000</v>
      </c>
      <c r="E24">
        <v>4096</v>
      </c>
      <c r="F24" t="s">
        <v>3</v>
      </c>
      <c r="G24" t="s">
        <v>3</v>
      </c>
      <c r="I24" s="2">
        <v>15.69</v>
      </c>
      <c r="J24" s="2">
        <f t="shared" si="0"/>
        <v>14.970109878903761</v>
      </c>
      <c r="K24" s="2"/>
      <c r="L24" s="2"/>
    </row>
    <row r="25" spans="2:12" x14ac:dyDescent="0.2">
      <c r="B25" t="s">
        <v>75</v>
      </c>
      <c r="C25">
        <v>1760</v>
      </c>
      <c r="D25">
        <v>16</v>
      </c>
      <c r="E25">
        <v>1760</v>
      </c>
      <c r="F25" t="s">
        <v>15</v>
      </c>
      <c r="G25" t="s">
        <v>3</v>
      </c>
      <c r="I25" s="2">
        <v>3.7999999999999999E-2</v>
      </c>
      <c r="J25" s="2">
        <f t="shared" si="0"/>
        <v>2.6085052631578947</v>
      </c>
      <c r="K25" s="2"/>
      <c r="L25" s="2"/>
    </row>
    <row r="26" spans="2:12" x14ac:dyDescent="0.2">
      <c r="B26" t="s">
        <v>75</v>
      </c>
      <c r="C26">
        <v>1760</v>
      </c>
      <c r="D26">
        <v>32</v>
      </c>
      <c r="E26">
        <v>1760</v>
      </c>
      <c r="F26" t="s">
        <v>15</v>
      </c>
      <c r="G26" t="s">
        <v>3</v>
      </c>
      <c r="I26" s="2">
        <v>8.1000000000000003E-2</v>
      </c>
      <c r="J26" s="2">
        <f t="shared" si="0"/>
        <v>2.4474864197530866</v>
      </c>
      <c r="K26" s="2"/>
      <c r="L26" s="2"/>
    </row>
    <row r="27" spans="2:12" x14ac:dyDescent="0.2">
      <c r="B27" t="s">
        <v>75</v>
      </c>
      <c r="C27">
        <v>1760</v>
      </c>
      <c r="D27">
        <v>64</v>
      </c>
      <c r="E27">
        <v>1760</v>
      </c>
      <c r="F27" t="s">
        <v>15</v>
      </c>
      <c r="G27" t="s">
        <v>3</v>
      </c>
      <c r="I27" s="2">
        <v>8.7999999999999995E-2</v>
      </c>
      <c r="J27" s="2">
        <f t="shared" si="0"/>
        <v>4.5056000000000003</v>
      </c>
      <c r="K27" s="2"/>
      <c r="L27" s="2"/>
    </row>
    <row r="28" spans="2:12" x14ac:dyDescent="0.2">
      <c r="B28" t="s">
        <v>75</v>
      </c>
      <c r="C28">
        <v>1760</v>
      </c>
      <c r="D28">
        <v>128</v>
      </c>
      <c r="E28">
        <v>1760</v>
      </c>
      <c r="F28" t="s">
        <v>15</v>
      </c>
      <c r="G28" t="s">
        <v>3</v>
      </c>
      <c r="I28" s="2">
        <v>0.114</v>
      </c>
      <c r="J28" s="2">
        <f t="shared" si="0"/>
        <v>6.9560140350877191</v>
      </c>
      <c r="K28" s="2"/>
      <c r="L28" s="2"/>
    </row>
    <row r="29" spans="2:12" x14ac:dyDescent="0.2">
      <c r="B29" t="s">
        <v>75</v>
      </c>
      <c r="C29">
        <v>1760</v>
      </c>
      <c r="D29">
        <v>7000</v>
      </c>
      <c r="E29">
        <v>1760</v>
      </c>
      <c r="F29" t="s">
        <v>15</v>
      </c>
      <c r="G29" t="s">
        <v>3</v>
      </c>
      <c r="I29" s="2">
        <v>3.1970000000000001</v>
      </c>
      <c r="J29" s="2">
        <f t="shared" si="0"/>
        <v>13.564716922114483</v>
      </c>
      <c r="K29" s="2"/>
      <c r="L29" s="2"/>
    </row>
    <row r="30" spans="2:12" x14ac:dyDescent="0.2">
      <c r="B30" t="s">
        <v>75</v>
      </c>
      <c r="C30">
        <v>2048</v>
      </c>
      <c r="D30">
        <v>16</v>
      </c>
      <c r="E30">
        <v>2048</v>
      </c>
      <c r="F30" t="s">
        <v>15</v>
      </c>
      <c r="G30" t="s">
        <v>3</v>
      </c>
      <c r="I30" s="2">
        <v>5.3999999999999999E-2</v>
      </c>
      <c r="J30" s="2">
        <f t="shared" si="0"/>
        <v>2.4855134814814814</v>
      </c>
      <c r="K30" s="2"/>
      <c r="L30" s="2"/>
    </row>
    <row r="31" spans="2:12" x14ac:dyDescent="0.2">
      <c r="B31" t="s">
        <v>75</v>
      </c>
      <c r="C31">
        <v>2048</v>
      </c>
      <c r="D31">
        <v>32</v>
      </c>
      <c r="E31">
        <v>2048</v>
      </c>
      <c r="F31" t="s">
        <v>15</v>
      </c>
      <c r="G31" t="s">
        <v>3</v>
      </c>
      <c r="I31" s="2">
        <v>7.8E-2</v>
      </c>
      <c r="J31" s="2">
        <f t="shared" si="0"/>
        <v>3.441480205128205</v>
      </c>
      <c r="K31" s="2"/>
      <c r="L31" s="2"/>
    </row>
    <row r="32" spans="2:12" x14ac:dyDescent="0.2">
      <c r="B32" t="s">
        <v>75</v>
      </c>
      <c r="C32">
        <v>2048</v>
      </c>
      <c r="D32">
        <v>64</v>
      </c>
      <c r="E32">
        <v>2048</v>
      </c>
      <c r="F32" t="s">
        <v>15</v>
      </c>
      <c r="G32" t="s">
        <v>3</v>
      </c>
      <c r="I32" s="2">
        <v>8.1000000000000003E-2</v>
      </c>
      <c r="J32" s="2">
        <f t="shared" si="0"/>
        <v>6.6280359506172832</v>
      </c>
      <c r="K32" s="2"/>
      <c r="L32" s="2"/>
    </row>
    <row r="33" spans="2:12" x14ac:dyDescent="0.2">
      <c r="B33" t="s">
        <v>75</v>
      </c>
      <c r="C33">
        <v>2048</v>
      </c>
      <c r="D33">
        <v>128</v>
      </c>
      <c r="E33">
        <v>2048</v>
      </c>
      <c r="F33" t="s">
        <v>15</v>
      </c>
      <c r="G33" t="s">
        <v>3</v>
      </c>
      <c r="I33" s="2">
        <v>0.115</v>
      </c>
      <c r="J33" s="2">
        <f t="shared" si="0"/>
        <v>9.3368854260869565</v>
      </c>
      <c r="K33" s="2"/>
      <c r="L33" s="2"/>
    </row>
    <row r="34" spans="2:12" x14ac:dyDescent="0.2">
      <c r="B34" t="s">
        <v>75</v>
      </c>
      <c r="C34">
        <v>2048</v>
      </c>
      <c r="D34">
        <v>7000</v>
      </c>
      <c r="E34">
        <v>2048</v>
      </c>
      <c r="F34" t="s">
        <v>15</v>
      </c>
      <c r="G34" t="s">
        <v>3</v>
      </c>
      <c r="I34" s="2">
        <v>4.4020000000000001</v>
      </c>
      <c r="J34" s="2">
        <f t="shared" si="0"/>
        <v>13.339449341208539</v>
      </c>
      <c r="K34" s="2"/>
      <c r="L34" s="2"/>
    </row>
    <row r="35" spans="2:12" x14ac:dyDescent="0.2">
      <c r="B35" t="s">
        <v>75</v>
      </c>
      <c r="C35">
        <v>2560</v>
      </c>
      <c r="D35">
        <v>16</v>
      </c>
      <c r="E35">
        <v>2560</v>
      </c>
      <c r="F35" t="s">
        <v>15</v>
      </c>
      <c r="G35" t="s">
        <v>3</v>
      </c>
      <c r="I35" s="2">
        <v>8.5000000000000006E-2</v>
      </c>
      <c r="J35" s="2">
        <f t="shared" si="0"/>
        <v>2.4672376470588233</v>
      </c>
      <c r="K35" s="2"/>
      <c r="L35" s="2"/>
    </row>
    <row r="36" spans="2:12" x14ac:dyDescent="0.2">
      <c r="B36" t="s">
        <v>75</v>
      </c>
      <c r="C36">
        <v>2560</v>
      </c>
      <c r="D36">
        <v>32</v>
      </c>
      <c r="E36">
        <v>2560</v>
      </c>
      <c r="F36" t="s">
        <v>15</v>
      </c>
      <c r="G36" t="s">
        <v>3</v>
      </c>
      <c r="I36" s="2">
        <v>0.123</v>
      </c>
      <c r="J36" s="2">
        <f t="shared" si="0"/>
        <v>3.4100032520325199</v>
      </c>
      <c r="K36" s="2"/>
      <c r="L36" s="2"/>
    </row>
    <row r="37" spans="2:12" x14ac:dyDescent="0.2">
      <c r="B37" t="s">
        <v>75</v>
      </c>
      <c r="C37">
        <v>2560</v>
      </c>
      <c r="D37">
        <v>64</v>
      </c>
      <c r="E37">
        <v>2560</v>
      </c>
      <c r="F37" t="s">
        <v>15</v>
      </c>
      <c r="G37" t="s">
        <v>3</v>
      </c>
      <c r="I37" s="2">
        <v>0.126</v>
      </c>
      <c r="J37" s="2">
        <f t="shared" si="0"/>
        <v>6.6576253968253969</v>
      </c>
      <c r="K37" s="2"/>
      <c r="L37" s="2"/>
    </row>
    <row r="38" spans="2:12" x14ac:dyDescent="0.2">
      <c r="B38" t="s">
        <v>75</v>
      </c>
      <c r="C38">
        <v>2560</v>
      </c>
      <c r="D38">
        <v>128</v>
      </c>
      <c r="E38">
        <v>2560</v>
      </c>
      <c r="F38" t="s">
        <v>15</v>
      </c>
      <c r="G38" t="s">
        <v>3</v>
      </c>
      <c r="I38" s="2">
        <v>0.16800000000000001</v>
      </c>
      <c r="J38" s="2">
        <f t="shared" si="0"/>
        <v>9.9864380952380944</v>
      </c>
      <c r="K38" s="2"/>
      <c r="L38" s="2"/>
    </row>
    <row r="39" spans="2:12" x14ac:dyDescent="0.2">
      <c r="B39" t="s">
        <v>75</v>
      </c>
      <c r="C39">
        <v>2560</v>
      </c>
      <c r="D39">
        <v>7000</v>
      </c>
      <c r="E39">
        <v>2560</v>
      </c>
      <c r="F39" t="s">
        <v>15</v>
      </c>
      <c r="G39" t="s">
        <v>3</v>
      </c>
      <c r="I39" s="2">
        <v>6.5629999999999997</v>
      </c>
      <c r="J39" s="2">
        <f t="shared" si="0"/>
        <v>13.979948194423283</v>
      </c>
      <c r="K39" s="2"/>
      <c r="L39" s="2"/>
    </row>
    <row r="40" spans="2:12" x14ac:dyDescent="0.2">
      <c r="B40" t="s">
        <v>75</v>
      </c>
      <c r="C40">
        <v>4096</v>
      </c>
      <c r="D40">
        <v>16</v>
      </c>
      <c r="E40">
        <v>4096</v>
      </c>
      <c r="F40" t="s">
        <v>15</v>
      </c>
      <c r="G40" t="s">
        <v>3</v>
      </c>
      <c r="I40" s="2">
        <v>0.192</v>
      </c>
      <c r="J40" s="2">
        <f t="shared" si="0"/>
        <v>2.7962026666666664</v>
      </c>
      <c r="K40" s="2"/>
      <c r="L40" s="2"/>
    </row>
    <row r="41" spans="2:12" x14ac:dyDescent="0.2">
      <c r="B41" t="s">
        <v>75</v>
      </c>
      <c r="C41">
        <v>4096</v>
      </c>
      <c r="D41">
        <v>32</v>
      </c>
      <c r="E41">
        <v>4096</v>
      </c>
      <c r="F41" t="s">
        <v>15</v>
      </c>
      <c r="G41" t="s">
        <v>3</v>
      </c>
      <c r="I41" s="2">
        <v>0.23</v>
      </c>
      <c r="J41" s="2">
        <f t="shared" si="0"/>
        <v>4.6684427130434782</v>
      </c>
      <c r="K41" s="2"/>
      <c r="L41" s="2"/>
    </row>
    <row r="42" spans="2:12" x14ac:dyDescent="0.2">
      <c r="B42" t="s">
        <v>75</v>
      </c>
      <c r="C42">
        <v>4096</v>
      </c>
      <c r="D42">
        <v>64</v>
      </c>
      <c r="E42">
        <v>4096</v>
      </c>
      <c r="F42" t="s">
        <v>15</v>
      </c>
      <c r="G42" t="s">
        <v>3</v>
      </c>
      <c r="I42" s="2">
        <v>0.22600000000000001</v>
      </c>
      <c r="J42" s="2">
        <f t="shared" si="0"/>
        <v>9.502140035398229</v>
      </c>
      <c r="K42" s="2"/>
      <c r="L42" s="2"/>
    </row>
    <row r="43" spans="2:12" x14ac:dyDescent="0.2">
      <c r="B43" t="s">
        <v>75</v>
      </c>
      <c r="C43">
        <v>4096</v>
      </c>
      <c r="D43">
        <v>128</v>
      </c>
      <c r="E43">
        <v>4096</v>
      </c>
      <c r="F43" t="s">
        <v>15</v>
      </c>
      <c r="G43" t="s">
        <v>3</v>
      </c>
      <c r="I43" s="2">
        <v>0.38</v>
      </c>
      <c r="J43" s="2">
        <f t="shared" si="0"/>
        <v>11.302545515789472</v>
      </c>
      <c r="K43" s="2"/>
      <c r="L43" s="2"/>
    </row>
    <row r="44" spans="2:12" x14ac:dyDescent="0.2">
      <c r="B44" t="s">
        <v>75</v>
      </c>
      <c r="C44">
        <v>4096</v>
      </c>
      <c r="D44">
        <v>7000</v>
      </c>
      <c r="E44">
        <v>4096</v>
      </c>
      <c r="F44" t="s">
        <v>15</v>
      </c>
      <c r="G44" t="s">
        <v>3</v>
      </c>
      <c r="I44" s="2">
        <v>16.202999999999999</v>
      </c>
      <c r="J44" s="2">
        <f t="shared" si="0"/>
        <v>14.496144170832563</v>
      </c>
      <c r="K44" s="2"/>
      <c r="L44" s="2"/>
    </row>
    <row r="45" spans="2:12" x14ac:dyDescent="0.2">
      <c r="B45" t="s">
        <v>75</v>
      </c>
      <c r="C45">
        <v>1760</v>
      </c>
      <c r="D45">
        <v>7133</v>
      </c>
      <c r="E45">
        <v>1760</v>
      </c>
      <c r="F45" t="s">
        <v>3</v>
      </c>
      <c r="G45" t="s">
        <v>15</v>
      </c>
      <c r="H45" t="s">
        <v>16</v>
      </c>
      <c r="I45" s="2">
        <v>3.1230000000000002</v>
      </c>
      <c r="J45" s="2">
        <f t="shared" si="0"/>
        <v>14.149971693884083</v>
      </c>
      <c r="K45" s="2"/>
      <c r="L45" s="2"/>
    </row>
    <row r="46" spans="2:12" x14ac:dyDescent="0.2">
      <c r="B46" t="s">
        <v>75</v>
      </c>
      <c r="C46">
        <v>2048</v>
      </c>
      <c r="D46">
        <v>7133</v>
      </c>
      <c r="E46">
        <v>2048</v>
      </c>
      <c r="F46" t="s">
        <v>3</v>
      </c>
      <c r="G46" t="s">
        <v>15</v>
      </c>
      <c r="I46" s="2">
        <v>4.3289999999999997</v>
      </c>
      <c r="J46" s="2">
        <f t="shared" si="0"/>
        <v>13.822116161700164</v>
      </c>
      <c r="K46" s="2"/>
      <c r="L46" s="2"/>
    </row>
    <row r="47" spans="2:12" x14ac:dyDescent="0.2">
      <c r="B47" t="s">
        <v>75</v>
      </c>
      <c r="C47">
        <v>2560</v>
      </c>
      <c r="D47">
        <v>7133</v>
      </c>
      <c r="E47">
        <v>2560</v>
      </c>
      <c r="F47" t="s">
        <v>3</v>
      </c>
      <c r="G47" t="s">
        <v>15</v>
      </c>
      <c r="I47" s="2">
        <v>6.4059999999999997</v>
      </c>
      <c r="J47" s="2">
        <f t="shared" si="0"/>
        <v>14.594701467374337</v>
      </c>
      <c r="K47" s="2"/>
      <c r="L47" s="2"/>
    </row>
    <row r="48" spans="2:12" x14ac:dyDescent="0.2">
      <c r="B48" t="s">
        <v>75</v>
      </c>
      <c r="C48" s="1">
        <v>4096</v>
      </c>
      <c r="D48" s="1">
        <v>7133</v>
      </c>
      <c r="E48" s="1">
        <v>4096</v>
      </c>
      <c r="F48" s="1" t="s">
        <v>3</v>
      </c>
      <c r="G48" s="1" t="s">
        <v>15</v>
      </c>
      <c r="I48" s="2">
        <v>16.411000000000001</v>
      </c>
      <c r="J48" s="2">
        <f t="shared" si="0"/>
        <v>14.584349732252756</v>
      </c>
      <c r="K48" s="2"/>
      <c r="L48" s="2"/>
    </row>
    <row r="49" spans="2:12" x14ac:dyDescent="0.2">
      <c r="J49" s="2"/>
      <c r="K49" s="2"/>
      <c r="L49" s="2"/>
    </row>
    <row r="50" spans="2:12" x14ac:dyDescent="0.2">
      <c r="J50" s="2"/>
      <c r="K50" s="2"/>
      <c r="L50" s="2"/>
    </row>
    <row r="51" spans="2:12" x14ac:dyDescent="0.2">
      <c r="B51" t="s">
        <v>75</v>
      </c>
      <c r="C51">
        <v>5124</v>
      </c>
      <c r="D51">
        <v>9124</v>
      </c>
      <c r="E51">
        <v>1760</v>
      </c>
      <c r="F51" t="s">
        <v>3</v>
      </c>
      <c r="G51" t="s">
        <v>3</v>
      </c>
      <c r="I51">
        <v>11.815</v>
      </c>
      <c r="J51" s="2">
        <f>(2*C51*D51*E51)/(I51/1000)/10^12</f>
        <v>13.928467500634786</v>
      </c>
      <c r="K51" s="2"/>
      <c r="L51" s="2"/>
    </row>
    <row r="52" spans="2:12" x14ac:dyDescent="0.2">
      <c r="B52" t="s">
        <v>75</v>
      </c>
      <c r="C52">
        <v>35</v>
      </c>
      <c r="D52">
        <v>8457</v>
      </c>
      <c r="E52">
        <v>1760</v>
      </c>
      <c r="F52" t="s">
        <v>3</v>
      </c>
      <c r="G52" t="s">
        <v>3</v>
      </c>
      <c r="I52">
        <v>0.32700000000000001</v>
      </c>
      <c r="J52" s="2">
        <f t="shared" ref="J52:J115" si="1">(2*C52*D52*E52)/(I52/1000)/10^12</f>
        <v>3.1862458715596329</v>
      </c>
      <c r="K52" s="2"/>
      <c r="L52" s="2"/>
    </row>
    <row r="53" spans="2:12" x14ac:dyDescent="0.2">
      <c r="B53" t="s">
        <v>75</v>
      </c>
      <c r="C53">
        <v>5124</v>
      </c>
      <c r="D53">
        <v>9124</v>
      </c>
      <c r="E53">
        <v>2048</v>
      </c>
      <c r="F53" t="s">
        <v>3</v>
      </c>
      <c r="G53" t="s">
        <v>3</v>
      </c>
      <c r="I53" s="2">
        <v>13.773999999999999</v>
      </c>
      <c r="J53" s="2">
        <f t="shared" si="1"/>
        <v>13.902543639901264</v>
      </c>
      <c r="K53" s="2"/>
      <c r="L53" s="2"/>
    </row>
    <row r="54" spans="2:12" x14ac:dyDescent="0.2">
      <c r="B54" t="s">
        <v>75</v>
      </c>
      <c r="C54">
        <v>35</v>
      </c>
      <c r="D54">
        <v>8457</v>
      </c>
      <c r="E54">
        <v>2048</v>
      </c>
      <c r="F54" t="s">
        <v>3</v>
      </c>
      <c r="G54" t="s">
        <v>3</v>
      </c>
      <c r="I54" s="2">
        <v>0.38200000000000001</v>
      </c>
      <c r="J54" s="2">
        <f t="shared" si="1"/>
        <v>3.1738102617801043</v>
      </c>
      <c r="K54" s="2"/>
      <c r="L54" s="2"/>
    </row>
    <row r="55" spans="2:12" x14ac:dyDescent="0.2">
      <c r="B55" t="s">
        <v>75</v>
      </c>
      <c r="C55">
        <v>5124</v>
      </c>
      <c r="D55">
        <v>9124</v>
      </c>
      <c r="E55">
        <v>2560</v>
      </c>
      <c r="F55" t="s">
        <v>3</v>
      </c>
      <c r="G55" t="s">
        <v>3</v>
      </c>
      <c r="I55" s="2">
        <v>17.181999999999999</v>
      </c>
      <c r="J55" s="2">
        <f t="shared" si="1"/>
        <v>13.931267903620068</v>
      </c>
      <c r="K55" s="2"/>
      <c r="L55" s="2"/>
    </row>
    <row r="56" spans="2:12" x14ac:dyDescent="0.2">
      <c r="B56" t="s">
        <v>75</v>
      </c>
      <c r="C56">
        <v>35</v>
      </c>
      <c r="D56">
        <v>8457</v>
      </c>
      <c r="E56">
        <v>2560</v>
      </c>
      <c r="F56" t="s">
        <v>3</v>
      </c>
      <c r="G56" t="s">
        <v>3</v>
      </c>
      <c r="I56" s="2">
        <v>0.497</v>
      </c>
      <c r="J56" s="2">
        <f t="shared" si="1"/>
        <v>3.0492845070422536</v>
      </c>
      <c r="K56" s="2"/>
      <c r="L56" s="2"/>
    </row>
    <row r="57" spans="2:12" x14ac:dyDescent="0.2">
      <c r="B57" t="s">
        <v>75</v>
      </c>
      <c r="C57">
        <v>5124</v>
      </c>
      <c r="D57">
        <v>9124</v>
      </c>
      <c r="E57">
        <v>4096</v>
      </c>
      <c r="F57" t="s">
        <v>3</v>
      </c>
      <c r="G57" t="s">
        <v>3</v>
      </c>
      <c r="I57" s="2">
        <v>27.068999999999999</v>
      </c>
      <c r="J57" s="2">
        <f t="shared" si="1"/>
        <v>14.148556363072148</v>
      </c>
      <c r="K57" s="2"/>
      <c r="L57" s="2"/>
    </row>
    <row r="58" spans="2:12" x14ac:dyDescent="0.2">
      <c r="B58" t="s">
        <v>75</v>
      </c>
      <c r="C58">
        <v>35</v>
      </c>
      <c r="D58">
        <v>8457</v>
      </c>
      <c r="E58">
        <v>4096</v>
      </c>
      <c r="F58" t="s">
        <v>3</v>
      </c>
      <c r="G58" t="s">
        <v>3</v>
      </c>
      <c r="I58" s="2">
        <v>0.70799999999999996</v>
      </c>
      <c r="J58" s="2">
        <f t="shared" si="1"/>
        <v>3.4248461016949157</v>
      </c>
      <c r="K58" s="2"/>
      <c r="L58" s="2"/>
    </row>
    <row r="59" spans="2:12" x14ac:dyDescent="0.2">
      <c r="B59" t="s">
        <v>75</v>
      </c>
      <c r="C59">
        <v>5124</v>
      </c>
      <c r="D59">
        <v>9124</v>
      </c>
      <c r="E59">
        <v>1760</v>
      </c>
      <c r="F59" t="s">
        <v>15</v>
      </c>
      <c r="G59" t="s">
        <v>3</v>
      </c>
      <c r="I59" s="2">
        <v>12.167</v>
      </c>
      <c r="J59" s="2">
        <f t="shared" si="1"/>
        <v>13.525506987753761</v>
      </c>
      <c r="K59" s="2"/>
      <c r="L59" s="2"/>
    </row>
    <row r="60" spans="2:12" x14ac:dyDescent="0.2">
      <c r="B60" t="s">
        <v>75</v>
      </c>
      <c r="C60">
        <v>35</v>
      </c>
      <c r="D60">
        <v>8457</v>
      </c>
      <c r="E60">
        <v>1760</v>
      </c>
      <c r="F60" t="s">
        <v>15</v>
      </c>
      <c r="G60" t="s">
        <v>3</v>
      </c>
      <c r="I60" s="2">
        <v>0.33</v>
      </c>
      <c r="J60" s="2">
        <f t="shared" si="1"/>
        <v>3.1572800000000001</v>
      </c>
      <c r="K60" s="2"/>
      <c r="L60" s="2"/>
    </row>
    <row r="61" spans="2:12" x14ac:dyDescent="0.2">
      <c r="B61" t="s">
        <v>75</v>
      </c>
      <c r="C61">
        <v>5124</v>
      </c>
      <c r="D61">
        <v>9124</v>
      </c>
      <c r="E61">
        <v>2048</v>
      </c>
      <c r="F61" t="s">
        <v>15</v>
      </c>
      <c r="G61" t="s">
        <v>3</v>
      </c>
      <c r="I61" s="2">
        <v>14.090999999999999</v>
      </c>
      <c r="J61" s="2">
        <f t="shared" si="1"/>
        <v>13.589783272727274</v>
      </c>
      <c r="K61" s="2"/>
      <c r="L61" s="2"/>
    </row>
    <row r="62" spans="2:12" x14ac:dyDescent="0.2">
      <c r="B62" t="s">
        <v>75</v>
      </c>
      <c r="C62">
        <v>35</v>
      </c>
      <c r="D62">
        <v>8457</v>
      </c>
      <c r="E62">
        <v>2048</v>
      </c>
      <c r="F62" t="s">
        <v>15</v>
      </c>
      <c r="G62" t="s">
        <v>3</v>
      </c>
      <c r="I62" s="2">
        <v>0.38600000000000001</v>
      </c>
      <c r="J62" s="2">
        <f t="shared" si="1"/>
        <v>3.1409210362694302</v>
      </c>
      <c r="K62" s="2"/>
      <c r="L62" s="2"/>
    </row>
    <row r="63" spans="2:12" x14ac:dyDescent="0.2">
      <c r="B63" t="s">
        <v>75</v>
      </c>
      <c r="C63">
        <v>5124</v>
      </c>
      <c r="D63">
        <v>9124</v>
      </c>
      <c r="E63">
        <v>2560</v>
      </c>
      <c r="F63" t="s">
        <v>15</v>
      </c>
      <c r="G63" t="s">
        <v>3</v>
      </c>
      <c r="I63" s="2">
        <v>17.661999999999999</v>
      </c>
      <c r="J63" s="2">
        <f t="shared" si="1"/>
        <v>13.552657973049484</v>
      </c>
      <c r="K63" s="2"/>
      <c r="L63" s="2"/>
    </row>
    <row r="64" spans="2:12" x14ac:dyDescent="0.2">
      <c r="B64" t="s">
        <v>75</v>
      </c>
      <c r="C64">
        <v>35</v>
      </c>
      <c r="D64">
        <v>8457</v>
      </c>
      <c r="E64">
        <v>2560</v>
      </c>
      <c r="F64" t="s">
        <v>15</v>
      </c>
      <c r="G64" t="s">
        <v>3</v>
      </c>
      <c r="I64" s="2">
        <v>0.5</v>
      </c>
      <c r="J64" s="2">
        <f t="shared" si="1"/>
        <v>3.0309887999999998</v>
      </c>
      <c r="K64" s="2"/>
      <c r="L64" s="2"/>
    </row>
    <row r="65" spans="2:12" x14ac:dyDescent="0.2">
      <c r="B65" t="s">
        <v>75</v>
      </c>
      <c r="C65">
        <v>5124</v>
      </c>
      <c r="D65">
        <v>9124</v>
      </c>
      <c r="E65">
        <v>4096</v>
      </c>
      <c r="F65" t="s">
        <v>15</v>
      </c>
      <c r="G65" t="s">
        <v>3</v>
      </c>
      <c r="I65" s="2">
        <v>28.234000000000002</v>
      </c>
      <c r="J65" s="2">
        <f t="shared" si="1"/>
        <v>13.564754274704256</v>
      </c>
      <c r="K65" s="2"/>
      <c r="L65" s="2"/>
    </row>
    <row r="66" spans="2:12" x14ac:dyDescent="0.2">
      <c r="B66" t="s">
        <v>75</v>
      </c>
      <c r="C66">
        <v>35</v>
      </c>
      <c r="D66">
        <v>8457</v>
      </c>
      <c r="E66">
        <v>4096</v>
      </c>
      <c r="F66" t="s">
        <v>15</v>
      </c>
      <c r="G66" t="s">
        <v>3</v>
      </c>
      <c r="I66" s="2">
        <v>0.70599999999999996</v>
      </c>
      <c r="J66" s="2">
        <f t="shared" si="1"/>
        <v>3.4345482152974505</v>
      </c>
      <c r="K66" s="2"/>
      <c r="L66" s="2"/>
    </row>
    <row r="67" spans="2:12" x14ac:dyDescent="0.2">
      <c r="J67" s="2"/>
      <c r="K67" s="2"/>
      <c r="L67" s="2"/>
    </row>
    <row r="68" spans="2:12" x14ac:dyDescent="0.2">
      <c r="B68" t="s">
        <v>75</v>
      </c>
      <c r="C68">
        <v>7680</v>
      </c>
      <c r="D68">
        <v>16</v>
      </c>
      <c r="E68">
        <v>2560</v>
      </c>
      <c r="F68" t="s">
        <v>3</v>
      </c>
      <c r="G68" t="s">
        <v>3</v>
      </c>
      <c r="I68" s="2">
        <v>0.216</v>
      </c>
      <c r="J68" s="2">
        <f t="shared" si="1"/>
        <v>2.9127111111111113</v>
      </c>
      <c r="K68" s="2"/>
      <c r="L68" s="2"/>
    </row>
    <row r="69" spans="2:12" x14ac:dyDescent="0.2">
      <c r="B69" t="s">
        <v>75</v>
      </c>
      <c r="C69">
        <v>7680</v>
      </c>
      <c r="D69">
        <v>32</v>
      </c>
      <c r="E69">
        <v>2560</v>
      </c>
      <c r="F69" t="s">
        <v>3</v>
      </c>
      <c r="G69" t="s">
        <v>3</v>
      </c>
      <c r="I69" s="2">
        <v>0.216</v>
      </c>
      <c r="J69" s="2">
        <f t="shared" si="1"/>
        <v>5.8254222222222225</v>
      </c>
      <c r="K69" s="2"/>
      <c r="L69" s="2"/>
    </row>
    <row r="70" spans="2:12" x14ac:dyDescent="0.2">
      <c r="B70" t="s">
        <v>75</v>
      </c>
      <c r="C70">
        <v>7680</v>
      </c>
      <c r="D70">
        <v>64</v>
      </c>
      <c r="E70">
        <v>2560</v>
      </c>
      <c r="F70" t="s">
        <v>3</v>
      </c>
      <c r="G70" t="s">
        <v>3</v>
      </c>
      <c r="I70">
        <v>0.22500000000000001</v>
      </c>
      <c r="J70" s="2">
        <f t="shared" si="1"/>
        <v>11.184810666666666</v>
      </c>
      <c r="K70" s="2"/>
      <c r="L70" s="2"/>
    </row>
    <row r="71" spans="2:12" x14ac:dyDescent="0.2">
      <c r="B71" t="s">
        <v>75</v>
      </c>
      <c r="C71">
        <v>7680</v>
      </c>
      <c r="D71">
        <v>128</v>
      </c>
      <c r="E71">
        <v>2560</v>
      </c>
      <c r="F71" t="s">
        <v>3</v>
      </c>
      <c r="G71" t="s">
        <v>3</v>
      </c>
      <c r="I71" s="2">
        <v>0.39700000000000002</v>
      </c>
      <c r="J71" s="2">
        <f t="shared" si="1"/>
        <v>12.677996977329975</v>
      </c>
      <c r="K71" s="2"/>
      <c r="L71" s="2"/>
    </row>
    <row r="72" spans="2:12" x14ac:dyDescent="0.2">
      <c r="B72" t="s">
        <v>75</v>
      </c>
      <c r="C72">
        <v>7680</v>
      </c>
      <c r="D72">
        <v>16</v>
      </c>
      <c r="E72">
        <v>2560</v>
      </c>
      <c r="F72" t="s">
        <v>15</v>
      </c>
      <c r="G72" t="s">
        <v>3</v>
      </c>
      <c r="I72" s="2">
        <v>0.25</v>
      </c>
      <c r="J72" s="2">
        <f t="shared" si="1"/>
        <v>2.5165823999999999</v>
      </c>
      <c r="K72" s="2"/>
      <c r="L72" s="2"/>
    </row>
    <row r="73" spans="2:12" x14ac:dyDescent="0.2">
      <c r="B73" t="s">
        <v>75</v>
      </c>
      <c r="C73">
        <v>7680</v>
      </c>
      <c r="D73">
        <v>32</v>
      </c>
      <c r="E73">
        <v>2560</v>
      </c>
      <c r="F73" t="s">
        <v>15</v>
      </c>
      <c r="G73" t="s">
        <v>3</v>
      </c>
      <c r="I73" s="2">
        <v>0.26700000000000002</v>
      </c>
      <c r="J73" s="2">
        <f t="shared" si="1"/>
        <v>4.7127011235955045</v>
      </c>
      <c r="K73" s="2"/>
      <c r="L73" s="2"/>
    </row>
    <row r="74" spans="2:12" x14ac:dyDescent="0.2">
      <c r="B74" t="s">
        <v>75</v>
      </c>
      <c r="C74">
        <v>7680</v>
      </c>
      <c r="D74">
        <v>64</v>
      </c>
      <c r="E74">
        <v>2560</v>
      </c>
      <c r="F74" t="s">
        <v>15</v>
      </c>
      <c r="G74" t="s">
        <v>3</v>
      </c>
      <c r="I74" s="2">
        <v>0.27800000000000002</v>
      </c>
      <c r="J74" s="2">
        <f t="shared" si="1"/>
        <v>9.0524546762589928</v>
      </c>
      <c r="K74" s="2"/>
      <c r="L74" s="2"/>
    </row>
    <row r="75" spans="2:12" x14ac:dyDescent="0.2">
      <c r="B75" t="s">
        <v>75</v>
      </c>
      <c r="C75">
        <v>7680</v>
      </c>
      <c r="D75">
        <v>128</v>
      </c>
      <c r="E75">
        <v>2560</v>
      </c>
      <c r="F75" t="s">
        <v>15</v>
      </c>
      <c r="G75" t="s">
        <v>3</v>
      </c>
      <c r="I75" s="2">
        <v>0.441</v>
      </c>
      <c r="J75" s="2">
        <f t="shared" si="1"/>
        <v>11.413072108843537</v>
      </c>
      <c r="K75" s="2"/>
      <c r="L75" s="2"/>
    </row>
    <row r="76" spans="2:12" x14ac:dyDescent="0.2">
      <c r="B76" t="s">
        <v>75</v>
      </c>
      <c r="C76">
        <f>3*1024</f>
        <v>3072</v>
      </c>
      <c r="D76">
        <v>16</v>
      </c>
      <c r="E76">
        <v>1024</v>
      </c>
      <c r="F76" t="s">
        <v>3</v>
      </c>
      <c r="G76" t="s">
        <v>3</v>
      </c>
      <c r="I76" s="2">
        <v>3.3000000000000002E-2</v>
      </c>
      <c r="J76" s="2">
        <f t="shared" si="1"/>
        <v>3.0504029090909088</v>
      </c>
      <c r="K76" s="2"/>
      <c r="L76" s="2"/>
    </row>
    <row r="77" spans="2:12" x14ac:dyDescent="0.2">
      <c r="B77" t="s">
        <v>75</v>
      </c>
      <c r="C77">
        <f t="shared" ref="C77:C83" si="2">3*1024</f>
        <v>3072</v>
      </c>
      <c r="D77">
        <v>32</v>
      </c>
      <c r="E77">
        <v>1024</v>
      </c>
      <c r="F77" t="s">
        <v>3</v>
      </c>
      <c r="G77" t="s">
        <v>3</v>
      </c>
      <c r="I77" s="2">
        <v>6.9000000000000006E-2</v>
      </c>
      <c r="J77" s="2">
        <f t="shared" si="1"/>
        <v>2.9177766956521731</v>
      </c>
      <c r="K77" s="2"/>
      <c r="L77" s="2"/>
    </row>
    <row r="78" spans="2:12" x14ac:dyDescent="0.2">
      <c r="B78" t="s">
        <v>75</v>
      </c>
      <c r="C78">
        <f t="shared" si="2"/>
        <v>3072</v>
      </c>
      <c r="D78">
        <v>64</v>
      </c>
      <c r="E78">
        <v>1024</v>
      </c>
      <c r="F78" t="s">
        <v>3</v>
      </c>
      <c r="G78" t="s">
        <v>3</v>
      </c>
      <c r="I78" s="2">
        <v>7.2999999999999995E-2</v>
      </c>
      <c r="J78" s="2">
        <f t="shared" si="1"/>
        <v>5.5157970410958903</v>
      </c>
      <c r="K78" s="2"/>
      <c r="L78" s="2"/>
    </row>
    <row r="79" spans="2:12" x14ac:dyDescent="0.2">
      <c r="B79" t="s">
        <v>75</v>
      </c>
      <c r="C79">
        <f t="shared" si="2"/>
        <v>3072</v>
      </c>
      <c r="D79">
        <v>128</v>
      </c>
      <c r="E79">
        <v>1024</v>
      </c>
      <c r="F79" t="s">
        <v>3</v>
      </c>
      <c r="G79" t="s">
        <v>3</v>
      </c>
      <c r="I79" s="2">
        <v>0.112</v>
      </c>
      <c r="J79" s="2">
        <f t="shared" si="1"/>
        <v>7.1902354285714285</v>
      </c>
      <c r="K79" s="2"/>
      <c r="L79" s="2"/>
    </row>
    <row r="80" spans="2:12" x14ac:dyDescent="0.2">
      <c r="B80" t="s">
        <v>75</v>
      </c>
      <c r="C80">
        <f t="shared" si="2"/>
        <v>3072</v>
      </c>
      <c r="D80">
        <v>16</v>
      </c>
      <c r="E80">
        <v>1024</v>
      </c>
      <c r="F80" t="s">
        <v>15</v>
      </c>
      <c r="G80" t="s">
        <v>3</v>
      </c>
      <c r="I80" s="2">
        <v>4.9000000000000002E-2</v>
      </c>
      <c r="J80" s="2">
        <f t="shared" si="1"/>
        <v>2.0543529795918363</v>
      </c>
      <c r="K80" s="2"/>
      <c r="L80" s="2"/>
    </row>
    <row r="81" spans="2:12" x14ac:dyDescent="0.2">
      <c r="B81" t="s">
        <v>75</v>
      </c>
      <c r="C81">
        <f t="shared" si="2"/>
        <v>3072</v>
      </c>
      <c r="D81">
        <v>32</v>
      </c>
      <c r="E81">
        <v>1024</v>
      </c>
      <c r="F81" t="s">
        <v>15</v>
      </c>
      <c r="G81" t="s">
        <v>3</v>
      </c>
      <c r="I81" s="2">
        <v>7.2999999999999995E-2</v>
      </c>
      <c r="J81" s="2">
        <f t="shared" si="1"/>
        <v>2.7578985205479452</v>
      </c>
      <c r="K81" s="2"/>
      <c r="L81" s="2"/>
    </row>
    <row r="82" spans="2:12" x14ac:dyDescent="0.2">
      <c r="B82" t="s">
        <v>75</v>
      </c>
      <c r="C82">
        <f t="shared" si="2"/>
        <v>3072</v>
      </c>
      <c r="D82">
        <v>64</v>
      </c>
      <c r="E82">
        <v>1024</v>
      </c>
      <c r="F82" t="s">
        <v>15</v>
      </c>
      <c r="G82" t="s">
        <v>3</v>
      </c>
      <c r="I82" s="2">
        <v>7.2999999999999995E-2</v>
      </c>
      <c r="J82" s="2">
        <f t="shared" si="1"/>
        <v>5.5157970410958903</v>
      </c>
      <c r="K82" s="2"/>
      <c r="L82" s="2"/>
    </row>
    <row r="83" spans="2:12" x14ac:dyDescent="0.2">
      <c r="B83" t="s">
        <v>75</v>
      </c>
      <c r="C83">
        <f t="shared" si="2"/>
        <v>3072</v>
      </c>
      <c r="D83">
        <v>128</v>
      </c>
      <c r="E83">
        <v>1024</v>
      </c>
      <c r="F83" t="s">
        <v>15</v>
      </c>
      <c r="G83" t="s">
        <v>3</v>
      </c>
      <c r="I83" s="2">
        <v>0.105</v>
      </c>
      <c r="J83" s="2">
        <f t="shared" si="1"/>
        <v>7.6695844571428573</v>
      </c>
      <c r="K83" s="2"/>
      <c r="L83" s="2"/>
    </row>
    <row r="84" spans="2:12" x14ac:dyDescent="0.2">
      <c r="J84" s="2"/>
      <c r="K84" s="2"/>
      <c r="L84" s="2"/>
    </row>
    <row r="85" spans="2:12" x14ac:dyDescent="0.2">
      <c r="B85" t="s">
        <v>75</v>
      </c>
      <c r="C85">
        <v>3072</v>
      </c>
      <c r="D85">
        <v>7435</v>
      </c>
      <c r="E85">
        <v>1024</v>
      </c>
      <c r="F85" t="s">
        <v>3</v>
      </c>
      <c r="G85" t="s">
        <v>15</v>
      </c>
      <c r="I85" s="2">
        <v>3.3</v>
      </c>
      <c r="J85" s="2">
        <f t="shared" si="1"/>
        <v>14.174841018181818</v>
      </c>
      <c r="K85" s="2"/>
      <c r="L85" s="2"/>
    </row>
    <row r="86" spans="2:12" x14ac:dyDescent="0.2">
      <c r="B86" t="s">
        <v>75</v>
      </c>
      <c r="C86">
        <v>7680</v>
      </c>
      <c r="D86">
        <v>5481</v>
      </c>
      <c r="E86">
        <v>2560</v>
      </c>
      <c r="F86" t="s">
        <v>3</v>
      </c>
      <c r="G86" t="s">
        <v>15</v>
      </c>
      <c r="I86" s="2">
        <v>14.87</v>
      </c>
      <c r="J86" s="2">
        <f t="shared" si="1"/>
        <v>14.49372492266308</v>
      </c>
      <c r="K86" s="2"/>
      <c r="L86" s="2"/>
    </row>
    <row r="87" spans="2:12" x14ac:dyDescent="0.2">
      <c r="J87" s="2"/>
    </row>
    <row r="88" spans="2:12" x14ac:dyDescent="0.2">
      <c r="B88" t="s">
        <v>69</v>
      </c>
      <c r="C88">
        <v>512</v>
      </c>
      <c r="D88">
        <v>8</v>
      </c>
      <c r="E88">
        <v>500000</v>
      </c>
      <c r="F88" t="s">
        <v>3</v>
      </c>
      <c r="G88" t="s">
        <v>3</v>
      </c>
      <c r="I88" s="2">
        <v>8.9529999999999994</v>
      </c>
      <c r="J88" s="2">
        <f t="shared" si="1"/>
        <v>0.45750027923601033</v>
      </c>
    </row>
    <row r="89" spans="2:12" x14ac:dyDescent="0.2">
      <c r="B89" t="s">
        <v>69</v>
      </c>
      <c r="C89">
        <v>1024</v>
      </c>
      <c r="D89">
        <v>8</v>
      </c>
      <c r="E89">
        <v>500000</v>
      </c>
      <c r="F89" t="s">
        <v>3</v>
      </c>
      <c r="G89" t="s">
        <v>3</v>
      </c>
      <c r="I89">
        <v>9.048</v>
      </c>
      <c r="J89" s="2">
        <f t="shared" si="1"/>
        <v>0.905393457117595</v>
      </c>
    </row>
    <row r="90" spans="2:12" x14ac:dyDescent="0.2">
      <c r="B90" t="s">
        <v>69</v>
      </c>
      <c r="C90">
        <v>512</v>
      </c>
      <c r="D90">
        <v>16</v>
      </c>
      <c r="E90">
        <v>500000</v>
      </c>
      <c r="F90" t="s">
        <v>3</v>
      </c>
      <c r="G90" t="s">
        <v>3</v>
      </c>
      <c r="I90" s="2">
        <v>8.7690000000000001</v>
      </c>
      <c r="J90" s="2">
        <f t="shared" si="1"/>
        <v>0.93420002280761771</v>
      </c>
    </row>
    <row r="91" spans="2:12" x14ac:dyDescent="0.2">
      <c r="B91" t="s">
        <v>69</v>
      </c>
      <c r="C91">
        <v>1024</v>
      </c>
      <c r="D91">
        <v>16</v>
      </c>
      <c r="E91">
        <v>500000</v>
      </c>
      <c r="F91" t="s">
        <v>3</v>
      </c>
      <c r="G91" t="s">
        <v>3</v>
      </c>
      <c r="I91" s="2">
        <v>8.9930000000000003</v>
      </c>
      <c r="J91" s="2">
        <f t="shared" si="1"/>
        <v>1.8218614477927275</v>
      </c>
    </row>
    <row r="92" spans="2:12" x14ac:dyDescent="0.2">
      <c r="B92" t="s">
        <v>69</v>
      </c>
      <c r="C92">
        <v>512</v>
      </c>
      <c r="D92">
        <v>8</v>
      </c>
      <c r="E92">
        <v>500000</v>
      </c>
      <c r="F92" t="s">
        <v>15</v>
      </c>
      <c r="G92" t="s">
        <v>3</v>
      </c>
      <c r="I92">
        <v>4.7450000000000001</v>
      </c>
      <c r="J92" s="2">
        <f t="shared" si="1"/>
        <v>0.86322444678609056</v>
      </c>
    </row>
    <row r="93" spans="2:12" x14ac:dyDescent="0.2">
      <c r="B93" t="s">
        <v>69</v>
      </c>
      <c r="C93">
        <v>1024</v>
      </c>
      <c r="D93">
        <v>8</v>
      </c>
      <c r="E93">
        <v>500000</v>
      </c>
      <c r="F93" t="s">
        <v>15</v>
      </c>
      <c r="G93" t="s">
        <v>3</v>
      </c>
      <c r="I93" s="2">
        <v>5.3339999999999996</v>
      </c>
      <c r="J93" s="2">
        <f t="shared" si="1"/>
        <v>1.5358080239970004</v>
      </c>
    </row>
    <row r="94" spans="2:12" x14ac:dyDescent="0.2">
      <c r="B94" t="s">
        <v>69</v>
      </c>
      <c r="C94">
        <v>512</v>
      </c>
      <c r="D94">
        <v>16</v>
      </c>
      <c r="E94">
        <v>500000</v>
      </c>
      <c r="F94" t="s">
        <v>15</v>
      </c>
      <c r="G94" t="s">
        <v>3</v>
      </c>
      <c r="I94" s="2">
        <v>5.891</v>
      </c>
      <c r="J94" s="2">
        <f t="shared" si="1"/>
        <v>1.3905958241385163</v>
      </c>
    </row>
    <row r="95" spans="2:12" x14ac:dyDescent="0.2">
      <c r="B95" t="s">
        <v>69</v>
      </c>
      <c r="C95">
        <v>1024</v>
      </c>
      <c r="D95">
        <v>16</v>
      </c>
      <c r="E95">
        <v>500000</v>
      </c>
      <c r="F95" t="s">
        <v>15</v>
      </c>
      <c r="G95" t="s">
        <v>3</v>
      </c>
      <c r="I95" s="2">
        <v>7.8150000000000004</v>
      </c>
      <c r="J95" s="2">
        <f t="shared" si="1"/>
        <v>2.096481126039667</v>
      </c>
    </row>
    <row r="96" spans="2:12" x14ac:dyDescent="0.2">
      <c r="B96" t="s">
        <v>76</v>
      </c>
      <c r="C96">
        <v>1024</v>
      </c>
      <c r="D96">
        <v>700</v>
      </c>
      <c r="E96">
        <v>512</v>
      </c>
      <c r="F96" t="s">
        <v>3</v>
      </c>
      <c r="G96" t="s">
        <v>3</v>
      </c>
      <c r="I96" s="2">
        <v>0.10100000000000001</v>
      </c>
      <c r="J96" s="2">
        <f t="shared" si="1"/>
        <v>7.267358415841584</v>
      </c>
    </row>
    <row r="97" spans="1:10" x14ac:dyDescent="0.2">
      <c r="B97" t="s">
        <v>76</v>
      </c>
      <c r="C97">
        <v>1024</v>
      </c>
      <c r="D97">
        <v>700</v>
      </c>
      <c r="E97">
        <v>512</v>
      </c>
      <c r="F97" t="s">
        <v>15</v>
      </c>
      <c r="G97" t="s">
        <v>3</v>
      </c>
      <c r="I97" s="2">
        <v>9.9000000000000005E-2</v>
      </c>
      <c r="J97" s="2">
        <f t="shared" si="1"/>
        <v>7.4141737373737362</v>
      </c>
    </row>
    <row r="98" spans="1:10" x14ac:dyDescent="0.2">
      <c r="B98" t="s">
        <v>75</v>
      </c>
      <c r="C98">
        <v>7680</v>
      </c>
      <c r="D98">
        <v>24000</v>
      </c>
      <c r="E98">
        <v>2560</v>
      </c>
      <c r="F98" t="s">
        <v>3</v>
      </c>
      <c r="G98" t="s">
        <v>3</v>
      </c>
      <c r="I98" s="2">
        <v>65.155000000000001</v>
      </c>
      <c r="J98" s="2">
        <f t="shared" si="1"/>
        <v>14.484205356457677</v>
      </c>
    </row>
    <row r="99" spans="1:10" x14ac:dyDescent="0.2">
      <c r="B99" t="s">
        <v>75</v>
      </c>
      <c r="C99">
        <v>6144</v>
      </c>
      <c r="D99">
        <v>24000</v>
      </c>
      <c r="E99">
        <v>2048</v>
      </c>
      <c r="F99" t="s">
        <v>3</v>
      </c>
      <c r="G99" t="s">
        <v>3</v>
      </c>
      <c r="I99" s="2">
        <v>41.872999999999998</v>
      </c>
      <c r="J99" s="2">
        <f t="shared" si="1"/>
        <v>14.42408654741719</v>
      </c>
    </row>
    <row r="100" spans="1:10" x14ac:dyDescent="0.2">
      <c r="A100" s="1"/>
      <c r="B100" t="s">
        <v>75</v>
      </c>
      <c r="C100" s="1">
        <v>4608</v>
      </c>
      <c r="D100" s="1">
        <v>24000</v>
      </c>
      <c r="E100" s="1">
        <v>1536</v>
      </c>
      <c r="F100" s="1" t="s">
        <v>3</v>
      </c>
      <c r="G100" s="1" t="s">
        <v>3</v>
      </c>
      <c r="H100" s="1"/>
      <c r="I100" s="2">
        <v>23.597000000000001</v>
      </c>
      <c r="J100" s="2">
        <f t="shared" si="1"/>
        <v>14.397534601856169</v>
      </c>
    </row>
    <row r="101" spans="1:10" x14ac:dyDescent="0.2">
      <c r="A101" s="1"/>
      <c r="B101" t="s">
        <v>75</v>
      </c>
      <c r="C101" s="1">
        <v>8448</v>
      </c>
      <c r="D101" s="1">
        <v>24000</v>
      </c>
      <c r="E101" s="1">
        <v>2816</v>
      </c>
      <c r="F101" s="1" t="s">
        <v>3</v>
      </c>
      <c r="G101" s="1" t="s">
        <v>3</v>
      </c>
      <c r="H101" s="1"/>
      <c r="I101" s="2">
        <v>78.986999999999995</v>
      </c>
      <c r="J101" s="2">
        <f t="shared" si="1"/>
        <v>14.456800030384747</v>
      </c>
    </row>
    <row r="102" spans="1:10" x14ac:dyDescent="0.2">
      <c r="A102" s="1"/>
      <c r="B102" t="s">
        <v>75</v>
      </c>
      <c r="C102" s="1">
        <v>3072</v>
      </c>
      <c r="D102" s="1">
        <v>24000</v>
      </c>
      <c r="E102" s="1">
        <v>1024</v>
      </c>
      <c r="F102" s="1" t="s">
        <v>3</v>
      </c>
      <c r="G102" s="1" t="s">
        <v>3</v>
      </c>
      <c r="H102" s="1"/>
      <c r="I102" s="2">
        <v>10.581</v>
      </c>
      <c r="J102" s="2">
        <f t="shared" si="1"/>
        <v>14.270385029770344</v>
      </c>
    </row>
    <row r="103" spans="1:10" x14ac:dyDescent="0.2">
      <c r="B103" t="s">
        <v>75</v>
      </c>
      <c r="C103">
        <v>7680</v>
      </c>
      <c r="D103">
        <v>48000</v>
      </c>
      <c r="E103">
        <v>2560</v>
      </c>
      <c r="F103" t="s">
        <v>3</v>
      </c>
      <c r="G103" t="s">
        <v>3</v>
      </c>
      <c r="I103" s="2">
        <v>130.57300000000001</v>
      </c>
      <c r="J103" s="2">
        <f t="shared" si="1"/>
        <v>14.455031285181471</v>
      </c>
    </row>
    <row r="104" spans="1:10" x14ac:dyDescent="0.2">
      <c r="B104" t="s">
        <v>75</v>
      </c>
      <c r="C104">
        <v>6144</v>
      </c>
      <c r="D104">
        <v>48000</v>
      </c>
      <c r="E104">
        <v>2048</v>
      </c>
      <c r="F104" t="s">
        <v>3</v>
      </c>
      <c r="G104" t="s">
        <v>3</v>
      </c>
      <c r="I104" s="2">
        <v>83.363</v>
      </c>
      <c r="J104" s="2">
        <f t="shared" si="1"/>
        <v>14.490356057243623</v>
      </c>
    </row>
    <row r="105" spans="1:10" x14ac:dyDescent="0.2">
      <c r="A105" s="1"/>
      <c r="B105" t="s">
        <v>75</v>
      </c>
      <c r="C105" s="1">
        <v>4608</v>
      </c>
      <c r="D105" s="1">
        <v>48000</v>
      </c>
      <c r="E105" s="1">
        <v>1536</v>
      </c>
      <c r="F105" s="1" t="s">
        <v>3</v>
      </c>
      <c r="G105" s="1" t="s">
        <v>3</v>
      </c>
      <c r="H105" s="1"/>
      <c r="I105" s="2">
        <v>47.084000000000003</v>
      </c>
      <c r="J105" s="2">
        <f t="shared" si="1"/>
        <v>14.431170843598673</v>
      </c>
    </row>
    <row r="106" spans="1:10" x14ac:dyDescent="0.2">
      <c r="A106" s="1"/>
      <c r="B106" t="s">
        <v>75</v>
      </c>
      <c r="C106" s="1">
        <v>8448</v>
      </c>
      <c r="D106" s="1">
        <v>48000</v>
      </c>
      <c r="E106" s="1">
        <v>2816</v>
      </c>
      <c r="F106" s="1" t="s">
        <v>3</v>
      </c>
      <c r="G106" s="1" t="s">
        <v>3</v>
      </c>
      <c r="H106" s="1"/>
      <c r="I106" s="2">
        <v>157.941</v>
      </c>
      <c r="J106" s="2">
        <f t="shared" si="1"/>
        <v>14.459820616559348</v>
      </c>
    </row>
    <row r="107" spans="1:10" x14ac:dyDescent="0.2">
      <c r="A107" s="1"/>
      <c r="B107" t="s">
        <v>75</v>
      </c>
      <c r="C107" s="1">
        <v>3072</v>
      </c>
      <c r="D107" s="1">
        <v>48000</v>
      </c>
      <c r="E107" s="1">
        <v>1024</v>
      </c>
      <c r="F107" s="1" t="s">
        <v>3</v>
      </c>
      <c r="G107" s="1" t="s">
        <v>3</v>
      </c>
      <c r="H107" s="1"/>
      <c r="I107" s="2">
        <v>20.978000000000002</v>
      </c>
      <c r="J107" s="2">
        <f t="shared" si="1"/>
        <v>14.395551911526361</v>
      </c>
    </row>
    <row r="108" spans="1:10" x14ac:dyDescent="0.2">
      <c r="B108" t="s">
        <v>75</v>
      </c>
      <c r="C108">
        <v>7680</v>
      </c>
      <c r="D108">
        <v>24000</v>
      </c>
      <c r="E108">
        <v>2560</v>
      </c>
      <c r="F108" t="s">
        <v>15</v>
      </c>
      <c r="G108" t="s">
        <v>3</v>
      </c>
      <c r="I108" s="2">
        <v>67.861999999999995</v>
      </c>
      <c r="J108" s="2">
        <f t="shared" si="1"/>
        <v>13.90643364474964</v>
      </c>
    </row>
    <row r="109" spans="1:10" x14ac:dyDescent="0.2">
      <c r="B109" t="s">
        <v>75</v>
      </c>
      <c r="C109">
        <v>6144</v>
      </c>
      <c r="D109">
        <v>24000</v>
      </c>
      <c r="E109">
        <v>2048</v>
      </c>
      <c r="F109" t="s">
        <v>15</v>
      </c>
      <c r="G109" t="s">
        <v>3</v>
      </c>
      <c r="I109" s="2">
        <v>42.863999999999997</v>
      </c>
      <c r="J109" s="2">
        <f t="shared" si="1"/>
        <v>14.090606942889139</v>
      </c>
    </row>
    <row r="110" spans="1:10" x14ac:dyDescent="0.2">
      <c r="A110" s="1"/>
      <c r="B110" t="s">
        <v>75</v>
      </c>
      <c r="C110" s="1">
        <v>4608</v>
      </c>
      <c r="D110" s="1">
        <v>24000</v>
      </c>
      <c r="E110" s="1">
        <v>1536</v>
      </c>
      <c r="F110" s="1" t="s">
        <v>15</v>
      </c>
      <c r="G110" s="1" t="s">
        <v>3</v>
      </c>
      <c r="H110" s="1"/>
      <c r="I110" s="2">
        <v>24.433</v>
      </c>
      <c r="J110" s="2">
        <f t="shared" si="1"/>
        <v>13.904908279785536</v>
      </c>
    </row>
    <row r="111" spans="1:10" x14ac:dyDescent="0.2">
      <c r="A111" s="1"/>
      <c r="B111" t="s">
        <v>75</v>
      </c>
      <c r="C111" s="1">
        <v>8448</v>
      </c>
      <c r="D111" s="1">
        <v>24000</v>
      </c>
      <c r="E111" s="1">
        <v>2816</v>
      </c>
      <c r="F111" s="1" t="s">
        <v>15</v>
      </c>
      <c r="G111" s="1" t="s">
        <v>3</v>
      </c>
      <c r="H111" s="1"/>
      <c r="I111" s="2">
        <v>81.447999999999993</v>
      </c>
      <c r="J111" s="2">
        <f t="shared" si="1"/>
        <v>14.019979176898145</v>
      </c>
    </row>
    <row r="112" spans="1:10" x14ac:dyDescent="0.2">
      <c r="A112" s="1"/>
      <c r="B112" t="s">
        <v>75</v>
      </c>
      <c r="C112" s="1">
        <v>3072</v>
      </c>
      <c r="D112" s="1">
        <v>24000</v>
      </c>
      <c r="E112" s="1">
        <v>1024</v>
      </c>
      <c r="F112" s="1" t="s">
        <v>15</v>
      </c>
      <c r="G112" s="1" t="s">
        <v>3</v>
      </c>
      <c r="H112" s="1"/>
      <c r="I112" s="2">
        <v>10.871</v>
      </c>
      <c r="J112" s="2">
        <f t="shared" si="1"/>
        <v>13.88970140741422</v>
      </c>
    </row>
    <row r="113" spans="1:10" x14ac:dyDescent="0.2">
      <c r="B113" t="s">
        <v>75</v>
      </c>
      <c r="C113">
        <v>7680</v>
      </c>
      <c r="D113">
        <v>48000</v>
      </c>
      <c r="E113">
        <v>2560</v>
      </c>
      <c r="F113" t="s">
        <v>15</v>
      </c>
      <c r="G113" t="s">
        <v>3</v>
      </c>
      <c r="I113" s="2">
        <v>134.71799999999999</v>
      </c>
      <c r="J113" s="2">
        <f t="shared" si="1"/>
        <v>14.010279249988868</v>
      </c>
    </row>
    <row r="114" spans="1:10" x14ac:dyDescent="0.2">
      <c r="B114" t="s">
        <v>75</v>
      </c>
      <c r="C114">
        <v>6144</v>
      </c>
      <c r="D114">
        <v>48000</v>
      </c>
      <c r="E114">
        <v>2048</v>
      </c>
      <c r="F114" t="s">
        <v>15</v>
      </c>
      <c r="G114" t="s">
        <v>3</v>
      </c>
      <c r="I114" s="2">
        <v>85.567999999999998</v>
      </c>
      <c r="J114" s="2">
        <f t="shared" si="1"/>
        <v>14.116954375467467</v>
      </c>
    </row>
    <row r="115" spans="1:10" x14ac:dyDescent="0.2">
      <c r="A115" s="1"/>
      <c r="B115" t="s">
        <v>75</v>
      </c>
      <c r="C115" s="1">
        <v>4608</v>
      </c>
      <c r="D115" s="1">
        <v>48000</v>
      </c>
      <c r="E115" s="1">
        <v>1536</v>
      </c>
      <c r="F115" s="1" t="s">
        <v>15</v>
      </c>
      <c r="G115" s="1" t="s">
        <v>3</v>
      </c>
      <c r="H115" s="1"/>
      <c r="I115" s="2">
        <v>48.781999999999996</v>
      </c>
      <c r="J115" s="2">
        <f t="shared" si="1"/>
        <v>13.928851789594523</v>
      </c>
    </row>
    <row r="116" spans="1:10" x14ac:dyDescent="0.2">
      <c r="A116" s="1"/>
      <c r="B116" t="s">
        <v>75</v>
      </c>
      <c r="C116" s="1">
        <v>8448</v>
      </c>
      <c r="D116" s="1">
        <v>48000</v>
      </c>
      <c r="E116" s="1">
        <v>2816</v>
      </c>
      <c r="F116" s="1" t="s">
        <v>15</v>
      </c>
      <c r="G116" s="1" t="s">
        <v>3</v>
      </c>
      <c r="H116" s="1"/>
      <c r="I116" s="2">
        <v>162.12799999999999</v>
      </c>
      <c r="J116" s="2">
        <f t="shared" ref="J116:J169" si="3">(2*C116*D116*E116)/(I116/1000)/10^12</f>
        <v>14.086391789203592</v>
      </c>
    </row>
    <row r="117" spans="1:10" x14ac:dyDescent="0.2">
      <c r="A117" s="1"/>
      <c r="B117" t="s">
        <v>75</v>
      </c>
      <c r="C117" s="1">
        <v>3072</v>
      </c>
      <c r="D117" s="1">
        <v>48000</v>
      </c>
      <c r="E117" s="1">
        <v>1024</v>
      </c>
      <c r="F117" s="1" t="s">
        <v>15</v>
      </c>
      <c r="G117" s="1" t="s">
        <v>3</v>
      </c>
      <c r="H117" s="1"/>
      <c r="I117" s="2">
        <v>21.495999999999999</v>
      </c>
      <c r="J117" s="2">
        <f t="shared" si="3"/>
        <v>14.048655005582436</v>
      </c>
    </row>
    <row r="118" spans="1:10" x14ac:dyDescent="0.2">
      <c r="A118" s="1"/>
      <c r="B118" t="s">
        <v>75</v>
      </c>
      <c r="C118" s="1">
        <v>6144</v>
      </c>
      <c r="D118" s="1">
        <v>16</v>
      </c>
      <c r="E118" s="1">
        <v>2048</v>
      </c>
      <c r="F118" s="1" t="s">
        <v>3</v>
      </c>
      <c r="G118" s="1" t="s">
        <v>3</v>
      </c>
      <c r="H118" s="1"/>
      <c r="I118" s="2">
        <v>0.155</v>
      </c>
      <c r="J118" s="2">
        <f t="shared" si="3"/>
        <v>2.5977624774193551</v>
      </c>
    </row>
    <row r="119" spans="1:10" x14ac:dyDescent="0.2">
      <c r="A119" s="1"/>
      <c r="B119" t="s">
        <v>75</v>
      </c>
      <c r="C119" s="1">
        <v>4608</v>
      </c>
      <c r="D119" s="1">
        <v>16</v>
      </c>
      <c r="E119" s="1">
        <v>1536</v>
      </c>
      <c r="F119" s="1" t="s">
        <v>3</v>
      </c>
      <c r="G119" s="1" t="s">
        <v>3</v>
      </c>
      <c r="H119" s="1"/>
      <c r="I119" s="2">
        <v>6.5000000000000002E-2</v>
      </c>
      <c r="J119" s="2">
        <f t="shared" si="3"/>
        <v>3.4844987076923073</v>
      </c>
    </row>
    <row r="120" spans="1:10" x14ac:dyDescent="0.2">
      <c r="A120" s="1"/>
      <c r="B120" t="s">
        <v>75</v>
      </c>
      <c r="C120" s="1">
        <v>8448</v>
      </c>
      <c r="D120" s="1">
        <v>16</v>
      </c>
      <c r="E120" s="1">
        <v>2816</v>
      </c>
      <c r="F120" s="1" t="s">
        <v>3</v>
      </c>
      <c r="G120" s="1" t="s">
        <v>3</v>
      </c>
      <c r="H120" s="1"/>
      <c r="I120" s="2">
        <v>0.27200000000000002</v>
      </c>
      <c r="J120" s="2">
        <f t="shared" si="3"/>
        <v>2.7987727058823531</v>
      </c>
    </row>
    <row r="121" spans="1:10" x14ac:dyDescent="0.2">
      <c r="A121" s="1"/>
      <c r="B121" t="s">
        <v>75</v>
      </c>
      <c r="C121" s="1">
        <v>6144</v>
      </c>
      <c r="D121" s="1">
        <v>32</v>
      </c>
      <c r="E121" s="1">
        <v>2048</v>
      </c>
      <c r="F121" s="1" t="s">
        <v>3</v>
      </c>
      <c r="G121" s="1" t="s">
        <v>3</v>
      </c>
      <c r="H121" s="1"/>
      <c r="I121" s="2">
        <v>0.16</v>
      </c>
      <c r="J121" s="2">
        <f t="shared" si="3"/>
        <v>5.0331647999999998</v>
      </c>
    </row>
    <row r="122" spans="1:10" x14ac:dyDescent="0.2">
      <c r="A122" s="1"/>
      <c r="B122" t="s">
        <v>75</v>
      </c>
      <c r="C122" s="1">
        <v>4608</v>
      </c>
      <c r="D122" s="1">
        <v>32</v>
      </c>
      <c r="E122" s="1">
        <v>1536</v>
      </c>
      <c r="F122" s="1" t="s">
        <v>3</v>
      </c>
      <c r="G122" s="1" t="s">
        <v>3</v>
      </c>
      <c r="H122" s="1"/>
      <c r="I122" s="2">
        <v>0.108</v>
      </c>
      <c r="J122" s="2">
        <f t="shared" si="3"/>
        <v>4.1943039999999998</v>
      </c>
    </row>
    <row r="123" spans="1:10" x14ac:dyDescent="0.2">
      <c r="A123" s="1"/>
      <c r="B123" t="s">
        <v>75</v>
      </c>
      <c r="C123" s="1">
        <v>8448</v>
      </c>
      <c r="D123" s="1">
        <v>32</v>
      </c>
      <c r="E123" s="1">
        <v>2816</v>
      </c>
      <c r="F123" s="1" t="s">
        <v>3</v>
      </c>
      <c r="G123" s="1" t="s">
        <v>3</v>
      </c>
      <c r="H123" s="1"/>
      <c r="I123" s="2">
        <v>0.255</v>
      </c>
      <c r="J123" s="2">
        <f t="shared" si="3"/>
        <v>5.9707151058823529</v>
      </c>
    </row>
    <row r="124" spans="1:10" x14ac:dyDescent="0.2">
      <c r="A124" s="1"/>
      <c r="B124" t="s">
        <v>75</v>
      </c>
      <c r="C124" s="1">
        <v>6144</v>
      </c>
      <c r="D124" s="1">
        <v>16</v>
      </c>
      <c r="E124" s="1">
        <v>2048</v>
      </c>
      <c r="F124" s="1" t="s">
        <v>15</v>
      </c>
      <c r="G124" s="1" t="s">
        <v>3</v>
      </c>
      <c r="H124" s="1"/>
      <c r="I124" s="2">
        <v>0.14099999999999999</v>
      </c>
      <c r="J124" s="2">
        <f t="shared" si="3"/>
        <v>2.8556963404255322</v>
      </c>
    </row>
    <row r="125" spans="1:10" x14ac:dyDescent="0.2">
      <c r="A125" s="1"/>
      <c r="B125" t="s">
        <v>75</v>
      </c>
      <c r="C125" s="1">
        <v>4608</v>
      </c>
      <c r="D125" s="1">
        <v>16</v>
      </c>
      <c r="E125" s="1">
        <v>1536</v>
      </c>
      <c r="F125" s="1" t="s">
        <v>15</v>
      </c>
      <c r="G125" s="1" t="s">
        <v>3</v>
      </c>
      <c r="H125" s="1"/>
      <c r="I125" s="2">
        <v>7.8E-2</v>
      </c>
      <c r="J125" s="2">
        <f t="shared" si="3"/>
        <v>2.9037489230769236</v>
      </c>
    </row>
    <row r="126" spans="1:10" x14ac:dyDescent="0.2">
      <c r="A126" s="1"/>
      <c r="B126" t="s">
        <v>75</v>
      </c>
      <c r="C126" s="1">
        <v>8448</v>
      </c>
      <c r="D126" s="1">
        <v>16</v>
      </c>
      <c r="E126" s="1">
        <v>2816</v>
      </c>
      <c r="F126" s="1" t="s">
        <v>15</v>
      </c>
      <c r="G126" s="1" t="s">
        <v>3</v>
      </c>
      <c r="H126" s="1"/>
      <c r="I126" s="2">
        <v>0.28299999999999997</v>
      </c>
      <c r="J126" s="2">
        <f t="shared" si="3"/>
        <v>2.6899864876325088</v>
      </c>
    </row>
    <row r="127" spans="1:10" x14ac:dyDescent="0.2">
      <c r="A127" s="1"/>
      <c r="B127" t="s">
        <v>75</v>
      </c>
      <c r="C127" s="1">
        <v>6144</v>
      </c>
      <c r="D127" s="1">
        <v>32</v>
      </c>
      <c r="E127" s="1">
        <v>2048</v>
      </c>
      <c r="F127" s="1" t="s">
        <v>15</v>
      </c>
      <c r="G127" s="1" t="s">
        <v>3</v>
      </c>
      <c r="H127" s="1"/>
      <c r="I127" s="2">
        <v>0.16</v>
      </c>
      <c r="J127" s="2">
        <f t="shared" si="3"/>
        <v>5.0331647999999998</v>
      </c>
    </row>
    <row r="128" spans="1:10" x14ac:dyDescent="0.2">
      <c r="A128" s="1"/>
      <c r="B128" t="s">
        <v>75</v>
      </c>
      <c r="C128" s="1">
        <v>4608</v>
      </c>
      <c r="D128" s="1">
        <v>32</v>
      </c>
      <c r="E128" s="1">
        <v>1536</v>
      </c>
      <c r="F128" s="1" t="s">
        <v>15</v>
      </c>
      <c r="G128" s="1" t="s">
        <v>3</v>
      </c>
      <c r="H128" s="1"/>
      <c r="I128" s="2">
        <v>0.115</v>
      </c>
      <c r="J128" s="2">
        <f t="shared" si="3"/>
        <v>3.9389985391304347</v>
      </c>
    </row>
    <row r="129" spans="1:10" x14ac:dyDescent="0.2">
      <c r="A129" s="1"/>
      <c r="B129" t="s">
        <v>75</v>
      </c>
      <c r="C129" s="1">
        <v>8448</v>
      </c>
      <c r="D129" s="1">
        <v>32</v>
      </c>
      <c r="E129" s="1">
        <v>2816</v>
      </c>
      <c r="F129" s="1" t="s">
        <v>15</v>
      </c>
      <c r="G129" s="1" t="s">
        <v>3</v>
      </c>
      <c r="H129" s="1"/>
      <c r="I129" s="2">
        <v>0.36899999999999999</v>
      </c>
      <c r="J129" s="2">
        <f t="shared" si="3"/>
        <v>4.1261039349593505</v>
      </c>
    </row>
    <row r="130" spans="1:10" x14ac:dyDescent="0.2">
      <c r="B130" t="s">
        <v>75</v>
      </c>
      <c r="C130" s="1">
        <v>512</v>
      </c>
      <c r="D130">
        <f>1500*16</f>
        <v>24000</v>
      </c>
      <c r="E130" s="1">
        <v>2816</v>
      </c>
      <c r="F130" s="1" t="s">
        <v>3</v>
      </c>
      <c r="G130" s="1" t="s">
        <v>3</v>
      </c>
      <c r="H130" s="1"/>
      <c r="I130" s="2">
        <v>4.99</v>
      </c>
      <c r="J130" s="2">
        <f t="shared" si="3"/>
        <v>13.868941082164328</v>
      </c>
    </row>
    <row r="131" spans="1:10" x14ac:dyDescent="0.2">
      <c r="B131" t="s">
        <v>75</v>
      </c>
      <c r="C131" s="1">
        <v>512</v>
      </c>
      <c r="D131">
        <f t="shared" ref="D131:D137" si="4">1500*16</f>
        <v>24000</v>
      </c>
      <c r="E131" s="1">
        <v>2048</v>
      </c>
      <c r="F131" s="1" t="s">
        <v>3</v>
      </c>
      <c r="G131" s="1" t="s">
        <v>3</v>
      </c>
      <c r="H131" s="1"/>
      <c r="I131" s="2">
        <v>3.6280000000000001</v>
      </c>
      <c r="J131" s="2">
        <f t="shared" si="3"/>
        <v>13.873111356119074</v>
      </c>
    </row>
    <row r="132" spans="1:10" x14ac:dyDescent="0.2">
      <c r="B132" s="1" t="s">
        <v>75</v>
      </c>
      <c r="C132" s="1">
        <v>512</v>
      </c>
      <c r="D132">
        <f t="shared" si="4"/>
        <v>24000</v>
      </c>
      <c r="E132" s="1">
        <v>2560</v>
      </c>
      <c r="F132" s="1" t="s">
        <v>3</v>
      </c>
      <c r="G132" s="1" t="s">
        <v>3</v>
      </c>
      <c r="H132" s="1"/>
      <c r="I132" s="2">
        <v>4.55</v>
      </c>
      <c r="J132" s="2">
        <f t="shared" si="3"/>
        <v>13.827375824175824</v>
      </c>
    </row>
    <row r="133" spans="1:10" x14ac:dyDescent="0.2">
      <c r="B133" s="1" t="s">
        <v>75</v>
      </c>
      <c r="C133" s="1">
        <v>512</v>
      </c>
      <c r="D133">
        <f t="shared" si="4"/>
        <v>24000</v>
      </c>
      <c r="E133" s="1">
        <v>1530</v>
      </c>
      <c r="F133" s="1" t="s">
        <v>3</v>
      </c>
      <c r="G133" s="1" t="s">
        <v>3</v>
      </c>
      <c r="H133" s="1"/>
      <c r="I133" s="2">
        <v>2.758</v>
      </c>
      <c r="J133" s="2">
        <f t="shared" si="3"/>
        <v>13.633531544597535</v>
      </c>
    </row>
    <row r="134" spans="1:10" x14ac:dyDescent="0.2">
      <c r="B134" t="s">
        <v>75</v>
      </c>
      <c r="C134" s="1">
        <v>1024</v>
      </c>
      <c r="D134">
        <f t="shared" si="4"/>
        <v>24000</v>
      </c>
      <c r="E134" s="1">
        <v>2816</v>
      </c>
      <c r="F134" s="1" t="s">
        <v>3</v>
      </c>
      <c r="G134" s="1" t="s">
        <v>3</v>
      </c>
      <c r="H134" s="1"/>
      <c r="I134" s="2">
        <v>9.9160000000000004</v>
      </c>
      <c r="J134" s="2">
        <f t="shared" si="3"/>
        <v>13.958454215409438</v>
      </c>
    </row>
    <row r="135" spans="1:10" x14ac:dyDescent="0.2">
      <c r="B135" t="s">
        <v>75</v>
      </c>
      <c r="C135" s="1">
        <v>1024</v>
      </c>
      <c r="D135">
        <f t="shared" si="4"/>
        <v>24000</v>
      </c>
      <c r="E135" s="1">
        <v>2048</v>
      </c>
      <c r="F135" s="1" t="s">
        <v>3</v>
      </c>
      <c r="G135" s="1" t="s">
        <v>3</v>
      </c>
      <c r="H135" s="1"/>
      <c r="I135" s="2">
        <v>7.2279999999999998</v>
      </c>
      <c r="J135" s="2">
        <f t="shared" si="3"/>
        <v>13.926853348090757</v>
      </c>
    </row>
    <row r="136" spans="1:10" x14ac:dyDescent="0.2">
      <c r="B136" s="1" t="s">
        <v>75</v>
      </c>
      <c r="C136" s="1">
        <v>1024</v>
      </c>
      <c r="D136">
        <f t="shared" si="4"/>
        <v>24000</v>
      </c>
      <c r="E136" s="1">
        <v>2560</v>
      </c>
      <c r="F136" s="1" t="s">
        <v>3</v>
      </c>
      <c r="G136" s="1" t="s">
        <v>3</v>
      </c>
      <c r="H136" s="1"/>
      <c r="I136" s="2">
        <v>9.0449999999999999</v>
      </c>
      <c r="J136" s="2">
        <f t="shared" si="3"/>
        <v>13.911456053067994</v>
      </c>
    </row>
    <row r="137" spans="1:10" x14ac:dyDescent="0.2">
      <c r="B137" s="1" t="s">
        <v>75</v>
      </c>
      <c r="C137" s="1">
        <v>1024</v>
      </c>
      <c r="D137">
        <f t="shared" si="4"/>
        <v>24000</v>
      </c>
      <c r="E137" s="1">
        <v>1530</v>
      </c>
      <c r="F137" s="1" t="s">
        <v>3</v>
      </c>
      <c r="G137" s="1" t="s">
        <v>3</v>
      </c>
      <c r="H137" s="1"/>
      <c r="I137" s="2">
        <v>5.46</v>
      </c>
      <c r="J137" s="2">
        <f t="shared" si="3"/>
        <v>13.773362637362638</v>
      </c>
    </row>
    <row r="138" spans="1:10" x14ac:dyDescent="0.2">
      <c r="B138" s="1" t="s">
        <v>75</v>
      </c>
      <c r="C138" s="1">
        <v>512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1.2E-2</v>
      </c>
      <c r="J138" s="2">
        <f t="shared" si="3"/>
        <v>0.6990506666666666</v>
      </c>
    </row>
    <row r="139" spans="1:10" x14ac:dyDescent="0.2">
      <c r="B139" s="1" t="s">
        <v>75</v>
      </c>
      <c r="C139" s="1">
        <v>1024</v>
      </c>
      <c r="D139" s="1">
        <v>16</v>
      </c>
      <c r="E139" s="1">
        <v>512</v>
      </c>
      <c r="F139" s="1" t="s">
        <v>3</v>
      </c>
      <c r="G139" s="1" t="s">
        <v>3</v>
      </c>
      <c r="H139" s="1"/>
      <c r="I139" s="2">
        <v>1.2999999999999999E-2</v>
      </c>
      <c r="J139" s="2">
        <f t="shared" si="3"/>
        <v>1.2905550769230769</v>
      </c>
    </row>
    <row r="140" spans="1:10" x14ac:dyDescent="0.2">
      <c r="B140" t="s">
        <v>75</v>
      </c>
      <c r="C140" s="1">
        <v>512</v>
      </c>
      <c r="D140">
        <f>1500*16</f>
        <v>24000</v>
      </c>
      <c r="E140" s="1">
        <v>2816</v>
      </c>
      <c r="F140" s="1" t="s">
        <v>15</v>
      </c>
      <c r="G140" s="1" t="s">
        <v>3</v>
      </c>
      <c r="H140" s="1"/>
      <c r="I140" s="2">
        <v>5.0330000000000004</v>
      </c>
      <c r="J140" s="2">
        <f t="shared" si="3"/>
        <v>13.750450228491953</v>
      </c>
    </row>
    <row r="141" spans="1:10" x14ac:dyDescent="0.2">
      <c r="B141" t="s">
        <v>75</v>
      </c>
      <c r="C141" s="1">
        <v>512</v>
      </c>
      <c r="D141">
        <f t="shared" ref="D141:D147" si="5">1500*16</f>
        <v>24000</v>
      </c>
      <c r="E141" s="1">
        <v>2048</v>
      </c>
      <c r="F141" s="1" t="s">
        <v>15</v>
      </c>
      <c r="G141" s="1" t="s">
        <v>3</v>
      </c>
      <c r="H141" s="1"/>
      <c r="I141" s="2">
        <v>3.6579999999999999</v>
      </c>
      <c r="J141" s="2">
        <f t="shared" si="3"/>
        <v>13.759335155822855</v>
      </c>
    </row>
    <row r="142" spans="1:10" x14ac:dyDescent="0.2">
      <c r="B142" s="1" t="s">
        <v>75</v>
      </c>
      <c r="C142" s="1">
        <v>512</v>
      </c>
      <c r="D142">
        <f t="shared" si="5"/>
        <v>24000</v>
      </c>
      <c r="E142" s="1">
        <v>2560</v>
      </c>
      <c r="F142" s="1" t="s">
        <v>15</v>
      </c>
      <c r="G142" s="1" t="s">
        <v>3</v>
      </c>
      <c r="H142" s="1"/>
      <c r="I142" s="2">
        <v>4.6029999999999998</v>
      </c>
      <c r="J142" s="2">
        <f t="shared" si="3"/>
        <v>13.66816424071258</v>
      </c>
    </row>
    <row r="143" spans="1:10" x14ac:dyDescent="0.2">
      <c r="B143" s="1" t="s">
        <v>75</v>
      </c>
      <c r="C143" s="1">
        <v>512</v>
      </c>
      <c r="D143">
        <f t="shared" si="5"/>
        <v>24000</v>
      </c>
      <c r="E143" s="1">
        <v>1530</v>
      </c>
      <c r="F143" s="1" t="s">
        <v>15</v>
      </c>
      <c r="G143" s="1" t="s">
        <v>3</v>
      </c>
      <c r="H143" s="1"/>
      <c r="I143" s="2">
        <v>2.78</v>
      </c>
      <c r="J143" s="2">
        <f t="shared" si="3"/>
        <v>13.525640287769786</v>
      </c>
    </row>
    <row r="144" spans="1:10" x14ac:dyDescent="0.2">
      <c r="B144" t="s">
        <v>75</v>
      </c>
      <c r="C144" s="1">
        <v>1024</v>
      </c>
      <c r="D144">
        <f t="shared" si="5"/>
        <v>24000</v>
      </c>
      <c r="E144" s="1">
        <v>2816</v>
      </c>
      <c r="F144" s="1" t="s">
        <v>15</v>
      </c>
      <c r="G144" s="1" t="s">
        <v>3</v>
      </c>
      <c r="H144" s="1"/>
      <c r="I144" s="2">
        <v>10.026999999999999</v>
      </c>
      <c r="J144" s="2">
        <f t="shared" si="3"/>
        <v>13.803932582028523</v>
      </c>
    </row>
    <row r="145" spans="2:10" x14ac:dyDescent="0.2">
      <c r="B145" t="s">
        <v>75</v>
      </c>
      <c r="C145" s="1">
        <v>1024</v>
      </c>
      <c r="D145">
        <f t="shared" si="5"/>
        <v>24000</v>
      </c>
      <c r="E145" s="1">
        <v>2048</v>
      </c>
      <c r="F145" s="1" t="s">
        <v>15</v>
      </c>
      <c r="G145" s="1" t="s">
        <v>3</v>
      </c>
      <c r="H145" s="1"/>
      <c r="I145" s="2">
        <v>7.3170000000000002</v>
      </c>
      <c r="J145" s="2">
        <f t="shared" si="3"/>
        <v>13.757454694546945</v>
      </c>
    </row>
    <row r="146" spans="2:10" x14ac:dyDescent="0.2">
      <c r="B146" s="1" t="s">
        <v>75</v>
      </c>
      <c r="C146" s="1">
        <v>1024</v>
      </c>
      <c r="D146">
        <f t="shared" si="5"/>
        <v>24000</v>
      </c>
      <c r="E146" s="1">
        <v>2560</v>
      </c>
      <c r="F146" s="1" t="s">
        <v>15</v>
      </c>
      <c r="G146" s="1" t="s">
        <v>3</v>
      </c>
      <c r="H146" s="1"/>
      <c r="I146" s="2">
        <v>9.157</v>
      </c>
      <c r="J146" s="2">
        <f t="shared" si="3"/>
        <v>13.741303920497979</v>
      </c>
    </row>
    <row r="147" spans="2:10" x14ac:dyDescent="0.2">
      <c r="B147" s="1" t="s">
        <v>75</v>
      </c>
      <c r="C147" s="1">
        <v>1024</v>
      </c>
      <c r="D147">
        <f t="shared" si="5"/>
        <v>24000</v>
      </c>
      <c r="E147" s="1">
        <v>1530</v>
      </c>
      <c r="F147" s="1" t="s">
        <v>15</v>
      </c>
      <c r="G147" s="1" t="s">
        <v>3</v>
      </c>
      <c r="H147" s="1"/>
      <c r="I147" s="2">
        <v>5.5449999999999999</v>
      </c>
      <c r="J147" s="2">
        <f t="shared" si="3"/>
        <v>13.562229035166819</v>
      </c>
    </row>
    <row r="148" spans="2:10" x14ac:dyDescent="0.2">
      <c r="B148" s="1" t="s">
        <v>75</v>
      </c>
      <c r="C148" s="1">
        <v>512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5.5E-2</v>
      </c>
      <c r="J148" s="2">
        <f t="shared" si="3"/>
        <v>0.15252014545454545</v>
      </c>
    </row>
    <row r="149" spans="2:10" x14ac:dyDescent="0.2">
      <c r="B149" s="1" t="s">
        <v>75</v>
      </c>
      <c r="C149" s="1">
        <v>1024</v>
      </c>
      <c r="D149" s="1">
        <v>16</v>
      </c>
      <c r="E149" s="1">
        <v>512</v>
      </c>
      <c r="F149" s="1" t="s">
        <v>3</v>
      </c>
      <c r="G149" s="1" t="s">
        <v>15</v>
      </c>
      <c r="H149" s="1"/>
      <c r="I149" s="2">
        <v>5.3999999999999999E-2</v>
      </c>
      <c r="J149" s="2">
        <f t="shared" si="3"/>
        <v>0.31068918518518518</v>
      </c>
    </row>
    <row r="150" spans="2:10" x14ac:dyDescent="0.2">
      <c r="B150" t="s">
        <v>75</v>
      </c>
      <c r="C150" s="1">
        <v>512</v>
      </c>
      <c r="D150">
        <f>1500*32</f>
        <v>48000</v>
      </c>
      <c r="E150" s="1">
        <v>2816</v>
      </c>
      <c r="F150" s="1" t="s">
        <v>3</v>
      </c>
      <c r="G150" s="1" t="s">
        <v>3</v>
      </c>
      <c r="H150" s="1"/>
      <c r="I150" s="2">
        <v>9.9480000000000004</v>
      </c>
      <c r="J150" s="2">
        <f t="shared" si="3"/>
        <v>13.913553679131482</v>
      </c>
    </row>
    <row r="151" spans="2:10" x14ac:dyDescent="0.2">
      <c r="B151" t="s">
        <v>75</v>
      </c>
      <c r="C151" s="1">
        <v>512</v>
      </c>
      <c r="D151">
        <f t="shared" ref="D151:D157" si="6">1500*32</f>
        <v>48000</v>
      </c>
      <c r="E151" s="1">
        <v>2048</v>
      </c>
      <c r="F151" s="1" t="s">
        <v>3</v>
      </c>
      <c r="G151" s="1" t="s">
        <v>3</v>
      </c>
      <c r="H151" s="1"/>
      <c r="I151" s="2">
        <v>7.2640000000000002</v>
      </c>
      <c r="J151" s="2">
        <f t="shared" si="3"/>
        <v>13.857832599118941</v>
      </c>
    </row>
    <row r="152" spans="2:10" x14ac:dyDescent="0.2">
      <c r="B152" s="1" t="s">
        <v>75</v>
      </c>
      <c r="C152" s="1">
        <v>512</v>
      </c>
      <c r="D152">
        <f t="shared" si="6"/>
        <v>48000</v>
      </c>
      <c r="E152" s="1">
        <v>2560</v>
      </c>
      <c r="F152" s="1" t="s">
        <v>3</v>
      </c>
      <c r="G152" s="1" t="s">
        <v>3</v>
      </c>
      <c r="H152" s="1"/>
      <c r="I152" s="2">
        <v>9.0660000000000007</v>
      </c>
      <c r="J152" s="2">
        <f t="shared" si="3"/>
        <v>13.879232296492386</v>
      </c>
    </row>
    <row r="153" spans="2:10" x14ac:dyDescent="0.2">
      <c r="B153" s="1" t="s">
        <v>75</v>
      </c>
      <c r="C153" s="1">
        <v>512</v>
      </c>
      <c r="D153">
        <f t="shared" si="6"/>
        <v>48000</v>
      </c>
      <c r="E153" s="1">
        <v>1530</v>
      </c>
      <c r="F153" s="1" t="s">
        <v>3</v>
      </c>
      <c r="G153" s="1" t="s">
        <v>3</v>
      </c>
      <c r="H153" s="1"/>
      <c r="I153" s="2">
        <v>5.4930000000000003</v>
      </c>
      <c r="J153" s="2">
        <f t="shared" si="3"/>
        <v>13.690617149098852</v>
      </c>
    </row>
    <row r="154" spans="2:10" x14ac:dyDescent="0.2">
      <c r="B154" t="s">
        <v>75</v>
      </c>
      <c r="C154" s="1">
        <v>1024</v>
      </c>
      <c r="D154">
        <f t="shared" si="6"/>
        <v>48000</v>
      </c>
      <c r="E154" s="1">
        <v>2816</v>
      </c>
      <c r="F154" s="1" t="s">
        <v>3</v>
      </c>
      <c r="G154" s="1" t="s">
        <v>3</v>
      </c>
      <c r="H154" s="1"/>
      <c r="I154" s="2">
        <v>18.978999999999999</v>
      </c>
      <c r="J154" s="2">
        <f t="shared" si="3"/>
        <v>14.585808735971337</v>
      </c>
    </row>
    <row r="155" spans="2:10" x14ac:dyDescent="0.2">
      <c r="B155" t="s">
        <v>75</v>
      </c>
      <c r="C155" s="1">
        <v>1024</v>
      </c>
      <c r="D155">
        <f t="shared" si="6"/>
        <v>48000</v>
      </c>
      <c r="E155" s="1">
        <v>2048</v>
      </c>
      <c r="F155" s="1" t="s">
        <v>3</v>
      </c>
      <c r="G155" s="1" t="s">
        <v>3</v>
      </c>
      <c r="H155" s="1"/>
      <c r="I155" s="2">
        <v>13.773</v>
      </c>
      <c r="J155" s="2">
        <f t="shared" si="3"/>
        <v>14.617482901328685</v>
      </c>
    </row>
    <row r="156" spans="2:10" x14ac:dyDescent="0.2">
      <c r="B156" s="1" t="s">
        <v>75</v>
      </c>
      <c r="C156" s="1">
        <v>1024</v>
      </c>
      <c r="D156">
        <f t="shared" si="6"/>
        <v>48000</v>
      </c>
      <c r="E156" s="1">
        <v>2560</v>
      </c>
      <c r="F156" s="1" t="s">
        <v>3</v>
      </c>
      <c r="G156" s="1" t="s">
        <v>3</v>
      </c>
      <c r="H156" s="1"/>
      <c r="I156" s="2">
        <v>17.34</v>
      </c>
      <c r="J156" s="2">
        <f t="shared" si="3"/>
        <v>14.513162629757785</v>
      </c>
    </row>
    <row r="157" spans="2:10" x14ac:dyDescent="0.2">
      <c r="B157" s="1" t="s">
        <v>75</v>
      </c>
      <c r="C157" s="1">
        <v>1024</v>
      </c>
      <c r="D157">
        <f t="shared" si="6"/>
        <v>48000</v>
      </c>
      <c r="E157" s="1">
        <v>1530</v>
      </c>
      <c r="F157" s="1" t="s">
        <v>3</v>
      </c>
      <c r="G157" s="1" t="s">
        <v>3</v>
      </c>
      <c r="H157" s="1"/>
      <c r="I157" s="2">
        <v>10.445</v>
      </c>
      <c r="J157" s="2">
        <f t="shared" si="3"/>
        <v>14.39972426998564</v>
      </c>
    </row>
    <row r="158" spans="2:10" x14ac:dyDescent="0.2">
      <c r="B158" s="1" t="s">
        <v>75</v>
      </c>
      <c r="C158" s="1">
        <v>512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5.6000000000000001E-2</v>
      </c>
      <c r="J158" s="2">
        <f t="shared" si="3"/>
        <v>0.29959314285714289</v>
      </c>
    </row>
    <row r="159" spans="2:10" x14ac:dyDescent="0.2">
      <c r="B159" s="1" t="s">
        <v>75</v>
      </c>
      <c r="C159" s="1">
        <v>1024</v>
      </c>
      <c r="D159" s="1">
        <v>32</v>
      </c>
      <c r="E159" s="1">
        <v>512</v>
      </c>
      <c r="F159" s="1" t="s">
        <v>3</v>
      </c>
      <c r="G159" s="1" t="s">
        <v>3</v>
      </c>
      <c r="H159" s="1"/>
      <c r="I159" s="2">
        <v>5.3999999999999999E-2</v>
      </c>
      <c r="J159" s="2">
        <f t="shared" si="3"/>
        <v>0.62137837037037036</v>
      </c>
    </row>
    <row r="160" spans="2:10" x14ac:dyDescent="0.2">
      <c r="B160" t="s">
        <v>75</v>
      </c>
      <c r="C160" s="1">
        <v>512</v>
      </c>
      <c r="D160">
        <f>1500*32</f>
        <v>48000</v>
      </c>
      <c r="E160" s="1">
        <v>2816</v>
      </c>
      <c r="F160" s="1" t="s">
        <v>15</v>
      </c>
      <c r="G160" s="1" t="s">
        <v>3</v>
      </c>
      <c r="H160" s="1"/>
      <c r="I160" s="2">
        <v>10.035</v>
      </c>
      <c r="J160" s="2">
        <f t="shared" si="3"/>
        <v>13.792927952167414</v>
      </c>
    </row>
    <row r="161" spans="1:31" x14ac:dyDescent="0.2">
      <c r="B161" t="s">
        <v>75</v>
      </c>
      <c r="C161" s="1">
        <v>512</v>
      </c>
      <c r="D161">
        <f t="shared" ref="D161:D167" si="7">1500*32</f>
        <v>48000</v>
      </c>
      <c r="E161" s="1">
        <v>2048</v>
      </c>
      <c r="F161" s="1" t="s">
        <v>15</v>
      </c>
      <c r="G161" s="1" t="s">
        <v>3</v>
      </c>
      <c r="H161" s="1"/>
      <c r="I161" s="2">
        <v>7.335</v>
      </c>
      <c r="J161" s="2">
        <f t="shared" si="3"/>
        <v>13.723694069529653</v>
      </c>
    </row>
    <row r="162" spans="1:31" x14ac:dyDescent="0.2">
      <c r="B162" s="1" t="s">
        <v>75</v>
      </c>
      <c r="C162" s="1">
        <v>512</v>
      </c>
      <c r="D162">
        <f t="shared" si="7"/>
        <v>48000</v>
      </c>
      <c r="E162" s="1">
        <v>2560</v>
      </c>
      <c r="F162" s="1" t="s">
        <v>15</v>
      </c>
      <c r="G162" s="1" t="s">
        <v>3</v>
      </c>
      <c r="H162" s="1"/>
      <c r="I162" s="2">
        <v>9.173</v>
      </c>
      <c r="J162" s="2">
        <f t="shared" si="3"/>
        <v>13.717335658999236</v>
      </c>
    </row>
    <row r="163" spans="1:31" x14ac:dyDescent="0.2">
      <c r="B163" s="1" t="s">
        <v>75</v>
      </c>
      <c r="C163" s="1">
        <v>512</v>
      </c>
      <c r="D163">
        <f t="shared" si="7"/>
        <v>48000</v>
      </c>
      <c r="E163" s="1">
        <v>1530</v>
      </c>
      <c r="F163" s="1" t="s">
        <v>15</v>
      </c>
      <c r="G163" s="1" t="s">
        <v>3</v>
      </c>
      <c r="H163" s="1"/>
      <c r="I163" s="2">
        <v>5.5620000000000003</v>
      </c>
      <c r="J163" s="2">
        <f t="shared" si="3"/>
        <v>13.520776699029126</v>
      </c>
    </row>
    <row r="164" spans="1:31" x14ac:dyDescent="0.2">
      <c r="B164" t="s">
        <v>75</v>
      </c>
      <c r="C164" s="1">
        <v>1024</v>
      </c>
      <c r="D164">
        <f t="shared" si="7"/>
        <v>48000</v>
      </c>
      <c r="E164" s="1">
        <v>2816</v>
      </c>
      <c r="F164" s="1" t="s">
        <v>15</v>
      </c>
      <c r="G164" s="1" t="s">
        <v>3</v>
      </c>
      <c r="H164" s="1"/>
      <c r="I164" s="2">
        <v>19.454999999999998</v>
      </c>
      <c r="J164" s="2">
        <f t="shared" si="3"/>
        <v>14.228941865844257</v>
      </c>
    </row>
    <row r="165" spans="1:31" x14ac:dyDescent="0.2">
      <c r="B165" t="s">
        <v>75</v>
      </c>
      <c r="C165" s="1">
        <v>1024</v>
      </c>
      <c r="D165">
        <f t="shared" si="7"/>
        <v>48000</v>
      </c>
      <c r="E165" s="1">
        <v>2048</v>
      </c>
      <c r="F165" s="1" t="s">
        <v>15</v>
      </c>
      <c r="G165" s="1" t="s">
        <v>3</v>
      </c>
      <c r="H165" s="1"/>
      <c r="I165" s="2">
        <v>14.081</v>
      </c>
      <c r="J165" s="2">
        <f t="shared" si="3"/>
        <v>14.297748171294652</v>
      </c>
    </row>
    <row r="166" spans="1:31" x14ac:dyDescent="0.2">
      <c r="B166" s="1" t="s">
        <v>75</v>
      </c>
      <c r="C166" s="1">
        <v>1024</v>
      </c>
      <c r="D166">
        <f t="shared" si="7"/>
        <v>48000</v>
      </c>
      <c r="E166" s="1">
        <v>2560</v>
      </c>
      <c r="F166" s="1" t="s">
        <v>15</v>
      </c>
      <c r="G166" s="1" t="s">
        <v>3</v>
      </c>
      <c r="H166" s="1"/>
      <c r="I166" s="2">
        <v>17.675999999999998</v>
      </c>
      <c r="J166" s="2">
        <f t="shared" si="3"/>
        <v>14.237284453496267</v>
      </c>
    </row>
    <row r="167" spans="1:31" x14ac:dyDescent="0.2">
      <c r="B167" s="1" t="s">
        <v>75</v>
      </c>
      <c r="C167" s="1">
        <v>1024</v>
      </c>
      <c r="D167">
        <f t="shared" si="7"/>
        <v>48000</v>
      </c>
      <c r="E167" s="1">
        <v>1530</v>
      </c>
      <c r="F167" s="1" t="s">
        <v>15</v>
      </c>
      <c r="G167" s="1" t="s">
        <v>3</v>
      </c>
      <c r="H167" s="1"/>
      <c r="I167" s="2">
        <v>10.631</v>
      </c>
      <c r="J167" s="2">
        <f t="shared" si="3"/>
        <v>14.147786661649892</v>
      </c>
    </row>
    <row r="168" spans="1:31" x14ac:dyDescent="0.2">
      <c r="B168" s="1" t="s">
        <v>75</v>
      </c>
      <c r="C168" s="1">
        <v>512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5.6000000000000001E-2</v>
      </c>
      <c r="J168" s="2">
        <f t="shared" si="3"/>
        <v>0.29959314285714289</v>
      </c>
    </row>
    <row r="169" spans="1:31" x14ac:dyDescent="0.2">
      <c r="B169" s="1" t="s">
        <v>75</v>
      </c>
      <c r="C169" s="1">
        <v>1024</v>
      </c>
      <c r="D169" s="1">
        <v>32</v>
      </c>
      <c r="E169" s="1">
        <v>512</v>
      </c>
      <c r="F169" s="1" t="s">
        <v>3</v>
      </c>
      <c r="G169" s="1" t="s">
        <v>15</v>
      </c>
      <c r="H169" s="1"/>
      <c r="I169" s="2">
        <v>5.5E-2</v>
      </c>
      <c r="J169" s="2">
        <f t="shared" si="3"/>
        <v>0.61008058181818181</v>
      </c>
    </row>
    <row r="170" spans="1:31" x14ac:dyDescent="0.2">
      <c r="I170" s="2"/>
    </row>
    <row r="171" spans="1:31" x14ac:dyDescent="0.2">
      <c r="I171" s="2"/>
    </row>
    <row r="172" spans="1:31" x14ac:dyDescent="0.2">
      <c r="I172" s="2"/>
      <c r="J172" s="3"/>
    </row>
    <row r="173" spans="1:31" x14ac:dyDescent="0.2">
      <c r="I173" s="2"/>
    </row>
    <row r="174" spans="1:31" x14ac:dyDescent="0.2">
      <c r="A174" t="s">
        <v>1</v>
      </c>
    </row>
    <row r="175" spans="1:31" x14ac:dyDescent="0.2">
      <c r="C175" t="s">
        <v>7</v>
      </c>
      <c r="D175" t="s">
        <v>8</v>
      </c>
      <c r="E175" t="s">
        <v>9</v>
      </c>
      <c r="F175" t="s">
        <v>3</v>
      </c>
      <c r="G175" t="s">
        <v>10</v>
      </c>
      <c r="H175" t="s">
        <v>68</v>
      </c>
      <c r="I175" t="s">
        <v>67</v>
      </c>
      <c r="J175" t="s">
        <v>25</v>
      </c>
      <c r="K175" t="s">
        <v>24</v>
      </c>
      <c r="L175" t="s">
        <v>27</v>
      </c>
      <c r="M175" t="s">
        <v>26</v>
      </c>
      <c r="N175" t="s">
        <v>19</v>
      </c>
      <c r="O175" t="s">
        <v>20</v>
      </c>
      <c r="P175" t="s">
        <v>21</v>
      </c>
      <c r="R175" t="s">
        <v>28</v>
      </c>
      <c r="S175" t="s">
        <v>29</v>
      </c>
      <c r="T175" t="s">
        <v>47</v>
      </c>
      <c r="U175" t="s">
        <v>33</v>
      </c>
      <c r="V175" t="s">
        <v>34</v>
      </c>
      <c r="W175" t="s">
        <v>35</v>
      </c>
      <c r="X175" t="s">
        <v>30</v>
      </c>
    </row>
    <row r="176" spans="1:31" x14ac:dyDescent="0.2">
      <c r="B176" t="s">
        <v>75</v>
      </c>
      <c r="C176">
        <v>700</v>
      </c>
      <c r="D176">
        <v>161</v>
      </c>
      <c r="E176">
        <v>1</v>
      </c>
      <c r="F176">
        <v>4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0.114</v>
      </c>
      <c r="O176" s="2" t="s">
        <v>45</v>
      </c>
      <c r="P176" s="2">
        <v>0.16200000000000001</v>
      </c>
      <c r="R176" s="4">
        <f>1+ROUNDDOWN((($C176-$H176+2*$J176)/$L176),0)</f>
        <v>341</v>
      </c>
      <c r="S176" s="4">
        <f>1+ROUNDDOWN((($D176-$I176+2*$K176)/$M176),0)</f>
        <v>79</v>
      </c>
      <c r="T176" s="2">
        <f>N176+P176</f>
        <v>0.27600000000000002</v>
      </c>
      <c r="U176" s="2">
        <f t="shared" ref="U176:U207" si="8">(2*$R176*$S176*$F176*$G176*$E176*$I176*$H176)/(N176/1000)/10^12</f>
        <v>6.0494596491228068</v>
      </c>
      <c r="V176" s="2" t="s">
        <v>45</v>
      </c>
      <c r="W176" s="2">
        <f t="shared" ref="W176:W207" si="9">(2*$R176*$S176*$F176*$G176*$E176*$I176*$H176)/(P176/1000)/10^12</f>
        <v>4.257027160493827</v>
      </c>
      <c r="X176" t="s">
        <v>51</v>
      </c>
      <c r="AA176" s="2"/>
      <c r="AE176" s="2"/>
    </row>
    <row r="177" spans="2:31" x14ac:dyDescent="0.2">
      <c r="B177" t="s">
        <v>75</v>
      </c>
      <c r="C177">
        <v>700</v>
      </c>
      <c r="D177">
        <v>161</v>
      </c>
      <c r="E177">
        <v>1</v>
      </c>
      <c r="F177">
        <v>8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0.183</v>
      </c>
      <c r="O177" s="2" t="s">
        <v>45</v>
      </c>
      <c r="P177" s="2">
        <v>0.22500000000000001</v>
      </c>
      <c r="R177" s="4">
        <f t="shared" ref="R177:R240" si="10">1+ROUNDDOWN((($C177-$H177+2*$J177)/$L177),0)</f>
        <v>341</v>
      </c>
      <c r="S177" s="4">
        <f t="shared" ref="S177:S240" si="11">1+ROUNDDOWN((($D177-$I177+2*$K177)/$M177),0)</f>
        <v>79</v>
      </c>
      <c r="T177" s="2">
        <f>N177+P177</f>
        <v>0.40800000000000003</v>
      </c>
      <c r="U177" s="2">
        <f t="shared" si="8"/>
        <v>7.5370316939890714</v>
      </c>
      <c r="V177" s="2" t="s">
        <v>45</v>
      </c>
      <c r="W177" s="2">
        <f t="shared" si="9"/>
        <v>6.1301191111111111</v>
      </c>
      <c r="X177" t="s">
        <v>51</v>
      </c>
      <c r="AA177" s="2"/>
      <c r="AE177" s="2"/>
    </row>
    <row r="178" spans="2:31" x14ac:dyDescent="0.2">
      <c r="B178" t="s">
        <v>75</v>
      </c>
      <c r="C178">
        <v>700</v>
      </c>
      <c r="D178">
        <v>161</v>
      </c>
      <c r="E178">
        <v>1</v>
      </c>
      <c r="F178">
        <v>16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0.35199999999999998</v>
      </c>
      <c r="O178" s="2" t="s">
        <v>45</v>
      </c>
      <c r="P178" s="2">
        <v>0.433</v>
      </c>
      <c r="R178" s="4">
        <f t="shared" si="10"/>
        <v>341</v>
      </c>
      <c r="S178" s="4">
        <f t="shared" si="11"/>
        <v>79</v>
      </c>
      <c r="T178" s="2">
        <f>N178+P178</f>
        <v>0.78499999999999992</v>
      </c>
      <c r="U178" s="2">
        <f t="shared" si="8"/>
        <v>7.8368000000000002</v>
      </c>
      <c r="V178" s="2" t="s">
        <v>45</v>
      </c>
      <c r="W178" s="2">
        <f t="shared" si="9"/>
        <v>6.3707935334872978</v>
      </c>
      <c r="X178" t="s">
        <v>51</v>
      </c>
      <c r="AA178" s="2"/>
      <c r="AE178" s="2"/>
    </row>
    <row r="179" spans="2:31" x14ac:dyDescent="0.2">
      <c r="B179" t="s">
        <v>75</v>
      </c>
      <c r="C179">
        <v>700</v>
      </c>
      <c r="D179">
        <v>161</v>
      </c>
      <c r="E179">
        <v>1</v>
      </c>
      <c r="F179">
        <v>32</v>
      </c>
      <c r="G179">
        <v>32</v>
      </c>
      <c r="H179">
        <v>20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0.71199999999999997</v>
      </c>
      <c r="O179" s="2" t="s">
        <v>45</v>
      </c>
      <c r="P179" s="2">
        <v>0.82099999999999995</v>
      </c>
      <c r="R179" s="4">
        <f t="shared" si="10"/>
        <v>341</v>
      </c>
      <c r="S179" s="4">
        <f t="shared" si="11"/>
        <v>79</v>
      </c>
      <c r="T179" s="2">
        <f>N179+P179</f>
        <v>1.5329999999999999</v>
      </c>
      <c r="U179" s="2">
        <f t="shared" si="8"/>
        <v>7.7487460674157305</v>
      </c>
      <c r="V179" s="2" t="s">
        <v>45</v>
      </c>
      <c r="W179" s="2">
        <f t="shared" si="9"/>
        <v>6.7199844092570045</v>
      </c>
      <c r="X179" t="s">
        <v>51</v>
      </c>
      <c r="AA179" s="2"/>
      <c r="AE179" s="2"/>
    </row>
    <row r="180" spans="2:31" x14ac:dyDescent="0.2">
      <c r="B180" t="s">
        <v>75</v>
      </c>
      <c r="C180">
        <v>341</v>
      </c>
      <c r="D180">
        <v>79</v>
      </c>
      <c r="E180">
        <v>32</v>
      </c>
      <c r="F180">
        <v>4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0.316</v>
      </c>
      <c r="O180" s="2">
        <v>0.876</v>
      </c>
      <c r="P180" s="2">
        <v>0.313</v>
      </c>
      <c r="R180" s="4">
        <f t="shared" si="10"/>
        <v>166</v>
      </c>
      <c r="S180" s="4">
        <f t="shared" si="11"/>
        <v>38</v>
      </c>
      <c r="T180" s="2">
        <f>N180+O180+P180</f>
        <v>1.5049999999999999</v>
      </c>
      <c r="U180" s="2">
        <f t="shared" si="8"/>
        <v>8.1764455696202543</v>
      </c>
      <c r="V180" s="2">
        <f>(2*$R180*$S180*$F180*$G180*$E180*$I180*$H180)/(O180/1000)/10^12</f>
        <v>2.9494940639269402</v>
      </c>
      <c r="W180" s="2">
        <f t="shared" si="9"/>
        <v>8.2548140575079856</v>
      </c>
      <c r="X180" t="s">
        <v>51</v>
      </c>
      <c r="AA180" s="2"/>
      <c r="AE180" s="2"/>
    </row>
    <row r="181" spans="2:31" x14ac:dyDescent="0.2">
      <c r="B181" t="s">
        <v>75</v>
      </c>
      <c r="C181">
        <v>341</v>
      </c>
      <c r="D181">
        <v>79</v>
      </c>
      <c r="E181">
        <v>32</v>
      </c>
      <c r="F181">
        <v>8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0.63</v>
      </c>
      <c r="O181" s="2">
        <v>1.698</v>
      </c>
      <c r="P181" s="2">
        <v>0.58499999999999996</v>
      </c>
      <c r="R181" s="4">
        <f t="shared" si="10"/>
        <v>166</v>
      </c>
      <c r="S181" s="4">
        <f t="shared" si="11"/>
        <v>38</v>
      </c>
      <c r="T181" s="2">
        <f t="shared" ref="T181:T183" si="12">N181+O181+P181</f>
        <v>2.9129999999999998</v>
      </c>
      <c r="U181" s="2">
        <f t="shared" si="8"/>
        <v>8.2024025396825397</v>
      </c>
      <c r="V181" s="2">
        <f>(2*$R181*$S181*$F181*$G181*$E181*$I181*$H181)/(O181/1000)/10^12</f>
        <v>3.0432942285041227</v>
      </c>
      <c r="W181" s="2">
        <f t="shared" si="9"/>
        <v>8.8333565811965808</v>
      </c>
      <c r="X181" t="s">
        <v>51</v>
      </c>
      <c r="AA181" s="2"/>
      <c r="AE181" s="2"/>
    </row>
    <row r="182" spans="2:31" x14ac:dyDescent="0.2">
      <c r="B182" t="s">
        <v>75</v>
      </c>
      <c r="C182">
        <v>341</v>
      </c>
      <c r="D182">
        <v>79</v>
      </c>
      <c r="E182">
        <v>32</v>
      </c>
      <c r="F182">
        <v>16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1.2210000000000001</v>
      </c>
      <c r="O182" s="2">
        <v>3.3519999999999999</v>
      </c>
      <c r="P182" s="2">
        <v>1.125</v>
      </c>
      <c r="R182" s="4">
        <f t="shared" si="10"/>
        <v>166</v>
      </c>
      <c r="S182" s="4">
        <f t="shared" si="11"/>
        <v>38</v>
      </c>
      <c r="T182" s="2">
        <f t="shared" si="12"/>
        <v>5.6980000000000004</v>
      </c>
      <c r="U182" s="2">
        <f t="shared" si="8"/>
        <v>8.4643957411957409</v>
      </c>
      <c r="V182" s="2">
        <f>(2*$R182*$S182*$F182*$G182*$E182*$I182*$H182)/(O182/1000)/10^12</f>
        <v>3.0832420047732696</v>
      </c>
      <c r="W182" s="2">
        <f t="shared" si="9"/>
        <v>9.1866908444444455</v>
      </c>
      <c r="X182" t="s">
        <v>51</v>
      </c>
      <c r="AA182" s="2"/>
      <c r="AE182" s="2"/>
    </row>
    <row r="183" spans="2:31" x14ac:dyDescent="0.2">
      <c r="B183" t="s">
        <v>75</v>
      </c>
      <c r="C183">
        <v>341</v>
      </c>
      <c r="D183">
        <v>79</v>
      </c>
      <c r="E183">
        <v>32</v>
      </c>
      <c r="F183">
        <v>32</v>
      </c>
      <c r="G183">
        <v>32</v>
      </c>
      <c r="H183">
        <v>10</v>
      </c>
      <c r="I183">
        <v>5</v>
      </c>
      <c r="J183">
        <v>0</v>
      </c>
      <c r="K183">
        <v>0</v>
      </c>
      <c r="L183">
        <v>2</v>
      </c>
      <c r="M183">
        <v>2</v>
      </c>
      <c r="N183" s="2">
        <v>2.327</v>
      </c>
      <c r="O183" s="2">
        <v>6.6390000000000002</v>
      </c>
      <c r="P183" s="2">
        <v>2.202</v>
      </c>
      <c r="R183" s="4">
        <f t="shared" si="10"/>
        <v>166</v>
      </c>
      <c r="S183" s="4">
        <f t="shared" si="11"/>
        <v>38</v>
      </c>
      <c r="T183" s="2">
        <f t="shared" si="12"/>
        <v>11.168000000000001</v>
      </c>
      <c r="U183" s="2">
        <f t="shared" si="8"/>
        <v>8.8827049419853878</v>
      </c>
      <c r="V183" s="2">
        <f>(2*$R183*$S183*$F183*$G183*$E183*$I183*$H183)/(O183/1000)/10^12</f>
        <v>3.113428889893056</v>
      </c>
      <c r="W183" s="2">
        <f t="shared" si="9"/>
        <v>9.3869456857402369</v>
      </c>
      <c r="X183" t="s">
        <v>51</v>
      </c>
      <c r="AA183" s="2"/>
      <c r="AE183" s="2"/>
    </row>
    <row r="184" spans="2:31" x14ac:dyDescent="0.2">
      <c r="B184" t="s">
        <v>77</v>
      </c>
      <c r="C184">
        <v>480</v>
      </c>
      <c r="D184">
        <v>48</v>
      </c>
      <c r="E184">
        <v>1</v>
      </c>
      <c r="F184">
        <v>16</v>
      </c>
      <c r="G184">
        <v>16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9.1999999999999998E-2</v>
      </c>
      <c r="O184" s="2" t="s">
        <v>45</v>
      </c>
      <c r="P184" s="2">
        <v>0.17399999999999999</v>
      </c>
      <c r="R184" s="4">
        <f t="shared" si="10"/>
        <v>480</v>
      </c>
      <c r="S184" s="4">
        <f t="shared" si="11"/>
        <v>48</v>
      </c>
      <c r="T184" s="2">
        <f>N184+P184</f>
        <v>0.26600000000000001</v>
      </c>
      <c r="U184" s="2">
        <f t="shared" si="8"/>
        <v>1.1540034782608697</v>
      </c>
      <c r="V184" s="2" t="s">
        <v>45</v>
      </c>
      <c r="W184" s="2">
        <f t="shared" si="9"/>
        <v>0.61016275862068969</v>
      </c>
      <c r="X184" t="s">
        <v>51</v>
      </c>
      <c r="AA184" s="2"/>
      <c r="AE184" s="2"/>
    </row>
    <row r="185" spans="2:31" x14ac:dyDescent="0.2">
      <c r="B185" t="s">
        <v>77</v>
      </c>
      <c r="C185">
        <v>240</v>
      </c>
      <c r="D185">
        <v>24</v>
      </c>
      <c r="E185">
        <v>16</v>
      </c>
      <c r="F185">
        <v>16</v>
      </c>
      <c r="G185">
        <v>32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0.104</v>
      </c>
      <c r="O185" s="2">
        <v>0.161</v>
      </c>
      <c r="P185" s="2">
        <v>0.157</v>
      </c>
      <c r="R185" s="4">
        <f t="shared" si="10"/>
        <v>240</v>
      </c>
      <c r="S185" s="4">
        <f t="shared" si="11"/>
        <v>24</v>
      </c>
      <c r="T185" s="2">
        <f>N185+O185+P185</f>
        <v>0.42200000000000004</v>
      </c>
      <c r="U185" s="2">
        <f t="shared" si="8"/>
        <v>8.1667938461538458</v>
      </c>
      <c r="V185" s="2">
        <f>(2*$R185*$S185*$F185*$G185*$E185*$I185*$H185)/(O185/1000)/10^12</f>
        <v>5.2754444720496894</v>
      </c>
      <c r="W185" s="2">
        <f t="shared" si="9"/>
        <v>5.4098507006369427</v>
      </c>
      <c r="X185" t="s">
        <v>51</v>
      </c>
      <c r="AA185" s="2"/>
      <c r="AE185" s="2"/>
    </row>
    <row r="186" spans="2:31" x14ac:dyDescent="0.2">
      <c r="B186" t="s">
        <v>77</v>
      </c>
      <c r="C186">
        <v>120</v>
      </c>
      <c r="D186">
        <v>12</v>
      </c>
      <c r="E186">
        <v>32</v>
      </c>
      <c r="F186">
        <v>16</v>
      </c>
      <c r="G186">
        <v>64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8.8999999999999996E-2</v>
      </c>
      <c r="O186" s="2">
        <v>9.0999999999999998E-2</v>
      </c>
      <c r="P186" s="2">
        <v>0.13700000000000001</v>
      </c>
      <c r="R186" s="4">
        <f t="shared" si="10"/>
        <v>120</v>
      </c>
      <c r="S186" s="4">
        <f t="shared" si="11"/>
        <v>12</v>
      </c>
      <c r="T186" s="2">
        <f t="shared" ref="T186:T187" si="13">N186+O186+P186</f>
        <v>0.317</v>
      </c>
      <c r="U186" s="2">
        <f t="shared" si="8"/>
        <v>9.5432197752808996</v>
      </c>
      <c r="V186" s="2">
        <f>(2*$R186*$S186*$F186*$G186*$E186*$I186*$H186)/(O186/1000)/10^12</f>
        <v>9.333478681318681</v>
      </c>
      <c r="W186" s="2">
        <f t="shared" si="9"/>
        <v>6.1996099270072982</v>
      </c>
      <c r="X186" t="s">
        <v>32</v>
      </c>
      <c r="AA186" s="2"/>
      <c r="AE186" s="2"/>
    </row>
    <row r="187" spans="2:31" x14ac:dyDescent="0.2">
      <c r="B187" t="s">
        <v>77</v>
      </c>
      <c r="C187">
        <v>60</v>
      </c>
      <c r="D187">
        <v>6</v>
      </c>
      <c r="E187">
        <v>64</v>
      </c>
      <c r="F187">
        <v>16</v>
      </c>
      <c r="G187">
        <v>128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  <c r="N187" s="2">
        <v>7.2999999999999995E-2</v>
      </c>
      <c r="O187" s="2">
        <v>7.0000000000000007E-2</v>
      </c>
      <c r="P187" s="2">
        <v>9.5000000000000001E-2</v>
      </c>
      <c r="R187" s="4">
        <f t="shared" si="10"/>
        <v>60</v>
      </c>
      <c r="S187" s="4">
        <f t="shared" si="11"/>
        <v>6</v>
      </c>
      <c r="T187" s="2">
        <f t="shared" si="13"/>
        <v>0.23800000000000002</v>
      </c>
      <c r="U187" s="2">
        <f t="shared" si="8"/>
        <v>11.634884383561644</v>
      </c>
      <c r="V187" s="2">
        <f>(2*$R187*$S187*$F187*$G187*$E187*$I187*$H187)/(O187/1000)/10^12</f>
        <v>12.133522285714285</v>
      </c>
      <c r="W187" s="2">
        <f t="shared" si="9"/>
        <v>8.9404901052631587</v>
      </c>
      <c r="X187" t="s">
        <v>49</v>
      </c>
      <c r="AA187" s="2"/>
      <c r="AE187" s="2"/>
    </row>
    <row r="188" spans="2:31" x14ac:dyDescent="0.2">
      <c r="B188" t="s">
        <v>78</v>
      </c>
      <c r="C188">
        <v>108</v>
      </c>
      <c r="D188">
        <v>108</v>
      </c>
      <c r="E188">
        <v>3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2</v>
      </c>
      <c r="M188">
        <v>2</v>
      </c>
      <c r="N188" s="2">
        <v>3.7999999999999999E-2</v>
      </c>
      <c r="O188" s="2" t="s">
        <v>45</v>
      </c>
      <c r="P188" s="2">
        <v>8.3000000000000004E-2</v>
      </c>
      <c r="R188" s="4">
        <f t="shared" si="10"/>
        <v>54</v>
      </c>
      <c r="S188" s="4">
        <f t="shared" si="11"/>
        <v>54</v>
      </c>
      <c r="T188" s="2">
        <f>N188+P188</f>
        <v>0.121</v>
      </c>
      <c r="U188" s="2">
        <f t="shared" si="8"/>
        <v>2.1216202105263156</v>
      </c>
      <c r="V188" s="2" t="s">
        <v>45</v>
      </c>
      <c r="W188" s="2">
        <f t="shared" si="9"/>
        <v>0.9713441927710843</v>
      </c>
      <c r="X188" t="s">
        <v>51</v>
      </c>
      <c r="AA188" s="2"/>
      <c r="AE188" s="2"/>
    </row>
    <row r="189" spans="2:31" x14ac:dyDescent="0.2">
      <c r="B189" t="s">
        <v>78</v>
      </c>
      <c r="C189">
        <v>54</v>
      </c>
      <c r="D189">
        <v>54</v>
      </c>
      <c r="E189">
        <v>64</v>
      </c>
      <c r="F189">
        <v>8</v>
      </c>
      <c r="G189">
        <v>64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0.17</v>
      </c>
      <c r="O189" s="2">
        <v>0.17399999999999999</v>
      </c>
      <c r="P189" s="2">
        <v>0.20799999999999999</v>
      </c>
      <c r="R189" s="4">
        <f t="shared" si="10"/>
        <v>54</v>
      </c>
      <c r="S189" s="4">
        <f t="shared" si="11"/>
        <v>54</v>
      </c>
      <c r="T189" s="2">
        <f>N189+O189+P189</f>
        <v>0.55199999999999994</v>
      </c>
      <c r="U189" s="2">
        <f t="shared" si="8"/>
        <v>10.117216376470587</v>
      </c>
      <c r="V189" s="2">
        <f>(2*$R189*$S189*$F189*$G189*$E189*$I189*$H189)/(O189/1000)/10^12</f>
        <v>9.8846366896551725</v>
      </c>
      <c r="W189" s="2">
        <f t="shared" si="9"/>
        <v>8.2688787692307688</v>
      </c>
      <c r="X189" t="s">
        <v>32</v>
      </c>
      <c r="AA189" s="2"/>
      <c r="AE189" s="2"/>
    </row>
    <row r="190" spans="2:31" x14ac:dyDescent="0.2">
      <c r="B190" t="s">
        <v>78</v>
      </c>
      <c r="C190">
        <v>27</v>
      </c>
      <c r="D190">
        <v>27</v>
      </c>
      <c r="E190">
        <v>128</v>
      </c>
      <c r="F190">
        <v>8</v>
      </c>
      <c r="G190">
        <v>128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0.154</v>
      </c>
      <c r="O190" s="2">
        <v>0.153</v>
      </c>
      <c r="P190" s="2">
        <v>9.7000000000000003E-2</v>
      </c>
      <c r="R190" s="4">
        <f t="shared" si="10"/>
        <v>27</v>
      </c>
      <c r="S190" s="4">
        <f t="shared" si="11"/>
        <v>27</v>
      </c>
      <c r="T190" s="2">
        <f t="shared" ref="T190:T192" si="14">N190+O190+P190</f>
        <v>0.40400000000000003</v>
      </c>
      <c r="U190" s="2">
        <f t="shared" si="8"/>
        <v>11.16835574025974</v>
      </c>
      <c r="V190" s="2">
        <f>(2*$R190*$S190*$F190*$G190*$E190*$I190*$H190)/(O190/1000)/10^12</f>
        <v>11.241351529411764</v>
      </c>
      <c r="W190" s="2">
        <f t="shared" si="9"/>
        <v>17.731203958762887</v>
      </c>
      <c r="X190" t="s">
        <v>49</v>
      </c>
      <c r="AA190" s="2"/>
      <c r="AE190" s="2"/>
    </row>
    <row r="191" spans="2:31" x14ac:dyDescent="0.2">
      <c r="B191" t="s">
        <v>78</v>
      </c>
      <c r="C191">
        <v>14</v>
      </c>
      <c r="D191">
        <v>14</v>
      </c>
      <c r="E191">
        <v>128</v>
      </c>
      <c r="F191">
        <v>8</v>
      </c>
      <c r="G191">
        <v>256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9.7000000000000003E-2</v>
      </c>
      <c r="O191" s="2">
        <v>9.2999999999999999E-2</v>
      </c>
      <c r="P191" s="2">
        <v>6.3E-2</v>
      </c>
      <c r="R191" s="4">
        <f t="shared" si="10"/>
        <v>14</v>
      </c>
      <c r="S191" s="4">
        <f t="shared" si="11"/>
        <v>14</v>
      </c>
      <c r="T191" s="2">
        <f t="shared" si="14"/>
        <v>0.253</v>
      </c>
      <c r="U191" s="2">
        <f t="shared" si="8"/>
        <v>9.5344745567010314</v>
      </c>
      <c r="V191" s="2">
        <f>(2*$R191*$S191*$F191*$G191*$E191*$I191*$H191)/(O191/1000)/10^12</f>
        <v>9.9445594838709681</v>
      </c>
      <c r="W191" s="2">
        <f t="shared" si="9"/>
        <v>14.680064</v>
      </c>
      <c r="X191" t="s">
        <v>32</v>
      </c>
      <c r="AA191" s="2"/>
      <c r="AE191" s="2"/>
    </row>
    <row r="192" spans="2:31" x14ac:dyDescent="0.2">
      <c r="B192" t="s">
        <v>78</v>
      </c>
      <c r="C192">
        <v>7</v>
      </c>
      <c r="D192">
        <v>7</v>
      </c>
      <c r="E192">
        <v>256</v>
      </c>
      <c r="F192">
        <v>8</v>
      </c>
      <c r="G192">
        <v>512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0.155</v>
      </c>
      <c r="O192" s="2">
        <v>0.127</v>
      </c>
      <c r="P192" s="2">
        <v>9.2999999999999999E-2</v>
      </c>
      <c r="R192" s="4">
        <f t="shared" si="10"/>
        <v>7</v>
      </c>
      <c r="S192" s="4">
        <f t="shared" si="11"/>
        <v>7</v>
      </c>
      <c r="T192" s="2">
        <f t="shared" si="14"/>
        <v>0.375</v>
      </c>
      <c r="U192" s="2">
        <f t="shared" si="8"/>
        <v>5.9667356903225812</v>
      </c>
      <c r="V192" s="2">
        <f>(2*$R192*$S192*$F192*$G192*$E192*$I192*$H192)/(O192/1000)/10^12</f>
        <v>7.2822364724409452</v>
      </c>
      <c r="W192" s="2">
        <f t="shared" si="9"/>
        <v>9.9445594838709681</v>
      </c>
      <c r="X192" t="s">
        <v>49</v>
      </c>
      <c r="AA192" s="2"/>
      <c r="AE192" s="2"/>
    </row>
    <row r="193" spans="2:31" x14ac:dyDescent="0.2">
      <c r="B193" t="s">
        <v>79</v>
      </c>
      <c r="C193">
        <v>224</v>
      </c>
      <c r="D193">
        <v>224</v>
      </c>
      <c r="E193">
        <v>3</v>
      </c>
      <c r="F193">
        <v>8</v>
      </c>
      <c r="G193">
        <v>64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0.32800000000000001</v>
      </c>
      <c r="O193" s="2" t="s">
        <v>45</v>
      </c>
      <c r="P193" s="2">
        <v>0.38700000000000001</v>
      </c>
      <c r="R193" s="4">
        <f t="shared" si="10"/>
        <v>224</v>
      </c>
      <c r="S193" s="4">
        <f t="shared" si="11"/>
        <v>224</v>
      </c>
      <c r="T193" s="2">
        <f>N193+P193</f>
        <v>0.71500000000000008</v>
      </c>
      <c r="U193" s="2">
        <f t="shared" si="8"/>
        <v>4.2294696585365852</v>
      </c>
      <c r="V193" s="2" t="s">
        <v>45</v>
      </c>
      <c r="W193" s="2">
        <f t="shared" si="9"/>
        <v>3.5846667906976744</v>
      </c>
      <c r="X193" t="s">
        <v>31</v>
      </c>
      <c r="AA193" s="2"/>
      <c r="AE193" s="2"/>
    </row>
    <row r="194" spans="2:31" x14ac:dyDescent="0.2">
      <c r="B194" t="s">
        <v>79</v>
      </c>
      <c r="C194">
        <v>112</v>
      </c>
      <c r="D194">
        <v>112</v>
      </c>
      <c r="E194">
        <v>64</v>
      </c>
      <c r="F194">
        <v>8</v>
      </c>
      <c r="G194">
        <v>128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1.02</v>
      </c>
      <c r="O194" s="2">
        <v>0.99399999999999999</v>
      </c>
      <c r="P194" s="2">
        <v>0.97699999999999998</v>
      </c>
      <c r="R194" s="4">
        <f t="shared" si="10"/>
        <v>112</v>
      </c>
      <c r="S194" s="4">
        <f t="shared" si="11"/>
        <v>112</v>
      </c>
      <c r="T194" s="2">
        <f>N194+O194+P194</f>
        <v>2.9910000000000001</v>
      </c>
      <c r="U194" s="2">
        <f t="shared" si="8"/>
        <v>14.50735736470588</v>
      </c>
      <c r="V194" s="2">
        <f>(2*$R194*$S194*$F194*$G194*$E194*$I194*$H194)/(O194/1000)/10^12</f>
        <v>14.88682546478873</v>
      </c>
      <c r="W194" s="2">
        <f t="shared" si="9"/>
        <v>15.145859275332651</v>
      </c>
      <c r="X194" t="s">
        <v>32</v>
      </c>
      <c r="AA194" s="2"/>
      <c r="AE194" s="2"/>
    </row>
    <row r="195" spans="2:31" x14ac:dyDescent="0.2">
      <c r="B195" t="s">
        <v>79</v>
      </c>
      <c r="C195">
        <f>112/2</f>
        <v>56</v>
      </c>
      <c r="D195">
        <v>56</v>
      </c>
      <c r="E195">
        <v>128</v>
      </c>
      <c r="F195">
        <v>8</v>
      </c>
      <c r="G195">
        <v>256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0.84799999999999998</v>
      </c>
      <c r="O195" s="2">
        <v>0.85299999999999998</v>
      </c>
      <c r="P195" s="2">
        <v>0.47299999999999998</v>
      </c>
      <c r="R195" s="4">
        <f t="shared" si="10"/>
        <v>56</v>
      </c>
      <c r="S195" s="4">
        <f t="shared" si="11"/>
        <v>56</v>
      </c>
      <c r="T195" s="2">
        <f t="shared" ref="T195:T198" si="15">N195+O195+P195</f>
        <v>2.1739999999999999</v>
      </c>
      <c r="U195" s="2">
        <f t="shared" si="8"/>
        <v>17.449887396226416</v>
      </c>
      <c r="V195" s="2">
        <f>(2*$R195*$S195*$F195*$G195*$E195*$I195*$H195)/(O195/1000)/10^12</f>
        <v>17.347602007033998</v>
      </c>
      <c r="W195" s="2">
        <f t="shared" si="9"/>
        <v>31.284364718816072</v>
      </c>
      <c r="X195" t="s">
        <v>49</v>
      </c>
      <c r="AA195" s="2"/>
      <c r="AE195" s="2"/>
    </row>
    <row r="196" spans="2:31" x14ac:dyDescent="0.2">
      <c r="B196" t="s">
        <v>79</v>
      </c>
      <c r="C196">
        <f>56/2</f>
        <v>28</v>
      </c>
      <c r="D196">
        <v>28</v>
      </c>
      <c r="E196">
        <v>256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0.77500000000000002</v>
      </c>
      <c r="O196" s="2">
        <v>0.83099999999999996</v>
      </c>
      <c r="P196" s="2">
        <v>0.40500000000000003</v>
      </c>
      <c r="R196" s="4">
        <f t="shared" si="10"/>
        <v>28</v>
      </c>
      <c r="S196" s="4">
        <f t="shared" si="11"/>
        <v>28</v>
      </c>
      <c r="T196" s="2">
        <f t="shared" si="15"/>
        <v>2.0110000000000001</v>
      </c>
      <c r="U196" s="2">
        <f t="shared" si="8"/>
        <v>19.093554209032259</v>
      </c>
      <c r="V196" s="2">
        <f>(2*$R196*$S196*$F196*$G196*$E196*$I196*$H196)/(O196/1000)/10^12</f>
        <v>17.806864635379064</v>
      </c>
      <c r="W196" s="2">
        <f t="shared" si="9"/>
        <v>36.537048177777777</v>
      </c>
      <c r="X196" t="s">
        <v>49</v>
      </c>
      <c r="AA196" s="2"/>
      <c r="AE196" s="2"/>
    </row>
    <row r="197" spans="2:31" x14ac:dyDescent="0.2">
      <c r="B197" t="s">
        <v>79</v>
      </c>
      <c r="C197">
        <v>14</v>
      </c>
      <c r="D197">
        <v>14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0.497</v>
      </c>
      <c r="O197" s="2">
        <v>0.49199999999999999</v>
      </c>
      <c r="P197" s="2">
        <v>0.28199999999999997</v>
      </c>
      <c r="R197" s="4">
        <f t="shared" si="10"/>
        <v>14</v>
      </c>
      <c r="S197" s="4">
        <f t="shared" si="11"/>
        <v>14</v>
      </c>
      <c r="T197" s="2">
        <f t="shared" si="15"/>
        <v>1.2709999999999999</v>
      </c>
      <c r="U197" s="2">
        <f t="shared" si="8"/>
        <v>14.88682546478873</v>
      </c>
      <c r="V197" s="2">
        <f>(2*$R197*$S197*$F197*$G197*$E197*$I197*$H197)/(O197/1000)/10^12</f>
        <v>15.038114341463414</v>
      </c>
      <c r="W197" s="2" t="s">
        <v>82</v>
      </c>
      <c r="X197" t="s">
        <v>49</v>
      </c>
      <c r="AA197" s="2"/>
      <c r="AE197" s="2"/>
    </row>
    <row r="198" spans="2:31" x14ac:dyDescent="0.2">
      <c r="B198" t="s">
        <v>79</v>
      </c>
      <c r="C198">
        <v>7</v>
      </c>
      <c r="D198">
        <v>7</v>
      </c>
      <c r="E198">
        <v>512</v>
      </c>
      <c r="F198">
        <v>8</v>
      </c>
      <c r="G198">
        <v>512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0.28199999999999997</v>
      </c>
      <c r="O198" s="2">
        <v>0.24199999999999999</v>
      </c>
      <c r="P198" s="2">
        <v>0.151</v>
      </c>
      <c r="R198" s="4">
        <f t="shared" si="10"/>
        <v>7</v>
      </c>
      <c r="S198" s="4">
        <f t="shared" si="11"/>
        <v>7</v>
      </c>
      <c r="T198" s="2">
        <f t="shared" si="15"/>
        <v>0.67500000000000004</v>
      </c>
      <c r="U198" s="2">
        <f t="shared" si="8"/>
        <v>6.5591775319148944</v>
      </c>
      <c r="V198" s="2">
        <f>(2*$R198*$S198*$F198*$G198*$E198*$I198*$H198)/(O198/1000)/10^12</f>
        <v>7.6433391074380168</v>
      </c>
      <c r="W198" s="2">
        <f t="shared" si="9"/>
        <v>12.249589827814571</v>
      </c>
      <c r="X198" t="s">
        <v>49</v>
      </c>
      <c r="AA198" s="2"/>
      <c r="AE198" s="2"/>
    </row>
    <row r="199" spans="2:31" x14ac:dyDescent="0.2">
      <c r="B199" t="s">
        <v>79</v>
      </c>
      <c r="C199">
        <v>224</v>
      </c>
      <c r="D199">
        <v>224</v>
      </c>
      <c r="E199">
        <v>3</v>
      </c>
      <c r="F199">
        <v>16</v>
      </c>
      <c r="G199">
        <v>64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0.64600000000000002</v>
      </c>
      <c r="O199" s="2" t="s">
        <v>45</v>
      </c>
      <c r="P199" s="2">
        <v>0.754</v>
      </c>
      <c r="R199" s="4">
        <f t="shared" si="10"/>
        <v>224</v>
      </c>
      <c r="S199" s="4">
        <f t="shared" si="11"/>
        <v>224</v>
      </c>
      <c r="T199" s="2">
        <f>N199+P199</f>
        <v>1.4</v>
      </c>
      <c r="U199" s="2">
        <f t="shared" si="8"/>
        <v>4.2949413250773993</v>
      </c>
      <c r="V199" s="2" t="s">
        <v>45</v>
      </c>
      <c r="W199" s="2">
        <f t="shared" si="9"/>
        <v>3.6797507904509281</v>
      </c>
      <c r="X199" t="s">
        <v>31</v>
      </c>
      <c r="AA199" s="2"/>
      <c r="AE199" s="2"/>
    </row>
    <row r="200" spans="2:31" x14ac:dyDescent="0.2">
      <c r="B200" t="s">
        <v>79</v>
      </c>
      <c r="C200">
        <v>112</v>
      </c>
      <c r="D200">
        <v>112</v>
      </c>
      <c r="E200">
        <v>64</v>
      </c>
      <c r="F200">
        <v>16</v>
      </c>
      <c r="G200">
        <v>128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1.28</v>
      </c>
      <c r="O200" s="2">
        <v>1.7370000000000001</v>
      </c>
      <c r="P200" s="2">
        <v>1.893</v>
      </c>
      <c r="R200" s="4">
        <f t="shared" si="10"/>
        <v>112</v>
      </c>
      <c r="S200" s="4">
        <f t="shared" si="11"/>
        <v>112</v>
      </c>
      <c r="T200" s="2">
        <f>N200+O200+P200</f>
        <v>4.91</v>
      </c>
      <c r="U200" s="2">
        <f t="shared" si="8"/>
        <v>23.121100800000001</v>
      </c>
      <c r="V200" s="2">
        <f>(2*$R200*$S200*$F200*$G200*$E200*$I200*$H200)/(O200/1000)/10^12</f>
        <v>17.038001740932643</v>
      </c>
      <c r="W200" s="2">
        <f t="shared" si="9"/>
        <v>15.633919188589541</v>
      </c>
      <c r="X200" t="s">
        <v>49</v>
      </c>
      <c r="AA200" s="2"/>
      <c r="AE200" s="2"/>
    </row>
    <row r="201" spans="2:31" x14ac:dyDescent="0.2">
      <c r="B201" t="s">
        <v>79</v>
      </c>
      <c r="C201">
        <f>112/2</f>
        <v>56</v>
      </c>
      <c r="D201">
        <v>56</v>
      </c>
      <c r="E201">
        <v>128</v>
      </c>
      <c r="F201">
        <v>16</v>
      </c>
      <c r="G201">
        <v>256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0.90900000000000003</v>
      </c>
      <c r="O201" s="2">
        <v>0.90900000000000003</v>
      </c>
      <c r="P201" s="2">
        <v>0.92900000000000005</v>
      </c>
      <c r="R201" s="4">
        <f t="shared" si="10"/>
        <v>56</v>
      </c>
      <c r="S201" s="4">
        <f t="shared" si="11"/>
        <v>56</v>
      </c>
      <c r="T201" s="2">
        <f t="shared" ref="T201:T204" si="16">N201+O201+P201</f>
        <v>2.7469999999999999</v>
      </c>
      <c r="U201" s="2">
        <f t="shared" si="8"/>
        <v>32.557765702970293</v>
      </c>
      <c r="V201" s="2">
        <f>(2*$R201*$S201*$F201*$G201*$E201*$I201*$H201)/(O201/1000)/10^12</f>
        <v>32.557765702970293</v>
      </c>
      <c r="W201" s="2">
        <f t="shared" si="9"/>
        <v>31.856845020452099</v>
      </c>
      <c r="X201" t="s">
        <v>49</v>
      </c>
      <c r="AA201" s="2"/>
      <c r="AE201" s="2"/>
    </row>
    <row r="202" spans="2:31" x14ac:dyDescent="0.2">
      <c r="B202" t="s">
        <v>79</v>
      </c>
      <c r="C202">
        <f>56/2</f>
        <v>28</v>
      </c>
      <c r="D202">
        <v>28</v>
      </c>
      <c r="E202">
        <v>256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0.83699999999999997</v>
      </c>
      <c r="O202" s="2">
        <v>0.86199999999999999</v>
      </c>
      <c r="P202" s="2">
        <v>0.76700000000000002</v>
      </c>
      <c r="R202" s="4">
        <f t="shared" si="10"/>
        <v>28</v>
      </c>
      <c r="S202" s="4">
        <f t="shared" si="11"/>
        <v>28</v>
      </c>
      <c r="T202" s="2">
        <f t="shared" si="16"/>
        <v>2.4659999999999997</v>
      </c>
      <c r="U202" s="2">
        <f t="shared" si="8"/>
        <v>35.358433720430106</v>
      </c>
      <c r="V202" s="2">
        <f>(2*$R202*$S202*$F202*$G202*$E202*$I202*$H202)/(O202/1000)/10^12</f>
        <v>34.332957104408351</v>
      </c>
      <c r="W202" s="2">
        <f t="shared" si="9"/>
        <v>38.585409418513684</v>
      </c>
      <c r="X202" t="s">
        <v>49</v>
      </c>
      <c r="AA202" s="2"/>
      <c r="AE202" s="2"/>
    </row>
    <row r="203" spans="2:31" x14ac:dyDescent="0.2">
      <c r="B203" t="s">
        <v>79</v>
      </c>
      <c r="C203">
        <v>14</v>
      </c>
      <c r="D203">
        <v>14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0.505</v>
      </c>
      <c r="O203" s="2">
        <v>0.499</v>
      </c>
      <c r="P203" s="2">
        <v>0.48</v>
      </c>
      <c r="R203" s="4">
        <f t="shared" si="10"/>
        <v>14</v>
      </c>
      <c r="S203" s="4">
        <f t="shared" si="11"/>
        <v>14</v>
      </c>
      <c r="T203" s="2">
        <f t="shared" si="16"/>
        <v>1.484</v>
      </c>
      <c r="U203" s="2">
        <f t="shared" si="8"/>
        <v>29.301989132673267</v>
      </c>
      <c r="V203" s="2">
        <f>(2*$R203*$S203*$F203*$G203*$E203*$I203*$H203)/(O203/1000)/10^12</f>
        <v>29.654317659318636</v>
      </c>
      <c r="W203" s="2">
        <f t="shared" si="9"/>
        <v>30.828134400000003</v>
      </c>
      <c r="X203" t="s">
        <v>49</v>
      </c>
      <c r="AA203" s="2"/>
      <c r="AE203" s="2"/>
    </row>
    <row r="204" spans="2:31" x14ac:dyDescent="0.2">
      <c r="B204" t="s">
        <v>79</v>
      </c>
      <c r="C204">
        <v>7</v>
      </c>
      <c r="D204">
        <v>7</v>
      </c>
      <c r="E204">
        <v>512</v>
      </c>
      <c r="F204">
        <v>16</v>
      </c>
      <c r="G204">
        <v>512</v>
      </c>
      <c r="H204">
        <v>3</v>
      </c>
      <c r="I204">
        <v>3</v>
      </c>
      <c r="J204">
        <v>1</v>
      </c>
      <c r="K204">
        <v>1</v>
      </c>
      <c r="L204">
        <v>1</v>
      </c>
      <c r="M204">
        <v>1</v>
      </c>
      <c r="N204" s="2">
        <v>0.28399999999999997</v>
      </c>
      <c r="O204" s="2">
        <v>0.27500000000000002</v>
      </c>
      <c r="P204" s="2">
        <v>0.186</v>
      </c>
      <c r="R204" s="4">
        <f t="shared" si="10"/>
        <v>7</v>
      </c>
      <c r="S204" s="4">
        <f t="shared" si="11"/>
        <v>7</v>
      </c>
      <c r="T204" s="2">
        <f t="shared" si="16"/>
        <v>0.74499999999999988</v>
      </c>
      <c r="U204" s="2">
        <f t="shared" si="8"/>
        <v>13.025972281690143</v>
      </c>
      <c r="V204" s="2">
        <f>(2*$R204*$S204*$F204*$G204*$E204*$I204*$H204)/(O204/1000)/10^12</f>
        <v>13.452276829090907</v>
      </c>
      <c r="W204" s="2">
        <f t="shared" si="9"/>
        <v>19.889118967741936</v>
      </c>
      <c r="X204" t="s">
        <v>49</v>
      </c>
      <c r="AA204" s="2"/>
      <c r="AE204" s="2"/>
    </row>
    <row r="205" spans="2:31" x14ac:dyDescent="0.2">
      <c r="B205" t="s">
        <v>79</v>
      </c>
      <c r="C205">
        <v>224</v>
      </c>
      <c r="D205">
        <v>224</v>
      </c>
      <c r="E205">
        <v>3</v>
      </c>
      <c r="F205">
        <v>16</v>
      </c>
      <c r="G205">
        <v>64</v>
      </c>
      <c r="H205">
        <v>7</v>
      </c>
      <c r="I205">
        <v>7</v>
      </c>
      <c r="J205">
        <v>3</v>
      </c>
      <c r="K205">
        <v>3</v>
      </c>
      <c r="L205">
        <v>2</v>
      </c>
      <c r="M205">
        <v>2</v>
      </c>
      <c r="N205" s="2">
        <v>0.47299999999999998</v>
      </c>
      <c r="O205" s="2" t="s">
        <v>45</v>
      </c>
      <c r="P205" s="2">
        <v>0.59399999999999997</v>
      </c>
      <c r="R205" s="4">
        <f t="shared" si="10"/>
        <v>112</v>
      </c>
      <c r="S205" s="4">
        <f t="shared" si="11"/>
        <v>112</v>
      </c>
      <c r="T205" s="2">
        <f>N205+P205</f>
        <v>1.0669999999999999</v>
      </c>
      <c r="U205" s="2">
        <f t="shared" si="8"/>
        <v>7.9840305792811845</v>
      </c>
      <c r="V205" s="2" t="s">
        <v>45</v>
      </c>
      <c r="W205" s="2">
        <f t="shared" si="9"/>
        <v>6.3576539797979796</v>
      </c>
      <c r="X205" t="s">
        <v>51</v>
      </c>
      <c r="AA205" s="2"/>
      <c r="AE205" s="2"/>
    </row>
    <row r="206" spans="2:31" x14ac:dyDescent="0.2">
      <c r="B206" t="s">
        <v>79</v>
      </c>
      <c r="C206">
        <v>28</v>
      </c>
      <c r="D206">
        <v>28</v>
      </c>
      <c r="E206">
        <v>192</v>
      </c>
      <c r="F206">
        <v>16</v>
      </c>
      <c r="G206">
        <v>32</v>
      </c>
      <c r="H206">
        <v>5</v>
      </c>
      <c r="I206">
        <v>5</v>
      </c>
      <c r="J206">
        <v>2</v>
      </c>
      <c r="K206">
        <v>2</v>
      </c>
      <c r="L206">
        <v>1</v>
      </c>
      <c r="M206">
        <v>1</v>
      </c>
      <c r="N206" s="2">
        <v>0.46300000000000002</v>
      </c>
      <c r="O206" s="2">
        <v>0.22800000000000001</v>
      </c>
      <c r="P206" s="2">
        <v>0.23400000000000001</v>
      </c>
      <c r="R206" s="4">
        <f t="shared" si="10"/>
        <v>28</v>
      </c>
      <c r="S206" s="4">
        <f t="shared" si="11"/>
        <v>28</v>
      </c>
      <c r="T206" s="2">
        <f>N206+O206+P206</f>
        <v>0.92500000000000004</v>
      </c>
      <c r="U206" s="2">
        <f t="shared" si="8"/>
        <v>8.3229304535637141</v>
      </c>
      <c r="V206" s="2">
        <f t="shared" ref="V206:V229" si="17">(2*$R206*$S206*$F206*$G206*$E206*$I206*$H206)/(O206/1000)/10^12</f>
        <v>16.901389473684208</v>
      </c>
      <c r="W206" s="2">
        <f t="shared" si="9"/>
        <v>16.468020512820512</v>
      </c>
      <c r="X206" t="s">
        <v>50</v>
      </c>
      <c r="AA206" s="2"/>
      <c r="AE206" s="2"/>
    </row>
    <row r="207" spans="2:31" x14ac:dyDescent="0.2">
      <c r="B207" t="s">
        <v>79</v>
      </c>
      <c r="C207">
        <v>28</v>
      </c>
      <c r="D207">
        <v>28</v>
      </c>
      <c r="E207">
        <v>192</v>
      </c>
      <c r="F207">
        <v>16</v>
      </c>
      <c r="G207">
        <v>64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 s="2">
        <v>5.1999999999999998E-2</v>
      </c>
      <c r="O207" s="2">
        <v>5.3999999999999999E-2</v>
      </c>
      <c r="P207" s="2">
        <v>0.09</v>
      </c>
      <c r="R207" s="4">
        <f t="shared" si="10"/>
        <v>28</v>
      </c>
      <c r="S207" s="4">
        <f t="shared" si="11"/>
        <v>28</v>
      </c>
      <c r="T207" s="2">
        <f t="shared" ref="T207:T211" si="18">N207+O207+P207</f>
        <v>0.19600000000000001</v>
      </c>
      <c r="U207" s="2">
        <f t="shared" si="8"/>
        <v>5.9284873846153845</v>
      </c>
      <c r="V207" s="2">
        <f t="shared" si="17"/>
        <v>5.7089137777777781</v>
      </c>
      <c r="W207" s="2">
        <f t="shared" si="9"/>
        <v>3.425348266666667</v>
      </c>
      <c r="X207" t="s">
        <v>51</v>
      </c>
      <c r="AA207" s="2"/>
      <c r="AE207" s="2"/>
    </row>
    <row r="208" spans="2:31" x14ac:dyDescent="0.2">
      <c r="B208" t="s">
        <v>79</v>
      </c>
      <c r="C208">
        <v>14</v>
      </c>
      <c r="D208">
        <v>14</v>
      </c>
      <c r="E208">
        <v>512</v>
      </c>
      <c r="F208">
        <v>16</v>
      </c>
      <c r="G208">
        <v>48</v>
      </c>
      <c r="H208">
        <v>5</v>
      </c>
      <c r="I208">
        <v>5</v>
      </c>
      <c r="J208">
        <v>2</v>
      </c>
      <c r="K208">
        <v>2</v>
      </c>
      <c r="L208">
        <v>1</v>
      </c>
      <c r="M208">
        <v>1</v>
      </c>
      <c r="N208" s="2">
        <v>0.27300000000000002</v>
      </c>
      <c r="O208" s="2">
        <v>0.21299999999999999</v>
      </c>
      <c r="P208" s="2">
        <v>0.25700000000000001</v>
      </c>
      <c r="R208" s="4">
        <f t="shared" si="10"/>
        <v>14</v>
      </c>
      <c r="S208" s="4">
        <f t="shared" si="11"/>
        <v>14</v>
      </c>
      <c r="T208" s="2">
        <f t="shared" si="18"/>
        <v>0.74299999999999999</v>
      </c>
      <c r="U208" s="2">
        <f t="shared" ref="U208:U239" si="19">(2*$R208*$S208*$F208*$G208*$E208*$I208*$H208)/(N208/1000)/10^12</f>
        <v>14.115446153846152</v>
      </c>
      <c r="V208" s="2">
        <f t="shared" si="17"/>
        <v>18.091628169014086</v>
      </c>
      <c r="W208" s="2">
        <f t="shared" ref="W208:W239" si="20">(2*$R208*$S208*$F208*$G208*$E208*$I208*$H208)/(P208/1000)/10^12</f>
        <v>14.994228793774319</v>
      </c>
      <c r="X208" t="s">
        <v>49</v>
      </c>
      <c r="AA208" s="2"/>
      <c r="AE208" s="2"/>
    </row>
    <row r="209" spans="2:31" x14ac:dyDescent="0.2">
      <c r="B209" t="s">
        <v>79</v>
      </c>
      <c r="C209">
        <v>14</v>
      </c>
      <c r="D209">
        <v>14</v>
      </c>
      <c r="E209">
        <v>512</v>
      </c>
      <c r="F209">
        <v>16</v>
      </c>
      <c r="G209">
        <v>192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8.6999999999999994E-2</v>
      </c>
      <c r="O209" s="2">
        <v>8.5000000000000006E-2</v>
      </c>
      <c r="P209" s="2">
        <v>0.112</v>
      </c>
      <c r="R209" s="4">
        <f t="shared" si="10"/>
        <v>14</v>
      </c>
      <c r="S209" s="4">
        <f t="shared" si="11"/>
        <v>14</v>
      </c>
      <c r="T209" s="2">
        <f t="shared" si="18"/>
        <v>0.28399999999999997</v>
      </c>
      <c r="U209" s="2">
        <f t="shared" si="19"/>
        <v>7.086927448275862</v>
      </c>
      <c r="V209" s="2">
        <f t="shared" si="17"/>
        <v>7.2536786823529402</v>
      </c>
      <c r="W209" s="2">
        <f t="shared" si="20"/>
        <v>5.5050239999999997</v>
      </c>
      <c r="X209" t="s">
        <v>51</v>
      </c>
      <c r="AA209" s="2"/>
      <c r="AE209" s="2"/>
    </row>
    <row r="210" spans="2:31" x14ac:dyDescent="0.2">
      <c r="B210" t="s">
        <v>79</v>
      </c>
      <c r="C210">
        <v>7</v>
      </c>
      <c r="D210">
        <v>7</v>
      </c>
      <c r="E210">
        <v>832</v>
      </c>
      <c r="F210">
        <v>16</v>
      </c>
      <c r="G210">
        <v>256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 s="2">
        <v>7.8E-2</v>
      </c>
      <c r="O210" s="2">
        <v>5.8999999999999997E-2</v>
      </c>
      <c r="P210" s="2">
        <v>8.5000000000000006E-2</v>
      </c>
      <c r="R210" s="4">
        <f t="shared" si="10"/>
        <v>7</v>
      </c>
      <c r="S210" s="4">
        <f t="shared" si="11"/>
        <v>7</v>
      </c>
      <c r="T210" s="2">
        <f t="shared" si="18"/>
        <v>0.22200000000000003</v>
      </c>
      <c r="U210" s="2">
        <f t="shared" si="19"/>
        <v>4.2816853333333338</v>
      </c>
      <c r="V210" s="2">
        <f t="shared" si="17"/>
        <v>5.6605331525423734</v>
      </c>
      <c r="W210" s="2">
        <f t="shared" si="20"/>
        <v>3.9290759529411763</v>
      </c>
      <c r="X210" t="s">
        <v>51</v>
      </c>
      <c r="AA210" s="2"/>
      <c r="AE210" s="2"/>
    </row>
    <row r="211" spans="2:31" x14ac:dyDescent="0.2">
      <c r="B211" t="s">
        <v>79</v>
      </c>
      <c r="C211">
        <v>7</v>
      </c>
      <c r="D211">
        <v>7</v>
      </c>
      <c r="E211">
        <v>832</v>
      </c>
      <c r="F211">
        <v>16</v>
      </c>
      <c r="G211">
        <v>128</v>
      </c>
      <c r="H211">
        <v>5</v>
      </c>
      <c r="I211">
        <v>5</v>
      </c>
      <c r="J211">
        <v>2</v>
      </c>
      <c r="K211">
        <v>2</v>
      </c>
      <c r="L211">
        <v>1</v>
      </c>
      <c r="M211">
        <v>1</v>
      </c>
      <c r="N211" s="2">
        <v>0.64700000000000002</v>
      </c>
      <c r="O211" s="2">
        <v>0.56999999999999995</v>
      </c>
      <c r="P211" s="2">
        <v>0.39800000000000002</v>
      </c>
      <c r="R211" s="4">
        <f t="shared" si="10"/>
        <v>7</v>
      </c>
      <c r="S211" s="4">
        <f t="shared" si="11"/>
        <v>7</v>
      </c>
      <c r="T211" s="2">
        <f t="shared" si="18"/>
        <v>1.6150000000000002</v>
      </c>
      <c r="U211" s="2">
        <f t="shared" si="19"/>
        <v>6.4523078825347753</v>
      </c>
      <c r="V211" s="2">
        <f t="shared" si="17"/>
        <v>7.3239354385964912</v>
      </c>
      <c r="W211" s="2">
        <f t="shared" si="20"/>
        <v>10.489053266331657</v>
      </c>
      <c r="X211" t="s">
        <v>49</v>
      </c>
      <c r="AA211" s="2"/>
      <c r="AE211" s="2"/>
    </row>
    <row r="212" spans="2:31" x14ac:dyDescent="0.2">
      <c r="B212" t="s">
        <v>78</v>
      </c>
      <c r="C212">
        <v>56</v>
      </c>
      <c r="D212">
        <v>56</v>
      </c>
      <c r="E212">
        <v>64</v>
      </c>
      <c r="F212">
        <v>8</v>
      </c>
      <c r="G212">
        <v>64</v>
      </c>
      <c r="H212">
        <v>3</v>
      </c>
      <c r="I212">
        <v>3</v>
      </c>
      <c r="J212">
        <v>1</v>
      </c>
      <c r="K212">
        <v>1</v>
      </c>
      <c r="L212">
        <v>1</v>
      </c>
      <c r="M212">
        <v>1</v>
      </c>
      <c r="N212" s="2">
        <v>0.16900000000000001</v>
      </c>
      <c r="O212" s="2">
        <v>0.16600000000000001</v>
      </c>
      <c r="P212" s="2">
        <v>0.22600000000000001</v>
      </c>
      <c r="R212" s="4">
        <f t="shared" si="10"/>
        <v>56</v>
      </c>
      <c r="S212" s="4">
        <f t="shared" si="11"/>
        <v>56</v>
      </c>
      <c r="T212" s="2">
        <f t="shared" ref="T212:T229" si="21">N212+O212+P212</f>
        <v>0.56100000000000005</v>
      </c>
      <c r="U212" s="2">
        <f t="shared" si="19"/>
        <v>10.944899786982248</v>
      </c>
      <c r="V212" s="2">
        <f t="shared" si="17"/>
        <v>11.142699180722893</v>
      </c>
      <c r="W212" s="2">
        <f t="shared" si="20"/>
        <v>8.1844604601769895</v>
      </c>
      <c r="X212" t="s">
        <v>32</v>
      </c>
    </row>
    <row r="213" spans="2:31" x14ac:dyDescent="0.2">
      <c r="B213" t="s">
        <v>78</v>
      </c>
      <c r="C213">
        <v>56</v>
      </c>
      <c r="D213">
        <v>56</v>
      </c>
      <c r="E213">
        <v>64</v>
      </c>
      <c r="F213">
        <v>8</v>
      </c>
      <c r="G213">
        <v>256</v>
      </c>
      <c r="H213">
        <v>1</v>
      </c>
      <c r="I213">
        <v>1</v>
      </c>
      <c r="J213">
        <v>0</v>
      </c>
      <c r="K213">
        <v>0</v>
      </c>
      <c r="L213">
        <v>2</v>
      </c>
      <c r="M213">
        <v>2</v>
      </c>
      <c r="N213" s="2">
        <v>0.04</v>
      </c>
      <c r="O213" s="2">
        <v>8.2000000000000003E-2</v>
      </c>
      <c r="P213" s="2">
        <v>0.17399999999999999</v>
      </c>
      <c r="R213" s="4">
        <f t="shared" si="10"/>
        <v>28</v>
      </c>
      <c r="S213" s="4">
        <f t="shared" si="11"/>
        <v>28</v>
      </c>
      <c r="T213" s="2">
        <f t="shared" si="21"/>
        <v>0.29599999999999999</v>
      </c>
      <c r="U213" s="2">
        <f t="shared" si="19"/>
        <v>5.1380223999999997</v>
      </c>
      <c r="V213" s="2">
        <f t="shared" si="17"/>
        <v>2.5063523902439022</v>
      </c>
      <c r="W213" s="2">
        <f t="shared" si="20"/>
        <v>1.1811545747126435</v>
      </c>
      <c r="X213" t="s">
        <v>31</v>
      </c>
    </row>
    <row r="214" spans="2:31" x14ac:dyDescent="0.2">
      <c r="B214" t="s">
        <v>78</v>
      </c>
      <c r="C214">
        <v>28</v>
      </c>
      <c r="D214">
        <v>28</v>
      </c>
      <c r="E214">
        <v>128</v>
      </c>
      <c r="F214">
        <v>8</v>
      </c>
      <c r="G214">
        <v>128</v>
      </c>
      <c r="H214">
        <v>3</v>
      </c>
      <c r="I214">
        <v>3</v>
      </c>
      <c r="J214">
        <v>1</v>
      </c>
      <c r="K214">
        <v>1</v>
      </c>
      <c r="L214">
        <v>1</v>
      </c>
      <c r="M214">
        <v>1</v>
      </c>
      <c r="N214" s="2">
        <v>0.154</v>
      </c>
      <c r="O214" s="2">
        <v>0.151</v>
      </c>
      <c r="P214" s="2">
        <v>9.8000000000000004E-2</v>
      </c>
      <c r="R214" s="4">
        <f t="shared" si="10"/>
        <v>28</v>
      </c>
      <c r="S214" s="4">
        <f t="shared" si="11"/>
        <v>28</v>
      </c>
      <c r="T214" s="2">
        <f t="shared" si="21"/>
        <v>0.40300000000000002</v>
      </c>
      <c r="U214" s="2">
        <f t="shared" si="19"/>
        <v>12.010961454545455</v>
      </c>
      <c r="V214" s="2">
        <f t="shared" si="17"/>
        <v>12.249589827814571</v>
      </c>
      <c r="W214" s="2">
        <f t="shared" si="20"/>
        <v>18.874367999999997</v>
      </c>
      <c r="X214" t="s">
        <v>49</v>
      </c>
    </row>
    <row r="215" spans="2:31" x14ac:dyDescent="0.2">
      <c r="B215" t="s">
        <v>78</v>
      </c>
      <c r="C215" s="1">
        <v>28</v>
      </c>
      <c r="D215" s="1">
        <v>28</v>
      </c>
      <c r="E215" s="1">
        <v>128</v>
      </c>
      <c r="F215" s="1">
        <v>8</v>
      </c>
      <c r="G215" s="1">
        <v>512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2</v>
      </c>
      <c r="N215" s="2">
        <v>0.04</v>
      </c>
      <c r="O215" s="2">
        <v>0.16800000000000001</v>
      </c>
      <c r="P215" s="2">
        <v>7.3999999999999996E-2</v>
      </c>
      <c r="R215" s="4">
        <f t="shared" si="10"/>
        <v>14</v>
      </c>
      <c r="S215" s="4">
        <f t="shared" si="11"/>
        <v>14</v>
      </c>
      <c r="T215" s="2">
        <f t="shared" si="21"/>
        <v>0.28200000000000003</v>
      </c>
      <c r="U215" s="2">
        <f t="shared" si="19"/>
        <v>5.1380223999999997</v>
      </c>
      <c r="V215" s="2">
        <f t="shared" si="17"/>
        <v>1.2233386666666666</v>
      </c>
      <c r="W215" s="2">
        <f t="shared" si="20"/>
        <v>2.7773094054054059</v>
      </c>
      <c r="X215" t="s">
        <v>31</v>
      </c>
    </row>
    <row r="216" spans="2:31" x14ac:dyDescent="0.2">
      <c r="B216" t="s">
        <v>78</v>
      </c>
      <c r="C216">
        <v>14</v>
      </c>
      <c r="D216">
        <v>14</v>
      </c>
      <c r="E216">
        <v>256</v>
      </c>
      <c r="F216">
        <v>8</v>
      </c>
      <c r="G216">
        <v>256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1</v>
      </c>
      <c r="N216" s="2">
        <v>3.6999999999999998E-2</v>
      </c>
      <c r="O216" s="2">
        <v>5.7000000000000002E-2</v>
      </c>
      <c r="P216" s="2">
        <v>6.3E-2</v>
      </c>
      <c r="R216" s="4">
        <f t="shared" si="10"/>
        <v>14</v>
      </c>
      <c r="S216" s="4">
        <f t="shared" si="11"/>
        <v>14</v>
      </c>
      <c r="T216" s="2">
        <f t="shared" si="21"/>
        <v>0.157</v>
      </c>
      <c r="U216" s="2">
        <f t="shared" si="19"/>
        <v>5.5546188108108119</v>
      </c>
      <c r="V216" s="2">
        <f t="shared" si="17"/>
        <v>3.6056297543859648</v>
      </c>
      <c r="W216" s="2">
        <f t="shared" si="20"/>
        <v>3.2622364444444445</v>
      </c>
      <c r="X216" t="s">
        <v>51</v>
      </c>
    </row>
    <row r="217" spans="2:31" x14ac:dyDescent="0.2">
      <c r="B217" t="s">
        <v>78</v>
      </c>
      <c r="C217">
        <v>14</v>
      </c>
      <c r="D217">
        <v>14</v>
      </c>
      <c r="E217">
        <v>256</v>
      </c>
      <c r="F217">
        <v>8</v>
      </c>
      <c r="G217">
        <v>256</v>
      </c>
      <c r="H217">
        <v>3</v>
      </c>
      <c r="I217">
        <v>3</v>
      </c>
      <c r="J217">
        <v>1</v>
      </c>
      <c r="K217">
        <v>1</v>
      </c>
      <c r="L217">
        <v>1</v>
      </c>
      <c r="M217">
        <v>1</v>
      </c>
      <c r="N217" s="2">
        <v>0.151</v>
      </c>
      <c r="O217" s="2">
        <v>0.15</v>
      </c>
      <c r="P217" s="2">
        <v>9.5000000000000001E-2</v>
      </c>
      <c r="R217" s="4">
        <f t="shared" si="10"/>
        <v>14</v>
      </c>
      <c r="S217" s="4">
        <f t="shared" si="11"/>
        <v>14</v>
      </c>
      <c r="T217" s="2">
        <f t="shared" si="21"/>
        <v>0.39600000000000002</v>
      </c>
      <c r="U217" s="2">
        <f t="shared" si="19"/>
        <v>12.249589827814571</v>
      </c>
      <c r="V217" s="2">
        <f t="shared" si="17"/>
        <v>12.331253760000003</v>
      </c>
      <c r="W217" s="2">
        <f t="shared" si="20"/>
        <v>19.47040067368421</v>
      </c>
      <c r="X217" t="s">
        <v>49</v>
      </c>
    </row>
    <row r="218" spans="2:31" x14ac:dyDescent="0.2">
      <c r="B218" t="s">
        <v>78</v>
      </c>
      <c r="C218" s="1">
        <v>14</v>
      </c>
      <c r="D218" s="1">
        <v>14</v>
      </c>
      <c r="E218" s="1">
        <v>256</v>
      </c>
      <c r="F218" s="1">
        <v>8</v>
      </c>
      <c r="G218" s="1">
        <v>1024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2</v>
      </c>
      <c r="N218" s="2">
        <v>5.5E-2</v>
      </c>
      <c r="O218" s="2">
        <v>8.2000000000000003E-2</v>
      </c>
      <c r="P218" s="2">
        <v>0.06</v>
      </c>
      <c r="R218" s="4">
        <f t="shared" si="10"/>
        <v>7</v>
      </c>
      <c r="S218" s="4">
        <f t="shared" si="11"/>
        <v>7</v>
      </c>
      <c r="T218" s="2">
        <f t="shared" si="21"/>
        <v>0.19700000000000001</v>
      </c>
      <c r="U218" s="2">
        <f t="shared" si="19"/>
        <v>3.7367435636363631</v>
      </c>
      <c r="V218" s="2">
        <f t="shared" si="17"/>
        <v>2.5063523902439022</v>
      </c>
      <c r="W218" s="2">
        <f t="shared" si="20"/>
        <v>3.425348266666667</v>
      </c>
      <c r="X218" t="s">
        <v>51</v>
      </c>
    </row>
    <row r="219" spans="2:31" x14ac:dyDescent="0.2">
      <c r="B219" t="s">
        <v>78</v>
      </c>
      <c r="C219">
        <v>7</v>
      </c>
      <c r="D219">
        <v>7</v>
      </c>
      <c r="E219">
        <v>512</v>
      </c>
      <c r="F219">
        <v>8</v>
      </c>
      <c r="G219">
        <v>512</v>
      </c>
      <c r="H219">
        <v>1</v>
      </c>
      <c r="I219">
        <v>1</v>
      </c>
      <c r="J219">
        <v>0</v>
      </c>
      <c r="K219">
        <v>0</v>
      </c>
      <c r="L219">
        <v>1</v>
      </c>
      <c r="M219">
        <v>1</v>
      </c>
      <c r="N219" s="2">
        <v>5.1999999999999998E-2</v>
      </c>
      <c r="O219" s="2">
        <v>0.1</v>
      </c>
      <c r="P219" s="2">
        <v>0.06</v>
      </c>
      <c r="R219" s="4">
        <f t="shared" si="10"/>
        <v>7</v>
      </c>
      <c r="S219" s="4">
        <f t="shared" si="11"/>
        <v>7</v>
      </c>
      <c r="T219" s="2">
        <f t="shared" si="21"/>
        <v>0.21199999999999999</v>
      </c>
      <c r="U219" s="2">
        <f t="shared" si="19"/>
        <v>3.9523249230769233</v>
      </c>
      <c r="V219" s="2">
        <f t="shared" si="17"/>
        <v>2.0552089599999999</v>
      </c>
      <c r="W219" s="2">
        <f t="shared" si="20"/>
        <v>3.425348266666667</v>
      </c>
      <c r="X219" t="s">
        <v>51</v>
      </c>
    </row>
    <row r="220" spans="2:31" x14ac:dyDescent="0.2">
      <c r="B220" t="s">
        <v>78</v>
      </c>
      <c r="C220">
        <v>7</v>
      </c>
      <c r="D220">
        <v>7</v>
      </c>
      <c r="E220">
        <v>2048</v>
      </c>
      <c r="F220">
        <v>8</v>
      </c>
      <c r="G220">
        <v>512</v>
      </c>
      <c r="H220">
        <v>1</v>
      </c>
      <c r="I220">
        <v>1</v>
      </c>
      <c r="J220">
        <v>3</v>
      </c>
      <c r="K220">
        <v>3</v>
      </c>
      <c r="L220">
        <v>2</v>
      </c>
      <c r="M220">
        <v>2</v>
      </c>
      <c r="N220" s="2">
        <v>0.17899999999999999</v>
      </c>
      <c r="O220" s="2">
        <v>0.127</v>
      </c>
      <c r="P220" s="2">
        <v>0.14499999999999999</v>
      </c>
      <c r="R220" s="4">
        <f t="shared" si="10"/>
        <v>7</v>
      </c>
      <c r="S220" s="4">
        <f t="shared" si="11"/>
        <v>7</v>
      </c>
      <c r="T220" s="2">
        <f t="shared" si="21"/>
        <v>0.45099999999999996</v>
      </c>
      <c r="U220" s="2">
        <f t="shared" si="19"/>
        <v>4.5926457206703919</v>
      </c>
      <c r="V220" s="2">
        <f t="shared" si="17"/>
        <v>6.473099086614174</v>
      </c>
      <c r="W220" s="2">
        <f t="shared" si="20"/>
        <v>5.6695419586206892</v>
      </c>
      <c r="X220" t="s">
        <v>51</v>
      </c>
    </row>
    <row r="221" spans="2:31" x14ac:dyDescent="0.2">
      <c r="B221" t="s">
        <v>78</v>
      </c>
      <c r="C221">
        <v>56</v>
      </c>
      <c r="D221">
        <v>56</v>
      </c>
      <c r="E221">
        <v>64</v>
      </c>
      <c r="F221">
        <v>16</v>
      </c>
      <c r="G221">
        <v>64</v>
      </c>
      <c r="H221">
        <v>3</v>
      </c>
      <c r="I221">
        <v>3</v>
      </c>
      <c r="J221">
        <v>1</v>
      </c>
      <c r="K221">
        <v>1</v>
      </c>
      <c r="L221">
        <v>1</v>
      </c>
      <c r="M221">
        <v>1</v>
      </c>
      <c r="N221" s="2">
        <v>0.222</v>
      </c>
      <c r="O221" s="2">
        <v>0.22700000000000001</v>
      </c>
      <c r="P221" s="2">
        <v>0.44900000000000001</v>
      </c>
      <c r="R221" s="4">
        <f t="shared" si="10"/>
        <v>56</v>
      </c>
      <c r="S221" s="4">
        <f t="shared" si="11"/>
        <v>56</v>
      </c>
      <c r="T221" s="2">
        <f t="shared" si="21"/>
        <v>0.89800000000000002</v>
      </c>
      <c r="U221" s="2">
        <f t="shared" si="19"/>
        <v>16.663856432432432</v>
      </c>
      <c r="V221" s="2">
        <f t="shared" si="17"/>
        <v>16.296811136563875</v>
      </c>
      <c r="W221" s="2">
        <f t="shared" si="20"/>
        <v>8.2391450512249449</v>
      </c>
      <c r="X221" t="s">
        <v>49</v>
      </c>
    </row>
    <row r="222" spans="2:31" x14ac:dyDescent="0.2">
      <c r="B222" t="s">
        <v>78</v>
      </c>
      <c r="C222">
        <v>56</v>
      </c>
      <c r="D222">
        <v>56</v>
      </c>
      <c r="E222">
        <v>64</v>
      </c>
      <c r="F222">
        <v>16</v>
      </c>
      <c r="G222">
        <v>256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2</v>
      </c>
      <c r="N222" s="2">
        <v>0.06</v>
      </c>
      <c r="O222" s="2">
        <v>0.111</v>
      </c>
      <c r="P222" s="2">
        <v>0.185</v>
      </c>
      <c r="R222" s="4">
        <f t="shared" si="10"/>
        <v>28</v>
      </c>
      <c r="S222" s="4">
        <f t="shared" si="11"/>
        <v>28</v>
      </c>
      <c r="T222" s="2">
        <f t="shared" si="21"/>
        <v>0.35599999999999998</v>
      </c>
      <c r="U222" s="2">
        <f t="shared" si="19"/>
        <v>6.8506965333333341</v>
      </c>
      <c r="V222" s="2">
        <f t="shared" si="17"/>
        <v>3.7030792072072072</v>
      </c>
      <c r="W222" s="2">
        <f t="shared" si="20"/>
        <v>2.2218475243243243</v>
      </c>
      <c r="X222" t="s">
        <v>31</v>
      </c>
    </row>
    <row r="223" spans="2:31" x14ac:dyDescent="0.2">
      <c r="B223" t="s">
        <v>78</v>
      </c>
      <c r="C223">
        <v>28</v>
      </c>
      <c r="D223">
        <v>28</v>
      </c>
      <c r="E223">
        <v>128</v>
      </c>
      <c r="F223">
        <v>16</v>
      </c>
      <c r="G223">
        <v>128</v>
      </c>
      <c r="H223">
        <v>3</v>
      </c>
      <c r="I223">
        <v>3</v>
      </c>
      <c r="J223">
        <v>1</v>
      </c>
      <c r="K223">
        <v>1</v>
      </c>
      <c r="L223">
        <v>1</v>
      </c>
      <c r="M223">
        <v>1</v>
      </c>
      <c r="N223" s="2">
        <v>0.16300000000000001</v>
      </c>
      <c r="O223" s="2">
        <v>0.16300000000000001</v>
      </c>
      <c r="P223" s="2">
        <v>0.16200000000000001</v>
      </c>
      <c r="R223" s="4">
        <f t="shared" si="10"/>
        <v>28</v>
      </c>
      <c r="S223" s="4">
        <f t="shared" si="11"/>
        <v>28</v>
      </c>
      <c r="T223" s="2">
        <f t="shared" si="21"/>
        <v>0.48799999999999999</v>
      </c>
      <c r="U223" s="2">
        <f t="shared" si="19"/>
        <v>22.695559067484659</v>
      </c>
      <c r="V223" s="2">
        <f t="shared" si="17"/>
        <v>22.695559067484659</v>
      </c>
      <c r="W223" s="2">
        <f t="shared" si="20"/>
        <v>22.835655111111109</v>
      </c>
      <c r="X223" t="s">
        <v>49</v>
      </c>
    </row>
    <row r="224" spans="2:31" x14ac:dyDescent="0.2">
      <c r="B224" t="s">
        <v>78</v>
      </c>
      <c r="C224" s="1">
        <v>28</v>
      </c>
      <c r="D224" s="1">
        <v>28</v>
      </c>
      <c r="E224" s="1">
        <v>128</v>
      </c>
      <c r="F224" s="1">
        <v>16</v>
      </c>
      <c r="G224" s="1">
        <v>512</v>
      </c>
      <c r="H224" s="1">
        <v>1</v>
      </c>
      <c r="I224" s="1">
        <v>1</v>
      </c>
      <c r="J224" s="1">
        <v>0</v>
      </c>
      <c r="K224" s="1">
        <v>0</v>
      </c>
      <c r="L224" s="1">
        <v>2</v>
      </c>
      <c r="M224" s="1">
        <v>2</v>
      </c>
      <c r="N224" s="2">
        <v>6.0999999999999999E-2</v>
      </c>
      <c r="O224" s="2">
        <v>0.18099999999999999</v>
      </c>
      <c r="P224" s="2">
        <v>8.6999999999999994E-2</v>
      </c>
      <c r="R224" s="4">
        <f t="shared" si="10"/>
        <v>14</v>
      </c>
      <c r="S224" s="4">
        <f t="shared" si="11"/>
        <v>14</v>
      </c>
      <c r="T224" s="2">
        <f t="shared" si="21"/>
        <v>0.32899999999999996</v>
      </c>
      <c r="U224" s="2">
        <f t="shared" si="19"/>
        <v>6.738390032786886</v>
      </c>
      <c r="V224" s="2">
        <f t="shared" si="17"/>
        <v>2.2709491270718232</v>
      </c>
      <c r="W224" s="2">
        <f t="shared" si="20"/>
        <v>4.724618298850574</v>
      </c>
      <c r="X224" t="s">
        <v>31</v>
      </c>
    </row>
    <row r="225" spans="2:24" x14ac:dyDescent="0.2">
      <c r="B225" t="s">
        <v>78</v>
      </c>
      <c r="C225">
        <v>14</v>
      </c>
      <c r="D225">
        <v>14</v>
      </c>
      <c r="E225">
        <v>256</v>
      </c>
      <c r="F225">
        <v>16</v>
      </c>
      <c r="G225">
        <v>256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  <c r="N225" s="2">
        <v>6.0999999999999999E-2</v>
      </c>
      <c r="O225" s="2">
        <v>6.3E-2</v>
      </c>
      <c r="P225" s="2">
        <v>8.1000000000000003E-2</v>
      </c>
      <c r="R225" s="4">
        <f t="shared" si="10"/>
        <v>14</v>
      </c>
      <c r="S225" s="4">
        <f t="shared" si="11"/>
        <v>14</v>
      </c>
      <c r="T225" s="2">
        <f t="shared" si="21"/>
        <v>0.20500000000000002</v>
      </c>
      <c r="U225" s="2">
        <f t="shared" si="19"/>
        <v>6.738390032786886</v>
      </c>
      <c r="V225" s="2">
        <f t="shared" si="17"/>
        <v>6.524472888888889</v>
      </c>
      <c r="W225" s="2">
        <f t="shared" si="20"/>
        <v>5.0745900246913571</v>
      </c>
      <c r="X225" t="s">
        <v>31</v>
      </c>
    </row>
    <row r="226" spans="2:24" x14ac:dyDescent="0.2">
      <c r="B226" t="s">
        <v>78</v>
      </c>
      <c r="C226">
        <v>14</v>
      </c>
      <c r="D226">
        <v>14</v>
      </c>
      <c r="E226">
        <v>256</v>
      </c>
      <c r="F226">
        <v>16</v>
      </c>
      <c r="G226">
        <v>256</v>
      </c>
      <c r="H226">
        <v>3</v>
      </c>
      <c r="I226">
        <v>3</v>
      </c>
      <c r="J226">
        <v>1</v>
      </c>
      <c r="K226">
        <v>1</v>
      </c>
      <c r="L226">
        <v>1</v>
      </c>
      <c r="M226">
        <v>1</v>
      </c>
      <c r="N226" s="2">
        <v>0.154</v>
      </c>
      <c r="O226" s="2">
        <v>0.153</v>
      </c>
      <c r="P226" s="2">
        <v>0.156</v>
      </c>
      <c r="R226" s="4">
        <f t="shared" si="10"/>
        <v>14</v>
      </c>
      <c r="S226" s="4">
        <f t="shared" si="11"/>
        <v>14</v>
      </c>
      <c r="T226" s="2">
        <f t="shared" si="21"/>
        <v>0.46299999999999997</v>
      </c>
      <c r="U226" s="2">
        <f t="shared" si="19"/>
        <v>24.021922909090911</v>
      </c>
      <c r="V226" s="2">
        <f t="shared" si="17"/>
        <v>24.178928941176469</v>
      </c>
      <c r="W226" s="2">
        <f t="shared" si="20"/>
        <v>23.713949538461538</v>
      </c>
      <c r="X226" t="s">
        <v>49</v>
      </c>
    </row>
    <row r="227" spans="2:24" x14ac:dyDescent="0.2">
      <c r="B227" t="s">
        <v>78</v>
      </c>
      <c r="C227" s="1">
        <v>14</v>
      </c>
      <c r="D227" s="1">
        <v>14</v>
      </c>
      <c r="E227" s="1">
        <v>256</v>
      </c>
      <c r="F227" s="1">
        <v>16</v>
      </c>
      <c r="G227" s="1">
        <v>1024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2</v>
      </c>
      <c r="N227" s="2">
        <v>6.2E-2</v>
      </c>
      <c r="O227" s="2">
        <v>0.129</v>
      </c>
      <c r="P227" s="2">
        <v>0.113</v>
      </c>
      <c r="R227" s="4">
        <f t="shared" si="10"/>
        <v>7</v>
      </c>
      <c r="S227" s="4">
        <f t="shared" si="11"/>
        <v>7</v>
      </c>
      <c r="T227" s="2">
        <f t="shared" si="21"/>
        <v>0.30399999999999999</v>
      </c>
      <c r="U227" s="2">
        <f t="shared" si="19"/>
        <v>6.6297063225806445</v>
      </c>
      <c r="V227" s="2">
        <f t="shared" si="17"/>
        <v>3.1863704806201554</v>
      </c>
      <c r="W227" s="2">
        <f t="shared" si="20"/>
        <v>3.6375379823008847</v>
      </c>
      <c r="X227" t="s">
        <v>31</v>
      </c>
    </row>
    <row r="228" spans="2:24" x14ac:dyDescent="0.2">
      <c r="B228" t="s">
        <v>78</v>
      </c>
      <c r="C228">
        <v>7</v>
      </c>
      <c r="D228">
        <v>7</v>
      </c>
      <c r="E228">
        <v>512</v>
      </c>
      <c r="F228">
        <v>16</v>
      </c>
      <c r="G228">
        <v>512</v>
      </c>
      <c r="H228">
        <v>1</v>
      </c>
      <c r="I228">
        <v>1</v>
      </c>
      <c r="J228">
        <v>0</v>
      </c>
      <c r="K228">
        <v>0</v>
      </c>
      <c r="L228">
        <v>1</v>
      </c>
      <c r="M228">
        <v>1</v>
      </c>
      <c r="N228" s="2">
        <v>7.0999999999999994E-2</v>
      </c>
      <c r="O228" s="2">
        <v>7.6999999999999999E-2</v>
      </c>
      <c r="P228" s="2">
        <v>0.107</v>
      </c>
      <c r="R228" s="4">
        <f t="shared" si="10"/>
        <v>7</v>
      </c>
      <c r="S228" s="4">
        <f t="shared" si="11"/>
        <v>7</v>
      </c>
      <c r="T228" s="2">
        <f t="shared" si="21"/>
        <v>0.255</v>
      </c>
      <c r="U228" s="2">
        <f t="shared" si="19"/>
        <v>5.7893210140845079</v>
      </c>
      <c r="V228" s="2">
        <f t="shared" si="17"/>
        <v>5.3382050909090912</v>
      </c>
      <c r="W228" s="2">
        <f t="shared" si="20"/>
        <v>3.8415120747663551</v>
      </c>
      <c r="X228" t="s">
        <v>51</v>
      </c>
    </row>
    <row r="229" spans="2:24" x14ac:dyDescent="0.2">
      <c r="B229" t="s">
        <v>78</v>
      </c>
      <c r="C229">
        <v>7</v>
      </c>
      <c r="D229">
        <v>7</v>
      </c>
      <c r="E229">
        <v>2048</v>
      </c>
      <c r="F229">
        <v>16</v>
      </c>
      <c r="G229">
        <v>512</v>
      </c>
      <c r="H229">
        <v>1</v>
      </c>
      <c r="I229">
        <v>1</v>
      </c>
      <c r="J229">
        <v>3</v>
      </c>
      <c r="K229">
        <v>3</v>
      </c>
      <c r="L229">
        <v>2</v>
      </c>
      <c r="M229">
        <v>2</v>
      </c>
      <c r="N229" s="2">
        <v>0.22900000000000001</v>
      </c>
      <c r="O229" s="2">
        <v>0.21199999999999999</v>
      </c>
      <c r="P229" s="2">
        <v>0.26300000000000001</v>
      </c>
      <c r="R229" s="4">
        <f t="shared" si="10"/>
        <v>7</v>
      </c>
      <c r="S229" s="4">
        <f t="shared" si="11"/>
        <v>7</v>
      </c>
      <c r="T229" s="2">
        <f t="shared" si="21"/>
        <v>0.70399999999999996</v>
      </c>
      <c r="U229" s="2">
        <f t="shared" si="19"/>
        <v>7.1797692925764194</v>
      </c>
      <c r="V229" s="2">
        <f t="shared" si="17"/>
        <v>7.755505509433962</v>
      </c>
      <c r="W229" s="2">
        <f t="shared" si="20"/>
        <v>6.2515861901140681</v>
      </c>
      <c r="X229" t="s">
        <v>51</v>
      </c>
    </row>
    <row r="230" spans="2:24" x14ac:dyDescent="0.2">
      <c r="B230" s="1" t="s">
        <v>76</v>
      </c>
      <c r="C230" s="9">
        <v>700</v>
      </c>
      <c r="D230">
        <v>161</v>
      </c>
      <c r="E230">
        <v>1</v>
      </c>
      <c r="F230">
        <v>16</v>
      </c>
      <c r="G230">
        <v>64</v>
      </c>
      <c r="H230">
        <v>5</v>
      </c>
      <c r="I230">
        <v>5</v>
      </c>
      <c r="J230">
        <v>1</v>
      </c>
      <c r="K230">
        <v>1</v>
      </c>
      <c r="L230">
        <v>2</v>
      </c>
      <c r="M230">
        <v>2</v>
      </c>
      <c r="N230" s="2">
        <v>0.37</v>
      </c>
      <c r="O230" s="2" t="s">
        <v>45</v>
      </c>
      <c r="P230" s="2">
        <v>0.44400000000000001</v>
      </c>
      <c r="R230" s="4">
        <f t="shared" si="10"/>
        <v>349</v>
      </c>
      <c r="S230" s="4">
        <f t="shared" si="11"/>
        <v>80</v>
      </c>
      <c r="T230" s="2">
        <f>N230+P230</f>
        <v>0.81400000000000006</v>
      </c>
      <c r="U230" s="2">
        <f t="shared" si="19"/>
        <v>3.8635243243243242</v>
      </c>
      <c r="V230" s="2" t="s">
        <v>45</v>
      </c>
      <c r="W230" s="2">
        <f t="shared" si="20"/>
        <v>3.2196036036036033</v>
      </c>
      <c r="X230" t="s">
        <v>31</v>
      </c>
    </row>
    <row r="231" spans="2:24" x14ac:dyDescent="0.2">
      <c r="B231" s="1" t="s">
        <v>76</v>
      </c>
      <c r="C231">
        <v>350</v>
      </c>
      <c r="D231">
        <v>80</v>
      </c>
      <c r="E231">
        <v>64</v>
      </c>
      <c r="F231">
        <v>16</v>
      </c>
      <c r="G231">
        <v>64</v>
      </c>
      <c r="H231">
        <v>3</v>
      </c>
      <c r="I231">
        <v>3</v>
      </c>
      <c r="J231">
        <v>1</v>
      </c>
      <c r="K231">
        <v>1</v>
      </c>
      <c r="L231">
        <v>1</v>
      </c>
      <c r="M231">
        <v>1</v>
      </c>
      <c r="N231" s="2">
        <v>2.3439999999999999</v>
      </c>
      <c r="O231" s="2">
        <v>2.4049999999999998</v>
      </c>
      <c r="P231" s="2">
        <v>3.7269999999999999</v>
      </c>
      <c r="R231" s="4">
        <f t="shared" si="10"/>
        <v>350</v>
      </c>
      <c r="S231" s="4">
        <f t="shared" si="11"/>
        <v>80</v>
      </c>
      <c r="T231" s="2">
        <f t="shared" ref="T231:T269" si="22">N231+O231+P231</f>
        <v>8.4759999999999991</v>
      </c>
      <c r="U231" s="2">
        <f t="shared" si="19"/>
        <v>14.091358361774747</v>
      </c>
      <c r="V231" s="2">
        <f t="shared" ref="V231:V269" si="23">(2*$R231*$S231*$F231*$G231*$E231*$I231*$H231)/(O231/1000)/10^12</f>
        <v>13.733947609147609</v>
      </c>
      <c r="W231" s="2">
        <f t="shared" si="20"/>
        <v>8.862394419103838</v>
      </c>
      <c r="X231" t="s">
        <v>49</v>
      </c>
    </row>
    <row r="232" spans="2:24" x14ac:dyDescent="0.2">
      <c r="B232" s="1" t="s">
        <v>76</v>
      </c>
      <c r="C232">
        <v>350</v>
      </c>
      <c r="D232">
        <v>80</v>
      </c>
      <c r="E232">
        <v>64</v>
      </c>
      <c r="F232">
        <v>16</v>
      </c>
      <c r="G232">
        <v>128</v>
      </c>
      <c r="H232">
        <v>5</v>
      </c>
      <c r="I232">
        <v>5</v>
      </c>
      <c r="J232">
        <v>1</v>
      </c>
      <c r="K232">
        <v>1</v>
      </c>
      <c r="L232">
        <v>2</v>
      </c>
      <c r="M232">
        <v>2</v>
      </c>
      <c r="N232" s="2">
        <v>3.1579999999999999</v>
      </c>
      <c r="O232" s="2">
        <v>6.26</v>
      </c>
      <c r="P232" s="2">
        <v>3.4460000000000002</v>
      </c>
      <c r="R232" s="4">
        <f t="shared" si="10"/>
        <v>174</v>
      </c>
      <c r="S232" s="4">
        <f t="shared" si="11"/>
        <v>39</v>
      </c>
      <c r="T232" s="2">
        <f t="shared" si="22"/>
        <v>12.863999999999999</v>
      </c>
      <c r="U232" s="2">
        <f t="shared" si="19"/>
        <v>14.082561621279291</v>
      </c>
      <c r="V232" s="2">
        <f t="shared" si="23"/>
        <v>7.1042699041533544</v>
      </c>
      <c r="W232" s="2">
        <f t="shared" si="20"/>
        <v>12.905609286128843</v>
      </c>
      <c r="X232" t="s">
        <v>31</v>
      </c>
    </row>
    <row r="233" spans="2:24" x14ac:dyDescent="0.2">
      <c r="B233" s="1" t="s">
        <v>76</v>
      </c>
      <c r="C233">
        <v>175</v>
      </c>
      <c r="D233">
        <v>40</v>
      </c>
      <c r="E233">
        <v>128</v>
      </c>
      <c r="F233">
        <v>16</v>
      </c>
      <c r="G233">
        <v>128</v>
      </c>
      <c r="H233">
        <v>3</v>
      </c>
      <c r="I233">
        <v>3</v>
      </c>
      <c r="J233">
        <v>1</v>
      </c>
      <c r="K233">
        <v>1</v>
      </c>
      <c r="L233">
        <v>1</v>
      </c>
      <c r="M233">
        <v>1</v>
      </c>
      <c r="N233" s="2">
        <v>1.24</v>
      </c>
      <c r="O233" s="2">
        <v>1.1890000000000001</v>
      </c>
      <c r="P233" s="2">
        <v>1.2310000000000001</v>
      </c>
      <c r="R233" s="4">
        <f t="shared" si="10"/>
        <v>175</v>
      </c>
      <c r="S233" s="4">
        <f t="shared" si="11"/>
        <v>40</v>
      </c>
      <c r="T233" s="2">
        <f t="shared" si="22"/>
        <v>3.66</v>
      </c>
      <c r="U233" s="2">
        <f t="shared" si="19"/>
        <v>26.637212903225805</v>
      </c>
      <c r="V233" s="2">
        <f t="shared" si="23"/>
        <v>27.779767872161479</v>
      </c>
      <c r="W233" s="2">
        <f t="shared" si="20"/>
        <v>26.831961007311126</v>
      </c>
      <c r="X233" t="s">
        <v>49</v>
      </c>
    </row>
    <row r="234" spans="2:24" x14ac:dyDescent="0.2">
      <c r="B234" s="1" t="s">
        <v>76</v>
      </c>
      <c r="C234">
        <v>175</v>
      </c>
      <c r="D234">
        <v>40</v>
      </c>
      <c r="E234">
        <v>128</v>
      </c>
      <c r="F234">
        <v>16</v>
      </c>
      <c r="G234">
        <v>256</v>
      </c>
      <c r="H234">
        <v>5</v>
      </c>
      <c r="I234">
        <v>5</v>
      </c>
      <c r="J234">
        <v>1</v>
      </c>
      <c r="K234">
        <v>1</v>
      </c>
      <c r="L234">
        <v>2</v>
      </c>
      <c r="M234">
        <v>2</v>
      </c>
      <c r="N234" s="2">
        <v>3.2530000000000001</v>
      </c>
      <c r="O234" s="2">
        <v>4.5759999999999996</v>
      </c>
      <c r="P234" s="2">
        <v>3.113</v>
      </c>
      <c r="R234" s="4">
        <f t="shared" si="10"/>
        <v>87</v>
      </c>
      <c r="S234" s="4">
        <f t="shared" si="11"/>
        <v>19</v>
      </c>
      <c r="T234" s="2">
        <f t="shared" si="22"/>
        <v>10.942</v>
      </c>
      <c r="U234" s="2">
        <f t="shared" si="19"/>
        <v>13.320751060559482</v>
      </c>
      <c r="V234" s="2">
        <f t="shared" si="23"/>
        <v>9.4694937062937079</v>
      </c>
      <c r="W234" s="2">
        <f t="shared" si="20"/>
        <v>13.919821137166721</v>
      </c>
      <c r="X234" t="s">
        <v>74</v>
      </c>
    </row>
    <row r="235" spans="2:24" x14ac:dyDescent="0.2">
      <c r="B235" s="1" t="s">
        <v>76</v>
      </c>
      <c r="C235">
        <v>84</v>
      </c>
      <c r="D235">
        <v>20</v>
      </c>
      <c r="E235">
        <v>256</v>
      </c>
      <c r="F235">
        <v>16</v>
      </c>
      <c r="G235">
        <v>256</v>
      </c>
      <c r="H235">
        <v>3</v>
      </c>
      <c r="I235">
        <v>3</v>
      </c>
      <c r="J235">
        <v>1</v>
      </c>
      <c r="K235">
        <v>1</v>
      </c>
      <c r="L235">
        <v>1</v>
      </c>
      <c r="M235">
        <v>1</v>
      </c>
      <c r="N235" s="2">
        <v>0.94299999999999995</v>
      </c>
      <c r="O235" s="2">
        <v>0.92500000000000004</v>
      </c>
      <c r="P235" s="2">
        <v>0.872</v>
      </c>
      <c r="R235" s="4">
        <f t="shared" si="10"/>
        <v>84</v>
      </c>
      <c r="S235" s="4">
        <f t="shared" si="11"/>
        <v>20</v>
      </c>
      <c r="T235" s="2">
        <f t="shared" si="22"/>
        <v>2.7399999999999998</v>
      </c>
      <c r="U235" s="2">
        <f t="shared" si="19"/>
        <v>33.625597285259815</v>
      </c>
      <c r="V235" s="2">
        <f t="shared" si="23"/>
        <v>34.279933232432427</v>
      </c>
      <c r="W235" s="2">
        <f t="shared" si="20"/>
        <v>36.36346128440367</v>
      </c>
      <c r="X235" t="s">
        <v>49</v>
      </c>
    </row>
    <row r="236" spans="2:24" x14ac:dyDescent="0.2">
      <c r="B236" s="1" t="s">
        <v>76</v>
      </c>
      <c r="C236">
        <v>84</v>
      </c>
      <c r="D236">
        <v>20</v>
      </c>
      <c r="E236">
        <v>256</v>
      </c>
      <c r="F236">
        <v>16</v>
      </c>
      <c r="G236">
        <v>512</v>
      </c>
      <c r="H236">
        <v>5</v>
      </c>
      <c r="I236">
        <v>5</v>
      </c>
      <c r="J236">
        <v>1</v>
      </c>
      <c r="K236">
        <v>1</v>
      </c>
      <c r="L236">
        <v>2</v>
      </c>
      <c r="M236">
        <v>2</v>
      </c>
      <c r="N236" s="2">
        <v>3.26</v>
      </c>
      <c r="O236" s="2">
        <v>3.7389999999999999</v>
      </c>
      <c r="P236" s="2">
        <v>2.8719999999999999</v>
      </c>
      <c r="R236" s="4">
        <f t="shared" si="10"/>
        <v>41</v>
      </c>
      <c r="S236" s="4">
        <f t="shared" si="11"/>
        <v>9</v>
      </c>
      <c r="T236" s="2">
        <f t="shared" si="22"/>
        <v>9.8709999999999987</v>
      </c>
      <c r="U236" s="2">
        <f t="shared" si="19"/>
        <v>11.868851042944785</v>
      </c>
      <c r="V236" s="2">
        <f t="shared" si="23"/>
        <v>10.34834297940626</v>
      </c>
      <c r="W236" s="2">
        <f t="shared" si="20"/>
        <v>13.472303064066852</v>
      </c>
      <c r="X236" t="s">
        <v>74</v>
      </c>
    </row>
    <row r="237" spans="2:24" x14ac:dyDescent="0.2">
      <c r="B237" s="1" t="s">
        <v>76</v>
      </c>
      <c r="C237">
        <v>42</v>
      </c>
      <c r="D237">
        <v>10</v>
      </c>
      <c r="E237">
        <v>512</v>
      </c>
      <c r="F237">
        <v>16</v>
      </c>
      <c r="G237">
        <v>512</v>
      </c>
      <c r="H237">
        <v>3</v>
      </c>
      <c r="I237">
        <v>3</v>
      </c>
      <c r="J237">
        <v>1</v>
      </c>
      <c r="K237">
        <v>1</v>
      </c>
      <c r="L237">
        <v>1</v>
      </c>
      <c r="M237">
        <v>1</v>
      </c>
      <c r="N237" s="2">
        <v>1.131</v>
      </c>
      <c r="O237" s="2">
        <v>1.107</v>
      </c>
      <c r="P237" s="2">
        <v>0.96899999999999997</v>
      </c>
      <c r="R237" s="4">
        <f t="shared" si="10"/>
        <v>42</v>
      </c>
      <c r="S237" s="4">
        <f t="shared" si="11"/>
        <v>10</v>
      </c>
      <c r="T237" s="2">
        <f t="shared" si="22"/>
        <v>3.2069999999999999</v>
      </c>
      <c r="U237" s="2">
        <f t="shared" si="19"/>
        <v>28.036196498673739</v>
      </c>
      <c r="V237" s="2">
        <f t="shared" si="23"/>
        <v>28.644027317073171</v>
      </c>
      <c r="W237" s="2">
        <f t="shared" si="20"/>
        <v>32.723362476780181</v>
      </c>
      <c r="X237" t="s">
        <v>49</v>
      </c>
    </row>
    <row r="238" spans="2:24" x14ac:dyDescent="0.2">
      <c r="B238" s="1" t="s">
        <v>80</v>
      </c>
      <c r="C238">
        <v>112</v>
      </c>
      <c r="D238">
        <v>112</v>
      </c>
      <c r="E238">
        <v>64</v>
      </c>
      <c r="F238">
        <v>8</v>
      </c>
      <c r="G238">
        <v>64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0.14699999999999999</v>
      </c>
      <c r="O238" s="2">
        <v>0.14699999999999999</v>
      </c>
      <c r="P238" s="2">
        <v>0.184</v>
      </c>
      <c r="R238" s="4">
        <f t="shared" si="10"/>
        <v>112</v>
      </c>
      <c r="S238" s="4">
        <f t="shared" si="11"/>
        <v>112</v>
      </c>
      <c r="T238" s="2">
        <f t="shared" si="22"/>
        <v>0.47799999999999998</v>
      </c>
      <c r="U238" s="2">
        <f t="shared" si="19"/>
        <v>5.5924053333333337</v>
      </c>
      <c r="V238" s="2">
        <f t="shared" si="23"/>
        <v>5.5924053333333337</v>
      </c>
      <c r="W238" s="2">
        <f t="shared" si="20"/>
        <v>4.4678455652173916</v>
      </c>
      <c r="X238" t="s">
        <v>51</v>
      </c>
    </row>
    <row r="239" spans="2:24" x14ac:dyDescent="0.2">
      <c r="B239" s="1" t="s">
        <v>80</v>
      </c>
      <c r="C239">
        <v>56</v>
      </c>
      <c r="D239">
        <v>56</v>
      </c>
      <c r="E239">
        <v>64</v>
      </c>
      <c r="F239">
        <v>8</v>
      </c>
      <c r="G239">
        <v>256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9.2999999999999999E-2</v>
      </c>
      <c r="O239" s="2">
        <v>0.11799999999999999</v>
      </c>
      <c r="P239" s="2">
        <v>0.185</v>
      </c>
      <c r="R239" s="4">
        <f t="shared" si="10"/>
        <v>56</v>
      </c>
      <c r="S239" s="4">
        <f t="shared" si="11"/>
        <v>56</v>
      </c>
      <c r="T239" s="2">
        <f t="shared" si="22"/>
        <v>0.39600000000000002</v>
      </c>
      <c r="U239" s="2">
        <f t="shared" si="19"/>
        <v>8.8396084301075266</v>
      </c>
      <c r="V239" s="2">
        <f t="shared" si="23"/>
        <v>6.9668100338983052</v>
      </c>
      <c r="W239" s="2">
        <f t="shared" si="20"/>
        <v>4.4436950486486486</v>
      </c>
      <c r="X239" t="s">
        <v>31</v>
      </c>
    </row>
    <row r="240" spans="2:24" x14ac:dyDescent="0.2">
      <c r="B240" s="1" t="s">
        <v>80</v>
      </c>
      <c r="C240">
        <v>56</v>
      </c>
      <c r="D240">
        <v>56</v>
      </c>
      <c r="E240">
        <v>256</v>
      </c>
      <c r="F240">
        <v>8</v>
      </c>
      <c r="G240">
        <v>64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 s="2">
        <v>0.11</v>
      </c>
      <c r="O240" s="2">
        <v>9.0999999999999998E-2</v>
      </c>
      <c r="P240" s="2">
        <v>0.216</v>
      </c>
      <c r="R240" s="4">
        <f t="shared" si="10"/>
        <v>56</v>
      </c>
      <c r="S240" s="4">
        <f t="shared" si="11"/>
        <v>56</v>
      </c>
      <c r="T240" s="2">
        <f t="shared" si="22"/>
        <v>0.41700000000000004</v>
      </c>
      <c r="U240" s="2">
        <f t="shared" ref="U240:U269" si="24">(2*$R240*$S240*$F240*$G240*$E240*$I240*$H240)/(N240/1000)/10^12</f>
        <v>7.4734871272727261</v>
      </c>
      <c r="V240" s="2">
        <f t="shared" si="23"/>
        <v>9.0338855384615382</v>
      </c>
      <c r="W240" s="2">
        <f t="shared" ref="W240:W269" si="25">(2*$R240*$S240*$F240*$G240*$E240*$I240*$H240)/(P240/1000)/10^12</f>
        <v>3.8059425185185187</v>
      </c>
      <c r="X240" t="s">
        <v>51</v>
      </c>
    </row>
    <row r="241" spans="2:24" x14ac:dyDescent="0.2">
      <c r="B241" s="1" t="s">
        <v>80</v>
      </c>
      <c r="C241">
        <v>56</v>
      </c>
      <c r="D241">
        <v>56</v>
      </c>
      <c r="E241">
        <v>256</v>
      </c>
      <c r="F241">
        <v>8</v>
      </c>
      <c r="G241">
        <v>128</v>
      </c>
      <c r="H241">
        <v>1</v>
      </c>
      <c r="I241">
        <v>1</v>
      </c>
      <c r="J241">
        <v>0</v>
      </c>
      <c r="K241">
        <v>0</v>
      </c>
      <c r="L241">
        <v>2</v>
      </c>
      <c r="M241">
        <v>2</v>
      </c>
      <c r="N241" s="2">
        <v>6.4000000000000001E-2</v>
      </c>
      <c r="O241" s="2">
        <v>0.14499999999999999</v>
      </c>
      <c r="P241" s="2">
        <v>0.114</v>
      </c>
      <c r="R241" s="4">
        <f t="shared" ref="R241:R269" si="26">1+ROUNDDOWN((($C241-$H241+2*$J241)/$L241),0)</f>
        <v>28</v>
      </c>
      <c r="S241" s="4">
        <f t="shared" ref="S241:S269" si="27">1+ROUNDDOWN((($D241-$I241+2*$K241)/$M241),0)</f>
        <v>28</v>
      </c>
      <c r="T241" s="2">
        <f t="shared" si="22"/>
        <v>0.32300000000000001</v>
      </c>
      <c r="U241" s="2">
        <f t="shared" si="24"/>
        <v>6.4225279999999998</v>
      </c>
      <c r="V241" s="2">
        <f t="shared" si="23"/>
        <v>2.8347709793103446</v>
      </c>
      <c r="W241" s="2">
        <f t="shared" si="25"/>
        <v>3.6056297543859648</v>
      </c>
      <c r="X241" t="s">
        <v>31</v>
      </c>
    </row>
    <row r="242" spans="2:24" x14ac:dyDescent="0.2">
      <c r="B242" s="1" t="s">
        <v>80</v>
      </c>
      <c r="C242" s="1">
        <v>28</v>
      </c>
      <c r="D242" s="1">
        <v>28</v>
      </c>
      <c r="E242" s="1">
        <v>128</v>
      </c>
      <c r="F242">
        <v>8</v>
      </c>
      <c r="G242" s="1">
        <v>512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8.5000000000000006E-2</v>
      </c>
      <c r="O242" s="2">
        <v>0.106</v>
      </c>
      <c r="P242" s="2">
        <v>0.17</v>
      </c>
      <c r="R242" s="4">
        <f t="shared" si="26"/>
        <v>28</v>
      </c>
      <c r="S242" s="4">
        <f t="shared" si="27"/>
        <v>28</v>
      </c>
      <c r="T242" s="2">
        <f t="shared" si="22"/>
        <v>0.36099999999999999</v>
      </c>
      <c r="U242" s="2">
        <f t="shared" si="24"/>
        <v>9.6715715764705887</v>
      </c>
      <c r="V242" s="2">
        <f t="shared" si="23"/>
        <v>7.755505509433962</v>
      </c>
      <c r="W242" s="2">
        <f t="shared" si="25"/>
        <v>4.8357857882352944</v>
      </c>
      <c r="X242" t="s">
        <v>31</v>
      </c>
    </row>
    <row r="243" spans="2:24" x14ac:dyDescent="0.2">
      <c r="B243" s="1" t="s">
        <v>80</v>
      </c>
      <c r="C243" s="1">
        <v>28</v>
      </c>
      <c r="D243" s="1">
        <v>28</v>
      </c>
      <c r="E243" s="1">
        <v>512</v>
      </c>
      <c r="F243">
        <v>8</v>
      </c>
      <c r="G243" s="1">
        <v>128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1</v>
      </c>
      <c r="N243" s="2">
        <v>0.104</v>
      </c>
      <c r="O243" s="2">
        <v>8.5000000000000006E-2</v>
      </c>
      <c r="P243" s="2">
        <v>0.13700000000000001</v>
      </c>
      <c r="R243" s="4">
        <f t="shared" si="26"/>
        <v>28</v>
      </c>
      <c r="S243" s="4">
        <f t="shared" si="27"/>
        <v>28</v>
      </c>
      <c r="T243" s="2">
        <f t="shared" si="22"/>
        <v>0.32600000000000001</v>
      </c>
      <c r="U243" s="2">
        <f t="shared" si="24"/>
        <v>7.9046498461538466</v>
      </c>
      <c r="V243" s="2">
        <f t="shared" si="23"/>
        <v>9.6715715764705887</v>
      </c>
      <c r="W243" s="2">
        <f t="shared" si="25"/>
        <v>6.0006101021897802</v>
      </c>
      <c r="X243" t="s">
        <v>31</v>
      </c>
    </row>
    <row r="244" spans="2:24" x14ac:dyDescent="0.2">
      <c r="B244" s="1" t="s">
        <v>80</v>
      </c>
      <c r="C244" s="1">
        <v>28</v>
      </c>
      <c r="D244" s="1">
        <v>28</v>
      </c>
      <c r="E244" s="1">
        <v>512</v>
      </c>
      <c r="F244">
        <v>8</v>
      </c>
      <c r="G244" s="1">
        <v>256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2</v>
      </c>
      <c r="N244" s="2">
        <v>7.0999999999999994E-2</v>
      </c>
      <c r="O244" s="2">
        <v>0.13200000000000001</v>
      </c>
      <c r="P244" s="2">
        <v>8.6999999999999994E-2</v>
      </c>
      <c r="R244" s="4">
        <f t="shared" si="26"/>
        <v>14</v>
      </c>
      <c r="S244" s="4">
        <f t="shared" si="27"/>
        <v>14</v>
      </c>
      <c r="T244" s="2">
        <f t="shared" si="22"/>
        <v>0.29000000000000004</v>
      </c>
      <c r="U244" s="2">
        <f t="shared" si="24"/>
        <v>5.7893210140845079</v>
      </c>
      <c r="V244" s="2">
        <f t="shared" si="23"/>
        <v>3.1139529696969692</v>
      </c>
      <c r="W244" s="2">
        <f t="shared" si="25"/>
        <v>4.724618298850574</v>
      </c>
      <c r="X244" t="s">
        <v>51</v>
      </c>
    </row>
    <row r="245" spans="2:24" x14ac:dyDescent="0.2">
      <c r="B245" s="1" t="s">
        <v>80</v>
      </c>
      <c r="C245" s="1">
        <v>14</v>
      </c>
      <c r="D245" s="1">
        <v>14</v>
      </c>
      <c r="E245" s="1">
        <v>256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1</v>
      </c>
      <c r="M245" s="1">
        <v>1</v>
      </c>
      <c r="N245" s="2">
        <v>0.10299999999999999</v>
      </c>
      <c r="O245" s="2">
        <v>0.191</v>
      </c>
      <c r="P245" s="2">
        <v>0.121</v>
      </c>
      <c r="R245" s="4">
        <f t="shared" si="26"/>
        <v>14</v>
      </c>
      <c r="S245" s="4">
        <f t="shared" si="27"/>
        <v>14</v>
      </c>
      <c r="T245" s="2">
        <f t="shared" si="22"/>
        <v>0.41499999999999998</v>
      </c>
      <c r="U245" s="2">
        <f t="shared" si="24"/>
        <v>7.9813940194174755</v>
      </c>
      <c r="V245" s="2">
        <f t="shared" si="23"/>
        <v>4.3041025340314132</v>
      </c>
      <c r="W245" s="2">
        <f t="shared" si="25"/>
        <v>6.7940792066115705</v>
      </c>
      <c r="X245" t="s">
        <v>31</v>
      </c>
    </row>
    <row r="246" spans="2:24" x14ac:dyDescent="0.2">
      <c r="B246" s="1" t="s">
        <v>80</v>
      </c>
      <c r="C246" s="1">
        <v>28</v>
      </c>
      <c r="D246" s="1">
        <v>28</v>
      </c>
      <c r="E246" s="1">
        <v>512</v>
      </c>
      <c r="F246">
        <v>8</v>
      </c>
      <c r="G246" s="1">
        <v>1024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2">
        <v>0.188</v>
      </c>
      <c r="O246" s="2">
        <v>0.34300000000000003</v>
      </c>
      <c r="P246" s="2">
        <v>0.22500000000000001</v>
      </c>
      <c r="R246" s="4">
        <f t="shared" si="26"/>
        <v>14</v>
      </c>
      <c r="S246" s="4">
        <f t="shared" si="27"/>
        <v>14</v>
      </c>
      <c r="T246" s="2">
        <f t="shared" si="22"/>
        <v>0.75600000000000001</v>
      </c>
      <c r="U246" s="2">
        <f t="shared" si="24"/>
        <v>8.7455700425531919</v>
      </c>
      <c r="V246" s="2">
        <f t="shared" si="23"/>
        <v>4.7934902857142854</v>
      </c>
      <c r="W246" s="2">
        <f t="shared" si="25"/>
        <v>7.3074096355555556</v>
      </c>
      <c r="X246" t="s">
        <v>51</v>
      </c>
    </row>
    <row r="247" spans="2:24" x14ac:dyDescent="0.2">
      <c r="B247" s="1" t="s">
        <v>80</v>
      </c>
      <c r="C247" s="1">
        <v>14</v>
      </c>
      <c r="D247" s="1">
        <v>14</v>
      </c>
      <c r="E247" s="1">
        <v>1024</v>
      </c>
      <c r="F247">
        <v>8</v>
      </c>
      <c r="G247" s="1">
        <v>256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0.122</v>
      </c>
      <c r="O247" s="2">
        <v>0.107</v>
      </c>
      <c r="P247" s="2">
        <v>0.12</v>
      </c>
      <c r="R247" s="4">
        <f t="shared" si="26"/>
        <v>14</v>
      </c>
      <c r="S247" s="4">
        <f t="shared" si="27"/>
        <v>14</v>
      </c>
      <c r="T247" s="2">
        <f t="shared" si="22"/>
        <v>0.34899999999999998</v>
      </c>
      <c r="U247" s="2">
        <f t="shared" si="24"/>
        <v>6.738390032786886</v>
      </c>
      <c r="V247" s="2">
        <f t="shared" si="23"/>
        <v>7.6830241495327103</v>
      </c>
      <c r="W247" s="2">
        <f t="shared" si="25"/>
        <v>6.8506965333333341</v>
      </c>
      <c r="X247" t="s">
        <v>51</v>
      </c>
    </row>
    <row r="248" spans="2:24" x14ac:dyDescent="0.2">
      <c r="B248" s="1" t="s">
        <v>80</v>
      </c>
      <c r="C248" s="1">
        <v>14</v>
      </c>
      <c r="D248" s="1">
        <v>14</v>
      </c>
      <c r="E248" s="1">
        <v>256</v>
      </c>
      <c r="F248">
        <v>8</v>
      </c>
      <c r="G248" s="1">
        <v>1024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2">
        <v>0.105</v>
      </c>
      <c r="O248" s="2">
        <v>0.191</v>
      </c>
      <c r="P248" s="2">
        <v>0.17199999999999999</v>
      </c>
      <c r="R248" s="4">
        <f t="shared" si="26"/>
        <v>14</v>
      </c>
      <c r="S248" s="4">
        <f t="shared" si="27"/>
        <v>14</v>
      </c>
      <c r="T248" s="2">
        <f t="shared" si="22"/>
        <v>0.46799999999999997</v>
      </c>
      <c r="U248" s="2">
        <f t="shared" si="24"/>
        <v>7.8293674666666666</v>
      </c>
      <c r="V248" s="2">
        <f t="shared" si="23"/>
        <v>4.3041025340314132</v>
      </c>
      <c r="W248" s="2">
        <f t="shared" si="25"/>
        <v>4.7795557209302331</v>
      </c>
      <c r="X248" t="s">
        <v>51</v>
      </c>
    </row>
    <row r="249" spans="2:24" x14ac:dyDescent="0.2">
      <c r="B249" s="1" t="s">
        <v>80</v>
      </c>
      <c r="C249" s="1">
        <v>14</v>
      </c>
      <c r="D249" s="1">
        <v>14</v>
      </c>
      <c r="E249" s="1">
        <v>1024</v>
      </c>
      <c r="F249">
        <v>8</v>
      </c>
      <c r="G249" s="1">
        <v>512</v>
      </c>
      <c r="H249" s="1">
        <v>1</v>
      </c>
      <c r="I249" s="1">
        <v>1</v>
      </c>
      <c r="J249" s="1">
        <v>0</v>
      </c>
      <c r="K249" s="1">
        <v>0</v>
      </c>
      <c r="L249" s="1">
        <v>2</v>
      </c>
      <c r="M249" s="1">
        <v>2</v>
      </c>
      <c r="N249" s="2">
        <v>9.4E-2</v>
      </c>
      <c r="O249" s="2">
        <v>0.09</v>
      </c>
      <c r="P249" s="2">
        <v>9.9000000000000005E-2</v>
      </c>
      <c r="R249" s="4">
        <f t="shared" si="26"/>
        <v>7</v>
      </c>
      <c r="S249" s="4">
        <f t="shared" si="27"/>
        <v>7</v>
      </c>
      <c r="T249" s="2">
        <f t="shared" si="22"/>
        <v>0.28300000000000003</v>
      </c>
      <c r="U249" s="2">
        <f t="shared" si="24"/>
        <v>4.372785021276596</v>
      </c>
      <c r="V249" s="2">
        <f t="shared" si="23"/>
        <v>4.567131022222223</v>
      </c>
      <c r="W249" s="2">
        <f t="shared" si="25"/>
        <v>4.1519372929292926</v>
      </c>
      <c r="X249" t="s">
        <v>51</v>
      </c>
    </row>
    <row r="250" spans="2:24" x14ac:dyDescent="0.2">
      <c r="B250" s="1" t="s">
        <v>80</v>
      </c>
      <c r="C250" s="1">
        <v>7</v>
      </c>
      <c r="D250" s="1">
        <v>7</v>
      </c>
      <c r="E250" s="1">
        <v>512</v>
      </c>
      <c r="F250">
        <v>8</v>
      </c>
      <c r="G250" s="1">
        <v>512</v>
      </c>
      <c r="H250" s="1">
        <v>3</v>
      </c>
      <c r="I250" s="1">
        <v>3</v>
      </c>
      <c r="J250" s="1">
        <v>1</v>
      </c>
      <c r="K250" s="1">
        <v>1</v>
      </c>
      <c r="L250" s="1">
        <v>1</v>
      </c>
      <c r="M250" s="1">
        <v>1</v>
      </c>
      <c r="N250" s="2">
        <v>0.28100000000000003</v>
      </c>
      <c r="O250" s="2">
        <v>0.24299999999999999</v>
      </c>
      <c r="P250" s="2">
        <v>0.151</v>
      </c>
      <c r="R250" s="4">
        <f t="shared" si="26"/>
        <v>7</v>
      </c>
      <c r="S250" s="4">
        <f t="shared" si="27"/>
        <v>7</v>
      </c>
      <c r="T250" s="2">
        <f t="shared" si="22"/>
        <v>0.67500000000000004</v>
      </c>
      <c r="U250" s="2">
        <f t="shared" si="24"/>
        <v>6.5825198007117418</v>
      </c>
      <c r="V250" s="2">
        <f t="shared" si="23"/>
        <v>7.6118850370370374</v>
      </c>
      <c r="W250" s="2">
        <f t="shared" si="25"/>
        <v>12.249589827814571</v>
      </c>
      <c r="X250" t="s">
        <v>49</v>
      </c>
    </row>
    <row r="251" spans="2:24" x14ac:dyDescent="0.2">
      <c r="B251" s="1" t="s">
        <v>80</v>
      </c>
      <c r="C251" s="1">
        <v>7</v>
      </c>
      <c r="D251" s="1">
        <v>7</v>
      </c>
      <c r="E251" s="1">
        <v>512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1</v>
      </c>
      <c r="N251" s="2">
        <v>0.11700000000000001</v>
      </c>
      <c r="O251" s="2">
        <v>0.23799999999999999</v>
      </c>
      <c r="P251" s="2">
        <v>0.14899999999999999</v>
      </c>
      <c r="R251" s="4">
        <f t="shared" si="26"/>
        <v>7</v>
      </c>
      <c r="S251" s="4">
        <f t="shared" si="27"/>
        <v>7</v>
      </c>
      <c r="T251" s="2">
        <f t="shared" si="22"/>
        <v>0.504</v>
      </c>
      <c r="U251" s="2">
        <f t="shared" si="24"/>
        <v>7.0263554188034183</v>
      </c>
      <c r="V251" s="2">
        <f t="shared" si="23"/>
        <v>3.454132705882353</v>
      </c>
      <c r="W251" s="2">
        <f t="shared" si="25"/>
        <v>5.5173394899328869</v>
      </c>
      <c r="X251" s="1" t="s">
        <v>31</v>
      </c>
    </row>
    <row r="252" spans="2:24" x14ac:dyDescent="0.2">
      <c r="B252" s="1" t="s">
        <v>80</v>
      </c>
      <c r="C252" s="1">
        <v>14</v>
      </c>
      <c r="D252" s="1">
        <v>14</v>
      </c>
      <c r="E252" s="1">
        <v>1024</v>
      </c>
      <c r="F252">
        <v>8</v>
      </c>
      <c r="G252" s="1">
        <v>2048</v>
      </c>
      <c r="H252" s="1">
        <v>1</v>
      </c>
      <c r="I252" s="1">
        <v>1</v>
      </c>
      <c r="J252" s="1">
        <v>0</v>
      </c>
      <c r="K252" s="1">
        <v>0</v>
      </c>
      <c r="L252" s="1">
        <v>2</v>
      </c>
      <c r="M252" s="1">
        <v>2</v>
      </c>
      <c r="N252" s="2">
        <v>0.193</v>
      </c>
      <c r="O252" s="2">
        <v>0.27800000000000002</v>
      </c>
      <c r="P252" s="2">
        <v>0.26600000000000001</v>
      </c>
      <c r="R252" s="4">
        <f t="shared" si="26"/>
        <v>7</v>
      </c>
      <c r="S252" s="4">
        <f t="shared" si="27"/>
        <v>7</v>
      </c>
      <c r="T252" s="2">
        <f t="shared" si="22"/>
        <v>0.7370000000000001</v>
      </c>
      <c r="U252" s="2">
        <f t="shared" si="24"/>
        <v>8.5190008704663214</v>
      </c>
      <c r="V252" s="2">
        <f t="shared" si="23"/>
        <v>5.9142703884892081</v>
      </c>
      <c r="W252" s="2">
        <f t="shared" si="25"/>
        <v>6.1810795789473678</v>
      </c>
      <c r="X252" t="s">
        <v>31</v>
      </c>
    </row>
    <row r="253" spans="2:24" x14ac:dyDescent="0.2">
      <c r="B253" s="1" t="s">
        <v>80</v>
      </c>
      <c r="C253" s="1">
        <v>7</v>
      </c>
      <c r="D253" s="1">
        <v>7</v>
      </c>
      <c r="E253" s="1">
        <v>2048</v>
      </c>
      <c r="F253">
        <v>8</v>
      </c>
      <c r="G253" s="1">
        <v>512</v>
      </c>
      <c r="H253" s="1">
        <v>1</v>
      </c>
      <c r="I253" s="1">
        <v>1</v>
      </c>
      <c r="J253" s="1">
        <v>0</v>
      </c>
      <c r="K253" s="1">
        <v>0</v>
      </c>
      <c r="L253" s="1">
        <v>1</v>
      </c>
      <c r="M253" s="1">
        <v>1</v>
      </c>
      <c r="N253" s="2">
        <v>0.18099999999999999</v>
      </c>
      <c r="O253" s="2">
        <v>0.11</v>
      </c>
      <c r="P253" s="2">
        <v>0.14199999999999999</v>
      </c>
      <c r="R253" s="4">
        <f t="shared" si="26"/>
        <v>7</v>
      </c>
      <c r="S253" s="4">
        <f t="shared" si="27"/>
        <v>7</v>
      </c>
      <c r="T253" s="2">
        <f t="shared" si="22"/>
        <v>0.43299999999999994</v>
      </c>
      <c r="U253" s="2">
        <f t="shared" si="24"/>
        <v>4.5418982541436463</v>
      </c>
      <c r="V253" s="2">
        <f t="shared" si="23"/>
        <v>7.4734871272727261</v>
      </c>
      <c r="W253" s="2">
        <f t="shared" si="25"/>
        <v>5.7893210140845079</v>
      </c>
      <c r="X253" t="s">
        <v>51</v>
      </c>
    </row>
    <row r="254" spans="2:24" x14ac:dyDescent="0.2">
      <c r="B254" s="1" t="s">
        <v>80</v>
      </c>
      <c r="C254">
        <v>112</v>
      </c>
      <c r="D254">
        <v>112</v>
      </c>
      <c r="E254">
        <v>64</v>
      </c>
      <c r="F254">
        <v>16</v>
      </c>
      <c r="G254">
        <v>64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0.27200000000000002</v>
      </c>
      <c r="O254" s="2">
        <v>0.27</v>
      </c>
      <c r="P254" s="2">
        <v>0.58499999999999996</v>
      </c>
      <c r="R254" s="4">
        <f t="shared" si="26"/>
        <v>112</v>
      </c>
      <c r="S254" s="4">
        <f t="shared" si="27"/>
        <v>112</v>
      </c>
      <c r="T254" s="2">
        <f t="shared" si="22"/>
        <v>1.127</v>
      </c>
      <c r="U254" s="2">
        <f t="shared" si="24"/>
        <v>6.0447322352941182</v>
      </c>
      <c r="V254" s="2">
        <f t="shared" si="23"/>
        <v>6.0895080296296298</v>
      </c>
      <c r="W254" s="2">
        <f t="shared" si="25"/>
        <v>2.8105421675213678</v>
      </c>
      <c r="X254" t="s">
        <v>51</v>
      </c>
    </row>
    <row r="255" spans="2:24" x14ac:dyDescent="0.2">
      <c r="B255" s="1" t="s">
        <v>80</v>
      </c>
      <c r="C255">
        <v>56</v>
      </c>
      <c r="D255">
        <v>56</v>
      </c>
      <c r="E255">
        <v>64</v>
      </c>
      <c r="F255">
        <v>16</v>
      </c>
      <c r="G255">
        <v>256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0.16400000000000001</v>
      </c>
      <c r="O255" s="2">
        <v>0.20499999999999999</v>
      </c>
      <c r="P255" s="2">
        <v>0.27700000000000002</v>
      </c>
      <c r="R255" s="4">
        <f t="shared" si="26"/>
        <v>56</v>
      </c>
      <c r="S255" s="4">
        <f t="shared" si="27"/>
        <v>56</v>
      </c>
      <c r="T255" s="2">
        <f t="shared" si="22"/>
        <v>0.64600000000000002</v>
      </c>
      <c r="U255" s="2">
        <f t="shared" si="24"/>
        <v>10.025409560975609</v>
      </c>
      <c r="V255" s="2">
        <f t="shared" si="23"/>
        <v>8.0203276487804889</v>
      </c>
      <c r="W255" s="2">
        <f t="shared" si="25"/>
        <v>5.9356215451263532</v>
      </c>
      <c r="X255" s="1" t="s">
        <v>31</v>
      </c>
    </row>
    <row r="256" spans="2:24" x14ac:dyDescent="0.2">
      <c r="B256" s="1" t="s">
        <v>80</v>
      </c>
      <c r="C256">
        <v>56</v>
      </c>
      <c r="D256">
        <v>56</v>
      </c>
      <c r="E256">
        <v>256</v>
      </c>
      <c r="F256">
        <v>16</v>
      </c>
      <c r="G256">
        <v>64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 s="2">
        <v>0.21199999999999999</v>
      </c>
      <c r="O256" s="2">
        <v>0.16400000000000001</v>
      </c>
      <c r="P256" s="2">
        <v>0.38300000000000001</v>
      </c>
      <c r="R256" s="4">
        <f t="shared" si="26"/>
        <v>56</v>
      </c>
      <c r="S256" s="4">
        <f t="shared" si="27"/>
        <v>56</v>
      </c>
      <c r="T256" s="2">
        <f t="shared" si="22"/>
        <v>0.75900000000000001</v>
      </c>
      <c r="U256" s="2">
        <f t="shared" si="24"/>
        <v>7.755505509433962</v>
      </c>
      <c r="V256" s="2">
        <f t="shared" si="23"/>
        <v>10.025409560975609</v>
      </c>
      <c r="W256" s="2">
        <f t="shared" si="25"/>
        <v>4.2928646684073106</v>
      </c>
      <c r="X256" t="s">
        <v>51</v>
      </c>
    </row>
    <row r="257" spans="2:24" x14ac:dyDescent="0.2">
      <c r="B257" s="1" t="s">
        <v>80</v>
      </c>
      <c r="C257">
        <v>56</v>
      </c>
      <c r="D257">
        <v>56</v>
      </c>
      <c r="E257">
        <v>256</v>
      </c>
      <c r="F257">
        <v>16</v>
      </c>
      <c r="G257">
        <v>128</v>
      </c>
      <c r="H257">
        <v>1</v>
      </c>
      <c r="I257">
        <v>1</v>
      </c>
      <c r="J257">
        <v>0</v>
      </c>
      <c r="K257">
        <v>0</v>
      </c>
      <c r="L257">
        <v>2</v>
      </c>
      <c r="M257">
        <v>2</v>
      </c>
      <c r="N257" s="2">
        <v>0.106</v>
      </c>
      <c r="O257" s="2">
        <v>0.251</v>
      </c>
      <c r="P257" s="2">
        <v>0.151</v>
      </c>
      <c r="R257" s="4">
        <f t="shared" si="26"/>
        <v>28</v>
      </c>
      <c r="S257" s="4">
        <f t="shared" si="27"/>
        <v>28</v>
      </c>
      <c r="T257" s="2">
        <f t="shared" si="22"/>
        <v>0.50800000000000001</v>
      </c>
      <c r="U257" s="2">
        <f t="shared" si="24"/>
        <v>7.755505509433962</v>
      </c>
      <c r="V257" s="2">
        <f t="shared" si="23"/>
        <v>3.2752334023904384</v>
      </c>
      <c r="W257" s="2">
        <f t="shared" si="25"/>
        <v>5.4442621456953653</v>
      </c>
      <c r="X257" s="1" t="s">
        <v>31</v>
      </c>
    </row>
    <row r="258" spans="2:24" x14ac:dyDescent="0.2">
      <c r="B258" s="1" t="s">
        <v>80</v>
      </c>
      <c r="C258" s="1">
        <v>28</v>
      </c>
      <c r="D258" s="1">
        <v>28</v>
      </c>
      <c r="E258" s="1">
        <v>128</v>
      </c>
      <c r="F258">
        <v>16</v>
      </c>
      <c r="G258" s="1">
        <v>512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0.14299999999999999</v>
      </c>
      <c r="O258" s="2">
        <v>0.19400000000000001</v>
      </c>
      <c r="P258" s="2">
        <v>0.251</v>
      </c>
      <c r="R258" s="4">
        <f t="shared" si="26"/>
        <v>28</v>
      </c>
      <c r="S258" s="4">
        <f t="shared" si="27"/>
        <v>28</v>
      </c>
      <c r="T258" s="2">
        <f t="shared" si="22"/>
        <v>0.58799999999999997</v>
      </c>
      <c r="U258" s="2">
        <f t="shared" si="24"/>
        <v>11.497672503496506</v>
      </c>
      <c r="V258" s="2">
        <f t="shared" si="23"/>
        <v>8.4750884948453606</v>
      </c>
      <c r="W258" s="2">
        <f t="shared" si="25"/>
        <v>6.5504668047808767</v>
      </c>
      <c r="X258" s="1" t="s">
        <v>31</v>
      </c>
    </row>
    <row r="259" spans="2:24" x14ac:dyDescent="0.2">
      <c r="B259" s="1" t="s">
        <v>80</v>
      </c>
      <c r="C259" s="1">
        <v>28</v>
      </c>
      <c r="D259" s="1">
        <v>28</v>
      </c>
      <c r="E259" s="1">
        <v>512</v>
      </c>
      <c r="F259">
        <v>16</v>
      </c>
      <c r="G259" s="1">
        <v>128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2">
        <v>0.17299999999999999</v>
      </c>
      <c r="O259" s="2">
        <v>0.14599999999999999</v>
      </c>
      <c r="P259" s="2">
        <v>0.189</v>
      </c>
      <c r="R259" s="4">
        <f t="shared" si="26"/>
        <v>28</v>
      </c>
      <c r="S259" s="4">
        <f t="shared" si="27"/>
        <v>28</v>
      </c>
      <c r="T259" s="2">
        <f t="shared" si="22"/>
        <v>0.50800000000000001</v>
      </c>
      <c r="U259" s="2">
        <f t="shared" si="24"/>
        <v>9.5038564624277466</v>
      </c>
      <c r="V259" s="2">
        <f t="shared" si="23"/>
        <v>11.261418958904109</v>
      </c>
      <c r="W259" s="2">
        <f t="shared" si="25"/>
        <v>8.6992971851851841</v>
      </c>
      <c r="X259" t="s">
        <v>51</v>
      </c>
    </row>
    <row r="260" spans="2:24" x14ac:dyDescent="0.2">
      <c r="B260" s="1" t="s">
        <v>80</v>
      </c>
      <c r="C260" s="1">
        <v>28</v>
      </c>
      <c r="D260" s="1">
        <v>28</v>
      </c>
      <c r="E260" s="1">
        <v>512</v>
      </c>
      <c r="F260">
        <v>16</v>
      </c>
      <c r="G260" s="1">
        <v>256</v>
      </c>
      <c r="H260" s="1">
        <v>1</v>
      </c>
      <c r="I260" s="1">
        <v>1</v>
      </c>
      <c r="J260" s="1">
        <v>0</v>
      </c>
      <c r="K260" s="1">
        <v>0</v>
      </c>
      <c r="L260" s="1">
        <v>2</v>
      </c>
      <c r="M260" s="1">
        <v>2</v>
      </c>
      <c r="N260" s="2">
        <v>0.106</v>
      </c>
      <c r="O260" s="2">
        <v>0.20899999999999999</v>
      </c>
      <c r="P260" s="2">
        <v>0.127</v>
      </c>
      <c r="R260" s="4">
        <f t="shared" si="26"/>
        <v>14</v>
      </c>
      <c r="S260" s="4">
        <f t="shared" si="27"/>
        <v>14</v>
      </c>
      <c r="T260" s="2">
        <f t="shared" si="22"/>
        <v>0.442</v>
      </c>
      <c r="U260" s="2">
        <f t="shared" si="24"/>
        <v>7.755505509433962</v>
      </c>
      <c r="V260" s="2">
        <f t="shared" si="23"/>
        <v>3.9334142775119618</v>
      </c>
      <c r="W260" s="2">
        <f t="shared" si="25"/>
        <v>6.473099086614174</v>
      </c>
      <c r="X260" s="1" t="s">
        <v>31</v>
      </c>
    </row>
    <row r="261" spans="2:24" x14ac:dyDescent="0.2">
      <c r="B261" s="1" t="s">
        <v>80</v>
      </c>
      <c r="C261" s="1">
        <v>14</v>
      </c>
      <c r="D261" s="1">
        <v>14</v>
      </c>
      <c r="E261" s="1">
        <v>256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2">
        <v>0.17799999999999999</v>
      </c>
      <c r="O261" s="2">
        <v>0.19500000000000001</v>
      </c>
      <c r="P261" s="2">
        <v>0.23</v>
      </c>
      <c r="R261" s="4">
        <f t="shared" si="26"/>
        <v>14</v>
      </c>
      <c r="S261" s="4">
        <f t="shared" si="27"/>
        <v>14</v>
      </c>
      <c r="T261" s="2">
        <f t="shared" si="22"/>
        <v>0.60299999999999998</v>
      </c>
      <c r="U261" s="2">
        <f t="shared" si="24"/>
        <v>9.2368942022471909</v>
      </c>
      <c r="V261" s="2">
        <f t="shared" si="23"/>
        <v>8.431626502564102</v>
      </c>
      <c r="W261" s="2">
        <f t="shared" si="25"/>
        <v>7.1485529043478264</v>
      </c>
      <c r="X261" t="s">
        <v>51</v>
      </c>
    </row>
    <row r="262" spans="2:24" x14ac:dyDescent="0.2">
      <c r="B262" s="1" t="s">
        <v>80</v>
      </c>
      <c r="C262" s="1">
        <v>28</v>
      </c>
      <c r="D262" s="1">
        <v>28</v>
      </c>
      <c r="E262" s="1">
        <v>512</v>
      </c>
      <c r="F262">
        <v>16</v>
      </c>
      <c r="G262" s="1">
        <v>1024</v>
      </c>
      <c r="H262" s="1">
        <v>1</v>
      </c>
      <c r="I262" s="1">
        <v>1</v>
      </c>
      <c r="J262" s="1">
        <v>0</v>
      </c>
      <c r="K262" s="1">
        <v>0</v>
      </c>
      <c r="L262" s="1">
        <v>2</v>
      </c>
      <c r="M262" s="1">
        <v>2</v>
      </c>
      <c r="N262" s="2">
        <v>0.36799999999999999</v>
      </c>
      <c r="O262" s="2">
        <v>0.49299999999999999</v>
      </c>
      <c r="P262" s="2">
        <v>0.36699999999999999</v>
      </c>
      <c r="R262" s="4">
        <f t="shared" si="26"/>
        <v>14</v>
      </c>
      <c r="S262" s="4">
        <f t="shared" si="27"/>
        <v>14</v>
      </c>
      <c r="T262" s="2">
        <f t="shared" si="22"/>
        <v>1.228</v>
      </c>
      <c r="U262" s="2">
        <f t="shared" si="24"/>
        <v>8.9356911304347832</v>
      </c>
      <c r="V262" s="2">
        <f t="shared" si="23"/>
        <v>6.670049363083165</v>
      </c>
      <c r="W262" s="2">
        <f t="shared" si="25"/>
        <v>8.960039062670301</v>
      </c>
      <c r="X262" s="1" t="s">
        <v>31</v>
      </c>
    </row>
    <row r="263" spans="2:24" x14ac:dyDescent="0.2">
      <c r="B263" s="1" t="s">
        <v>80</v>
      </c>
      <c r="C263" s="1">
        <v>14</v>
      </c>
      <c r="D263" s="1">
        <v>14</v>
      </c>
      <c r="E263" s="1">
        <v>1024</v>
      </c>
      <c r="F263">
        <v>16</v>
      </c>
      <c r="G263" s="1">
        <v>256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0.19</v>
      </c>
      <c r="O263" s="2">
        <v>0.20399999999999999</v>
      </c>
      <c r="P263" s="2">
        <v>0.22500000000000001</v>
      </c>
      <c r="R263" s="4">
        <f t="shared" si="26"/>
        <v>14</v>
      </c>
      <c r="S263" s="4">
        <f t="shared" si="27"/>
        <v>14</v>
      </c>
      <c r="T263" s="2">
        <f t="shared" si="22"/>
        <v>0.61899999999999999</v>
      </c>
      <c r="U263" s="2">
        <f t="shared" si="24"/>
        <v>8.6535114105263151</v>
      </c>
      <c r="V263" s="2">
        <f t="shared" si="23"/>
        <v>8.059642980392157</v>
      </c>
      <c r="W263" s="2">
        <f t="shared" si="25"/>
        <v>7.3074096355555556</v>
      </c>
      <c r="X263" s="1" t="s">
        <v>31</v>
      </c>
    </row>
    <row r="264" spans="2:24" x14ac:dyDescent="0.2">
      <c r="B264" s="1" t="s">
        <v>80</v>
      </c>
      <c r="C264" s="1">
        <v>14</v>
      </c>
      <c r="D264" s="1">
        <v>14</v>
      </c>
      <c r="E264" s="1">
        <v>256</v>
      </c>
      <c r="F264">
        <v>16</v>
      </c>
      <c r="G264" s="1">
        <v>1024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1</v>
      </c>
      <c r="N264" s="2">
        <v>0.17699999999999999</v>
      </c>
      <c r="O264" s="2">
        <v>0.19400000000000001</v>
      </c>
      <c r="P264" s="2">
        <v>0.23100000000000001</v>
      </c>
      <c r="R264" s="4">
        <f t="shared" si="26"/>
        <v>14</v>
      </c>
      <c r="S264" s="4">
        <f t="shared" si="27"/>
        <v>14</v>
      </c>
      <c r="T264" s="2">
        <f t="shared" si="22"/>
        <v>0.60199999999999998</v>
      </c>
      <c r="U264" s="2">
        <f t="shared" si="24"/>
        <v>9.2890800451977409</v>
      </c>
      <c r="V264" s="2">
        <f t="shared" si="23"/>
        <v>8.4750884948453606</v>
      </c>
      <c r="W264" s="2">
        <f t="shared" si="25"/>
        <v>7.1176067878787883</v>
      </c>
      <c r="X264" t="s">
        <v>51</v>
      </c>
    </row>
    <row r="265" spans="2:24" x14ac:dyDescent="0.2">
      <c r="B265" s="1" t="s">
        <v>80</v>
      </c>
      <c r="C265" s="1">
        <v>14</v>
      </c>
      <c r="D265" s="1">
        <v>14</v>
      </c>
      <c r="E265" s="1">
        <v>1024</v>
      </c>
      <c r="F265">
        <v>16</v>
      </c>
      <c r="G265" s="1">
        <v>512</v>
      </c>
      <c r="H265" s="1">
        <v>1</v>
      </c>
      <c r="I265" s="1">
        <v>1</v>
      </c>
      <c r="J265" s="1">
        <v>0</v>
      </c>
      <c r="K265" s="1">
        <v>0</v>
      </c>
      <c r="L265" s="1">
        <v>2</v>
      </c>
      <c r="M265" s="1">
        <v>2</v>
      </c>
      <c r="N265" s="2">
        <v>0.127</v>
      </c>
      <c r="O265" s="2">
        <v>0.151</v>
      </c>
      <c r="P265" s="2">
        <v>0.13800000000000001</v>
      </c>
      <c r="R265" s="4">
        <f t="shared" si="26"/>
        <v>7</v>
      </c>
      <c r="S265" s="4">
        <f t="shared" si="27"/>
        <v>7</v>
      </c>
      <c r="T265" s="2">
        <f t="shared" si="22"/>
        <v>0.41600000000000004</v>
      </c>
      <c r="U265" s="2">
        <f t="shared" si="24"/>
        <v>6.473099086614174</v>
      </c>
      <c r="V265" s="2">
        <f t="shared" si="23"/>
        <v>5.4442621456953653</v>
      </c>
      <c r="W265" s="2">
        <f t="shared" si="25"/>
        <v>5.9571274202898543</v>
      </c>
      <c r="X265" t="s">
        <v>51</v>
      </c>
    </row>
    <row r="266" spans="2:24" x14ac:dyDescent="0.2">
      <c r="B266" s="1" t="s">
        <v>80</v>
      </c>
      <c r="C266" s="1">
        <v>7</v>
      </c>
      <c r="D266" s="1">
        <v>7</v>
      </c>
      <c r="E266" s="1">
        <v>512</v>
      </c>
      <c r="F266">
        <v>16</v>
      </c>
      <c r="G266" s="1">
        <v>512</v>
      </c>
      <c r="H266" s="1">
        <v>3</v>
      </c>
      <c r="I266" s="1">
        <v>3</v>
      </c>
      <c r="J266" s="1">
        <v>1</v>
      </c>
      <c r="K266" s="1">
        <v>1</v>
      </c>
      <c r="L266" s="1">
        <v>1</v>
      </c>
      <c r="M266" s="1">
        <v>1</v>
      </c>
      <c r="N266" s="2">
        <v>0.28599999999999998</v>
      </c>
      <c r="O266" s="2">
        <v>0.27500000000000002</v>
      </c>
      <c r="P266" s="2">
        <v>0.187</v>
      </c>
      <c r="R266" s="4">
        <f t="shared" si="26"/>
        <v>7</v>
      </c>
      <c r="S266" s="4">
        <f t="shared" si="27"/>
        <v>7</v>
      </c>
      <c r="T266" s="2">
        <f t="shared" si="22"/>
        <v>0.748</v>
      </c>
      <c r="U266" s="2">
        <f t="shared" si="24"/>
        <v>12.934881566433569</v>
      </c>
      <c r="V266" s="2">
        <f t="shared" si="23"/>
        <v>13.452276829090907</v>
      </c>
      <c r="W266" s="2">
        <f t="shared" si="25"/>
        <v>19.782760042780751</v>
      </c>
      <c r="X266" t="s">
        <v>49</v>
      </c>
    </row>
    <row r="267" spans="2:24" x14ac:dyDescent="0.2">
      <c r="B267" s="1" t="s">
        <v>80</v>
      </c>
      <c r="C267" s="1">
        <v>7</v>
      </c>
      <c r="D267" s="1">
        <v>7</v>
      </c>
      <c r="E267" s="1">
        <v>512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2">
        <v>0.192</v>
      </c>
      <c r="O267" s="2">
        <v>0.26600000000000001</v>
      </c>
      <c r="P267" s="2">
        <v>0.21</v>
      </c>
      <c r="R267" s="4">
        <f t="shared" si="26"/>
        <v>7</v>
      </c>
      <c r="S267" s="4">
        <f t="shared" si="27"/>
        <v>7</v>
      </c>
      <c r="T267" s="2">
        <f t="shared" si="22"/>
        <v>0.66800000000000004</v>
      </c>
      <c r="U267" s="2">
        <f t="shared" si="24"/>
        <v>8.5633706666666658</v>
      </c>
      <c r="V267" s="2">
        <f t="shared" si="23"/>
        <v>6.1810795789473678</v>
      </c>
      <c r="W267" s="2">
        <f t="shared" si="25"/>
        <v>7.8293674666666666</v>
      </c>
      <c r="X267" t="s">
        <v>51</v>
      </c>
    </row>
    <row r="268" spans="2:24" x14ac:dyDescent="0.2">
      <c r="B268" s="1" t="s">
        <v>80</v>
      </c>
      <c r="C268" s="1">
        <v>14</v>
      </c>
      <c r="D268" s="1">
        <v>14</v>
      </c>
      <c r="E268" s="1">
        <v>1024</v>
      </c>
      <c r="F268">
        <v>16</v>
      </c>
      <c r="G268" s="1">
        <v>2048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2</v>
      </c>
      <c r="N268" s="2">
        <v>0.36499999999999999</v>
      </c>
      <c r="O268" s="2">
        <v>0.46500000000000002</v>
      </c>
      <c r="P268" s="2">
        <v>0.40500000000000003</v>
      </c>
      <c r="R268" s="4">
        <f t="shared" si="26"/>
        <v>7</v>
      </c>
      <c r="S268" s="4">
        <f t="shared" si="27"/>
        <v>7</v>
      </c>
      <c r="T268" s="2">
        <f t="shared" si="22"/>
        <v>1.2350000000000001</v>
      </c>
      <c r="U268" s="2">
        <f t="shared" si="24"/>
        <v>9.0091351671232882</v>
      </c>
      <c r="V268" s="2">
        <f t="shared" si="23"/>
        <v>7.0716867440860218</v>
      </c>
      <c r="W268" s="2">
        <f t="shared" si="25"/>
        <v>8.1193440395061725</v>
      </c>
      <c r="X268" s="1" t="s">
        <v>31</v>
      </c>
    </row>
    <row r="269" spans="2:24" x14ac:dyDescent="0.2">
      <c r="B269" s="1" t="s">
        <v>80</v>
      </c>
      <c r="C269" s="1">
        <v>7</v>
      </c>
      <c r="D269" s="1">
        <v>7</v>
      </c>
      <c r="E269" s="1">
        <v>2048</v>
      </c>
      <c r="F269">
        <v>16</v>
      </c>
      <c r="G269" s="1">
        <v>512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1</v>
      </c>
      <c r="N269" s="2">
        <v>0.24099999999999999</v>
      </c>
      <c r="O269" s="2">
        <v>0.22800000000000001</v>
      </c>
      <c r="P269" s="2">
        <v>0.223</v>
      </c>
      <c r="R269" s="4">
        <f t="shared" si="26"/>
        <v>7</v>
      </c>
      <c r="S269" s="4">
        <f t="shared" si="27"/>
        <v>7</v>
      </c>
      <c r="T269" s="2">
        <f t="shared" si="22"/>
        <v>0.69199999999999995</v>
      </c>
      <c r="U269" s="2">
        <f t="shared" si="24"/>
        <v>6.8222704066390039</v>
      </c>
      <c r="V269" s="2">
        <f t="shared" si="23"/>
        <v>7.2112595087719296</v>
      </c>
      <c r="W269" s="2">
        <f t="shared" si="25"/>
        <v>7.3729469417040363</v>
      </c>
      <c r="X269" t="s">
        <v>51</v>
      </c>
    </row>
    <row r="270" spans="2:24" x14ac:dyDescent="0.2">
      <c r="N270" s="2"/>
      <c r="O270" s="2"/>
      <c r="P270" s="2"/>
    </row>
    <row r="272" spans="2:24" x14ac:dyDescent="0.2">
      <c r="D272" t="s">
        <v>46</v>
      </c>
    </row>
    <row r="273" spans="1:13" x14ac:dyDescent="0.2">
      <c r="L273" s="3"/>
    </row>
    <row r="274" spans="1:13" x14ac:dyDescent="0.2">
      <c r="A274" t="s">
        <v>11</v>
      </c>
      <c r="C274" t="s">
        <v>13</v>
      </c>
      <c r="D274" t="s">
        <v>3</v>
      </c>
      <c r="E274" t="s">
        <v>14</v>
      </c>
      <c r="G274" t="s">
        <v>17</v>
      </c>
      <c r="H274" t="s">
        <v>87</v>
      </c>
      <c r="I274" t="s">
        <v>86</v>
      </c>
      <c r="J274" t="s">
        <v>36</v>
      </c>
      <c r="K274" t="s">
        <v>89</v>
      </c>
      <c r="L274" t="s">
        <v>90</v>
      </c>
      <c r="M274" t="s">
        <v>88</v>
      </c>
    </row>
    <row r="276" spans="1:13" x14ac:dyDescent="0.2">
      <c r="B276" t="s">
        <v>75</v>
      </c>
      <c r="C276">
        <v>1760</v>
      </c>
      <c r="D276">
        <v>16</v>
      </c>
      <c r="E276">
        <v>50</v>
      </c>
      <c r="G276" s="2">
        <v>5.1479999999999997</v>
      </c>
      <c r="H276" s="2">
        <v>5.1139999999999999</v>
      </c>
      <c r="I276">
        <v>0.48499999999999999</v>
      </c>
      <c r="J276" s="2">
        <f>(2*$E276*$D276*$C276*$C276+$E276*$D276*$C276)/(G276/1000)/10^12</f>
        <v>0.96300854700854699</v>
      </c>
      <c r="K276" s="2">
        <f>(2*$E276*$D276*$C276*$C276+$E276*$D276*$C276)/(H276/1000)/10^12</f>
        <v>0.96941102854908101</v>
      </c>
      <c r="L276" s="2">
        <f>(2*$E276*$D276*$C276*$C276+$E276*$D276*$C276)/(I276/1000)/10^12</f>
        <v>10.22178969072165</v>
      </c>
      <c r="M276" s="2">
        <f>G276+H276+I276</f>
        <v>10.747</v>
      </c>
    </row>
    <row r="277" spans="1:13" x14ac:dyDescent="0.2">
      <c r="B277" t="s">
        <v>75</v>
      </c>
      <c r="C277">
        <v>1760</v>
      </c>
      <c r="D277">
        <v>32</v>
      </c>
      <c r="E277">
        <v>50</v>
      </c>
      <c r="G277" s="2">
        <v>5.1669999999999998</v>
      </c>
      <c r="H277" s="2">
        <v>5.1550000000000002</v>
      </c>
      <c r="I277">
        <v>0.81699999999999995</v>
      </c>
      <c r="J277" s="2">
        <f>(2*$E277*$D277*$C277*$C277+$E277*$D277*$C277)/(G277/1000)/10^12</f>
        <v>1.9189347784013935</v>
      </c>
      <c r="K277" s="2">
        <f>(2*$E277*$D277*$C277*$C277+$E277*$D277*$C277)/(H277/1000)/10^12</f>
        <v>1.9234017458777886</v>
      </c>
      <c r="L277" s="2">
        <f t="shared" ref="L277:L287" si="28">(2*$E277*$D277*$C277*$C277+$E277*$D277*$C277)/(I277/1000)/10^12</f>
        <v>12.136029375764997</v>
      </c>
      <c r="M277" s="2">
        <f t="shared" ref="M277:M287" si="29">G277+H277+I277</f>
        <v>11.138999999999999</v>
      </c>
    </row>
    <row r="278" spans="1:13" x14ac:dyDescent="0.2">
      <c r="B278" t="s">
        <v>75</v>
      </c>
      <c r="C278">
        <v>1760</v>
      </c>
      <c r="D278">
        <v>64</v>
      </c>
      <c r="E278">
        <v>50</v>
      </c>
      <c r="G278" s="2">
        <v>5.33</v>
      </c>
      <c r="H278" s="2">
        <v>5.2670000000000003</v>
      </c>
      <c r="I278">
        <v>1.5029999999999999</v>
      </c>
      <c r="J278" s="2">
        <f>(2*$E278*$D278*$C278*$C278+$E278*$D278*$C278)/(G278/1000)/10^12</f>
        <v>3.7205013133208258</v>
      </c>
      <c r="K278" s="2">
        <f>(2*$E278*$D278*$C278*$C278+$E278*$D278*$C278)/(H278/1000)/10^12</f>
        <v>3.7650032276438199</v>
      </c>
      <c r="L278" s="2">
        <f t="shared" si="28"/>
        <v>13.193793745841651</v>
      </c>
      <c r="M278" s="2">
        <f t="shared" si="29"/>
        <v>12.100000000000001</v>
      </c>
    </row>
    <row r="279" spans="1:13" x14ac:dyDescent="0.2">
      <c r="A279">
        <f>2560*2560/1760/1760</f>
        <v>2.115702479338843</v>
      </c>
      <c r="B279" t="s">
        <v>75</v>
      </c>
      <c r="C279">
        <v>1760</v>
      </c>
      <c r="D279">
        <v>128</v>
      </c>
      <c r="E279">
        <v>50</v>
      </c>
      <c r="G279" s="2">
        <v>7.4580000000000002</v>
      </c>
      <c r="H279" s="2">
        <v>7.3259999999999996</v>
      </c>
      <c r="I279">
        <v>3.0129999999999999</v>
      </c>
      <c r="J279" s="2">
        <f>(2*$E279*$D279*$C279*$C279+$E279*$D279*$C279)/(G279/1000)/10^12</f>
        <v>5.3178525073746306</v>
      </c>
      <c r="K279" s="2">
        <f>(2*$E279*$D279*$C279*$C279+$E279*$D279*$C279)/(H279/1000)/10^12</f>
        <v>5.4136696696696696</v>
      </c>
      <c r="L279" s="2">
        <f t="shared" si="28"/>
        <v>13.163141055426484</v>
      </c>
      <c r="M279" s="2">
        <f t="shared" si="29"/>
        <v>17.796999999999997</v>
      </c>
    </row>
    <row r="280" spans="1:13" x14ac:dyDescent="0.2">
      <c r="B280" t="s">
        <v>75</v>
      </c>
      <c r="C280">
        <v>2048</v>
      </c>
      <c r="D280">
        <v>16</v>
      </c>
      <c r="E280">
        <v>50</v>
      </c>
      <c r="G280" s="2">
        <v>5.0910000000000002</v>
      </c>
      <c r="H280" s="2">
        <v>5.1269999999999998</v>
      </c>
      <c r="I280">
        <v>0.60499999999999998</v>
      </c>
      <c r="J280" s="2">
        <f>(2*$E280*$D280*$C280*$C280+$E280*$D280*$C280)/(G280/1000)/10^12</f>
        <v>1.3185081123551365</v>
      </c>
      <c r="K280" s="2">
        <f>(2*$E280*$D280*$C280*$C280+$E280*$D280*$C280)/(H280/1000)/10^12</f>
        <v>1.3092500097522919</v>
      </c>
      <c r="L280" s="2">
        <f t="shared" si="28"/>
        <v>11.095082314049588</v>
      </c>
      <c r="M280" s="2">
        <f t="shared" si="29"/>
        <v>10.823</v>
      </c>
    </row>
    <row r="281" spans="1:13" x14ac:dyDescent="0.2">
      <c r="B281" t="s">
        <v>75</v>
      </c>
      <c r="C281">
        <v>2048</v>
      </c>
      <c r="D281">
        <v>32</v>
      </c>
      <c r="E281">
        <v>50</v>
      </c>
      <c r="G281" s="2">
        <v>5.202</v>
      </c>
      <c r="H281" s="2">
        <v>5.173</v>
      </c>
      <c r="I281">
        <v>1.056</v>
      </c>
      <c r="J281" s="2">
        <f>(2*$E281*$D281*$C281*$C281+$E281*$D281*$C281)/(G281/1000)/10^12</f>
        <v>2.5807477124183009</v>
      </c>
      <c r="K281" s="2">
        <f>(2*$E281*$D281*$C281*$C281+$E281*$D281*$C281)/(H281/1000)/10^12</f>
        <v>2.5952154649139767</v>
      </c>
      <c r="L281" s="2">
        <f t="shared" si="28"/>
        <v>12.713115151515151</v>
      </c>
      <c r="M281" s="2">
        <f t="shared" si="29"/>
        <v>11.431000000000001</v>
      </c>
    </row>
    <row r="282" spans="1:13" x14ac:dyDescent="0.2">
      <c r="B282" t="s">
        <v>75</v>
      </c>
      <c r="C282">
        <v>2048</v>
      </c>
      <c r="D282">
        <v>64</v>
      </c>
      <c r="E282">
        <v>50</v>
      </c>
      <c r="G282" s="2">
        <v>6.3529999999999998</v>
      </c>
      <c r="H282" s="2">
        <v>6.3630000000000004</v>
      </c>
      <c r="I282">
        <v>1.9239999999999999</v>
      </c>
      <c r="J282" s="2">
        <f>(2*$E282*$D282*$C282*$C282+$E282*$D282*$C282)/(G282/1000)/10^12</f>
        <v>4.2263653706910125</v>
      </c>
      <c r="K282" s="2">
        <f>(2*$E282*$D282*$C282*$C282+$E282*$D282*$C282)/(H282/1000)/10^12</f>
        <v>4.2197232751846609</v>
      </c>
      <c r="L282" s="2">
        <f t="shared" si="28"/>
        <v>13.955353014553015</v>
      </c>
      <c r="M282" s="2">
        <f t="shared" si="29"/>
        <v>14.64</v>
      </c>
    </row>
    <row r="283" spans="1:13" x14ac:dyDescent="0.2">
      <c r="A283">
        <f>2560*2560/2048/2048</f>
        <v>1.5625</v>
      </c>
      <c r="B283" t="s">
        <v>75</v>
      </c>
      <c r="C283">
        <v>2048</v>
      </c>
      <c r="D283">
        <v>128</v>
      </c>
      <c r="E283">
        <v>50</v>
      </c>
      <c r="G283" s="2">
        <v>7.952</v>
      </c>
      <c r="H283" s="2">
        <v>7.8869999999999996</v>
      </c>
      <c r="I283">
        <v>3.6859999999999999</v>
      </c>
      <c r="J283" s="2">
        <f>(2*$E283*$D283*$C283*$C283+$E283*$D283*$C283)/(G283/1000)/10^12</f>
        <v>6.7530430583500998</v>
      </c>
      <c r="K283" s="2">
        <f>(2*$E283*$D283*$C283*$C283+$E283*$D283*$C283)/(H283/1000)/10^12</f>
        <v>6.8086976543679469</v>
      </c>
      <c r="L283" s="2">
        <f t="shared" si="28"/>
        <v>14.568691915355398</v>
      </c>
      <c r="M283" s="2">
        <f t="shared" si="29"/>
        <v>19.524999999999999</v>
      </c>
    </row>
    <row r="284" spans="1:13" x14ac:dyDescent="0.2">
      <c r="B284" t="s">
        <v>75</v>
      </c>
      <c r="C284">
        <v>2560</v>
      </c>
      <c r="D284">
        <v>16</v>
      </c>
      <c r="E284">
        <v>50</v>
      </c>
      <c r="G284" s="2">
        <v>5.9539999999999997</v>
      </c>
      <c r="H284" s="2">
        <v>5.8739999999999997</v>
      </c>
      <c r="I284">
        <v>0.91300000000000003</v>
      </c>
      <c r="J284" s="2">
        <f>(2*$E284*$D284*$C284*$C284+$E284*$D284*$C284)/(G284/1000)/10^12</f>
        <v>1.7614726234464226</v>
      </c>
      <c r="K284" s="2">
        <f>(2*$E284*$D284*$C284*$C284+$E284*$D284*$C284)/(H284/1000)/10^12</f>
        <v>1.7854627170582227</v>
      </c>
      <c r="L284" s="2">
        <f t="shared" si="28"/>
        <v>11.487193866374588</v>
      </c>
      <c r="M284" s="2">
        <f t="shared" si="29"/>
        <v>12.741</v>
      </c>
    </row>
    <row r="285" spans="1:13" x14ac:dyDescent="0.2">
      <c r="B285" t="s">
        <v>75</v>
      </c>
      <c r="C285">
        <v>2560</v>
      </c>
      <c r="D285">
        <v>32</v>
      </c>
      <c r="E285">
        <v>50</v>
      </c>
      <c r="G285" s="2">
        <v>6.327</v>
      </c>
      <c r="H285" s="2">
        <v>6.3120000000000003</v>
      </c>
      <c r="I285">
        <v>1.5840000000000001</v>
      </c>
      <c r="J285" s="2">
        <f>(2*$E285*$D285*$C285*$C285+$E285*$D285*$C285)/(G285/1000)/10^12</f>
        <v>3.3152546230440967</v>
      </c>
      <c r="K285" s="2">
        <f>(2*$E285*$D285*$C285*$C285+$E285*$D285*$C285)/(H285/1000)/10^12</f>
        <v>3.3231330798479086</v>
      </c>
      <c r="L285" s="2">
        <f t="shared" si="28"/>
        <v>13.242181818181816</v>
      </c>
      <c r="M285" s="2">
        <f t="shared" si="29"/>
        <v>14.222999999999999</v>
      </c>
    </row>
    <row r="286" spans="1:13" x14ac:dyDescent="0.2">
      <c r="B286" t="s">
        <v>75</v>
      </c>
      <c r="C286">
        <v>2560</v>
      </c>
      <c r="D286">
        <v>64</v>
      </c>
      <c r="E286">
        <v>50</v>
      </c>
      <c r="G286" s="2">
        <v>6.8550000000000004</v>
      </c>
      <c r="H286" s="2">
        <v>6.7670000000000003</v>
      </c>
      <c r="I286">
        <v>2.9180000000000001</v>
      </c>
      <c r="J286" s="2">
        <f>(2*$E286*$D286*$C286*$C286+$E286*$D286*$C286)/(G286/1000)/10^12</f>
        <v>6.1198004376367612</v>
      </c>
      <c r="K286" s="2">
        <f>(2*$E286*$D286*$C286*$C286+$E286*$D286*$C286)/(H286/1000)/10^12</f>
        <v>6.1993840697502582</v>
      </c>
      <c r="L286" s="2">
        <f t="shared" si="28"/>
        <v>14.376707333790268</v>
      </c>
      <c r="M286" s="2">
        <f t="shared" si="29"/>
        <v>16.54</v>
      </c>
    </row>
    <row r="287" spans="1:13" x14ac:dyDescent="0.2">
      <c r="B287" t="s">
        <v>75</v>
      </c>
      <c r="C287">
        <v>2560</v>
      </c>
      <c r="D287">
        <v>128</v>
      </c>
      <c r="E287">
        <v>50</v>
      </c>
      <c r="G287" s="2">
        <v>8.6609999999999996</v>
      </c>
      <c r="H287" s="2">
        <v>7.97</v>
      </c>
      <c r="I287">
        <v>5.6589999999999998</v>
      </c>
      <c r="J287" s="2">
        <f>(2*$E287*$D287*$C287*$C287+$E287*$D287*$C287)/(G287/1000)/10^12</f>
        <v>9.6873875995843441</v>
      </c>
      <c r="K287" s="2">
        <f>(2*$E287*$D287*$C287*$C287+$E287*$D287*$C287)/(H287/1000)/10^12</f>
        <v>10.527285319949813</v>
      </c>
      <c r="L287" s="2">
        <f t="shared" si="28"/>
        <v>14.826376391588619</v>
      </c>
      <c r="M287" s="2">
        <f t="shared" si="29"/>
        <v>22.29</v>
      </c>
    </row>
    <row r="288" spans="1:13" x14ac:dyDescent="0.2">
      <c r="G288" s="2"/>
      <c r="H288" s="2"/>
    </row>
    <row r="289" spans="1:13" x14ac:dyDescent="0.2">
      <c r="G289" s="2"/>
      <c r="H289" s="2"/>
    </row>
    <row r="290" spans="1:13" x14ac:dyDescent="0.2">
      <c r="G290" s="2"/>
      <c r="H290" s="2"/>
    </row>
    <row r="291" spans="1:13" x14ac:dyDescent="0.2">
      <c r="A291" t="s">
        <v>12</v>
      </c>
      <c r="B291" t="s">
        <v>81</v>
      </c>
      <c r="C291" t="s">
        <v>13</v>
      </c>
      <c r="D291" t="s">
        <v>3</v>
      </c>
      <c r="E291" t="s">
        <v>14</v>
      </c>
      <c r="G291" s="2" t="s">
        <v>18</v>
      </c>
      <c r="H291" s="2" t="s">
        <v>91</v>
      </c>
      <c r="I291" t="s">
        <v>86</v>
      </c>
      <c r="J291" t="s">
        <v>36</v>
      </c>
      <c r="K291" t="s">
        <v>89</v>
      </c>
      <c r="L291" t="s">
        <v>90</v>
      </c>
      <c r="M291" t="s">
        <v>88</v>
      </c>
    </row>
    <row r="292" spans="1:13" x14ac:dyDescent="0.2">
      <c r="B292" t="s">
        <v>70</v>
      </c>
      <c r="C292">
        <v>512</v>
      </c>
      <c r="D292">
        <v>16</v>
      </c>
      <c r="E292">
        <v>25</v>
      </c>
      <c r="G292" s="2">
        <v>1.4850000000000001</v>
      </c>
      <c r="H292" s="2">
        <v>2.0419999999999998</v>
      </c>
      <c r="I292" s="2">
        <v>0.14299999999999999</v>
      </c>
      <c r="J292" s="2">
        <f>(8*$E292*$D292*$C292*$C292)/(G292/1000)/10^12</f>
        <v>0.56488942760942762</v>
      </c>
      <c r="K292" s="2">
        <f>(8*$E292*$D292*$C292*$C292)/(H292/1000)/10^12</f>
        <v>0.41080352595494612</v>
      </c>
      <c r="L292" s="2">
        <f>(8*$E292*$D292*$C292*$C292)/(I292/1000)/10^12</f>
        <v>5.8661594405594411</v>
      </c>
      <c r="M292" s="2">
        <f>G292+H292+I292</f>
        <v>3.67</v>
      </c>
    </row>
    <row r="293" spans="1:13" x14ac:dyDescent="0.2">
      <c r="B293" t="s">
        <v>70</v>
      </c>
      <c r="C293">
        <v>512</v>
      </c>
      <c r="D293">
        <v>32</v>
      </c>
      <c r="E293">
        <v>25</v>
      </c>
      <c r="G293" s="2">
        <v>1.51</v>
      </c>
      <c r="H293" s="2">
        <v>2.0680000000000001</v>
      </c>
      <c r="I293" s="2">
        <v>0.215</v>
      </c>
      <c r="J293" s="2">
        <f>(8*$E293*$D293*$C293*$C293)/(G293/1000)/10^12</f>
        <v>1.111073907284768</v>
      </c>
      <c r="K293" s="2">
        <f>(8*$E293*$D293*$C293*$C293)/(H293/1000)/10^12</f>
        <v>0.81127736943907158</v>
      </c>
      <c r="L293" s="2">
        <f t="shared" ref="L293:L313" si="30">(8*$E293*$D293*$C293*$C293)/(I293/1000)/10^12</f>
        <v>7.8033562790697673</v>
      </c>
      <c r="M293" s="2">
        <f t="shared" ref="M293:M313" si="31">G293+H293+I293</f>
        <v>3.7930000000000001</v>
      </c>
    </row>
    <row r="294" spans="1:13" x14ac:dyDescent="0.2">
      <c r="B294" t="s">
        <v>70</v>
      </c>
      <c r="C294">
        <v>512</v>
      </c>
      <c r="D294">
        <v>64</v>
      </c>
      <c r="E294">
        <v>25</v>
      </c>
      <c r="G294" s="2">
        <v>1.5569999999999999</v>
      </c>
      <c r="H294" s="2">
        <v>2.641</v>
      </c>
      <c r="I294" s="2">
        <v>0.371</v>
      </c>
      <c r="J294" s="2">
        <f>(8*$E294*$D294*$C294*$C294)/(G294/1000)/10^12</f>
        <v>2.1550694926140013</v>
      </c>
      <c r="K294" s="2">
        <f>(8*$E294*$D294*$C294*$C294)/(H294/1000)/10^12</f>
        <v>1.2705199545626655</v>
      </c>
      <c r="L294" s="2">
        <f t="shared" si="30"/>
        <v>9.0443212938005395</v>
      </c>
      <c r="M294" s="2">
        <f t="shared" si="31"/>
        <v>4.5690000000000008</v>
      </c>
    </row>
    <row r="295" spans="1:13" x14ac:dyDescent="0.2">
      <c r="B295" t="s">
        <v>70</v>
      </c>
      <c r="C295">
        <v>512</v>
      </c>
      <c r="D295">
        <v>128</v>
      </c>
      <c r="E295">
        <v>25</v>
      </c>
      <c r="G295" s="2">
        <v>2.2109999999999999</v>
      </c>
      <c r="H295" s="2">
        <v>2.7250000000000001</v>
      </c>
      <c r="I295" s="2">
        <v>0.59399999999999997</v>
      </c>
      <c r="J295" s="2">
        <f>(8*$E295*$D295*$C295*$C295)/(G295/1000)/10^12</f>
        <v>3.0352267752148347</v>
      </c>
      <c r="K295" s="2">
        <f>(8*$E295*$D295*$C295*$C295)/(H295/1000)/10^12</f>
        <v>2.4627106055045873</v>
      </c>
      <c r="L295" s="2">
        <f t="shared" si="30"/>
        <v>11.297788552188553</v>
      </c>
      <c r="M295" s="2">
        <f t="shared" si="31"/>
        <v>5.53</v>
      </c>
    </row>
    <row r="296" spans="1:13" x14ac:dyDescent="0.2">
      <c r="B296" t="s">
        <v>70</v>
      </c>
      <c r="C296">
        <v>1024</v>
      </c>
      <c r="D296">
        <v>16</v>
      </c>
      <c r="E296">
        <v>25</v>
      </c>
      <c r="G296" s="2">
        <v>2.2069999999999999</v>
      </c>
      <c r="H296" s="2">
        <v>2.7229999999999999</v>
      </c>
      <c r="I296" s="2">
        <v>0.38</v>
      </c>
      <c r="J296" s="2">
        <f>(8*$E296*$D296*$C296*$C296)/(G296/1000)/10^12</f>
        <v>1.5203639329406435</v>
      </c>
      <c r="K296" s="2">
        <f>(8*$E296*$D296*$C296*$C296)/(H296/1000)/10^12</f>
        <v>1.2322597135512305</v>
      </c>
      <c r="L296" s="2">
        <f t="shared" si="30"/>
        <v>8.8301136842105254</v>
      </c>
      <c r="M296" s="2">
        <f t="shared" si="31"/>
        <v>5.31</v>
      </c>
    </row>
    <row r="297" spans="1:13" x14ac:dyDescent="0.2">
      <c r="B297" t="s">
        <v>70</v>
      </c>
      <c r="C297">
        <v>1024</v>
      </c>
      <c r="D297">
        <v>32</v>
      </c>
      <c r="E297">
        <v>25</v>
      </c>
      <c r="G297" s="2">
        <v>2.242</v>
      </c>
      <c r="H297" s="2">
        <v>2.754</v>
      </c>
      <c r="I297" s="2">
        <v>0.59399999999999997</v>
      </c>
      <c r="J297" s="2">
        <f>(8*$E297*$D297*$C297*$C297)/(G297/1000)/10^12</f>
        <v>2.9932588760035683</v>
      </c>
      <c r="K297" s="2">
        <f>(8*$E297*$D297*$C297*$C297)/(H297/1000)/10^12</f>
        <v>2.4367779230210607</v>
      </c>
      <c r="L297" s="2">
        <f t="shared" si="30"/>
        <v>11.297788552188553</v>
      </c>
      <c r="M297" s="2">
        <f t="shared" si="31"/>
        <v>5.5900000000000007</v>
      </c>
    </row>
    <row r="298" spans="1:13" x14ac:dyDescent="0.2">
      <c r="B298" t="s">
        <v>70</v>
      </c>
      <c r="C298">
        <v>1024</v>
      </c>
      <c r="D298">
        <v>64</v>
      </c>
      <c r="E298">
        <v>25</v>
      </c>
      <c r="G298" s="2">
        <v>2.8919999999999999</v>
      </c>
      <c r="H298" s="2">
        <v>3.3319999999999999</v>
      </c>
      <c r="I298" s="2">
        <v>1.0580000000000001</v>
      </c>
      <c r="J298" s="2">
        <f>(8*$E298*$D298*$C298*$C298)/(G298/1000)/10^12</f>
        <v>4.6410002766251726</v>
      </c>
      <c r="K298" s="2">
        <f>(8*$E298*$D298*$C298*$C298)/(H298/1000)/10^12</f>
        <v>4.0281430972388952</v>
      </c>
      <c r="L298" s="2">
        <f t="shared" si="30"/>
        <v>12.68598563327032</v>
      </c>
      <c r="M298" s="2">
        <f t="shared" si="31"/>
        <v>7.282</v>
      </c>
    </row>
    <row r="299" spans="1:13" x14ac:dyDescent="0.2">
      <c r="B299" t="s">
        <v>70</v>
      </c>
      <c r="C299">
        <v>1024</v>
      </c>
      <c r="D299">
        <v>128</v>
      </c>
      <c r="E299">
        <v>25</v>
      </c>
      <c r="G299" s="2">
        <v>4.2190000000000003</v>
      </c>
      <c r="H299" s="2">
        <v>4.0339999999999998</v>
      </c>
      <c r="I299" s="2">
        <v>1.994</v>
      </c>
      <c r="J299" s="2">
        <f>(8*$E299*$D299*$C299*$C299)/(G299/1000)/10^12</f>
        <v>6.3625374733349132</v>
      </c>
      <c r="K299" s="2">
        <f>(8*$E299*$D299*$C299*$C299)/(H299/1000)/10^12</f>
        <v>6.6543246405552816</v>
      </c>
      <c r="L299" s="2">
        <f t="shared" si="30"/>
        <v>13.4621592778335</v>
      </c>
      <c r="M299" s="2">
        <f t="shared" si="31"/>
        <v>10.247</v>
      </c>
    </row>
    <row r="300" spans="1:13" x14ac:dyDescent="0.2">
      <c r="B300" t="s">
        <v>70</v>
      </c>
      <c r="C300">
        <v>2048</v>
      </c>
      <c r="D300">
        <v>16</v>
      </c>
      <c r="E300">
        <v>25</v>
      </c>
      <c r="G300" s="2">
        <v>3.7509999999999999</v>
      </c>
      <c r="H300" s="2">
        <v>4.375</v>
      </c>
      <c r="I300" s="2">
        <v>1.1679999999999999</v>
      </c>
      <c r="J300" s="2">
        <f>(8*$E300*$D300*$C300*$C300)/(G300/1000)/10^12</f>
        <v>3.5781852306051718</v>
      </c>
      <c r="K300" s="2">
        <f>(8*$E300*$D300*$C300*$C300)/(H300/1000)/10^12</f>
        <v>3.0678337828571425</v>
      </c>
      <c r="L300" s="2">
        <f t="shared" si="30"/>
        <v>11.491243835616439</v>
      </c>
      <c r="M300" s="2">
        <f t="shared" si="31"/>
        <v>9.2939999999999987</v>
      </c>
    </row>
    <row r="301" spans="1:13" x14ac:dyDescent="0.2">
      <c r="B301" t="s">
        <v>70</v>
      </c>
      <c r="C301">
        <v>2048</v>
      </c>
      <c r="D301">
        <v>32</v>
      </c>
      <c r="E301">
        <v>25</v>
      </c>
      <c r="G301" s="2">
        <v>4.016</v>
      </c>
      <c r="H301" s="2">
        <v>4.6369999999999996</v>
      </c>
      <c r="I301" s="2">
        <v>2.0249999999999999</v>
      </c>
      <c r="J301" s="2">
        <f>(8*$E301*$D301*$C301*$C301)/(G301/1000)/10^12</f>
        <v>6.6841498007968134</v>
      </c>
      <c r="K301" s="2">
        <f>(8*$E301*$D301*$C301*$C301)/(H301/1000)/10^12</f>
        <v>5.7889897778736259</v>
      </c>
      <c r="L301" s="2">
        <f t="shared" si="30"/>
        <v>13.256071901234568</v>
      </c>
      <c r="M301" s="2">
        <f t="shared" si="31"/>
        <v>10.677999999999999</v>
      </c>
    </row>
    <row r="302" spans="1:13" x14ac:dyDescent="0.2">
      <c r="B302" t="s">
        <v>70</v>
      </c>
      <c r="C302">
        <v>2048</v>
      </c>
      <c r="D302">
        <v>64</v>
      </c>
      <c r="E302">
        <v>25</v>
      </c>
      <c r="G302" s="2">
        <v>6.2839999999999998</v>
      </c>
      <c r="H302" s="2">
        <v>5.9269999999999996</v>
      </c>
      <c r="I302" s="2">
        <v>3.9980000000000002</v>
      </c>
      <c r="J302" s="2">
        <f>(8*$E302*$D302*$C302*$C302)/(G302/1000)/10^12</f>
        <v>8.5434581795035012</v>
      </c>
      <c r="K302" s="2">
        <f>(8*$E302*$D302*$C302*$C302)/(H302/1000)/10^12</f>
        <v>9.0580548675552564</v>
      </c>
      <c r="L302" s="2">
        <f t="shared" si="30"/>
        <v>13.428487043521761</v>
      </c>
      <c r="M302" s="2">
        <f t="shared" si="31"/>
        <v>16.209</v>
      </c>
    </row>
    <row r="303" spans="1:13" x14ac:dyDescent="0.2">
      <c r="B303" t="s">
        <v>70</v>
      </c>
      <c r="C303">
        <v>2048</v>
      </c>
      <c r="D303">
        <v>128</v>
      </c>
      <c r="E303">
        <v>25</v>
      </c>
      <c r="G303" s="2">
        <v>10.087999999999999</v>
      </c>
      <c r="H303" s="2">
        <v>9.6300000000000008</v>
      </c>
      <c r="I303" s="2">
        <v>7.7480000000000002</v>
      </c>
      <c r="J303" s="2">
        <f>(8*$E303*$D303*$C303*$C303)/(G303/1000)/10^12</f>
        <v>10.643753211736717</v>
      </c>
      <c r="K303" s="2">
        <f>(8*$E303*$D303*$C303*$C303)/(H303/1000)/10^12</f>
        <v>11.149967019730008</v>
      </c>
      <c r="L303" s="2">
        <f t="shared" si="30"/>
        <v>13.858309550851832</v>
      </c>
      <c r="M303" s="2">
        <f t="shared" si="31"/>
        <v>27.466000000000001</v>
      </c>
    </row>
    <row r="304" spans="1:13" x14ac:dyDescent="0.2">
      <c r="B304" t="s">
        <v>69</v>
      </c>
      <c r="C304">
        <v>4096</v>
      </c>
      <c r="D304">
        <v>16</v>
      </c>
      <c r="E304">
        <v>25</v>
      </c>
      <c r="G304" s="2">
        <v>11.583</v>
      </c>
      <c r="H304" s="2">
        <v>10.359</v>
      </c>
      <c r="I304" s="2">
        <v>4.1929999999999996</v>
      </c>
      <c r="J304" s="2">
        <f>(8*$E304*$D304*$C304*$C304)/(G304/1000)/10^12</f>
        <v>4.6349901752568421</v>
      </c>
      <c r="K304" s="2">
        <f>(8*$E304*$D304*$C304*$C304)/(H304/1000)/10^12</f>
        <v>5.1826519162081279</v>
      </c>
      <c r="L304" s="2">
        <f t="shared" si="30"/>
        <v>12.803980729787742</v>
      </c>
      <c r="M304" s="2">
        <f t="shared" si="31"/>
        <v>26.134999999999998</v>
      </c>
    </row>
    <row r="305" spans="1:13" x14ac:dyDescent="0.2">
      <c r="B305" t="s">
        <v>69</v>
      </c>
      <c r="C305">
        <v>4096</v>
      </c>
      <c r="D305">
        <v>32</v>
      </c>
      <c r="E305">
        <v>25</v>
      </c>
      <c r="G305" s="2">
        <v>11.936999999999999</v>
      </c>
      <c r="H305" s="2">
        <v>10.792</v>
      </c>
      <c r="I305" s="2">
        <v>7.5449999999999999</v>
      </c>
      <c r="J305" s="2">
        <f>(8*$E305*$D305*$C305*$C305)/(G305/1000)/10^12</f>
        <v>8.9950726648236579</v>
      </c>
      <c r="K305" s="2">
        <f>(8*$E305*$D305*$C305*$C305)/(H305/1000)/10^12</f>
        <v>9.9494238695329891</v>
      </c>
      <c r="L305" s="2">
        <f t="shared" si="30"/>
        <v>14.231170629555997</v>
      </c>
      <c r="M305" s="2">
        <f t="shared" si="31"/>
        <v>30.274000000000001</v>
      </c>
    </row>
    <row r="306" spans="1:13" x14ac:dyDescent="0.2">
      <c r="B306" t="s">
        <v>69</v>
      </c>
      <c r="C306">
        <v>4096</v>
      </c>
      <c r="D306">
        <v>64</v>
      </c>
      <c r="E306">
        <v>25</v>
      </c>
      <c r="G306" s="2">
        <v>17.395</v>
      </c>
      <c r="H306" s="2">
        <v>16.942</v>
      </c>
      <c r="I306" s="2">
        <v>14.538</v>
      </c>
      <c r="J306" s="2">
        <f>(8*$E306*$D306*$C306*$C306)/(G306/1000)/10^12</f>
        <v>12.34540757688991</v>
      </c>
      <c r="K306" s="2">
        <f>(8*$E306*$D306*$C306*$C306)/(H306/1000)/10^12</f>
        <v>12.675502585290994</v>
      </c>
      <c r="L306" s="2">
        <f t="shared" si="30"/>
        <v>14.771520484248176</v>
      </c>
      <c r="M306" s="2">
        <f t="shared" si="31"/>
        <v>48.875</v>
      </c>
    </row>
    <row r="307" spans="1:13" x14ac:dyDescent="0.2">
      <c r="B307" t="s">
        <v>69</v>
      </c>
      <c r="C307">
        <v>4096</v>
      </c>
      <c r="D307">
        <v>128</v>
      </c>
      <c r="E307">
        <v>25</v>
      </c>
      <c r="G307" s="2">
        <v>32.247</v>
      </c>
      <c r="H307" s="2">
        <v>31.138000000000002</v>
      </c>
      <c r="I307" s="2">
        <v>28.431999999999999</v>
      </c>
      <c r="J307" s="2">
        <f>(8*$E307*$D307*$C307*$C307)/(G307/1000)/10^12</f>
        <v>13.318967023288987</v>
      </c>
      <c r="K307" s="2">
        <f>(8*$E307*$D307*$C307*$C307)/(H307/1000)/10^12</f>
        <v>13.793330644228917</v>
      </c>
      <c r="L307" s="2">
        <f t="shared" si="30"/>
        <v>15.106103320202591</v>
      </c>
      <c r="M307" s="2">
        <f t="shared" si="31"/>
        <v>91.817000000000007</v>
      </c>
    </row>
    <row r="308" spans="1:13" x14ac:dyDescent="0.2">
      <c r="B308" t="s">
        <v>69</v>
      </c>
      <c r="C308">
        <v>1536</v>
      </c>
      <c r="D308">
        <v>8</v>
      </c>
      <c r="E308">
        <v>50</v>
      </c>
      <c r="G308" s="2">
        <v>5.39</v>
      </c>
      <c r="H308" s="2">
        <v>6.6269999999999998</v>
      </c>
      <c r="I308" s="2">
        <v>0.71699999999999997</v>
      </c>
      <c r="J308" s="2">
        <f>(8*$E308*$D308*$C308*$C308)/(G308/1000)/10^12</f>
        <v>1.4006952133580706</v>
      </c>
      <c r="K308" s="2">
        <f>(8*$E308*$D308*$C308*$C308)/(H308/1000)/10^12</f>
        <v>1.139240561339973</v>
      </c>
      <c r="L308" s="2">
        <f t="shared" si="30"/>
        <v>10.529633472803347</v>
      </c>
      <c r="M308" s="2">
        <f t="shared" si="31"/>
        <v>12.734</v>
      </c>
    </row>
    <row r="309" spans="1:13" x14ac:dyDescent="0.2">
      <c r="B309" t="s">
        <v>69</v>
      </c>
      <c r="C309">
        <v>1536</v>
      </c>
      <c r="D309">
        <v>16</v>
      </c>
      <c r="E309">
        <v>50</v>
      </c>
      <c r="G309" s="2">
        <v>5.4169999999999998</v>
      </c>
      <c r="H309" s="2">
        <v>6.9420000000000002</v>
      </c>
      <c r="I309" s="2">
        <v>1.2030000000000001</v>
      </c>
      <c r="J309" s="2">
        <f>(8*$E309*$D309*$C309*$C309)/(G309/1000)/10^12</f>
        <v>2.787427432158021</v>
      </c>
      <c r="K309" s="2">
        <f>(8*$E309*$D309*$C309*$C309)/(H309/1000)/10^12</f>
        <v>2.1750928262748488</v>
      </c>
      <c r="L309" s="2">
        <f t="shared" si="30"/>
        <v>12.551533167082294</v>
      </c>
      <c r="M309" s="2">
        <f t="shared" si="31"/>
        <v>13.561999999999999</v>
      </c>
    </row>
    <row r="310" spans="1:13" x14ac:dyDescent="0.2">
      <c r="B310" t="s">
        <v>69</v>
      </c>
      <c r="C310">
        <v>1536</v>
      </c>
      <c r="D310">
        <v>32</v>
      </c>
      <c r="E310">
        <v>50</v>
      </c>
      <c r="G310" s="2">
        <v>5.8650000000000002</v>
      </c>
      <c r="H310" s="2">
        <v>7.5389999999999997</v>
      </c>
      <c r="I310" s="2">
        <v>2.2930000000000001</v>
      </c>
      <c r="J310" s="2">
        <f>(8*$E310*$D310*$C310*$C310)/(G310/1000)/10^12</f>
        <v>5.1490176982097191</v>
      </c>
      <c r="K310" s="2">
        <f>(8*$E310*$D310*$C310*$C310)/(H310/1000)/10^12</f>
        <v>4.005702188619181</v>
      </c>
      <c r="L310" s="2">
        <f t="shared" si="30"/>
        <v>13.170077976450065</v>
      </c>
      <c r="M310" s="2">
        <f t="shared" si="31"/>
        <v>15.696999999999999</v>
      </c>
    </row>
    <row r="311" spans="1:13" x14ac:dyDescent="0.2">
      <c r="B311" t="s">
        <v>73</v>
      </c>
      <c r="C311">
        <v>256</v>
      </c>
      <c r="D311">
        <v>16</v>
      </c>
      <c r="E311">
        <v>150</v>
      </c>
      <c r="G311" s="2">
        <v>7.1890000000000001</v>
      </c>
      <c r="H311" s="2">
        <v>7.16</v>
      </c>
      <c r="I311" s="2">
        <v>0.20499999999999999</v>
      </c>
      <c r="J311" s="2">
        <f>(8*$E311*$D311*$C311*$C311)/(G311/1000)/10^12</f>
        <v>0.1750300737237446</v>
      </c>
      <c r="K311" s="2">
        <f>(8*$E311*$D311*$C311*$C311)/(H311/1000)/10^12</f>
        <v>0.17573899441340782</v>
      </c>
      <c r="L311" s="2">
        <f t="shared" si="30"/>
        <v>6.1380058536585373</v>
      </c>
      <c r="M311" s="2">
        <f t="shared" si="31"/>
        <v>14.554</v>
      </c>
    </row>
    <row r="312" spans="1:13" x14ac:dyDescent="0.2">
      <c r="B312" t="s">
        <v>73</v>
      </c>
      <c r="C312">
        <v>256</v>
      </c>
      <c r="D312">
        <v>32</v>
      </c>
      <c r="E312">
        <v>150</v>
      </c>
      <c r="G312" s="2">
        <v>9.6080000000000005</v>
      </c>
      <c r="H312" s="2">
        <v>10.173999999999999</v>
      </c>
      <c r="I312" s="2">
        <v>0.39300000000000002</v>
      </c>
      <c r="J312" s="2">
        <f>(8*$E312*$D312*$C312*$C312)/(G312/1000)/10^12</f>
        <v>0.26192572855953372</v>
      </c>
      <c r="K312" s="2">
        <f>(8*$E312*$D312*$C312*$C312)/(H312/1000)/10^12</f>
        <v>0.24735427560448203</v>
      </c>
      <c r="L312" s="2">
        <f t="shared" si="30"/>
        <v>6.4035175572519085</v>
      </c>
      <c r="M312" s="2">
        <f t="shared" si="31"/>
        <v>20.175000000000001</v>
      </c>
    </row>
    <row r="313" spans="1:13" x14ac:dyDescent="0.2">
      <c r="B313" t="s">
        <v>73</v>
      </c>
      <c r="C313">
        <v>256</v>
      </c>
      <c r="D313">
        <v>64</v>
      </c>
      <c r="E313">
        <v>150</v>
      </c>
      <c r="G313" s="2">
        <v>9.6809999999999992</v>
      </c>
      <c r="H313" s="2">
        <v>9.6020000000000003</v>
      </c>
      <c r="I313" s="2">
        <v>0.625</v>
      </c>
      <c r="J313" s="2">
        <f>(8*$E313*$D313*$C313*$C313)/(G313/1000)/10^12</f>
        <v>0.51990133250697246</v>
      </c>
      <c r="K313" s="2">
        <f>(8*$E313*$D313*$C313*$C313)/(H313/1000)/10^12</f>
        <v>0.52417879608414908</v>
      </c>
      <c r="L313" s="2">
        <f t="shared" si="30"/>
        <v>8.0530636799999993</v>
      </c>
      <c r="M313" s="2">
        <f t="shared" si="31"/>
        <v>19.908000000000001</v>
      </c>
    </row>
    <row r="314" spans="1:13" x14ac:dyDescent="0.2">
      <c r="G314" s="2"/>
      <c r="H314" s="2"/>
    </row>
    <row r="315" spans="1:13" x14ac:dyDescent="0.2">
      <c r="G315" s="2"/>
      <c r="H315" s="2"/>
    </row>
    <row r="316" spans="1:13" x14ac:dyDescent="0.2">
      <c r="A316" t="s">
        <v>65</v>
      </c>
      <c r="B316" t="s">
        <v>81</v>
      </c>
      <c r="C316" t="s">
        <v>66</v>
      </c>
      <c r="D316" t="s">
        <v>3</v>
      </c>
      <c r="E316" t="s">
        <v>14</v>
      </c>
      <c r="G316" s="2" t="s">
        <v>18</v>
      </c>
      <c r="H316" s="2" t="s">
        <v>91</v>
      </c>
      <c r="I316" t="s">
        <v>86</v>
      </c>
      <c r="J316" t="s">
        <v>36</v>
      </c>
      <c r="K316" t="s">
        <v>89</v>
      </c>
      <c r="L316" t="s">
        <v>90</v>
      </c>
      <c r="M316" t="s">
        <v>88</v>
      </c>
    </row>
    <row r="317" spans="1:13" x14ac:dyDescent="0.2">
      <c r="B317" t="s">
        <v>75</v>
      </c>
      <c r="C317">
        <v>2816</v>
      </c>
      <c r="D317">
        <v>32</v>
      </c>
      <c r="E317">
        <v>1500</v>
      </c>
      <c r="G317" s="2">
        <v>240.602</v>
      </c>
      <c r="H317" s="2">
        <v>355.22199999999998</v>
      </c>
      <c r="I317" s="2">
        <v>154.46</v>
      </c>
      <c r="J317" s="2">
        <f>(6*$E317*$D317*$C317*$C317)/(G317/1000)/10^12</f>
        <v>9.4920180547127622</v>
      </c>
      <c r="K317" s="2">
        <f>(6*$E317*$D317*$C317*$C317)/(H317/1000)/10^12</f>
        <v>6.4292147671033897</v>
      </c>
      <c r="L317" s="2">
        <f>(6*$E317*$D317*$C317*$C317)/(I317/1000)/10^12</f>
        <v>14.785695506927359</v>
      </c>
      <c r="M317" s="2">
        <f t="shared" ref="M317:M335" si="32">G317+H317+I317</f>
        <v>750.28399999999999</v>
      </c>
    </row>
    <row r="318" spans="1:13" x14ac:dyDescent="0.2">
      <c r="B318" t="s">
        <v>75</v>
      </c>
      <c r="C318">
        <v>2816</v>
      </c>
      <c r="D318">
        <v>32</v>
      </c>
      <c r="E318">
        <v>750</v>
      </c>
      <c r="G318" s="2">
        <v>124.264</v>
      </c>
      <c r="H318" s="2">
        <v>181.99299999999999</v>
      </c>
      <c r="I318" s="2">
        <v>77.489999999999995</v>
      </c>
      <c r="J318" s="2">
        <f>(6*$E318*$D318*$C318*$C318)/(G318/1000)/10^12</f>
        <v>9.1893007146076098</v>
      </c>
      <c r="K318" s="2">
        <f>(6*$E318*$D318*$C318*$C318)/(H318/1000)/10^12</f>
        <v>6.2744131038006961</v>
      </c>
      <c r="L318" s="2">
        <f t="shared" ref="L318:L335" si="33">(6*$E318*$D318*$C318*$C318)/(I318/1000)/10^12</f>
        <v>14.73608548199768</v>
      </c>
      <c r="M318" s="2">
        <f t="shared" si="32"/>
        <v>383.74700000000001</v>
      </c>
    </row>
    <row r="319" spans="1:13" x14ac:dyDescent="0.2">
      <c r="B319" t="s">
        <v>75</v>
      </c>
      <c r="C319">
        <v>2816</v>
      </c>
      <c r="D319">
        <v>32</v>
      </c>
      <c r="E319">
        <v>375</v>
      </c>
      <c r="G319" s="2">
        <v>63.845999999999997</v>
      </c>
      <c r="H319" s="2">
        <v>95.462000000000003</v>
      </c>
      <c r="I319" s="2">
        <v>39.017000000000003</v>
      </c>
      <c r="J319" s="2">
        <f>(6*$E319*$D319*$C319*$C319)/(G319/1000)/10^12</f>
        <v>8.9426061460389068</v>
      </c>
      <c r="K319" s="2">
        <f>(6*$E319*$D319*$C319*$C319)/(H319/1000)/10^12</f>
        <v>5.9809100165510882</v>
      </c>
      <c r="L319" s="2">
        <f t="shared" si="33"/>
        <v>14.633355511700028</v>
      </c>
      <c r="M319" s="2">
        <f t="shared" si="32"/>
        <v>198.32499999999999</v>
      </c>
    </row>
    <row r="320" spans="1:13" x14ac:dyDescent="0.2">
      <c r="B320" t="s">
        <v>75</v>
      </c>
      <c r="C320">
        <v>2816</v>
      </c>
      <c r="D320">
        <v>32</v>
      </c>
      <c r="E320">
        <v>187</v>
      </c>
      <c r="G320" s="2">
        <v>33.747</v>
      </c>
      <c r="H320" s="2">
        <v>49.680999999999997</v>
      </c>
      <c r="I320" s="2">
        <v>19.704999999999998</v>
      </c>
      <c r="J320" s="2">
        <f>(6*$E320*$D320*$C320*$C320)/(G320/1000)/10^12</f>
        <v>8.4367069613298966</v>
      </c>
      <c r="K320" s="2">
        <f>(6*$E320*$D320*$C320*$C320)/(H320/1000)/10^12</f>
        <v>5.7308337155854359</v>
      </c>
      <c r="L320" s="2">
        <f t="shared" si="33"/>
        <v>14.448797250647047</v>
      </c>
      <c r="M320" s="2">
        <f t="shared" si="32"/>
        <v>103.133</v>
      </c>
    </row>
    <row r="321" spans="2:13" x14ac:dyDescent="0.2">
      <c r="B321" t="s">
        <v>75</v>
      </c>
      <c r="C321">
        <v>2048</v>
      </c>
      <c r="D321">
        <v>32</v>
      </c>
      <c r="E321">
        <v>1500</v>
      </c>
      <c r="G321" s="2">
        <v>162.80099999999999</v>
      </c>
      <c r="H321" s="2">
        <v>165.33799999999999</v>
      </c>
      <c r="I321" s="2">
        <v>82.884</v>
      </c>
      <c r="J321" s="2">
        <f>(6*$E321*$D321*$C321*$C321)/(G321/1000)/10^12</f>
        <v>7.419853391563934</v>
      </c>
      <c r="K321" s="2">
        <f>(6*$E321*$D321*$C321*$C321)/(H321/1000)/10^12</f>
        <v>7.306000749978832</v>
      </c>
      <c r="L321" s="2">
        <f t="shared" si="33"/>
        <v>14.574098161285653</v>
      </c>
      <c r="M321" s="2">
        <f t="shared" si="32"/>
        <v>411.02300000000002</v>
      </c>
    </row>
    <row r="322" spans="2:13" x14ac:dyDescent="0.2">
      <c r="B322" t="s">
        <v>75</v>
      </c>
      <c r="C322">
        <v>2048</v>
      </c>
      <c r="D322">
        <v>32</v>
      </c>
      <c r="E322">
        <v>750</v>
      </c>
      <c r="G322" s="2">
        <v>86.114000000000004</v>
      </c>
      <c r="H322" s="2">
        <v>87.816000000000003</v>
      </c>
      <c r="I322" s="2">
        <v>41.445</v>
      </c>
      <c r="J322" s="2">
        <f>(6*$E322*$D322*$C322*$C322)/(G322/1000)/10^12</f>
        <v>7.0137233899249827</v>
      </c>
      <c r="K322" s="2">
        <f>(6*$E322*$D322*$C322*$C322)/(H322/1000)/10^12</f>
        <v>6.877787373599344</v>
      </c>
      <c r="L322" s="2">
        <f t="shared" si="33"/>
        <v>14.573043213897936</v>
      </c>
      <c r="M322" s="2">
        <f t="shared" si="32"/>
        <v>215.375</v>
      </c>
    </row>
    <row r="323" spans="2:13" x14ac:dyDescent="0.2">
      <c r="B323" t="s">
        <v>75</v>
      </c>
      <c r="C323">
        <v>2048</v>
      </c>
      <c r="D323">
        <v>32</v>
      </c>
      <c r="E323">
        <v>375</v>
      </c>
      <c r="G323" s="2">
        <v>48.725000000000001</v>
      </c>
      <c r="H323" s="2">
        <v>48.874000000000002</v>
      </c>
      <c r="I323" s="2">
        <v>20.707999999999998</v>
      </c>
      <c r="J323" s="2">
        <f>(6*$E323*$D323*$C323*$C323)/(G323/1000)/10^12</f>
        <v>6.1978427501282702</v>
      </c>
      <c r="K323" s="2">
        <f>(6*$E323*$D323*$C323*$C323)/(H323/1000)/10^12</f>
        <v>6.1789476613332237</v>
      </c>
      <c r="L323" s="2">
        <f t="shared" si="33"/>
        <v>14.583247440602667</v>
      </c>
      <c r="M323" s="2">
        <f t="shared" si="32"/>
        <v>118.307</v>
      </c>
    </row>
    <row r="324" spans="2:13" x14ac:dyDescent="0.2">
      <c r="B324" t="s">
        <v>75</v>
      </c>
      <c r="C324">
        <v>2048</v>
      </c>
      <c r="D324">
        <v>32</v>
      </c>
      <c r="E324">
        <v>187</v>
      </c>
      <c r="G324" s="2">
        <v>26.484000000000002</v>
      </c>
      <c r="H324" s="2">
        <v>26.448</v>
      </c>
      <c r="I324" s="2">
        <v>10.426</v>
      </c>
      <c r="J324" s="2">
        <f>(6*$E324*$D324*$C324*$C324)/(G324/1000)/10^12</f>
        <v>5.6861611091980055</v>
      </c>
      <c r="K324" s="2">
        <f>(6*$E324*$D324*$C324*$C324)/(H324/1000)/10^12</f>
        <v>5.6939008929219597</v>
      </c>
      <c r="L324" s="2">
        <f t="shared" si="33"/>
        <v>14.443918167657779</v>
      </c>
      <c r="M324" s="2">
        <f t="shared" si="32"/>
        <v>63.358000000000004</v>
      </c>
    </row>
    <row r="325" spans="2:13" x14ac:dyDescent="0.2">
      <c r="B325" t="s">
        <v>75</v>
      </c>
      <c r="C325">
        <v>1536</v>
      </c>
      <c r="D325">
        <v>32</v>
      </c>
      <c r="E325">
        <v>1500</v>
      </c>
      <c r="G325" s="2">
        <v>111.861</v>
      </c>
      <c r="H325" s="2">
        <v>127.477</v>
      </c>
      <c r="I325" s="2">
        <v>46.41</v>
      </c>
      <c r="J325" s="2">
        <f>(6*$E325*$D325*$C325*$C325)/(G325/1000)/10^12</f>
        <v>6.0742997827661114</v>
      </c>
      <c r="K325" s="2">
        <f>(6*$E325*$D325*$C325*$C325)/(H325/1000)/10^12</f>
        <v>5.3301948429912844</v>
      </c>
      <c r="L325" s="2">
        <f t="shared" si="33"/>
        <v>14.640750872656756</v>
      </c>
      <c r="M325" s="2">
        <f t="shared" si="32"/>
        <v>285.74800000000005</v>
      </c>
    </row>
    <row r="326" spans="2:13" x14ac:dyDescent="0.2">
      <c r="B326" t="s">
        <v>75</v>
      </c>
      <c r="C326">
        <v>1536</v>
      </c>
      <c r="D326">
        <v>32</v>
      </c>
      <c r="E326">
        <v>750</v>
      </c>
      <c r="G326" s="2">
        <v>60.98</v>
      </c>
      <c r="H326" s="2">
        <v>68.132000000000005</v>
      </c>
      <c r="I326" s="2">
        <v>22.978000000000002</v>
      </c>
      <c r="J326" s="2">
        <f>(6*$E326*$D326*$C326*$C326)/(G326/1000)/10^12</f>
        <v>5.5713122991144637</v>
      </c>
      <c r="K326" s="2">
        <f>(6*$E326*$D326*$C326*$C326)/(H326/1000)/10^12</f>
        <v>4.9864766042388311</v>
      </c>
      <c r="L326" s="2">
        <f t="shared" si="33"/>
        <v>14.785387065889109</v>
      </c>
      <c r="M326" s="2">
        <f t="shared" si="32"/>
        <v>152.09</v>
      </c>
    </row>
    <row r="327" spans="2:13" x14ac:dyDescent="0.2">
      <c r="B327" t="s">
        <v>75</v>
      </c>
      <c r="C327">
        <v>1536</v>
      </c>
      <c r="D327">
        <v>32</v>
      </c>
      <c r="E327">
        <v>375</v>
      </c>
      <c r="G327" s="2">
        <v>36.006999999999998</v>
      </c>
      <c r="H327" s="2">
        <v>38.134</v>
      </c>
      <c r="I327" s="2">
        <v>11.542999999999999</v>
      </c>
      <c r="J327" s="2">
        <f>(6*$E327*$D327*$C327*$C327)/(G327/1000)/10^12</f>
        <v>4.7176746743688733</v>
      </c>
      <c r="K327" s="2">
        <f>(6*$E327*$D327*$C327*$C327)/(H327/1000)/10^12</f>
        <v>4.4545369486547441</v>
      </c>
      <c r="L327" s="2">
        <f t="shared" si="33"/>
        <v>14.716218660660141</v>
      </c>
      <c r="M327" s="2">
        <f t="shared" si="32"/>
        <v>85.683999999999997</v>
      </c>
    </row>
    <row r="328" spans="2:13" x14ac:dyDescent="0.2">
      <c r="B328" t="s">
        <v>75</v>
      </c>
      <c r="C328">
        <v>1536</v>
      </c>
      <c r="D328">
        <v>32</v>
      </c>
      <c r="E328">
        <v>187</v>
      </c>
      <c r="G328" s="2">
        <v>19.193000000000001</v>
      </c>
      <c r="H328" s="2">
        <v>22.023</v>
      </c>
      <c r="I328" s="2">
        <v>5.8639999999999999</v>
      </c>
      <c r="J328" s="2">
        <f>(6*$E328*$D328*$C328*$C328)/(G328/1000)/10^12</f>
        <v>4.4134926058458808</v>
      </c>
      <c r="K328" s="2">
        <f>(6*$E328*$D328*$C328*$C328)/(H328/1000)/10^12</f>
        <v>3.8463498880261544</v>
      </c>
      <c r="L328" s="2">
        <f t="shared" si="33"/>
        <v>14.445457637107776</v>
      </c>
      <c r="M328" s="2">
        <f t="shared" si="32"/>
        <v>47.08</v>
      </c>
    </row>
    <row r="329" spans="2:13" x14ac:dyDescent="0.2">
      <c r="B329" t="s">
        <v>75</v>
      </c>
      <c r="C329">
        <v>2560</v>
      </c>
      <c r="D329" s="1">
        <v>32</v>
      </c>
      <c r="E329" s="1">
        <v>1500</v>
      </c>
      <c r="G329" s="2">
        <v>207.755</v>
      </c>
      <c r="H329" s="2">
        <v>209.24700000000001</v>
      </c>
      <c r="I329" s="2">
        <v>140.36699999999999</v>
      </c>
      <c r="J329" s="2">
        <f>(6*$E329*$D329*$C329*$C329)/(G329/1000)/10^12</f>
        <v>9.0849163678371152</v>
      </c>
      <c r="K329" s="2">
        <f>(6*$E329*$D329*$C329*$C329)/(H329/1000)/10^12</f>
        <v>9.020137923124345</v>
      </c>
      <c r="L329" s="2">
        <f t="shared" si="33"/>
        <v>13.446442539913228</v>
      </c>
      <c r="M329" s="2">
        <f t="shared" si="32"/>
        <v>557.36900000000003</v>
      </c>
    </row>
    <row r="330" spans="2:13" x14ac:dyDescent="0.2">
      <c r="B330" t="s">
        <v>75</v>
      </c>
      <c r="C330">
        <v>2560</v>
      </c>
      <c r="D330" s="1">
        <v>32</v>
      </c>
      <c r="E330" s="1">
        <v>750</v>
      </c>
      <c r="G330" s="2">
        <v>108.946</v>
      </c>
      <c r="H330" s="2">
        <v>108.878</v>
      </c>
      <c r="I330" s="2">
        <v>67.753</v>
      </c>
      <c r="J330" s="2">
        <f>(6*$E330*$D330*$C330*$C330)/(G330/1000)/10^12</f>
        <v>8.6622583665302084</v>
      </c>
      <c r="K330" s="2">
        <f>(6*$E330*$D330*$C330*$C330)/(H330/1000)/10^12</f>
        <v>8.6676683994930102</v>
      </c>
      <c r="L330" s="2">
        <f t="shared" si="33"/>
        <v>13.928806104526739</v>
      </c>
      <c r="M330" s="2">
        <f t="shared" si="32"/>
        <v>285.577</v>
      </c>
    </row>
    <row r="331" spans="2:13" x14ac:dyDescent="0.2">
      <c r="B331" t="s">
        <v>75</v>
      </c>
      <c r="C331">
        <v>2560</v>
      </c>
      <c r="D331" s="1">
        <v>32</v>
      </c>
      <c r="E331" s="1">
        <v>375</v>
      </c>
      <c r="G331" s="2">
        <v>57.814999999999998</v>
      </c>
      <c r="H331" s="2">
        <v>59.664999999999999</v>
      </c>
      <c r="I331" s="2">
        <v>33.356000000000002</v>
      </c>
      <c r="J331" s="2">
        <f>(6*$E331*$D331*$C331*$C331)/(G331/1000)/10^12</f>
        <v>8.1615359335812503</v>
      </c>
      <c r="K331" s="2">
        <f>(6*$E331*$D331*$C331*$C331)/(H331/1000)/10^12</f>
        <v>7.9084756557445743</v>
      </c>
      <c r="L331" s="2">
        <f t="shared" si="33"/>
        <v>14.146156613502816</v>
      </c>
      <c r="M331" s="2">
        <f t="shared" si="32"/>
        <v>150.83599999999998</v>
      </c>
    </row>
    <row r="332" spans="2:13" x14ac:dyDescent="0.2">
      <c r="B332" t="s">
        <v>75</v>
      </c>
      <c r="C332">
        <v>2560</v>
      </c>
      <c r="D332" s="1">
        <v>32</v>
      </c>
      <c r="E332" s="1">
        <v>187</v>
      </c>
      <c r="G332" s="2">
        <v>31.15</v>
      </c>
      <c r="H332" s="2">
        <v>31.277999999999999</v>
      </c>
      <c r="I332" s="2">
        <v>16.271000000000001</v>
      </c>
      <c r="J332" s="2">
        <f>(6*$E332*$D332*$C332*$C332)/(G332/1000)/10^12</f>
        <v>7.5537866581059392</v>
      </c>
      <c r="K332" s="2">
        <f>(6*$E332*$D332*$C332*$C332)/(H332/1000)/10^12</f>
        <v>7.5228740456550929</v>
      </c>
      <c r="L332" s="2">
        <f t="shared" si="33"/>
        <v>14.461339462848011</v>
      </c>
      <c r="M332" s="2">
        <f t="shared" si="32"/>
        <v>78.698999999999998</v>
      </c>
    </row>
    <row r="333" spans="2:13" x14ac:dyDescent="0.2">
      <c r="B333" t="s">
        <v>75</v>
      </c>
      <c r="C333">
        <v>512</v>
      </c>
      <c r="D333" s="1">
        <v>32</v>
      </c>
      <c r="E333" s="1">
        <v>1</v>
      </c>
      <c r="G333" s="2">
        <v>0.08</v>
      </c>
      <c r="H333" s="2">
        <v>8.2000000000000003E-2</v>
      </c>
      <c r="I333" s="2">
        <v>4.7E-2</v>
      </c>
      <c r="J333" s="2">
        <f>(6*$E333*$D333*$C333*$C333)/(G333/1000)/10^12</f>
        <v>0.62914559999999997</v>
      </c>
      <c r="K333" s="2">
        <f>(6*$E333*$D333*$C333*$C333)/(H333/1000)/10^12</f>
        <v>0.61380058536585369</v>
      </c>
      <c r="L333" s="2">
        <f t="shared" si="33"/>
        <v>1.0708861276595747</v>
      </c>
      <c r="M333" s="2">
        <f t="shared" si="32"/>
        <v>0.20900000000000002</v>
      </c>
    </row>
    <row r="334" spans="2:13" x14ac:dyDescent="0.2">
      <c r="B334" t="s">
        <v>76</v>
      </c>
      <c r="C334">
        <v>1024</v>
      </c>
      <c r="D334" s="1">
        <v>32</v>
      </c>
      <c r="E334" s="1">
        <v>1500</v>
      </c>
      <c r="G334" s="2">
        <v>80.222999999999999</v>
      </c>
      <c r="H334" s="2">
        <v>94.358000000000004</v>
      </c>
      <c r="I334" s="2">
        <v>20.071999999999999</v>
      </c>
      <c r="J334" s="2">
        <f>(6*$E334*$D334*$C334*$C334)/(G334/1000)/10^12</f>
        <v>3.7643803896638119</v>
      </c>
      <c r="K334" s="2">
        <f>(6*$E334*$D334*$C334*$C334)/(H334/1000)/10^12</f>
        <v>3.2004693613684059</v>
      </c>
      <c r="L334" s="2">
        <f t="shared" si="33"/>
        <v>15.045331207652451</v>
      </c>
      <c r="M334" s="2">
        <f t="shared" si="32"/>
        <v>194.65300000000002</v>
      </c>
    </row>
    <row r="335" spans="2:13" x14ac:dyDescent="0.2">
      <c r="B335" t="s">
        <v>76</v>
      </c>
      <c r="C335">
        <v>1024</v>
      </c>
      <c r="D335" s="1">
        <v>64</v>
      </c>
      <c r="E335" s="1">
        <v>1500</v>
      </c>
      <c r="G335" s="2">
        <v>99.997</v>
      </c>
      <c r="H335" s="2">
        <v>110.89400000000001</v>
      </c>
      <c r="I335" s="2">
        <v>39.311</v>
      </c>
      <c r="J335" s="2">
        <f>(6*$E335*$D335*$C335*$C335)/(G335/1000)/10^12</f>
        <v>6.0399789593687814</v>
      </c>
      <c r="K335" s="2">
        <f>(6*$E335*$D335*$C335*$C335)/(H335/1000)/10^12</f>
        <v>5.4464603675582079</v>
      </c>
      <c r="L335" s="2">
        <f t="shared" si="33"/>
        <v>15.36414174149729</v>
      </c>
      <c r="M335" s="2">
        <f t="shared" si="32"/>
        <v>250.20200000000003</v>
      </c>
    </row>
    <row r="338" spans="1:11" x14ac:dyDescent="0.2">
      <c r="G338" s="2"/>
      <c r="H338" s="2"/>
    </row>
    <row r="339" spans="1:11" x14ac:dyDescent="0.2">
      <c r="A339" t="s">
        <v>52</v>
      </c>
      <c r="C339" t="s">
        <v>53</v>
      </c>
      <c r="D339" t="s">
        <v>54</v>
      </c>
      <c r="G339" t="s">
        <v>55</v>
      </c>
      <c r="I339" t="s">
        <v>56</v>
      </c>
      <c r="J339" t="s">
        <v>57</v>
      </c>
      <c r="K339" t="s">
        <v>58</v>
      </c>
    </row>
    <row r="341" spans="1:11" x14ac:dyDescent="0.2">
      <c r="C341">
        <v>100000</v>
      </c>
      <c r="D341">
        <v>2</v>
      </c>
      <c r="G341" s="12"/>
      <c r="H341" s="2"/>
      <c r="I341" s="2"/>
      <c r="J341" t="s">
        <v>62</v>
      </c>
      <c r="K341" s="12"/>
    </row>
    <row r="342" spans="1:11" x14ac:dyDescent="0.2">
      <c r="C342">
        <v>100000</v>
      </c>
      <c r="D342">
        <v>4</v>
      </c>
      <c r="G342" s="12"/>
      <c r="H342" s="2"/>
      <c r="I342" s="2"/>
      <c r="J342" t="s">
        <v>62</v>
      </c>
      <c r="K342" s="12"/>
    </row>
    <row r="343" spans="1:11" x14ac:dyDescent="0.2">
      <c r="C343">
        <v>100000</v>
      </c>
      <c r="D343">
        <v>8</v>
      </c>
      <c r="G343" s="12"/>
      <c r="H343" s="2"/>
      <c r="I343" s="2"/>
      <c r="J343" t="s">
        <v>62</v>
      </c>
      <c r="K343" s="12"/>
    </row>
    <row r="344" spans="1:11" x14ac:dyDescent="0.2">
      <c r="C344">
        <v>100000</v>
      </c>
      <c r="D344">
        <v>16</v>
      </c>
      <c r="E344">
        <v>2</v>
      </c>
      <c r="G344" s="12"/>
      <c r="I344" s="2"/>
      <c r="J344" t="s">
        <v>60</v>
      </c>
      <c r="K344" s="12"/>
    </row>
    <row r="345" spans="1:11" x14ac:dyDescent="0.2">
      <c r="C345">
        <v>100000</v>
      </c>
      <c r="D345">
        <v>32</v>
      </c>
      <c r="E345">
        <v>4</v>
      </c>
      <c r="G345" s="12"/>
      <c r="I345" s="2"/>
      <c r="J345" t="s">
        <v>60</v>
      </c>
      <c r="K345" s="12"/>
    </row>
    <row r="346" spans="1:11" x14ac:dyDescent="0.2">
      <c r="C346">
        <v>3097600</v>
      </c>
      <c r="D346">
        <v>2</v>
      </c>
      <c r="G346" s="12"/>
      <c r="H346" s="2"/>
      <c r="I346" s="2"/>
      <c r="J346" t="s">
        <v>59</v>
      </c>
      <c r="K346" s="12"/>
    </row>
    <row r="347" spans="1:11" x14ac:dyDescent="0.2">
      <c r="C347">
        <f>1760*1760</f>
        <v>3097600</v>
      </c>
      <c r="D347">
        <v>4</v>
      </c>
      <c r="G347" s="12"/>
      <c r="H347" s="2"/>
      <c r="I347" s="2"/>
      <c r="J347" t="s">
        <v>59</v>
      </c>
      <c r="K347" s="12"/>
    </row>
    <row r="348" spans="1:11" x14ac:dyDescent="0.2">
      <c r="C348">
        <f>1760*1760</f>
        <v>3097600</v>
      </c>
      <c r="D348">
        <v>8</v>
      </c>
      <c r="G348" s="12"/>
      <c r="H348" s="2"/>
      <c r="I348" s="2"/>
      <c r="J348" t="s">
        <v>59</v>
      </c>
      <c r="K348" s="12"/>
    </row>
    <row r="349" spans="1:11" x14ac:dyDescent="0.2">
      <c r="C349">
        <v>3097600</v>
      </c>
      <c r="D349">
        <v>16</v>
      </c>
      <c r="E349">
        <v>2</v>
      </c>
      <c r="G349" s="12"/>
      <c r="I349" s="2"/>
      <c r="J349" t="s">
        <v>61</v>
      </c>
      <c r="K349" s="12"/>
    </row>
    <row r="350" spans="1:11" x14ac:dyDescent="0.2">
      <c r="C350">
        <v>3097600</v>
      </c>
      <c r="D350">
        <v>32</v>
      </c>
      <c r="E350">
        <v>4</v>
      </c>
      <c r="G350" s="12"/>
      <c r="I350" s="2"/>
      <c r="J350" t="s">
        <v>61</v>
      </c>
      <c r="K350" s="12"/>
    </row>
    <row r="351" spans="1:11" x14ac:dyDescent="0.2">
      <c r="C351">
        <v>4194304</v>
      </c>
      <c r="D351">
        <v>2</v>
      </c>
      <c r="G351" s="12"/>
      <c r="H351" s="2"/>
      <c r="I351" s="2"/>
      <c r="J351" t="s">
        <v>59</v>
      </c>
      <c r="K351" s="12"/>
    </row>
    <row r="352" spans="1:11" x14ac:dyDescent="0.2">
      <c r="C352">
        <f>2048*2048</f>
        <v>4194304</v>
      </c>
      <c r="D352">
        <v>4</v>
      </c>
      <c r="G352" s="12"/>
      <c r="H352" s="2"/>
      <c r="I352" s="2"/>
      <c r="J352" t="s">
        <v>59</v>
      </c>
      <c r="K352" s="12"/>
    </row>
    <row r="353" spans="3:11" x14ac:dyDescent="0.2">
      <c r="C353">
        <f>2048*2048</f>
        <v>4194304</v>
      </c>
      <c r="D353">
        <v>8</v>
      </c>
      <c r="G353" s="12"/>
      <c r="H353" s="2"/>
      <c r="I353" s="2"/>
      <c r="J353" t="s">
        <v>59</v>
      </c>
      <c r="K353" s="12"/>
    </row>
    <row r="354" spans="3:11" x14ac:dyDescent="0.2">
      <c r="C354">
        <v>4194304</v>
      </c>
      <c r="D354">
        <v>16</v>
      </c>
      <c r="E354">
        <v>2</v>
      </c>
      <c r="G354" s="12"/>
      <c r="I354" s="2"/>
      <c r="J354" t="s">
        <v>61</v>
      </c>
      <c r="K354" s="12"/>
    </row>
    <row r="355" spans="3:11" x14ac:dyDescent="0.2">
      <c r="C355">
        <v>4194304</v>
      </c>
      <c r="D355">
        <v>32</v>
      </c>
      <c r="E355">
        <v>4</v>
      </c>
      <c r="G355" s="12"/>
      <c r="I355" s="2"/>
      <c r="J355" t="s">
        <v>61</v>
      </c>
      <c r="K355" s="12"/>
    </row>
    <row r="356" spans="3:11" x14ac:dyDescent="0.2">
      <c r="C356">
        <v>6553600</v>
      </c>
      <c r="D356">
        <v>2</v>
      </c>
      <c r="G356" s="12"/>
      <c r="H356" s="2"/>
      <c r="I356" s="2"/>
      <c r="J356" t="s">
        <v>59</v>
      </c>
      <c r="K356" s="12"/>
    </row>
    <row r="357" spans="3:11" x14ac:dyDescent="0.2">
      <c r="C357">
        <f>2560*2560</f>
        <v>6553600</v>
      </c>
      <c r="D357">
        <v>4</v>
      </c>
      <c r="G357" s="12"/>
      <c r="H357" s="2"/>
      <c r="I357" s="2"/>
      <c r="J357" t="s">
        <v>59</v>
      </c>
      <c r="K357" s="12"/>
    </row>
    <row r="358" spans="3:11" x14ac:dyDescent="0.2">
      <c r="C358">
        <f>2560*2560</f>
        <v>6553600</v>
      </c>
      <c r="D358">
        <v>8</v>
      </c>
      <c r="G358" s="12"/>
      <c r="H358" s="2"/>
      <c r="I358" s="2"/>
      <c r="J358" t="s">
        <v>59</v>
      </c>
      <c r="K358" s="12"/>
    </row>
    <row r="359" spans="3:11" x14ac:dyDescent="0.2">
      <c r="C359">
        <v>6553600</v>
      </c>
      <c r="D359">
        <v>16</v>
      </c>
      <c r="E359">
        <v>2</v>
      </c>
      <c r="G359" s="12"/>
      <c r="I359" s="2"/>
      <c r="J359" t="s">
        <v>61</v>
      </c>
      <c r="K359" s="12"/>
    </row>
    <row r="360" spans="3:11" x14ac:dyDescent="0.2">
      <c r="C360">
        <v>6553600</v>
      </c>
      <c r="D360">
        <v>32</v>
      </c>
      <c r="E360">
        <v>4</v>
      </c>
      <c r="G360" s="12"/>
      <c r="I360" s="2"/>
      <c r="J360" t="s">
        <v>61</v>
      </c>
      <c r="K360" s="12"/>
    </row>
    <row r="361" spans="3:11" x14ac:dyDescent="0.2">
      <c r="C361">
        <f t="shared" ref="C361:C363" si="34">4096*4096</f>
        <v>16777216</v>
      </c>
      <c r="D361">
        <v>2</v>
      </c>
      <c r="G361" s="12"/>
      <c r="H361" s="2"/>
      <c r="I361" s="2"/>
      <c r="J361" t="s">
        <v>59</v>
      </c>
      <c r="K361" s="12"/>
    </row>
    <row r="362" spans="3:11" x14ac:dyDescent="0.2">
      <c r="C362">
        <f t="shared" si="34"/>
        <v>16777216</v>
      </c>
      <c r="D362">
        <v>4</v>
      </c>
      <c r="G362" s="12"/>
      <c r="H362" s="2"/>
      <c r="I362" s="2"/>
      <c r="J362" t="s">
        <v>59</v>
      </c>
      <c r="K362" s="12"/>
    </row>
    <row r="363" spans="3:11" x14ac:dyDescent="0.2">
      <c r="C363">
        <f t="shared" si="34"/>
        <v>16777216</v>
      </c>
      <c r="D363">
        <v>8</v>
      </c>
      <c r="G363" s="12"/>
      <c r="H363" s="2"/>
      <c r="I363" s="2"/>
      <c r="J363" t="s">
        <v>59</v>
      </c>
      <c r="K363" s="12"/>
    </row>
    <row r="364" spans="3:11" x14ac:dyDescent="0.2">
      <c r="C364">
        <v>16777216</v>
      </c>
      <c r="D364">
        <v>16</v>
      </c>
      <c r="E364">
        <v>2</v>
      </c>
      <c r="G364" s="12"/>
      <c r="H364" s="2"/>
      <c r="I364" s="2"/>
      <c r="J364" t="s">
        <v>61</v>
      </c>
      <c r="K364" s="12"/>
    </row>
    <row r="365" spans="3:11" x14ac:dyDescent="0.2">
      <c r="C365">
        <v>16777216</v>
      </c>
      <c r="D365">
        <v>32</v>
      </c>
      <c r="E365">
        <v>4</v>
      </c>
      <c r="G365" s="12"/>
      <c r="H365" s="2"/>
      <c r="I365" s="2"/>
      <c r="J365" t="s">
        <v>61</v>
      </c>
      <c r="K365" s="12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65"/>
  <sheetViews>
    <sheetView workbookViewId="0">
      <selection activeCell="A8" sqref="A8"/>
    </sheetView>
  </sheetViews>
  <sheetFormatPr baseColWidth="10" defaultRowHeight="16" x14ac:dyDescent="0.2"/>
  <cols>
    <col min="1" max="1" width="28" customWidth="1"/>
    <col min="2" max="2" width="17.6640625" customWidth="1"/>
    <col min="4" max="4" width="22" customWidth="1"/>
    <col min="7" max="7" width="22.5" customWidth="1"/>
    <col min="8" max="8" width="32.6640625" customWidth="1"/>
    <col min="9" max="9" width="31.33203125" customWidth="1"/>
    <col min="10" max="10" width="20" customWidth="1"/>
    <col min="11" max="11" width="22.83203125" customWidth="1"/>
    <col min="12" max="12" width="22.66406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 x14ac:dyDescent="0.2">
      <c r="A1" s="5" t="s">
        <v>63</v>
      </c>
      <c r="B1" s="5" t="s">
        <v>71</v>
      </c>
    </row>
    <row r="3" spans="1:12" x14ac:dyDescent="0.2">
      <c r="A3" s="9"/>
      <c r="B3" s="10"/>
      <c r="C3" s="11"/>
      <c r="E3" s="2"/>
    </row>
    <row r="4" spans="1:12" x14ac:dyDescent="0.2">
      <c r="A4" t="s">
        <v>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22</v>
      </c>
      <c r="J4" t="s">
        <v>23</v>
      </c>
    </row>
    <row r="5" spans="1:12" x14ac:dyDescent="0.2">
      <c r="B5" s="1" t="s">
        <v>75</v>
      </c>
      <c r="C5">
        <v>1760</v>
      </c>
      <c r="D5">
        <v>16</v>
      </c>
      <c r="E5">
        <v>1760</v>
      </c>
      <c r="F5" t="s">
        <v>3</v>
      </c>
      <c r="G5" t="s">
        <v>3</v>
      </c>
      <c r="I5" s="2">
        <v>8.8999999999999996E-2</v>
      </c>
      <c r="J5" s="2">
        <f t="shared" ref="J5:J48" si="0">(2*C5*D5*E5)/(I5/1000)/10^12</f>
        <v>1.1137438202247192</v>
      </c>
      <c r="K5" s="2"/>
      <c r="L5" s="2"/>
    </row>
    <row r="6" spans="1:12" x14ac:dyDescent="0.2">
      <c r="B6" s="1" t="s">
        <v>75</v>
      </c>
      <c r="C6">
        <v>1760</v>
      </c>
      <c r="D6">
        <v>32</v>
      </c>
      <c r="E6">
        <v>1760</v>
      </c>
      <c r="F6" t="s">
        <v>3</v>
      </c>
      <c r="G6" t="s">
        <v>3</v>
      </c>
      <c r="I6" s="2">
        <v>9.2999999999999999E-2</v>
      </c>
      <c r="J6" s="2">
        <f t="shared" si="0"/>
        <v>2.1316817204301075</v>
      </c>
      <c r="K6" s="2"/>
      <c r="L6" s="2"/>
    </row>
    <row r="7" spans="1:12" x14ac:dyDescent="0.2">
      <c r="B7" s="1" t="s">
        <v>75</v>
      </c>
      <c r="C7">
        <v>1760</v>
      </c>
      <c r="D7">
        <v>64</v>
      </c>
      <c r="E7">
        <v>1760</v>
      </c>
      <c r="F7" t="s">
        <v>3</v>
      </c>
      <c r="G7" t="s">
        <v>3</v>
      </c>
      <c r="I7" s="2">
        <v>8.7999999999999995E-2</v>
      </c>
      <c r="J7" s="2">
        <f t="shared" si="0"/>
        <v>4.5056000000000003</v>
      </c>
      <c r="K7" s="2"/>
      <c r="L7" s="2"/>
    </row>
    <row r="8" spans="1:12" x14ac:dyDescent="0.2">
      <c r="B8" s="1" t="s">
        <v>75</v>
      </c>
      <c r="C8">
        <v>1760</v>
      </c>
      <c r="D8">
        <v>128</v>
      </c>
      <c r="E8">
        <v>1760</v>
      </c>
      <c r="F8" t="s">
        <v>3</v>
      </c>
      <c r="G8" t="s">
        <v>3</v>
      </c>
      <c r="I8" s="2">
        <v>9.8000000000000004E-2</v>
      </c>
      <c r="J8" s="2">
        <f t="shared" si="0"/>
        <v>8.0916897959183665</v>
      </c>
      <c r="K8" s="2"/>
      <c r="L8" s="2"/>
    </row>
    <row r="9" spans="1:12" x14ac:dyDescent="0.2">
      <c r="B9" s="1" t="s">
        <v>75</v>
      </c>
      <c r="C9">
        <v>1760</v>
      </c>
      <c r="D9">
        <v>7000</v>
      </c>
      <c r="E9">
        <v>1760</v>
      </c>
      <c r="F9" t="s">
        <v>3</v>
      </c>
      <c r="G9" t="s">
        <v>3</v>
      </c>
      <c r="I9" s="2">
        <v>0.72099999999999997</v>
      </c>
      <c r="J9" s="2">
        <f t="shared" si="0"/>
        <v>60.147572815533984</v>
      </c>
      <c r="K9" s="2"/>
      <c r="L9" s="2"/>
    </row>
    <row r="10" spans="1:12" x14ac:dyDescent="0.2">
      <c r="B10" s="1" t="s">
        <v>75</v>
      </c>
      <c r="C10">
        <v>2048</v>
      </c>
      <c r="D10">
        <v>16</v>
      </c>
      <c r="E10">
        <v>2048</v>
      </c>
      <c r="F10" t="s">
        <v>3</v>
      </c>
      <c r="G10" t="s">
        <v>3</v>
      </c>
      <c r="I10" s="2">
        <v>0.1</v>
      </c>
      <c r="J10" s="2">
        <f t="shared" si="0"/>
        <v>1.34217728</v>
      </c>
      <c r="K10" s="2"/>
      <c r="L10" s="2"/>
    </row>
    <row r="11" spans="1:12" x14ac:dyDescent="0.2">
      <c r="B11" s="1" t="s">
        <v>75</v>
      </c>
      <c r="C11">
        <v>2048</v>
      </c>
      <c r="D11">
        <v>32</v>
      </c>
      <c r="E11">
        <v>2048</v>
      </c>
      <c r="F11" t="s">
        <v>3</v>
      </c>
      <c r="G11" t="s">
        <v>3</v>
      </c>
      <c r="I11" s="2">
        <v>0.10299999999999999</v>
      </c>
      <c r="J11" s="2">
        <f t="shared" si="0"/>
        <v>2.6061694757281555</v>
      </c>
      <c r="K11" s="2"/>
      <c r="L11" s="2"/>
    </row>
    <row r="12" spans="1:12" x14ac:dyDescent="0.2">
      <c r="B12" s="1" t="s">
        <v>75</v>
      </c>
      <c r="C12">
        <v>2048</v>
      </c>
      <c r="D12">
        <v>64</v>
      </c>
      <c r="E12">
        <v>2048</v>
      </c>
      <c r="F12" t="s">
        <v>3</v>
      </c>
      <c r="G12" t="s">
        <v>3</v>
      </c>
      <c r="I12" s="2">
        <v>0.112</v>
      </c>
      <c r="J12" s="2">
        <f t="shared" si="0"/>
        <v>4.7934902857142863</v>
      </c>
      <c r="K12" s="2"/>
      <c r="L12" s="2"/>
    </row>
    <row r="13" spans="1:12" x14ac:dyDescent="0.2">
      <c r="B13" s="1" t="s">
        <v>75</v>
      </c>
      <c r="C13">
        <v>2048</v>
      </c>
      <c r="D13">
        <v>128</v>
      </c>
      <c r="E13">
        <v>2048</v>
      </c>
      <c r="F13" t="s">
        <v>3</v>
      </c>
      <c r="G13" t="s">
        <v>3</v>
      </c>
      <c r="I13" s="2">
        <v>0.11700000000000001</v>
      </c>
      <c r="J13" s="2">
        <f t="shared" si="0"/>
        <v>9.1772805470085466</v>
      </c>
      <c r="K13" s="2"/>
      <c r="L13" s="2"/>
    </row>
    <row r="14" spans="1:12" x14ac:dyDescent="0.2">
      <c r="B14" s="1" t="s">
        <v>75</v>
      </c>
      <c r="C14">
        <v>2048</v>
      </c>
      <c r="D14">
        <v>7000</v>
      </c>
      <c r="E14">
        <v>2048</v>
      </c>
      <c r="F14" t="s">
        <v>3</v>
      </c>
      <c r="G14" t="s">
        <v>3</v>
      </c>
      <c r="I14" s="2">
        <v>0.94</v>
      </c>
      <c r="J14" s="2">
        <f t="shared" si="0"/>
        <v>62.468357446808518</v>
      </c>
      <c r="K14" s="2"/>
      <c r="L14" s="2"/>
    </row>
    <row r="15" spans="1:12" x14ac:dyDescent="0.2">
      <c r="B15" s="1" t="s">
        <v>75</v>
      </c>
      <c r="C15">
        <v>2560</v>
      </c>
      <c r="D15">
        <v>16</v>
      </c>
      <c r="E15">
        <v>2560</v>
      </c>
      <c r="F15" t="s">
        <v>3</v>
      </c>
      <c r="G15" t="s">
        <v>3</v>
      </c>
      <c r="I15" s="2">
        <v>0.122</v>
      </c>
      <c r="J15" s="2">
        <f t="shared" si="0"/>
        <v>1.7189770491803278</v>
      </c>
      <c r="K15" s="2"/>
      <c r="L15" s="2"/>
    </row>
    <row r="16" spans="1:12" x14ac:dyDescent="0.2">
      <c r="B16" s="1" t="s">
        <v>75</v>
      </c>
      <c r="C16">
        <v>2560</v>
      </c>
      <c r="D16">
        <v>32</v>
      </c>
      <c r="E16">
        <v>2560</v>
      </c>
      <c r="F16" t="s">
        <v>3</v>
      </c>
      <c r="G16" t="s">
        <v>3</v>
      </c>
      <c r="I16" s="2">
        <v>0.12</v>
      </c>
      <c r="J16" s="2">
        <f t="shared" si="0"/>
        <v>3.4952533333333333</v>
      </c>
      <c r="K16" s="2"/>
      <c r="L16" s="2"/>
    </row>
    <row r="17" spans="2:12" x14ac:dyDescent="0.2">
      <c r="B17" s="1" t="s">
        <v>75</v>
      </c>
      <c r="C17">
        <v>2560</v>
      </c>
      <c r="D17">
        <v>64</v>
      </c>
      <c r="E17">
        <v>2560</v>
      </c>
      <c r="F17" t="s">
        <v>3</v>
      </c>
      <c r="G17" t="s">
        <v>3</v>
      </c>
      <c r="I17" s="2">
        <v>0.127</v>
      </c>
      <c r="J17" s="2">
        <f t="shared" si="0"/>
        <v>6.6052031496063002</v>
      </c>
      <c r="K17" s="2"/>
      <c r="L17" s="2"/>
    </row>
    <row r="18" spans="2:12" x14ac:dyDescent="0.2">
      <c r="B18" s="1" t="s">
        <v>75</v>
      </c>
      <c r="C18">
        <v>2560</v>
      </c>
      <c r="D18">
        <v>128</v>
      </c>
      <c r="E18">
        <v>2560</v>
      </c>
      <c r="F18" t="s">
        <v>3</v>
      </c>
      <c r="G18" t="s">
        <v>3</v>
      </c>
      <c r="I18" s="2">
        <v>0.14599999999999999</v>
      </c>
      <c r="J18" s="2">
        <f t="shared" si="0"/>
        <v>11.491243835616439</v>
      </c>
      <c r="K18" s="2"/>
      <c r="L18" s="2"/>
    </row>
    <row r="19" spans="2:12" x14ac:dyDescent="0.2">
      <c r="B19" s="1" t="s">
        <v>75</v>
      </c>
      <c r="C19">
        <v>2560</v>
      </c>
      <c r="D19">
        <v>7000</v>
      </c>
      <c r="E19">
        <v>2560</v>
      </c>
      <c r="F19" t="s">
        <v>3</v>
      </c>
      <c r="G19" t="s">
        <v>3</v>
      </c>
      <c r="I19" s="2">
        <v>1.4730000000000001</v>
      </c>
      <c r="J19" s="2">
        <f t="shared" si="0"/>
        <v>62.288119484046156</v>
      </c>
      <c r="K19" s="2"/>
      <c r="L19" s="2"/>
    </row>
    <row r="20" spans="2:12" x14ac:dyDescent="0.2">
      <c r="B20" s="1" t="s">
        <v>75</v>
      </c>
      <c r="C20">
        <v>4096</v>
      </c>
      <c r="D20">
        <v>16</v>
      </c>
      <c r="E20">
        <v>4096</v>
      </c>
      <c r="F20" t="s">
        <v>3</v>
      </c>
      <c r="G20" t="s">
        <v>3</v>
      </c>
      <c r="I20" s="2">
        <v>0.185</v>
      </c>
      <c r="J20" s="2">
        <f t="shared" si="0"/>
        <v>2.9020049297297299</v>
      </c>
      <c r="K20" s="2"/>
      <c r="L20" s="2"/>
    </row>
    <row r="21" spans="2:12" x14ac:dyDescent="0.2">
      <c r="B21" s="1" t="s">
        <v>75</v>
      </c>
      <c r="C21">
        <v>4096</v>
      </c>
      <c r="D21">
        <v>32</v>
      </c>
      <c r="E21">
        <v>4096</v>
      </c>
      <c r="F21" t="s">
        <v>3</v>
      </c>
      <c r="G21" t="s">
        <v>3</v>
      </c>
      <c r="I21" s="2">
        <v>0.18099999999999999</v>
      </c>
      <c r="J21" s="2">
        <f t="shared" si="0"/>
        <v>5.9322752707182325</v>
      </c>
      <c r="K21" s="2"/>
      <c r="L21" s="2"/>
    </row>
    <row r="22" spans="2:12" x14ac:dyDescent="0.2">
      <c r="B22" s="1" t="s">
        <v>75</v>
      </c>
      <c r="C22">
        <v>4096</v>
      </c>
      <c r="D22">
        <v>64</v>
      </c>
      <c r="E22">
        <v>4096</v>
      </c>
      <c r="F22" t="s">
        <v>3</v>
      </c>
      <c r="G22" t="s">
        <v>3</v>
      </c>
      <c r="I22" s="2">
        <v>0.19500000000000001</v>
      </c>
      <c r="J22" s="2">
        <f t="shared" si="0"/>
        <v>11.012736656410256</v>
      </c>
      <c r="K22" s="2"/>
      <c r="L22" s="2"/>
    </row>
    <row r="23" spans="2:12" x14ac:dyDescent="0.2">
      <c r="B23" s="1" t="s">
        <v>75</v>
      </c>
      <c r="C23">
        <v>4096</v>
      </c>
      <c r="D23">
        <v>128</v>
      </c>
      <c r="E23">
        <v>4096</v>
      </c>
      <c r="F23" t="s">
        <v>3</v>
      </c>
      <c r="G23" t="s">
        <v>3</v>
      </c>
      <c r="I23" s="2">
        <v>0.221</v>
      </c>
      <c r="J23" s="2">
        <f t="shared" si="0"/>
        <v>19.434241158371041</v>
      </c>
      <c r="K23" s="2"/>
      <c r="L23" s="2"/>
    </row>
    <row r="24" spans="2:12" x14ac:dyDescent="0.2">
      <c r="B24" s="1" t="s">
        <v>75</v>
      </c>
      <c r="C24">
        <v>4096</v>
      </c>
      <c r="D24">
        <v>7000</v>
      </c>
      <c r="E24">
        <v>4096</v>
      </c>
      <c r="F24" t="s">
        <v>3</v>
      </c>
      <c r="G24" t="s">
        <v>3</v>
      </c>
      <c r="I24" s="2">
        <v>3.6669999999999998</v>
      </c>
      <c r="J24" s="2">
        <f t="shared" si="0"/>
        <v>64.052638123806929</v>
      </c>
      <c r="K24" s="2"/>
      <c r="L24" s="2"/>
    </row>
    <row r="25" spans="2:12" x14ac:dyDescent="0.2">
      <c r="B25" s="1" t="s">
        <v>75</v>
      </c>
      <c r="C25">
        <v>1760</v>
      </c>
      <c r="D25">
        <v>16</v>
      </c>
      <c r="E25">
        <v>1760</v>
      </c>
      <c r="F25" t="s">
        <v>15</v>
      </c>
      <c r="G25" t="s">
        <v>3</v>
      </c>
      <c r="I25" s="2">
        <v>9.2999999999999999E-2</v>
      </c>
      <c r="J25" s="2">
        <f t="shared" si="0"/>
        <v>1.0658408602150538</v>
      </c>
      <c r="K25" s="2"/>
      <c r="L25" s="2"/>
    </row>
    <row r="26" spans="2:12" x14ac:dyDescent="0.2">
      <c r="B26" s="1" t="s">
        <v>75</v>
      </c>
      <c r="C26">
        <v>1760</v>
      </c>
      <c r="D26">
        <v>32</v>
      </c>
      <c r="E26">
        <v>1760</v>
      </c>
      <c r="F26" t="s">
        <v>15</v>
      </c>
      <c r="G26" t="s">
        <v>3</v>
      </c>
      <c r="I26" s="2">
        <v>9.5000000000000001E-2</v>
      </c>
      <c r="J26" s="2">
        <f t="shared" si="0"/>
        <v>2.0868042105263158</v>
      </c>
      <c r="K26" s="2"/>
      <c r="L26" s="2"/>
    </row>
    <row r="27" spans="2:12" x14ac:dyDescent="0.2">
      <c r="B27" s="1" t="s">
        <v>75</v>
      </c>
      <c r="C27">
        <v>1760</v>
      </c>
      <c r="D27">
        <v>64</v>
      </c>
      <c r="E27">
        <v>1760</v>
      </c>
      <c r="F27" t="s">
        <v>15</v>
      </c>
      <c r="G27" t="s">
        <v>3</v>
      </c>
      <c r="I27" s="2">
        <v>0.10199999999999999</v>
      </c>
      <c r="J27" s="2">
        <f t="shared" si="0"/>
        <v>3.8871843137254904</v>
      </c>
      <c r="K27" s="2"/>
      <c r="L27" s="2"/>
    </row>
    <row r="28" spans="2:12" x14ac:dyDescent="0.2">
      <c r="B28" s="1" t="s">
        <v>75</v>
      </c>
      <c r="C28">
        <v>1760</v>
      </c>
      <c r="D28">
        <v>128</v>
      </c>
      <c r="E28">
        <v>1760</v>
      </c>
      <c r="F28" t="s">
        <v>15</v>
      </c>
      <c r="G28" t="s">
        <v>3</v>
      </c>
      <c r="I28" s="2">
        <v>0.107</v>
      </c>
      <c r="J28" s="2">
        <f t="shared" si="0"/>
        <v>7.4110803738317754</v>
      </c>
      <c r="K28" s="2"/>
      <c r="L28" s="2"/>
    </row>
    <row r="29" spans="2:12" x14ac:dyDescent="0.2">
      <c r="B29" s="1" t="s">
        <v>75</v>
      </c>
      <c r="C29">
        <v>1760</v>
      </c>
      <c r="D29">
        <v>7000</v>
      </c>
      <c r="E29">
        <v>1760</v>
      </c>
      <c r="F29" t="s">
        <v>15</v>
      </c>
      <c r="G29" t="s">
        <v>3</v>
      </c>
      <c r="I29" s="2">
        <v>0.72</v>
      </c>
      <c r="J29" s="2">
        <f t="shared" si="0"/>
        <v>60.231111111111119</v>
      </c>
      <c r="K29" s="2"/>
      <c r="L29" s="2"/>
    </row>
    <row r="30" spans="2:12" x14ac:dyDescent="0.2">
      <c r="B30" s="1" t="s">
        <v>75</v>
      </c>
      <c r="C30">
        <v>2048</v>
      </c>
      <c r="D30">
        <v>16</v>
      </c>
      <c r="E30">
        <v>2048</v>
      </c>
      <c r="F30" t="s">
        <v>15</v>
      </c>
      <c r="G30" t="s">
        <v>3</v>
      </c>
      <c r="I30" s="2">
        <v>0.10100000000000001</v>
      </c>
      <c r="J30" s="2">
        <f t="shared" si="0"/>
        <v>1.3288883960396041</v>
      </c>
      <c r="K30" s="2"/>
      <c r="L30" s="2"/>
    </row>
    <row r="31" spans="2:12" x14ac:dyDescent="0.2">
      <c r="B31" s="1" t="s">
        <v>75</v>
      </c>
      <c r="C31">
        <v>2048</v>
      </c>
      <c r="D31">
        <v>32</v>
      </c>
      <c r="E31">
        <v>2048</v>
      </c>
      <c r="F31" t="s">
        <v>15</v>
      </c>
      <c r="G31" t="s">
        <v>3</v>
      </c>
      <c r="I31" s="2">
        <v>0.10100000000000001</v>
      </c>
      <c r="J31" s="2">
        <f t="shared" si="0"/>
        <v>2.6577767920792081</v>
      </c>
      <c r="K31" s="2"/>
      <c r="L31" s="2"/>
    </row>
    <row r="32" spans="2:12" x14ac:dyDescent="0.2">
      <c r="B32" s="1" t="s">
        <v>75</v>
      </c>
      <c r="C32">
        <v>2048</v>
      </c>
      <c r="D32">
        <v>64</v>
      </c>
      <c r="E32">
        <v>2048</v>
      </c>
      <c r="F32" t="s">
        <v>15</v>
      </c>
      <c r="G32" t="s">
        <v>3</v>
      </c>
      <c r="I32" s="2">
        <v>0.108</v>
      </c>
      <c r="J32" s="2">
        <f t="shared" si="0"/>
        <v>4.9710269629629629</v>
      </c>
      <c r="K32" s="2"/>
      <c r="L32" s="2"/>
    </row>
    <row r="33" spans="2:12" x14ac:dyDescent="0.2">
      <c r="B33" s="1" t="s">
        <v>75</v>
      </c>
      <c r="C33">
        <v>2048</v>
      </c>
      <c r="D33">
        <v>128</v>
      </c>
      <c r="E33">
        <v>2048</v>
      </c>
      <c r="F33" t="s">
        <v>15</v>
      </c>
      <c r="G33" t="s">
        <v>3</v>
      </c>
      <c r="I33" s="2">
        <v>0.124</v>
      </c>
      <c r="J33" s="2">
        <f t="shared" si="0"/>
        <v>8.6592082580645151</v>
      </c>
      <c r="K33" s="2"/>
      <c r="L33" s="2"/>
    </row>
    <row r="34" spans="2:12" x14ac:dyDescent="0.2">
      <c r="B34" s="1" t="s">
        <v>75</v>
      </c>
      <c r="C34">
        <v>2048</v>
      </c>
      <c r="D34">
        <v>7000</v>
      </c>
      <c r="E34">
        <v>2048</v>
      </c>
      <c r="F34" t="s">
        <v>15</v>
      </c>
      <c r="G34" t="s">
        <v>3</v>
      </c>
      <c r="I34" s="2">
        <v>0.93300000000000005</v>
      </c>
      <c r="J34" s="2">
        <f t="shared" si="0"/>
        <v>62.937037513397641</v>
      </c>
      <c r="K34" s="2"/>
      <c r="L34" s="2"/>
    </row>
    <row r="35" spans="2:12" x14ac:dyDescent="0.2">
      <c r="B35" s="1" t="s">
        <v>75</v>
      </c>
      <c r="C35">
        <v>2560</v>
      </c>
      <c r="D35">
        <v>16</v>
      </c>
      <c r="E35">
        <v>2560</v>
      </c>
      <c r="F35" t="s">
        <v>15</v>
      </c>
      <c r="G35" t="s">
        <v>3</v>
      </c>
      <c r="I35" s="2">
        <v>0.13200000000000001</v>
      </c>
      <c r="J35" s="2">
        <f t="shared" si="0"/>
        <v>1.588751515151515</v>
      </c>
      <c r="K35" s="2"/>
      <c r="L35" s="2"/>
    </row>
    <row r="36" spans="2:12" x14ac:dyDescent="0.2">
      <c r="B36" s="1" t="s">
        <v>75</v>
      </c>
      <c r="C36">
        <v>2560</v>
      </c>
      <c r="D36">
        <v>32</v>
      </c>
      <c r="E36">
        <v>2560</v>
      </c>
      <c r="F36" t="s">
        <v>15</v>
      </c>
      <c r="G36" t="s">
        <v>3</v>
      </c>
      <c r="I36" s="2">
        <v>0.13400000000000001</v>
      </c>
      <c r="J36" s="2">
        <f t="shared" si="0"/>
        <v>3.1300776119402984</v>
      </c>
      <c r="K36" s="2"/>
      <c r="L36" s="2"/>
    </row>
    <row r="37" spans="2:12" x14ac:dyDescent="0.2">
      <c r="B37" s="1" t="s">
        <v>75</v>
      </c>
      <c r="C37">
        <v>2560</v>
      </c>
      <c r="D37">
        <v>64</v>
      </c>
      <c r="E37">
        <v>2560</v>
      </c>
      <c r="F37" t="s">
        <v>15</v>
      </c>
      <c r="G37" t="s">
        <v>3</v>
      </c>
      <c r="I37" s="2">
        <v>0.13200000000000001</v>
      </c>
      <c r="J37" s="2">
        <f t="shared" si="0"/>
        <v>6.3550060606060601</v>
      </c>
      <c r="K37" s="2"/>
      <c r="L37" s="2"/>
    </row>
    <row r="38" spans="2:12" x14ac:dyDescent="0.2">
      <c r="B38" s="1" t="s">
        <v>75</v>
      </c>
      <c r="C38">
        <v>2560</v>
      </c>
      <c r="D38">
        <v>128</v>
      </c>
      <c r="E38">
        <v>2560</v>
      </c>
      <c r="F38" t="s">
        <v>15</v>
      </c>
      <c r="G38" t="s">
        <v>3</v>
      </c>
      <c r="I38" s="2">
        <v>0.14699999999999999</v>
      </c>
      <c r="J38" s="2">
        <f t="shared" si="0"/>
        <v>11.413072108843537</v>
      </c>
      <c r="K38" s="2"/>
      <c r="L38" s="2"/>
    </row>
    <row r="39" spans="2:12" x14ac:dyDescent="0.2">
      <c r="B39" s="1" t="s">
        <v>75</v>
      </c>
      <c r="C39">
        <v>2560</v>
      </c>
      <c r="D39">
        <v>7000</v>
      </c>
      <c r="E39">
        <v>2560</v>
      </c>
      <c r="F39" t="s">
        <v>15</v>
      </c>
      <c r="G39" t="s">
        <v>3</v>
      </c>
      <c r="I39" s="2">
        <v>1.4530000000000001</v>
      </c>
      <c r="J39" s="2">
        <f t="shared" si="0"/>
        <v>63.14549208534067</v>
      </c>
      <c r="K39" s="2"/>
      <c r="L39" s="2"/>
    </row>
    <row r="40" spans="2:12" x14ac:dyDescent="0.2">
      <c r="B40" s="1" t="s">
        <v>75</v>
      </c>
      <c r="C40">
        <v>4096</v>
      </c>
      <c r="D40">
        <v>16</v>
      </c>
      <c r="E40">
        <v>4096</v>
      </c>
      <c r="F40" t="s">
        <v>15</v>
      </c>
      <c r="G40" t="s">
        <v>3</v>
      </c>
      <c r="I40" s="2">
        <v>0.19500000000000001</v>
      </c>
      <c r="J40" s="2">
        <f t="shared" si="0"/>
        <v>2.7531841641025641</v>
      </c>
      <c r="K40" s="2"/>
      <c r="L40" s="2"/>
    </row>
    <row r="41" spans="2:12" x14ac:dyDescent="0.2">
      <c r="B41" s="1" t="s">
        <v>75</v>
      </c>
      <c r="C41">
        <v>4096</v>
      </c>
      <c r="D41">
        <v>32</v>
      </c>
      <c r="E41">
        <v>4096</v>
      </c>
      <c r="F41" t="s">
        <v>15</v>
      </c>
      <c r="G41" t="s">
        <v>3</v>
      </c>
      <c r="I41" s="2">
        <v>0.19700000000000001</v>
      </c>
      <c r="J41" s="2">
        <f t="shared" si="0"/>
        <v>5.4504661116751256</v>
      </c>
      <c r="K41" s="2"/>
      <c r="L41" s="2"/>
    </row>
    <row r="42" spans="2:12" x14ac:dyDescent="0.2">
      <c r="B42" s="1" t="s">
        <v>75</v>
      </c>
      <c r="C42">
        <v>4096</v>
      </c>
      <c r="D42">
        <v>64</v>
      </c>
      <c r="E42">
        <v>4096</v>
      </c>
      <c r="F42" t="s">
        <v>15</v>
      </c>
      <c r="G42" t="s">
        <v>3</v>
      </c>
      <c r="I42" s="2">
        <v>0.2</v>
      </c>
      <c r="J42" s="2">
        <f t="shared" si="0"/>
        <v>10.73741824</v>
      </c>
      <c r="K42" s="2"/>
      <c r="L42" s="2"/>
    </row>
    <row r="43" spans="2:12" x14ac:dyDescent="0.2">
      <c r="B43" s="1" t="s">
        <v>75</v>
      </c>
      <c r="C43">
        <v>4096</v>
      </c>
      <c r="D43">
        <v>128</v>
      </c>
      <c r="E43">
        <v>4096</v>
      </c>
      <c r="F43" t="s">
        <v>15</v>
      </c>
      <c r="G43" t="s">
        <v>3</v>
      </c>
      <c r="I43" s="2">
        <v>0.23</v>
      </c>
      <c r="J43" s="2">
        <f t="shared" si="0"/>
        <v>18.673770852173913</v>
      </c>
      <c r="K43" s="2"/>
      <c r="L43" s="2"/>
    </row>
    <row r="44" spans="2:12" x14ac:dyDescent="0.2">
      <c r="B44" s="1" t="s">
        <v>75</v>
      </c>
      <c r="C44">
        <v>4096</v>
      </c>
      <c r="D44">
        <v>7000</v>
      </c>
      <c r="E44">
        <v>4096</v>
      </c>
      <c r="F44" t="s">
        <v>15</v>
      </c>
      <c r="G44" t="s">
        <v>3</v>
      </c>
      <c r="I44" s="2">
        <v>3.5819999999999999</v>
      </c>
      <c r="J44" s="2">
        <f t="shared" si="0"/>
        <v>65.572591848129534</v>
      </c>
      <c r="K44" s="2"/>
      <c r="L44" s="2"/>
    </row>
    <row r="45" spans="2:12" x14ac:dyDescent="0.2">
      <c r="B45" s="1" t="s">
        <v>75</v>
      </c>
      <c r="C45">
        <v>1760</v>
      </c>
      <c r="D45">
        <v>7133</v>
      </c>
      <c r="E45">
        <v>1760</v>
      </c>
      <c r="F45" t="s">
        <v>3</v>
      </c>
      <c r="G45" t="s">
        <v>15</v>
      </c>
      <c r="H45" t="s">
        <v>16</v>
      </c>
      <c r="I45" s="2">
        <v>3.141</v>
      </c>
      <c r="J45" s="2">
        <f t="shared" si="0"/>
        <v>14.068883030881885</v>
      </c>
      <c r="K45" s="2"/>
      <c r="L45" s="2"/>
    </row>
    <row r="46" spans="2:12" x14ac:dyDescent="0.2">
      <c r="B46" s="1" t="s">
        <v>75</v>
      </c>
      <c r="C46">
        <v>2048</v>
      </c>
      <c r="D46">
        <v>7133</v>
      </c>
      <c r="E46">
        <v>2048</v>
      </c>
      <c r="F46" t="s">
        <v>3</v>
      </c>
      <c r="G46" t="s">
        <v>15</v>
      </c>
      <c r="I46" s="2">
        <v>4.2850000000000001</v>
      </c>
      <c r="J46" s="2">
        <f t="shared" si="0"/>
        <v>13.964046876079347</v>
      </c>
      <c r="K46" s="2"/>
      <c r="L46" s="2"/>
    </row>
    <row r="47" spans="2:12" x14ac:dyDescent="0.2">
      <c r="B47" s="1" t="s">
        <v>75</v>
      </c>
      <c r="C47">
        <v>2560</v>
      </c>
      <c r="D47">
        <v>7133</v>
      </c>
      <c r="E47">
        <v>2560</v>
      </c>
      <c r="F47" t="s">
        <v>3</v>
      </c>
      <c r="G47" t="s">
        <v>15</v>
      </c>
      <c r="I47" s="2">
        <v>6.3419999999999996</v>
      </c>
      <c r="J47" s="2">
        <f t="shared" si="0"/>
        <v>14.741983222958059</v>
      </c>
      <c r="K47" s="2"/>
      <c r="L47" s="2"/>
    </row>
    <row r="48" spans="2:12" x14ac:dyDescent="0.2">
      <c r="B48" s="1" t="s">
        <v>75</v>
      </c>
      <c r="C48" s="1">
        <v>4096</v>
      </c>
      <c r="D48" s="1">
        <v>7133</v>
      </c>
      <c r="E48" s="1">
        <v>4096</v>
      </c>
      <c r="F48" s="1" t="s">
        <v>3</v>
      </c>
      <c r="G48" s="1" t="s">
        <v>15</v>
      </c>
      <c r="I48" s="2">
        <v>16.375</v>
      </c>
      <c r="J48" s="2">
        <f t="shared" si="0"/>
        <v>14.616413035480916</v>
      </c>
      <c r="K48" s="2"/>
      <c r="L48" s="2"/>
    </row>
    <row r="49" spans="2:12" x14ac:dyDescent="0.2">
      <c r="B49" s="1"/>
      <c r="I49" s="2"/>
      <c r="J49" s="2"/>
      <c r="K49" s="2"/>
      <c r="L49" s="2"/>
    </row>
    <row r="50" spans="2:12" x14ac:dyDescent="0.2">
      <c r="B50" s="1"/>
      <c r="I50" s="2"/>
      <c r="J50" s="2"/>
      <c r="K50" s="2"/>
      <c r="L50" s="2"/>
    </row>
    <row r="51" spans="2:12" x14ac:dyDescent="0.2">
      <c r="B51" s="1" t="s">
        <v>75</v>
      </c>
      <c r="C51">
        <v>5124</v>
      </c>
      <c r="D51">
        <v>9124</v>
      </c>
      <c r="E51">
        <v>1760</v>
      </c>
      <c r="F51" t="s">
        <v>3</v>
      </c>
      <c r="G51" t="s">
        <v>3</v>
      </c>
      <c r="I51" s="2">
        <v>3.093</v>
      </c>
      <c r="J51" s="2">
        <f t="shared" ref="J51:J69" si="1">(2*C51*D51*E51)/(I51/1000)/10^12</f>
        <v>53.205575014548984</v>
      </c>
      <c r="K51" s="2"/>
      <c r="L51" s="2"/>
    </row>
    <row r="52" spans="2:12" x14ac:dyDescent="0.2">
      <c r="B52" s="1" t="s">
        <v>75</v>
      </c>
      <c r="C52">
        <v>35</v>
      </c>
      <c r="D52">
        <v>8457</v>
      </c>
      <c r="E52">
        <v>1760</v>
      </c>
      <c r="F52" t="s">
        <v>3</v>
      </c>
      <c r="G52" t="s">
        <v>3</v>
      </c>
      <c r="I52" s="2">
        <v>0.34699999999999998</v>
      </c>
      <c r="J52" s="2">
        <f t="shared" si="1"/>
        <v>3.0026005763688763</v>
      </c>
      <c r="K52" s="2"/>
      <c r="L52" s="2"/>
    </row>
    <row r="53" spans="2:12" x14ac:dyDescent="0.2">
      <c r="B53" s="1" t="s">
        <v>75</v>
      </c>
      <c r="C53">
        <v>5124</v>
      </c>
      <c r="D53">
        <v>9124</v>
      </c>
      <c r="E53">
        <v>2048</v>
      </c>
      <c r="F53" t="s">
        <v>3</v>
      </c>
      <c r="G53" t="s">
        <v>3</v>
      </c>
      <c r="I53" s="2">
        <v>3.4180000000000001</v>
      </c>
      <c r="J53" s="2">
        <f t="shared" si="1"/>
        <v>56.02505444587478</v>
      </c>
      <c r="K53" s="2"/>
      <c r="L53" s="2"/>
    </row>
    <row r="54" spans="2:12" x14ac:dyDescent="0.2">
      <c r="B54" s="1" t="s">
        <v>75</v>
      </c>
      <c r="C54">
        <v>35</v>
      </c>
      <c r="D54">
        <v>8457</v>
      </c>
      <c r="E54">
        <v>2048</v>
      </c>
      <c r="F54" t="s">
        <v>3</v>
      </c>
      <c r="G54" t="s">
        <v>3</v>
      </c>
      <c r="I54" s="2">
        <v>0.40400000000000003</v>
      </c>
      <c r="J54" s="2">
        <f t="shared" si="1"/>
        <v>3.0009790099009903</v>
      </c>
      <c r="K54" s="2"/>
      <c r="L54" s="2"/>
    </row>
    <row r="55" spans="2:12" x14ac:dyDescent="0.2">
      <c r="B55" s="1" t="s">
        <v>75</v>
      </c>
      <c r="C55">
        <v>5124</v>
      </c>
      <c r="D55">
        <v>9124</v>
      </c>
      <c r="E55">
        <v>2560</v>
      </c>
      <c r="F55" t="s">
        <v>3</v>
      </c>
      <c r="G55" t="s">
        <v>3</v>
      </c>
      <c r="I55" s="2">
        <v>5.2969999999999997</v>
      </c>
      <c r="J55" s="2">
        <f t="shared" si="1"/>
        <v>45.189172195582408</v>
      </c>
      <c r="K55" s="2"/>
      <c r="L55" s="2"/>
    </row>
    <row r="56" spans="2:12" x14ac:dyDescent="0.2">
      <c r="B56" s="1" t="s">
        <v>75</v>
      </c>
      <c r="C56">
        <v>35</v>
      </c>
      <c r="D56">
        <v>8457</v>
      </c>
      <c r="E56">
        <v>2560</v>
      </c>
      <c r="F56" t="s">
        <v>3</v>
      </c>
      <c r="G56" t="s">
        <v>3</v>
      </c>
      <c r="I56" s="2">
        <v>0.51</v>
      </c>
      <c r="J56" s="2">
        <f t="shared" si="1"/>
        <v>2.9715576470588232</v>
      </c>
      <c r="K56" s="2"/>
      <c r="L56" s="2"/>
    </row>
    <row r="57" spans="2:12" x14ac:dyDescent="0.2">
      <c r="B57" s="1" t="s">
        <v>75</v>
      </c>
      <c r="C57">
        <v>5124</v>
      </c>
      <c r="D57">
        <v>9124</v>
      </c>
      <c r="E57">
        <v>4096</v>
      </c>
      <c r="F57" t="s">
        <v>3</v>
      </c>
      <c r="G57" t="s">
        <v>3</v>
      </c>
      <c r="I57" s="2">
        <v>8.3529999999999998</v>
      </c>
      <c r="J57" s="2">
        <f t="shared" si="1"/>
        <v>45.850266035196938</v>
      </c>
      <c r="K57" s="2"/>
      <c r="L57" s="2"/>
    </row>
    <row r="58" spans="2:12" x14ac:dyDescent="0.2">
      <c r="B58" s="1" t="s">
        <v>75</v>
      </c>
      <c r="C58">
        <v>35</v>
      </c>
      <c r="D58">
        <v>8457</v>
      </c>
      <c r="E58">
        <v>4096</v>
      </c>
      <c r="F58" t="s">
        <v>3</v>
      </c>
      <c r="G58" t="s">
        <v>3</v>
      </c>
      <c r="I58" s="2">
        <v>0.71799999999999997</v>
      </c>
      <c r="J58" s="2">
        <f t="shared" si="1"/>
        <v>3.3771462952646241</v>
      </c>
      <c r="K58" s="2"/>
      <c r="L58" s="2"/>
    </row>
    <row r="59" spans="2:12" x14ac:dyDescent="0.2">
      <c r="B59" s="1" t="s">
        <v>75</v>
      </c>
      <c r="C59">
        <v>5124</v>
      </c>
      <c r="D59">
        <v>9124</v>
      </c>
      <c r="E59">
        <v>1760</v>
      </c>
      <c r="F59" t="s">
        <v>15</v>
      </c>
      <c r="G59" t="s">
        <v>3</v>
      </c>
      <c r="I59" s="2">
        <v>3.4060000000000001</v>
      </c>
      <c r="J59" s="2">
        <f t="shared" si="1"/>
        <v>48.316160751614795</v>
      </c>
      <c r="K59" s="2"/>
      <c r="L59" s="2"/>
    </row>
    <row r="60" spans="2:12" x14ac:dyDescent="0.2">
      <c r="B60" s="1" t="s">
        <v>75</v>
      </c>
      <c r="C60">
        <v>35</v>
      </c>
      <c r="D60">
        <v>8457</v>
      </c>
      <c r="E60">
        <v>1760</v>
      </c>
      <c r="F60" t="s">
        <v>15</v>
      </c>
      <c r="G60" t="s">
        <v>3</v>
      </c>
      <c r="I60" s="2">
        <v>0.34300000000000003</v>
      </c>
      <c r="J60" s="2">
        <f t="shared" si="1"/>
        <v>3.0376163265306118</v>
      </c>
      <c r="K60" s="2"/>
      <c r="L60" s="2"/>
    </row>
    <row r="61" spans="2:12" x14ac:dyDescent="0.2">
      <c r="B61" s="1" t="s">
        <v>75</v>
      </c>
      <c r="C61">
        <v>5124</v>
      </c>
      <c r="D61">
        <v>9124</v>
      </c>
      <c r="E61">
        <v>2048</v>
      </c>
      <c r="F61" t="s">
        <v>15</v>
      </c>
      <c r="G61" t="s">
        <v>3</v>
      </c>
      <c r="I61" s="2">
        <v>3.383</v>
      </c>
      <c r="J61" s="2">
        <f t="shared" si="1"/>
        <v>56.604681080697603</v>
      </c>
      <c r="K61" s="2"/>
      <c r="L61" s="2"/>
    </row>
    <row r="62" spans="2:12" x14ac:dyDescent="0.2">
      <c r="B62" s="1" t="s">
        <v>75</v>
      </c>
      <c r="C62">
        <v>35</v>
      </c>
      <c r="D62">
        <v>8457</v>
      </c>
      <c r="E62">
        <v>2048</v>
      </c>
      <c r="F62" t="s">
        <v>15</v>
      </c>
      <c r="G62" t="s">
        <v>3</v>
      </c>
      <c r="I62" s="2">
        <v>0.40899999999999997</v>
      </c>
      <c r="J62" s="2">
        <f t="shared" si="1"/>
        <v>2.9642922249388755</v>
      </c>
      <c r="K62" s="2"/>
      <c r="L62" s="2"/>
    </row>
    <row r="63" spans="2:12" x14ac:dyDescent="0.2">
      <c r="B63" s="1" t="s">
        <v>75</v>
      </c>
      <c r="C63">
        <v>5124</v>
      </c>
      <c r="D63">
        <v>9124</v>
      </c>
      <c r="E63">
        <v>2560</v>
      </c>
      <c r="F63" t="s">
        <v>15</v>
      </c>
      <c r="G63" t="s">
        <v>3</v>
      </c>
      <c r="I63" s="2">
        <v>5.5819999999999999</v>
      </c>
      <c r="J63" s="2">
        <f t="shared" si="1"/>
        <v>42.881950039412395</v>
      </c>
      <c r="K63" s="2"/>
      <c r="L63" s="2"/>
    </row>
    <row r="64" spans="2:12" x14ac:dyDescent="0.2">
      <c r="B64" s="1" t="s">
        <v>75</v>
      </c>
      <c r="C64">
        <v>35</v>
      </c>
      <c r="D64">
        <v>8457</v>
      </c>
      <c r="E64">
        <v>2560</v>
      </c>
      <c r="F64" t="s">
        <v>15</v>
      </c>
      <c r="G64" t="s">
        <v>3</v>
      </c>
      <c r="I64" s="2">
        <v>0.51300000000000001</v>
      </c>
      <c r="J64" s="2">
        <f t="shared" si="1"/>
        <v>2.9541801169590642</v>
      </c>
      <c r="K64" s="2"/>
      <c r="L64" s="2"/>
    </row>
    <row r="65" spans="2:12" x14ac:dyDescent="0.2">
      <c r="B65" s="1" t="s">
        <v>75</v>
      </c>
      <c r="C65">
        <v>5124</v>
      </c>
      <c r="D65">
        <v>9124</v>
      </c>
      <c r="E65">
        <v>4096</v>
      </c>
      <c r="F65" t="s">
        <v>15</v>
      </c>
      <c r="G65" t="s">
        <v>3</v>
      </c>
      <c r="I65" s="2">
        <v>7.7480000000000002</v>
      </c>
      <c r="J65" s="2">
        <f t="shared" si="1"/>
        <v>49.430468790913778</v>
      </c>
      <c r="K65" s="2"/>
      <c r="L65" s="2"/>
    </row>
    <row r="66" spans="2:12" x14ac:dyDescent="0.2">
      <c r="B66" s="1" t="s">
        <v>75</v>
      </c>
      <c r="C66">
        <v>35</v>
      </c>
      <c r="D66">
        <v>8457</v>
      </c>
      <c r="E66">
        <v>4096</v>
      </c>
      <c r="F66" t="s">
        <v>15</v>
      </c>
      <c r="G66" t="s">
        <v>3</v>
      </c>
      <c r="I66" s="2">
        <v>0.72599999999999998</v>
      </c>
      <c r="J66" s="2">
        <f t="shared" si="1"/>
        <v>3.339932561983471</v>
      </c>
      <c r="K66" s="2"/>
      <c r="L66" s="2"/>
    </row>
    <row r="67" spans="2:12" x14ac:dyDescent="0.2">
      <c r="B67" s="1"/>
      <c r="I67" s="2"/>
      <c r="J67" s="2"/>
      <c r="K67" s="2"/>
      <c r="L67" s="2"/>
    </row>
    <row r="68" spans="2:12" x14ac:dyDescent="0.2">
      <c r="B68" s="1" t="s">
        <v>75</v>
      </c>
      <c r="C68">
        <v>7680</v>
      </c>
      <c r="D68">
        <v>16</v>
      </c>
      <c r="E68">
        <v>2560</v>
      </c>
      <c r="F68" t="s">
        <v>3</v>
      </c>
      <c r="G68" t="s">
        <v>3</v>
      </c>
      <c r="I68" s="2">
        <v>0.11799999999999999</v>
      </c>
      <c r="J68" s="2">
        <f t="shared" si="1"/>
        <v>5.3317423728813562</v>
      </c>
      <c r="K68" s="2"/>
      <c r="L68" s="2"/>
    </row>
    <row r="69" spans="2:12" x14ac:dyDescent="0.2">
      <c r="B69" s="1" t="s">
        <v>75</v>
      </c>
      <c r="C69">
        <v>7680</v>
      </c>
      <c r="D69">
        <v>32</v>
      </c>
      <c r="E69">
        <v>2560</v>
      </c>
      <c r="F69" t="s">
        <v>3</v>
      </c>
      <c r="G69" t="s">
        <v>3</v>
      </c>
      <c r="I69" s="2">
        <v>0.121</v>
      </c>
      <c r="J69" s="2">
        <f t="shared" si="1"/>
        <v>10.399100826446281</v>
      </c>
      <c r="K69" s="2"/>
      <c r="L69" s="2"/>
    </row>
    <row r="70" spans="2:12" x14ac:dyDescent="0.2">
      <c r="B70" s="1" t="s">
        <v>75</v>
      </c>
      <c r="C70">
        <v>7680</v>
      </c>
      <c r="D70">
        <v>64</v>
      </c>
      <c r="E70">
        <v>2560</v>
      </c>
      <c r="F70" t="s">
        <v>3</v>
      </c>
      <c r="G70" t="s">
        <v>3</v>
      </c>
      <c r="I70" s="2">
        <v>0.13200000000000001</v>
      </c>
      <c r="J70" s="2">
        <f t="shared" ref="J70:J133" si="2">(2*C70*D70*E70)/(I70/1000)/10^12</f>
        <v>19.065018181818179</v>
      </c>
      <c r="K70" s="2"/>
      <c r="L70" s="2"/>
    </row>
    <row r="71" spans="2:12" x14ac:dyDescent="0.2">
      <c r="B71" s="1" t="s">
        <v>75</v>
      </c>
      <c r="C71">
        <v>7680</v>
      </c>
      <c r="D71">
        <v>128</v>
      </c>
      <c r="E71">
        <v>2560</v>
      </c>
      <c r="F71" t="s">
        <v>3</v>
      </c>
      <c r="G71" t="s">
        <v>3</v>
      </c>
      <c r="I71" s="2">
        <v>0.17799999999999999</v>
      </c>
      <c r="J71" s="2">
        <f t="shared" si="2"/>
        <v>28.276206741573034</v>
      </c>
      <c r="K71" s="2"/>
      <c r="L71" s="2"/>
    </row>
    <row r="72" spans="2:12" x14ac:dyDescent="0.2">
      <c r="B72" s="1" t="s">
        <v>75</v>
      </c>
      <c r="C72">
        <v>7680</v>
      </c>
      <c r="D72">
        <v>16</v>
      </c>
      <c r="E72">
        <v>2560</v>
      </c>
      <c r="F72" t="s">
        <v>15</v>
      </c>
      <c r="G72" t="s">
        <v>3</v>
      </c>
      <c r="I72" s="2">
        <v>0.14099999999999999</v>
      </c>
      <c r="J72" s="2">
        <f t="shared" si="2"/>
        <v>4.4620255319148949</v>
      </c>
      <c r="K72" s="2"/>
      <c r="L72" s="2"/>
    </row>
    <row r="73" spans="2:12" x14ac:dyDescent="0.2">
      <c r="B73" s="1" t="s">
        <v>75</v>
      </c>
      <c r="C73">
        <v>7680</v>
      </c>
      <c r="D73">
        <v>32</v>
      </c>
      <c r="E73">
        <v>2560</v>
      </c>
      <c r="F73" t="s">
        <v>15</v>
      </c>
      <c r="G73" t="s">
        <v>3</v>
      </c>
      <c r="I73" s="2">
        <v>0.14199999999999999</v>
      </c>
      <c r="J73" s="2">
        <f t="shared" si="2"/>
        <v>8.8612056338028182</v>
      </c>
      <c r="K73" s="2"/>
      <c r="L73" s="2"/>
    </row>
    <row r="74" spans="2:12" x14ac:dyDescent="0.2">
      <c r="B74" s="1" t="s">
        <v>75</v>
      </c>
      <c r="C74">
        <v>7680</v>
      </c>
      <c r="D74">
        <v>64</v>
      </c>
      <c r="E74">
        <v>2560</v>
      </c>
      <c r="F74" t="s">
        <v>15</v>
      </c>
      <c r="G74" t="s">
        <v>3</v>
      </c>
      <c r="I74" s="2">
        <v>0.14599999999999999</v>
      </c>
      <c r="J74" s="2">
        <f t="shared" si="2"/>
        <v>17.236865753424659</v>
      </c>
      <c r="K74" s="2"/>
      <c r="L74" s="2"/>
    </row>
    <row r="75" spans="2:12" x14ac:dyDescent="0.2">
      <c r="B75" s="1" t="s">
        <v>75</v>
      </c>
      <c r="C75">
        <v>7680</v>
      </c>
      <c r="D75">
        <v>128</v>
      </c>
      <c r="E75">
        <v>2560</v>
      </c>
      <c r="F75" t="s">
        <v>15</v>
      </c>
      <c r="G75" t="s">
        <v>3</v>
      </c>
      <c r="I75" s="2">
        <v>0.17599999999999999</v>
      </c>
      <c r="J75" s="2">
        <f t="shared" si="2"/>
        <v>28.597527272727273</v>
      </c>
      <c r="K75" s="2"/>
      <c r="L75" s="2"/>
    </row>
    <row r="76" spans="2:12" x14ac:dyDescent="0.2">
      <c r="B76" s="1" t="s">
        <v>75</v>
      </c>
      <c r="C76">
        <f>3*1024</f>
        <v>3072</v>
      </c>
      <c r="D76">
        <v>16</v>
      </c>
      <c r="E76">
        <v>1024</v>
      </c>
      <c r="F76" t="s">
        <v>3</v>
      </c>
      <c r="G76" t="s">
        <v>3</v>
      </c>
      <c r="I76" s="2">
        <v>5.2999999999999999E-2</v>
      </c>
      <c r="J76" s="2">
        <f t="shared" si="2"/>
        <v>1.8993074716981133</v>
      </c>
      <c r="K76" s="2"/>
      <c r="L76" s="2"/>
    </row>
    <row r="77" spans="2:12" x14ac:dyDescent="0.2">
      <c r="B77" s="1" t="s">
        <v>75</v>
      </c>
      <c r="C77">
        <f t="shared" ref="C77:C83" si="3">3*1024</f>
        <v>3072</v>
      </c>
      <c r="D77">
        <v>32</v>
      </c>
      <c r="E77">
        <v>1024</v>
      </c>
      <c r="F77" t="s">
        <v>3</v>
      </c>
      <c r="G77" t="s">
        <v>3</v>
      </c>
      <c r="I77" s="2">
        <v>5.5E-2</v>
      </c>
      <c r="J77" s="2">
        <f t="shared" si="2"/>
        <v>3.6604834909090909</v>
      </c>
      <c r="K77" s="2"/>
      <c r="L77" s="2"/>
    </row>
    <row r="78" spans="2:12" x14ac:dyDescent="0.2">
      <c r="B78" s="1" t="s">
        <v>75</v>
      </c>
      <c r="C78">
        <f t="shared" si="3"/>
        <v>3072</v>
      </c>
      <c r="D78">
        <v>64</v>
      </c>
      <c r="E78">
        <v>1024</v>
      </c>
      <c r="F78" t="s">
        <v>3</v>
      </c>
      <c r="G78" t="s">
        <v>3</v>
      </c>
      <c r="I78" s="2">
        <v>5.8999999999999997E-2</v>
      </c>
      <c r="J78" s="2">
        <f t="shared" si="2"/>
        <v>6.8246302372881358</v>
      </c>
      <c r="K78" s="2"/>
      <c r="L78" s="2"/>
    </row>
    <row r="79" spans="2:12" x14ac:dyDescent="0.2">
      <c r="B79" s="1" t="s">
        <v>75</v>
      </c>
      <c r="C79">
        <f t="shared" si="3"/>
        <v>3072</v>
      </c>
      <c r="D79">
        <v>128</v>
      </c>
      <c r="E79">
        <v>1024</v>
      </c>
      <c r="F79" t="s">
        <v>3</v>
      </c>
      <c r="G79" t="s">
        <v>3</v>
      </c>
      <c r="I79" s="2">
        <v>6.6000000000000003E-2</v>
      </c>
      <c r="J79" s="2">
        <f t="shared" si="2"/>
        <v>12.201611636363635</v>
      </c>
      <c r="K79" s="2"/>
      <c r="L79" s="2"/>
    </row>
    <row r="80" spans="2:12" x14ac:dyDescent="0.2">
      <c r="B80" s="1" t="s">
        <v>75</v>
      </c>
      <c r="C80">
        <f t="shared" si="3"/>
        <v>3072</v>
      </c>
      <c r="D80">
        <v>16</v>
      </c>
      <c r="E80">
        <v>1024</v>
      </c>
      <c r="F80" t="s">
        <v>15</v>
      </c>
      <c r="G80" t="s">
        <v>3</v>
      </c>
      <c r="I80" s="2">
        <v>5.3999999999999999E-2</v>
      </c>
      <c r="J80" s="2">
        <f t="shared" si="2"/>
        <v>1.8641351111111111</v>
      </c>
      <c r="K80" s="2"/>
      <c r="L80" s="2"/>
    </row>
    <row r="81" spans="2:12" x14ac:dyDescent="0.2">
      <c r="B81" s="1" t="s">
        <v>75</v>
      </c>
      <c r="C81">
        <f t="shared" si="3"/>
        <v>3072</v>
      </c>
      <c r="D81">
        <v>32</v>
      </c>
      <c r="E81">
        <v>1024</v>
      </c>
      <c r="F81" t="s">
        <v>15</v>
      </c>
      <c r="G81" t="s">
        <v>3</v>
      </c>
      <c r="I81" s="2">
        <v>5.5E-2</v>
      </c>
      <c r="J81" s="2">
        <f t="shared" si="2"/>
        <v>3.6604834909090909</v>
      </c>
      <c r="K81" s="2"/>
      <c r="L81" s="2"/>
    </row>
    <row r="82" spans="2:12" x14ac:dyDescent="0.2">
      <c r="B82" s="1" t="s">
        <v>75</v>
      </c>
      <c r="C82">
        <f t="shared" si="3"/>
        <v>3072</v>
      </c>
      <c r="D82">
        <v>64</v>
      </c>
      <c r="E82">
        <v>1024</v>
      </c>
      <c r="F82" t="s">
        <v>15</v>
      </c>
      <c r="G82" t="s">
        <v>3</v>
      </c>
      <c r="I82" s="2">
        <v>5.8000000000000003E-2</v>
      </c>
      <c r="J82" s="2">
        <f t="shared" si="2"/>
        <v>6.942296275862069</v>
      </c>
      <c r="K82" s="2"/>
      <c r="L82" s="2"/>
    </row>
    <row r="83" spans="2:12" x14ac:dyDescent="0.2">
      <c r="B83" s="1" t="s">
        <v>75</v>
      </c>
      <c r="C83">
        <f t="shared" si="3"/>
        <v>3072</v>
      </c>
      <c r="D83">
        <v>128</v>
      </c>
      <c r="E83">
        <v>1024</v>
      </c>
      <c r="F83" t="s">
        <v>15</v>
      </c>
      <c r="G83" t="s">
        <v>3</v>
      </c>
      <c r="I83" s="2">
        <v>6.5000000000000002E-2</v>
      </c>
      <c r="J83" s="2">
        <f t="shared" si="2"/>
        <v>12.389328738461536</v>
      </c>
      <c r="K83" s="2"/>
      <c r="L83" s="2"/>
    </row>
    <row r="84" spans="2:12" x14ac:dyDescent="0.2">
      <c r="B84" s="1"/>
      <c r="I84" s="2"/>
      <c r="J84" s="2"/>
      <c r="K84" s="2"/>
      <c r="L84" s="2"/>
    </row>
    <row r="85" spans="2:12" x14ac:dyDescent="0.2">
      <c r="B85" s="1" t="s">
        <v>75</v>
      </c>
      <c r="C85">
        <v>3072</v>
      </c>
      <c r="D85">
        <v>7435</v>
      </c>
      <c r="E85">
        <v>1024</v>
      </c>
      <c r="F85" t="s">
        <v>3</v>
      </c>
      <c r="G85" t="s">
        <v>15</v>
      </c>
      <c r="I85" s="2">
        <v>3.274</v>
      </c>
      <c r="J85" s="2">
        <f t="shared" si="2"/>
        <v>14.287408478924863</v>
      </c>
      <c r="K85" s="2"/>
      <c r="L85" s="2"/>
    </row>
    <row r="86" spans="2:12" x14ac:dyDescent="0.2">
      <c r="B86" s="1" t="s">
        <v>75</v>
      </c>
      <c r="C86">
        <v>7680</v>
      </c>
      <c r="D86">
        <v>5481</v>
      </c>
      <c r="E86">
        <v>2560</v>
      </c>
      <c r="F86" t="s">
        <v>3</v>
      </c>
      <c r="G86" t="s">
        <v>15</v>
      </c>
      <c r="I86" s="2">
        <v>14.805999999999999</v>
      </c>
      <c r="J86" s="2">
        <f t="shared" si="2"/>
        <v>14.556375091179252</v>
      </c>
      <c r="K86" s="2"/>
      <c r="L86" s="2"/>
    </row>
    <row r="87" spans="2:12" x14ac:dyDescent="0.2">
      <c r="B87" s="1"/>
      <c r="I87" s="2"/>
      <c r="J87" s="2"/>
    </row>
    <row r="88" spans="2:12" x14ac:dyDescent="0.2">
      <c r="B88" s="1" t="s">
        <v>69</v>
      </c>
      <c r="C88">
        <v>512</v>
      </c>
      <c r="D88">
        <v>8</v>
      </c>
      <c r="E88">
        <v>500000</v>
      </c>
      <c r="F88" t="s">
        <v>3</v>
      </c>
      <c r="G88" t="s">
        <v>3</v>
      </c>
      <c r="I88" s="2">
        <v>17.795000000000002</v>
      </c>
      <c r="J88" s="2">
        <f t="shared" si="2"/>
        <v>0.23017701601573473</v>
      </c>
    </row>
    <row r="89" spans="2:12" x14ac:dyDescent="0.2">
      <c r="B89" s="1" t="s">
        <v>69</v>
      </c>
      <c r="C89">
        <v>1024</v>
      </c>
      <c r="D89">
        <v>8</v>
      </c>
      <c r="E89">
        <v>500000</v>
      </c>
      <c r="F89" t="s">
        <v>3</v>
      </c>
      <c r="G89" t="s">
        <v>3</v>
      </c>
      <c r="I89" s="2">
        <v>17.661000000000001</v>
      </c>
      <c r="J89" s="2">
        <f t="shared" si="2"/>
        <v>0.46384689428684661</v>
      </c>
    </row>
    <row r="90" spans="2:12" x14ac:dyDescent="0.2">
      <c r="B90" s="1" t="s">
        <v>69</v>
      </c>
      <c r="C90">
        <v>512</v>
      </c>
      <c r="D90">
        <v>16</v>
      </c>
      <c r="E90">
        <v>500000</v>
      </c>
      <c r="F90" t="s">
        <v>3</v>
      </c>
      <c r="G90" t="s">
        <v>3</v>
      </c>
      <c r="I90" s="2">
        <v>18.053000000000001</v>
      </c>
      <c r="J90" s="2">
        <f t="shared" si="2"/>
        <v>0.45377499584556585</v>
      </c>
    </row>
    <row r="91" spans="2:12" x14ac:dyDescent="0.2">
      <c r="B91" s="1" t="s">
        <v>69</v>
      </c>
      <c r="C91">
        <v>1024</v>
      </c>
      <c r="D91">
        <v>16</v>
      </c>
      <c r="E91">
        <v>500000</v>
      </c>
      <c r="F91" t="s">
        <v>3</v>
      </c>
      <c r="G91" t="s">
        <v>3</v>
      </c>
      <c r="I91" s="2">
        <v>17.986999999999998</v>
      </c>
      <c r="J91" s="2">
        <f t="shared" si="2"/>
        <v>0.91088008005781962</v>
      </c>
    </row>
    <row r="92" spans="2:12" x14ac:dyDescent="0.2">
      <c r="B92" s="1" t="s">
        <v>69</v>
      </c>
      <c r="C92">
        <v>512</v>
      </c>
      <c r="D92">
        <v>8</v>
      </c>
      <c r="E92">
        <v>500000</v>
      </c>
      <c r="F92" t="s">
        <v>15</v>
      </c>
      <c r="G92" t="s">
        <v>3</v>
      </c>
      <c r="I92" s="2">
        <v>18.731999999999999</v>
      </c>
      <c r="J92" s="2">
        <f t="shared" si="2"/>
        <v>0.21866325005338461</v>
      </c>
    </row>
    <row r="93" spans="2:12" x14ac:dyDescent="0.2">
      <c r="B93" s="1" t="s">
        <v>69</v>
      </c>
      <c r="C93">
        <v>1024</v>
      </c>
      <c r="D93">
        <v>8</v>
      </c>
      <c r="E93">
        <v>500000</v>
      </c>
      <c r="F93" t="s">
        <v>15</v>
      </c>
      <c r="G93" t="s">
        <v>3</v>
      </c>
      <c r="I93" s="2">
        <v>18.754999999999999</v>
      </c>
      <c r="J93" s="2">
        <f t="shared" si="2"/>
        <v>0.43679018928285795</v>
      </c>
    </row>
    <row r="94" spans="2:12" x14ac:dyDescent="0.2">
      <c r="B94" s="1" t="s">
        <v>69</v>
      </c>
      <c r="C94">
        <v>512</v>
      </c>
      <c r="D94">
        <v>16</v>
      </c>
      <c r="E94">
        <v>500000</v>
      </c>
      <c r="F94" t="s">
        <v>15</v>
      </c>
      <c r="G94" t="s">
        <v>3</v>
      </c>
      <c r="I94" s="2">
        <v>19.013000000000002</v>
      </c>
      <c r="J94" s="2">
        <f t="shared" si="2"/>
        <v>0.43086309367275016</v>
      </c>
    </row>
    <row r="95" spans="2:12" x14ac:dyDescent="0.2">
      <c r="B95" s="1" t="s">
        <v>69</v>
      </c>
      <c r="C95">
        <v>1024</v>
      </c>
      <c r="D95">
        <v>16</v>
      </c>
      <c r="E95">
        <v>500000</v>
      </c>
      <c r="F95" t="s">
        <v>15</v>
      </c>
      <c r="G95" t="s">
        <v>3</v>
      </c>
      <c r="I95" s="2">
        <v>19.015000000000001</v>
      </c>
      <c r="J95" s="2">
        <f t="shared" si="2"/>
        <v>0.86163555088088339</v>
      </c>
    </row>
    <row r="96" spans="2:12" x14ac:dyDescent="0.2">
      <c r="B96" s="1" t="s">
        <v>76</v>
      </c>
      <c r="C96">
        <v>1024</v>
      </c>
      <c r="D96">
        <v>700</v>
      </c>
      <c r="E96">
        <v>512</v>
      </c>
      <c r="F96" t="s">
        <v>3</v>
      </c>
      <c r="G96" t="s">
        <v>3</v>
      </c>
      <c r="I96" s="2">
        <v>4.2000000000000003E-2</v>
      </c>
      <c r="J96" s="2">
        <f t="shared" si="2"/>
        <v>17.476266666666664</v>
      </c>
    </row>
    <row r="97" spans="1:10" x14ac:dyDescent="0.2">
      <c r="B97" s="1" t="s">
        <v>76</v>
      </c>
      <c r="C97">
        <v>1024</v>
      </c>
      <c r="D97">
        <v>700</v>
      </c>
      <c r="E97">
        <v>512</v>
      </c>
      <c r="F97" t="s">
        <v>15</v>
      </c>
      <c r="G97" t="s">
        <v>3</v>
      </c>
      <c r="I97" s="2">
        <v>4.2000000000000003E-2</v>
      </c>
      <c r="J97" s="2">
        <f t="shared" si="2"/>
        <v>17.476266666666664</v>
      </c>
    </row>
    <row r="98" spans="1:10" x14ac:dyDescent="0.2">
      <c r="B98" s="1" t="s">
        <v>75</v>
      </c>
      <c r="C98">
        <v>7680</v>
      </c>
      <c r="D98">
        <v>24000</v>
      </c>
      <c r="E98">
        <v>2560</v>
      </c>
      <c r="F98" t="s">
        <v>3</v>
      </c>
      <c r="G98" t="s">
        <v>3</v>
      </c>
      <c r="I98" s="2">
        <v>21.616</v>
      </c>
      <c r="J98" s="2">
        <f t="shared" si="2"/>
        <v>43.658327165062914</v>
      </c>
    </row>
    <row r="99" spans="1:10" x14ac:dyDescent="0.2">
      <c r="B99" s="1" t="s">
        <v>75</v>
      </c>
      <c r="C99">
        <v>6144</v>
      </c>
      <c r="D99">
        <v>24000</v>
      </c>
      <c r="E99">
        <v>2048</v>
      </c>
      <c r="F99" t="s">
        <v>3</v>
      </c>
      <c r="G99" t="s">
        <v>3</v>
      </c>
      <c r="I99" s="2">
        <v>11.997</v>
      </c>
      <c r="J99" s="2">
        <f t="shared" si="2"/>
        <v>50.344234058514623</v>
      </c>
    </row>
    <row r="100" spans="1:10" x14ac:dyDescent="0.2">
      <c r="A100" s="1"/>
      <c r="B100" s="1" t="s">
        <v>75</v>
      </c>
      <c r="C100" s="1">
        <v>4608</v>
      </c>
      <c r="D100" s="1">
        <v>24000</v>
      </c>
      <c r="E100" s="1">
        <v>1536</v>
      </c>
      <c r="F100" s="1" t="s">
        <v>3</v>
      </c>
      <c r="G100" s="1" t="s">
        <v>3</v>
      </c>
      <c r="H100" s="1"/>
      <c r="I100" s="2">
        <v>6.883</v>
      </c>
      <c r="J100" s="2">
        <f t="shared" si="2"/>
        <v>49.359091093999709</v>
      </c>
    </row>
    <row r="101" spans="1:10" x14ac:dyDescent="0.2">
      <c r="A101" s="1"/>
      <c r="B101" s="1" t="s">
        <v>75</v>
      </c>
      <c r="C101" s="1">
        <v>8448</v>
      </c>
      <c r="D101" s="1">
        <v>24000</v>
      </c>
      <c r="E101" s="1">
        <v>2816</v>
      </c>
      <c r="F101" s="1" t="s">
        <v>3</v>
      </c>
      <c r="G101" s="1" t="s">
        <v>3</v>
      </c>
      <c r="H101" s="1"/>
      <c r="I101" s="2">
        <v>25.777000000000001</v>
      </c>
      <c r="J101" s="2">
        <f t="shared" si="2"/>
        <v>44.299152888233692</v>
      </c>
    </row>
    <row r="102" spans="1:10" x14ac:dyDescent="0.2">
      <c r="A102" s="1"/>
      <c r="B102" s="1" t="s">
        <v>75</v>
      </c>
      <c r="C102" s="1">
        <v>3072</v>
      </c>
      <c r="D102" s="1">
        <v>24000</v>
      </c>
      <c r="E102" s="1">
        <v>1024</v>
      </c>
      <c r="F102" s="1" t="s">
        <v>3</v>
      </c>
      <c r="G102" s="1" t="s">
        <v>3</v>
      </c>
      <c r="H102" s="1"/>
      <c r="I102" s="2">
        <v>2.5910000000000002</v>
      </c>
      <c r="J102" s="2">
        <f t="shared" si="2"/>
        <v>58.276705519104596</v>
      </c>
    </row>
    <row r="103" spans="1:10" x14ac:dyDescent="0.2">
      <c r="B103" s="1" t="s">
        <v>75</v>
      </c>
      <c r="C103">
        <v>7680</v>
      </c>
      <c r="D103">
        <v>48000</v>
      </c>
      <c r="E103">
        <v>2560</v>
      </c>
      <c r="F103" t="s">
        <v>3</v>
      </c>
      <c r="G103" t="s">
        <v>3</v>
      </c>
      <c r="I103" s="2">
        <v>44.048000000000002</v>
      </c>
      <c r="J103" s="2">
        <f t="shared" si="2"/>
        <v>42.849545949872862</v>
      </c>
    </row>
    <row r="104" spans="1:10" x14ac:dyDescent="0.2">
      <c r="B104" s="1" t="s">
        <v>75</v>
      </c>
      <c r="C104">
        <v>6144</v>
      </c>
      <c r="D104">
        <v>48000</v>
      </c>
      <c r="E104">
        <v>2048</v>
      </c>
      <c r="F104" t="s">
        <v>3</v>
      </c>
      <c r="G104" t="s">
        <v>3</v>
      </c>
      <c r="I104" s="2">
        <v>25.738</v>
      </c>
      <c r="J104" s="2">
        <f t="shared" si="2"/>
        <v>46.932922216178412</v>
      </c>
    </row>
    <row r="105" spans="1:10" x14ac:dyDescent="0.2">
      <c r="A105" s="1"/>
      <c r="B105" s="1" t="s">
        <v>75</v>
      </c>
      <c r="C105" s="1">
        <v>4608</v>
      </c>
      <c r="D105" s="1">
        <v>48000</v>
      </c>
      <c r="E105" s="1">
        <v>1536</v>
      </c>
      <c r="F105" s="1" t="s">
        <v>3</v>
      </c>
      <c r="G105" s="1" t="s">
        <v>3</v>
      </c>
      <c r="H105" s="1"/>
      <c r="I105" s="2">
        <v>14.24</v>
      </c>
      <c r="J105" s="2">
        <f t="shared" si="2"/>
        <v>47.716098876404494</v>
      </c>
    </row>
    <row r="106" spans="1:10" x14ac:dyDescent="0.2">
      <c r="A106" s="1"/>
      <c r="B106" s="1" t="s">
        <v>75</v>
      </c>
      <c r="C106" s="1">
        <v>8448</v>
      </c>
      <c r="D106" s="1">
        <v>48000</v>
      </c>
      <c r="E106" s="1">
        <v>2816</v>
      </c>
      <c r="F106" s="1" t="s">
        <v>3</v>
      </c>
      <c r="G106" s="1" t="s">
        <v>3</v>
      </c>
      <c r="H106" s="1"/>
      <c r="I106" s="2">
        <v>52.252000000000002</v>
      </c>
      <c r="J106" s="2">
        <f t="shared" si="2"/>
        <v>43.707389726709025</v>
      </c>
    </row>
    <row r="107" spans="1:10" x14ac:dyDescent="0.2">
      <c r="A107" s="1"/>
      <c r="B107" s="1" t="s">
        <v>75</v>
      </c>
      <c r="C107" s="1">
        <v>3072</v>
      </c>
      <c r="D107" s="1">
        <v>48000</v>
      </c>
      <c r="E107" s="1">
        <v>1024</v>
      </c>
      <c r="F107" s="1" t="s">
        <v>3</v>
      </c>
      <c r="G107" s="1" t="s">
        <v>3</v>
      </c>
      <c r="H107" s="1"/>
      <c r="I107" s="2">
        <v>5.3390000000000004</v>
      </c>
      <c r="J107" s="2">
        <f t="shared" si="2"/>
        <v>56.563005806330771</v>
      </c>
    </row>
    <row r="108" spans="1:10" x14ac:dyDescent="0.2">
      <c r="B108" s="1" t="s">
        <v>75</v>
      </c>
      <c r="C108">
        <v>7680</v>
      </c>
      <c r="D108">
        <v>24000</v>
      </c>
      <c r="E108">
        <v>2560</v>
      </c>
      <c r="F108" t="s">
        <v>15</v>
      </c>
      <c r="G108" t="s">
        <v>3</v>
      </c>
      <c r="I108" s="2">
        <v>23.68</v>
      </c>
      <c r="J108" s="2">
        <f t="shared" si="2"/>
        <v>39.852972972972978</v>
      </c>
    </row>
    <row r="109" spans="1:10" x14ac:dyDescent="0.2">
      <c r="B109" s="1" t="s">
        <v>75</v>
      </c>
      <c r="C109">
        <v>6144</v>
      </c>
      <c r="D109">
        <v>24000</v>
      </c>
      <c r="E109">
        <v>2048</v>
      </c>
      <c r="F109" t="s">
        <v>15</v>
      </c>
      <c r="G109" t="s">
        <v>3</v>
      </c>
      <c r="I109" s="2">
        <v>12.368</v>
      </c>
      <c r="J109" s="2">
        <f t="shared" si="2"/>
        <v>48.83406985769728</v>
      </c>
    </row>
    <row r="110" spans="1:10" x14ac:dyDescent="0.2">
      <c r="A110" s="1"/>
      <c r="B110" s="1" t="s">
        <v>75</v>
      </c>
      <c r="C110" s="1">
        <v>4608</v>
      </c>
      <c r="D110" s="1">
        <v>24000</v>
      </c>
      <c r="E110" s="1">
        <v>1536</v>
      </c>
      <c r="F110" s="1" t="s">
        <v>15</v>
      </c>
      <c r="G110" s="1" t="s">
        <v>3</v>
      </c>
      <c r="H110" s="1"/>
      <c r="I110" s="2">
        <v>7.8049999999999997</v>
      </c>
      <c r="J110" s="2">
        <f t="shared" si="2"/>
        <v>43.52833106982704</v>
      </c>
    </row>
    <row r="111" spans="1:10" x14ac:dyDescent="0.2">
      <c r="A111" s="1"/>
      <c r="B111" s="1" t="s">
        <v>75</v>
      </c>
      <c r="C111" s="1">
        <v>8448</v>
      </c>
      <c r="D111" s="1">
        <v>24000</v>
      </c>
      <c r="E111" s="1">
        <v>2816</v>
      </c>
      <c r="F111" s="1" t="s">
        <v>15</v>
      </c>
      <c r="G111" s="1" t="s">
        <v>3</v>
      </c>
      <c r="H111" s="1"/>
      <c r="I111" s="2">
        <v>28.55</v>
      </c>
      <c r="J111" s="2">
        <f t="shared" si="2"/>
        <v>39.996471593695276</v>
      </c>
    </row>
    <row r="112" spans="1:10" x14ac:dyDescent="0.2">
      <c r="A112" s="1"/>
      <c r="B112" s="1" t="s">
        <v>75</v>
      </c>
      <c r="C112" s="1">
        <v>3072</v>
      </c>
      <c r="D112" s="1">
        <v>24000</v>
      </c>
      <c r="E112" s="1">
        <v>1024</v>
      </c>
      <c r="F112" s="1" t="s">
        <v>15</v>
      </c>
      <c r="G112" s="1" t="s">
        <v>3</v>
      </c>
      <c r="H112" s="1"/>
      <c r="I112" s="2">
        <v>2.5920000000000001</v>
      </c>
      <c r="J112" s="2">
        <f t="shared" si="2"/>
        <v>58.254222222222218</v>
      </c>
    </row>
    <row r="113" spans="1:10" x14ac:dyDescent="0.2">
      <c r="B113" s="1" t="s">
        <v>75</v>
      </c>
      <c r="C113">
        <v>7680</v>
      </c>
      <c r="D113">
        <v>48000</v>
      </c>
      <c r="E113">
        <v>2560</v>
      </c>
      <c r="F113" t="s">
        <v>15</v>
      </c>
      <c r="G113" t="s">
        <v>3</v>
      </c>
      <c r="I113" s="2">
        <v>48.097999999999999</v>
      </c>
      <c r="J113" s="2">
        <f t="shared" si="2"/>
        <v>39.241481974302459</v>
      </c>
    </row>
    <row r="114" spans="1:10" x14ac:dyDescent="0.2">
      <c r="B114" s="1" t="s">
        <v>75</v>
      </c>
      <c r="C114">
        <v>6144</v>
      </c>
      <c r="D114">
        <v>48000</v>
      </c>
      <c r="E114">
        <v>2048</v>
      </c>
      <c r="F114" t="s">
        <v>15</v>
      </c>
      <c r="G114" t="s">
        <v>3</v>
      </c>
      <c r="I114" s="2">
        <v>26.367000000000001</v>
      </c>
      <c r="J114" s="2">
        <f t="shared" si="2"/>
        <v>45.813310274206394</v>
      </c>
    </row>
    <row r="115" spans="1:10" x14ac:dyDescent="0.2">
      <c r="A115" s="1"/>
      <c r="B115" s="1" t="s">
        <v>75</v>
      </c>
      <c r="C115" s="1">
        <v>4608</v>
      </c>
      <c r="D115" s="1">
        <v>48000</v>
      </c>
      <c r="E115" s="1">
        <v>1536</v>
      </c>
      <c r="F115" s="1" t="s">
        <v>15</v>
      </c>
      <c r="G115" s="1" t="s">
        <v>3</v>
      </c>
      <c r="H115" s="1"/>
      <c r="I115" s="2">
        <v>16.434999999999999</v>
      </c>
      <c r="J115" s="2">
        <f t="shared" si="2"/>
        <v>41.343306845147552</v>
      </c>
    </row>
    <row r="116" spans="1:10" x14ac:dyDescent="0.2">
      <c r="A116" s="1"/>
      <c r="B116" s="1" t="s">
        <v>75</v>
      </c>
      <c r="C116" s="1">
        <v>8448</v>
      </c>
      <c r="D116" s="1">
        <v>48000</v>
      </c>
      <c r="E116" s="1">
        <v>2816</v>
      </c>
      <c r="F116" s="1" t="s">
        <v>15</v>
      </c>
      <c r="G116" s="1" t="s">
        <v>3</v>
      </c>
      <c r="H116" s="1"/>
      <c r="I116" s="2">
        <v>57.881</v>
      </c>
      <c r="J116" s="2">
        <f t="shared" si="2"/>
        <v>39.456791140443322</v>
      </c>
    </row>
    <row r="117" spans="1:10" x14ac:dyDescent="0.2">
      <c r="A117" s="1"/>
      <c r="B117" s="1" t="s">
        <v>75</v>
      </c>
      <c r="C117" s="1">
        <v>3072</v>
      </c>
      <c r="D117" s="1">
        <v>48000</v>
      </c>
      <c r="E117" s="1">
        <v>1024</v>
      </c>
      <c r="F117" s="1" t="s">
        <v>15</v>
      </c>
      <c r="G117" s="1" t="s">
        <v>3</v>
      </c>
      <c r="H117" s="1"/>
      <c r="I117" s="2">
        <v>5.3319999999999999</v>
      </c>
      <c r="J117" s="2">
        <f t="shared" si="2"/>
        <v>56.63726331582896</v>
      </c>
    </row>
    <row r="118" spans="1:10" x14ac:dyDescent="0.2">
      <c r="A118" s="1"/>
      <c r="B118" s="1" t="s">
        <v>75</v>
      </c>
      <c r="C118" s="1">
        <v>6144</v>
      </c>
      <c r="D118" s="1">
        <v>16</v>
      </c>
      <c r="E118" s="1">
        <v>2048</v>
      </c>
      <c r="F118" s="1" t="s">
        <v>3</v>
      </c>
      <c r="G118" s="1" t="s">
        <v>3</v>
      </c>
      <c r="H118" s="1"/>
      <c r="I118" s="2">
        <v>0.108</v>
      </c>
      <c r="J118" s="2">
        <f t="shared" si="2"/>
        <v>3.7282702222222222</v>
      </c>
    </row>
    <row r="119" spans="1:10" x14ac:dyDescent="0.2">
      <c r="A119" s="1"/>
      <c r="B119" s="1" t="s">
        <v>75</v>
      </c>
      <c r="C119" s="1">
        <v>4608</v>
      </c>
      <c r="D119" s="1">
        <v>16</v>
      </c>
      <c r="E119" s="1">
        <v>1536</v>
      </c>
      <c r="F119" s="1" t="s">
        <v>3</v>
      </c>
      <c r="G119" s="1" t="s">
        <v>3</v>
      </c>
      <c r="H119" s="1"/>
      <c r="I119" s="2">
        <v>8.3000000000000004E-2</v>
      </c>
      <c r="J119" s="2">
        <f t="shared" si="2"/>
        <v>2.7288242891566266</v>
      </c>
    </row>
    <row r="120" spans="1:10" x14ac:dyDescent="0.2">
      <c r="A120" s="1"/>
      <c r="B120" s="1" t="s">
        <v>75</v>
      </c>
      <c r="C120" s="1">
        <v>8448</v>
      </c>
      <c r="D120" s="1">
        <v>16</v>
      </c>
      <c r="E120" s="1">
        <v>2816</v>
      </c>
      <c r="F120" s="1" t="s">
        <v>3</v>
      </c>
      <c r="G120" s="1" t="s">
        <v>3</v>
      </c>
      <c r="H120" s="1"/>
      <c r="I120" s="2">
        <v>0.14399999999999999</v>
      </c>
      <c r="J120" s="2">
        <f t="shared" si="2"/>
        <v>5.2865706666666679</v>
      </c>
    </row>
    <row r="121" spans="1:10" x14ac:dyDescent="0.2">
      <c r="A121" s="1"/>
      <c r="B121" s="1" t="s">
        <v>75</v>
      </c>
      <c r="C121" s="1">
        <v>6144</v>
      </c>
      <c r="D121" s="1">
        <v>32</v>
      </c>
      <c r="E121" s="1">
        <v>2048</v>
      </c>
      <c r="F121" s="1" t="s">
        <v>3</v>
      </c>
      <c r="G121" s="1" t="s">
        <v>3</v>
      </c>
      <c r="H121" s="1"/>
      <c r="I121" s="2">
        <v>0.108</v>
      </c>
      <c r="J121" s="2">
        <f t="shared" si="2"/>
        <v>7.4565404444444443</v>
      </c>
    </row>
    <row r="122" spans="1:10" x14ac:dyDescent="0.2">
      <c r="A122" s="1"/>
      <c r="B122" s="1" t="s">
        <v>75</v>
      </c>
      <c r="C122" s="1">
        <v>4608</v>
      </c>
      <c r="D122" s="1">
        <v>32</v>
      </c>
      <c r="E122" s="1">
        <v>1536</v>
      </c>
      <c r="F122" s="1" t="s">
        <v>3</v>
      </c>
      <c r="G122" s="1" t="s">
        <v>3</v>
      </c>
      <c r="H122" s="1"/>
      <c r="I122" s="2">
        <v>7.9000000000000001E-2</v>
      </c>
      <c r="J122" s="2">
        <f t="shared" si="2"/>
        <v>5.7339852151898736</v>
      </c>
    </row>
    <row r="123" spans="1:10" x14ac:dyDescent="0.2">
      <c r="A123" s="1"/>
      <c r="B123" s="1" t="s">
        <v>75</v>
      </c>
      <c r="C123" s="1">
        <v>8448</v>
      </c>
      <c r="D123" s="1">
        <v>32</v>
      </c>
      <c r="E123" s="1">
        <v>2816</v>
      </c>
      <c r="F123" s="1" t="s">
        <v>3</v>
      </c>
      <c r="G123" s="1" t="s">
        <v>3</v>
      </c>
      <c r="H123" s="1"/>
      <c r="I123" s="2">
        <v>0.14000000000000001</v>
      </c>
      <c r="J123" s="2">
        <f t="shared" si="2"/>
        <v>10.875231085714285</v>
      </c>
    </row>
    <row r="124" spans="1:10" x14ac:dyDescent="0.2">
      <c r="A124" s="1"/>
      <c r="B124" s="1" t="s">
        <v>75</v>
      </c>
      <c r="C124" s="1">
        <v>6144</v>
      </c>
      <c r="D124" s="1">
        <v>16</v>
      </c>
      <c r="E124" s="1">
        <v>2048</v>
      </c>
      <c r="F124" s="1" t="s">
        <v>15</v>
      </c>
      <c r="G124" s="1" t="s">
        <v>3</v>
      </c>
      <c r="H124" s="1"/>
      <c r="I124" s="2">
        <v>9.9000000000000005E-2</v>
      </c>
      <c r="J124" s="2">
        <f t="shared" si="2"/>
        <v>4.0672038787878781</v>
      </c>
    </row>
    <row r="125" spans="1:10" x14ac:dyDescent="0.2">
      <c r="A125" s="1"/>
      <c r="B125" s="1" t="s">
        <v>75</v>
      </c>
      <c r="C125" s="1">
        <v>4608</v>
      </c>
      <c r="D125" s="1">
        <v>16</v>
      </c>
      <c r="E125" s="1">
        <v>1536</v>
      </c>
      <c r="F125" s="1" t="s">
        <v>15</v>
      </c>
      <c r="G125" s="1" t="s">
        <v>3</v>
      </c>
      <c r="H125" s="1"/>
      <c r="I125" s="2">
        <v>7.6999999999999999E-2</v>
      </c>
      <c r="J125" s="2">
        <f t="shared" si="2"/>
        <v>2.9414599480519481</v>
      </c>
    </row>
    <row r="126" spans="1:10" x14ac:dyDescent="0.2">
      <c r="A126" s="1"/>
      <c r="B126" s="1" t="s">
        <v>75</v>
      </c>
      <c r="C126" s="1">
        <v>8448</v>
      </c>
      <c r="D126" s="1">
        <v>16</v>
      </c>
      <c r="E126" s="1">
        <v>2816</v>
      </c>
      <c r="F126" s="1" t="s">
        <v>15</v>
      </c>
      <c r="G126" s="1" t="s">
        <v>3</v>
      </c>
      <c r="H126" s="1"/>
      <c r="I126" s="2">
        <v>0.16300000000000001</v>
      </c>
      <c r="J126" s="2">
        <f t="shared" si="2"/>
        <v>4.6703446380368092</v>
      </c>
    </row>
    <row r="127" spans="1:10" x14ac:dyDescent="0.2">
      <c r="A127" s="1"/>
      <c r="B127" s="1" t="s">
        <v>75</v>
      </c>
      <c r="C127" s="1">
        <v>6144</v>
      </c>
      <c r="D127" s="1">
        <v>32</v>
      </c>
      <c r="E127" s="1">
        <v>2048</v>
      </c>
      <c r="F127" s="1" t="s">
        <v>15</v>
      </c>
      <c r="G127" s="1" t="s">
        <v>3</v>
      </c>
      <c r="H127" s="1"/>
      <c r="I127" s="2">
        <v>9.7000000000000003E-2</v>
      </c>
      <c r="J127" s="2">
        <f t="shared" si="2"/>
        <v>8.3021275051546404</v>
      </c>
    </row>
    <row r="128" spans="1:10" x14ac:dyDescent="0.2">
      <c r="A128" s="1"/>
      <c r="B128" s="1" t="s">
        <v>75</v>
      </c>
      <c r="C128" s="1">
        <v>4608</v>
      </c>
      <c r="D128" s="1">
        <v>32</v>
      </c>
      <c r="E128" s="1">
        <v>1536</v>
      </c>
      <c r="F128" s="1" t="s">
        <v>15</v>
      </c>
      <c r="G128" s="1" t="s">
        <v>3</v>
      </c>
      <c r="H128" s="1"/>
      <c r="I128" s="2">
        <v>7.6999999999999999E-2</v>
      </c>
      <c r="J128" s="2">
        <f t="shared" si="2"/>
        <v>5.8829198961038962</v>
      </c>
    </row>
    <row r="129" spans="1:10" x14ac:dyDescent="0.2">
      <c r="A129" s="1"/>
      <c r="B129" s="1" t="s">
        <v>75</v>
      </c>
      <c r="C129" s="1">
        <v>8448</v>
      </c>
      <c r="D129" s="1">
        <v>32</v>
      </c>
      <c r="E129" s="1">
        <v>2816</v>
      </c>
      <c r="F129" s="1" t="s">
        <v>15</v>
      </c>
      <c r="G129" s="1" t="s">
        <v>3</v>
      </c>
      <c r="H129" s="1"/>
      <c r="I129" s="2">
        <v>0.16500000000000001</v>
      </c>
      <c r="J129" s="2">
        <f t="shared" si="2"/>
        <v>9.2274688000000005</v>
      </c>
    </row>
    <row r="130" spans="1:10" x14ac:dyDescent="0.2">
      <c r="B130" s="1" t="s">
        <v>75</v>
      </c>
      <c r="C130" s="1">
        <v>512</v>
      </c>
      <c r="D130">
        <f>1500*16</f>
        <v>24000</v>
      </c>
      <c r="E130" s="1">
        <v>2816</v>
      </c>
      <c r="F130" s="1" t="s">
        <v>3</v>
      </c>
      <c r="G130" s="1" t="s">
        <v>3</v>
      </c>
      <c r="H130" s="1"/>
      <c r="I130" s="2">
        <v>1.109</v>
      </c>
      <c r="J130" s="2">
        <f t="shared" si="2"/>
        <v>62.4039819657349</v>
      </c>
    </row>
    <row r="131" spans="1:10" x14ac:dyDescent="0.2">
      <c r="B131" s="1" t="s">
        <v>75</v>
      </c>
      <c r="C131" s="1">
        <v>512</v>
      </c>
      <c r="D131">
        <f t="shared" ref="D131:D137" si="4">1500*16</f>
        <v>24000</v>
      </c>
      <c r="E131" s="1">
        <v>2048</v>
      </c>
      <c r="F131" s="1" t="s">
        <v>3</v>
      </c>
      <c r="G131" s="1" t="s">
        <v>3</v>
      </c>
      <c r="H131" s="1"/>
      <c r="I131" s="2">
        <v>0.82299999999999995</v>
      </c>
      <c r="J131" s="2">
        <f t="shared" si="2"/>
        <v>61.156315917375458</v>
      </c>
    </row>
    <row r="132" spans="1:10" x14ac:dyDescent="0.2">
      <c r="B132" s="1" t="s">
        <v>75</v>
      </c>
      <c r="C132" s="1">
        <v>512</v>
      </c>
      <c r="D132">
        <f t="shared" si="4"/>
        <v>24000</v>
      </c>
      <c r="E132" s="1">
        <v>2560</v>
      </c>
      <c r="F132" s="1" t="s">
        <v>3</v>
      </c>
      <c r="G132" s="1" t="s">
        <v>3</v>
      </c>
      <c r="H132" s="1"/>
      <c r="I132" s="2">
        <v>1.046</v>
      </c>
      <c r="J132" s="2">
        <f t="shared" si="2"/>
        <v>60.147762906309751</v>
      </c>
    </row>
    <row r="133" spans="1:10" x14ac:dyDescent="0.2">
      <c r="B133" s="1" t="s">
        <v>75</v>
      </c>
      <c r="C133" s="1">
        <v>512</v>
      </c>
      <c r="D133">
        <f t="shared" si="4"/>
        <v>24000</v>
      </c>
      <c r="E133" s="1">
        <v>1530</v>
      </c>
      <c r="F133" s="1" t="s">
        <v>3</v>
      </c>
      <c r="G133" s="1" t="s">
        <v>3</v>
      </c>
      <c r="H133" s="1"/>
      <c r="I133" s="2">
        <v>0.65300000000000002</v>
      </c>
      <c r="J133" s="2">
        <f t="shared" si="2"/>
        <v>57.582358346094942</v>
      </c>
    </row>
    <row r="134" spans="1:10" x14ac:dyDescent="0.2">
      <c r="B134" s="1" t="s">
        <v>75</v>
      </c>
      <c r="C134" s="1">
        <v>1024</v>
      </c>
      <c r="D134">
        <f t="shared" si="4"/>
        <v>24000</v>
      </c>
      <c r="E134" s="1">
        <v>2816</v>
      </c>
      <c r="F134" s="1" t="s">
        <v>3</v>
      </c>
      <c r="G134" s="1" t="s">
        <v>3</v>
      </c>
      <c r="H134" s="1"/>
      <c r="I134" s="2">
        <v>2.2229999999999999</v>
      </c>
      <c r="J134" s="2">
        <f t="shared" ref="J134:J169" si="5">(2*C134*D134*E134)/(I134/1000)/10^12</f>
        <v>62.263622132253715</v>
      </c>
    </row>
    <row r="135" spans="1:10" x14ac:dyDescent="0.2">
      <c r="B135" s="1" t="s">
        <v>75</v>
      </c>
      <c r="C135" s="1">
        <v>1024</v>
      </c>
      <c r="D135">
        <f t="shared" si="4"/>
        <v>24000</v>
      </c>
      <c r="E135" s="1">
        <v>2048</v>
      </c>
      <c r="F135" s="1" t="s">
        <v>3</v>
      </c>
      <c r="G135" s="1" t="s">
        <v>3</v>
      </c>
      <c r="H135" s="1"/>
      <c r="I135" s="2">
        <v>1.619</v>
      </c>
      <c r="J135" s="2">
        <f t="shared" si="5"/>
        <v>62.176217418159361</v>
      </c>
    </row>
    <row r="136" spans="1:10" x14ac:dyDescent="0.2">
      <c r="B136" s="1" t="s">
        <v>75</v>
      </c>
      <c r="C136" s="1">
        <v>1024</v>
      </c>
      <c r="D136">
        <f t="shared" si="4"/>
        <v>24000</v>
      </c>
      <c r="E136" s="1">
        <v>2560</v>
      </c>
      <c r="F136" s="1" t="s">
        <v>3</v>
      </c>
      <c r="G136" s="1" t="s">
        <v>3</v>
      </c>
      <c r="H136" s="1"/>
      <c r="I136" s="2">
        <v>2.0819999999999999</v>
      </c>
      <c r="J136" s="2">
        <f t="shared" si="5"/>
        <v>60.436657060518741</v>
      </c>
    </row>
    <row r="137" spans="1:10" x14ac:dyDescent="0.2">
      <c r="B137" s="1" t="s">
        <v>75</v>
      </c>
      <c r="C137" s="1">
        <v>1024</v>
      </c>
      <c r="D137">
        <f t="shared" si="4"/>
        <v>24000</v>
      </c>
      <c r="E137" s="1">
        <v>1530</v>
      </c>
      <c r="F137" s="1" t="s">
        <v>3</v>
      </c>
      <c r="G137" s="1" t="s">
        <v>3</v>
      </c>
      <c r="H137" s="1"/>
      <c r="I137" s="2">
        <v>1.2869999999999999</v>
      </c>
      <c r="J137" s="2">
        <f t="shared" si="5"/>
        <v>58.432447552447556</v>
      </c>
    </row>
    <row r="138" spans="1:10" x14ac:dyDescent="0.2">
      <c r="B138" s="1" t="s">
        <v>75</v>
      </c>
      <c r="C138" s="1">
        <v>512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2.8000000000000001E-2</v>
      </c>
      <c r="J138" s="2">
        <f t="shared" si="5"/>
        <v>0.29959314285714289</v>
      </c>
    </row>
    <row r="139" spans="1:10" x14ac:dyDescent="0.2">
      <c r="B139" s="1" t="s">
        <v>75</v>
      </c>
      <c r="C139" s="1">
        <v>1024</v>
      </c>
      <c r="D139" s="1">
        <v>16</v>
      </c>
      <c r="E139" s="1">
        <v>512</v>
      </c>
      <c r="F139" s="1" t="s">
        <v>3</v>
      </c>
      <c r="G139" s="1" t="s">
        <v>3</v>
      </c>
      <c r="H139" s="1"/>
      <c r="I139" s="2">
        <v>2.8000000000000001E-2</v>
      </c>
      <c r="J139" s="2">
        <f t="shared" si="5"/>
        <v>0.59918628571428578</v>
      </c>
    </row>
    <row r="140" spans="1:10" x14ac:dyDescent="0.2">
      <c r="B140" s="1" t="s">
        <v>75</v>
      </c>
      <c r="C140" s="1">
        <v>512</v>
      </c>
      <c r="D140">
        <f>1500*16</f>
        <v>24000</v>
      </c>
      <c r="E140" s="1">
        <v>2816</v>
      </c>
      <c r="F140" s="1" t="s">
        <v>15</v>
      </c>
      <c r="G140" s="1" t="s">
        <v>3</v>
      </c>
      <c r="H140" s="1"/>
      <c r="I140" s="2">
        <v>1.153</v>
      </c>
      <c r="J140" s="2">
        <f t="shared" si="5"/>
        <v>60.022563746747615</v>
      </c>
    </row>
    <row r="141" spans="1:10" x14ac:dyDescent="0.2">
      <c r="B141" s="1" t="s">
        <v>75</v>
      </c>
      <c r="C141" s="1">
        <v>512</v>
      </c>
      <c r="D141">
        <f t="shared" ref="D141:D147" si="6">1500*16</f>
        <v>24000</v>
      </c>
      <c r="E141" s="1">
        <v>2048</v>
      </c>
      <c r="F141" s="1" t="s">
        <v>15</v>
      </c>
      <c r="G141" s="1" t="s">
        <v>3</v>
      </c>
      <c r="H141" s="1"/>
      <c r="I141" s="2">
        <v>0.81100000000000005</v>
      </c>
      <c r="J141" s="2">
        <f t="shared" si="5"/>
        <v>62.06121824907521</v>
      </c>
    </row>
    <row r="142" spans="1:10" x14ac:dyDescent="0.2">
      <c r="B142" s="1" t="s">
        <v>75</v>
      </c>
      <c r="C142" s="1">
        <v>512</v>
      </c>
      <c r="D142">
        <f t="shared" si="6"/>
        <v>24000</v>
      </c>
      <c r="E142" s="1">
        <v>2560</v>
      </c>
      <c r="F142" s="1" t="s">
        <v>15</v>
      </c>
      <c r="G142" s="1" t="s">
        <v>3</v>
      </c>
      <c r="H142" s="1"/>
      <c r="I142" s="2">
        <v>1.0429999999999999</v>
      </c>
      <c r="J142" s="2">
        <f t="shared" si="5"/>
        <v>60.320767018216685</v>
      </c>
    </row>
    <row r="143" spans="1:10" x14ac:dyDescent="0.2">
      <c r="B143" s="1" t="s">
        <v>75</v>
      </c>
      <c r="C143" s="1">
        <v>512</v>
      </c>
      <c r="D143">
        <f t="shared" si="6"/>
        <v>24000</v>
      </c>
      <c r="E143" s="1">
        <v>1530</v>
      </c>
      <c r="F143" s="1" t="s">
        <v>15</v>
      </c>
      <c r="G143" s="1" t="s">
        <v>3</v>
      </c>
      <c r="H143" s="1"/>
      <c r="I143" s="2">
        <v>0.65200000000000002</v>
      </c>
      <c r="J143" s="2">
        <f t="shared" si="5"/>
        <v>57.670674846625765</v>
      </c>
    </row>
    <row r="144" spans="1:10" x14ac:dyDescent="0.2">
      <c r="B144" s="1" t="s">
        <v>75</v>
      </c>
      <c r="C144" s="1">
        <v>1024</v>
      </c>
      <c r="D144">
        <f t="shared" si="6"/>
        <v>24000</v>
      </c>
      <c r="E144" s="1">
        <v>2816</v>
      </c>
      <c r="F144" s="1" t="s">
        <v>15</v>
      </c>
      <c r="G144" s="1" t="s">
        <v>3</v>
      </c>
      <c r="H144" s="1"/>
      <c r="I144" s="2">
        <v>2.2610000000000001</v>
      </c>
      <c r="J144" s="2">
        <f t="shared" si="5"/>
        <v>61.217174701459534</v>
      </c>
    </row>
    <row r="145" spans="2:10" x14ac:dyDescent="0.2">
      <c r="B145" s="1" t="s">
        <v>75</v>
      </c>
      <c r="C145" s="1">
        <v>1024</v>
      </c>
      <c r="D145">
        <f t="shared" si="6"/>
        <v>24000</v>
      </c>
      <c r="E145" s="1">
        <v>2048</v>
      </c>
      <c r="F145" s="1" t="s">
        <v>15</v>
      </c>
      <c r="G145" s="1" t="s">
        <v>3</v>
      </c>
      <c r="H145" s="1"/>
      <c r="I145" s="2">
        <v>1.595</v>
      </c>
      <c r="J145" s="2">
        <f t="shared" si="5"/>
        <v>63.111784326018807</v>
      </c>
    </row>
    <row r="146" spans="2:10" x14ac:dyDescent="0.2">
      <c r="B146" s="1" t="s">
        <v>75</v>
      </c>
      <c r="C146" s="1">
        <v>1024</v>
      </c>
      <c r="D146">
        <f t="shared" si="6"/>
        <v>24000</v>
      </c>
      <c r="E146" s="1">
        <v>2560</v>
      </c>
      <c r="F146" s="1" t="s">
        <v>15</v>
      </c>
      <c r="G146" s="1" t="s">
        <v>3</v>
      </c>
      <c r="H146" s="1"/>
      <c r="I146" s="2">
        <v>2.0640000000000001</v>
      </c>
      <c r="J146" s="2">
        <f t="shared" si="5"/>
        <v>60.963720930232562</v>
      </c>
    </row>
    <row r="147" spans="2:10" x14ac:dyDescent="0.2">
      <c r="B147" s="1" t="s">
        <v>75</v>
      </c>
      <c r="C147" s="1">
        <v>1024</v>
      </c>
      <c r="D147">
        <f t="shared" si="6"/>
        <v>24000</v>
      </c>
      <c r="E147" s="1">
        <v>1530</v>
      </c>
      <c r="F147" s="1" t="s">
        <v>15</v>
      </c>
      <c r="G147" s="1" t="s">
        <v>3</v>
      </c>
      <c r="H147" s="1"/>
      <c r="I147" s="2">
        <v>1.2769999999999999</v>
      </c>
      <c r="J147" s="2">
        <f t="shared" si="5"/>
        <v>58.890023492560694</v>
      </c>
    </row>
    <row r="148" spans="2:10" x14ac:dyDescent="0.2">
      <c r="B148" s="1" t="s">
        <v>75</v>
      </c>
      <c r="C148" s="1">
        <v>512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2.8000000000000001E-2</v>
      </c>
      <c r="J148" s="2">
        <f t="shared" si="5"/>
        <v>0.29959314285714289</v>
      </c>
    </row>
    <row r="149" spans="2:10" x14ac:dyDescent="0.2">
      <c r="B149" s="1" t="s">
        <v>75</v>
      </c>
      <c r="C149" s="1">
        <v>1024</v>
      </c>
      <c r="D149" s="1">
        <v>16</v>
      </c>
      <c r="E149" s="1">
        <v>512</v>
      </c>
      <c r="F149" s="1" t="s">
        <v>3</v>
      </c>
      <c r="G149" s="1" t="s">
        <v>15</v>
      </c>
      <c r="H149" s="1"/>
      <c r="I149" s="2">
        <v>2.8000000000000001E-2</v>
      </c>
      <c r="J149" s="2">
        <f t="shared" si="5"/>
        <v>0.59918628571428578</v>
      </c>
    </row>
    <row r="150" spans="2:10" x14ac:dyDescent="0.2">
      <c r="B150" s="1" t="s">
        <v>75</v>
      </c>
      <c r="C150" s="1">
        <v>512</v>
      </c>
      <c r="D150">
        <f>1500*32</f>
        <v>48000</v>
      </c>
      <c r="E150" s="1">
        <v>2816</v>
      </c>
      <c r="F150" s="1" t="s">
        <v>3</v>
      </c>
      <c r="G150" s="1" t="s">
        <v>3</v>
      </c>
      <c r="H150" s="1"/>
      <c r="I150" s="2">
        <v>2.2210000000000001</v>
      </c>
      <c r="J150" s="2">
        <f t="shared" si="5"/>
        <v>62.319690229626296</v>
      </c>
    </row>
    <row r="151" spans="2:10" x14ac:dyDescent="0.2">
      <c r="B151" s="1" t="s">
        <v>75</v>
      </c>
      <c r="C151" s="1">
        <v>512</v>
      </c>
      <c r="D151">
        <f t="shared" ref="D151:D157" si="7">1500*32</f>
        <v>48000</v>
      </c>
      <c r="E151" s="1">
        <v>2048</v>
      </c>
      <c r="F151" s="1" t="s">
        <v>3</v>
      </c>
      <c r="G151" s="1" t="s">
        <v>3</v>
      </c>
      <c r="H151" s="1"/>
      <c r="I151" s="2">
        <v>1.633</v>
      </c>
      <c r="J151" s="2">
        <f t="shared" si="5"/>
        <v>61.64316962645438</v>
      </c>
    </row>
    <row r="152" spans="2:10" x14ac:dyDescent="0.2">
      <c r="B152" s="1" t="s">
        <v>75</v>
      </c>
      <c r="C152" s="1">
        <v>512</v>
      </c>
      <c r="D152">
        <f t="shared" si="7"/>
        <v>48000</v>
      </c>
      <c r="E152" s="1">
        <v>2560</v>
      </c>
      <c r="F152" s="1" t="s">
        <v>3</v>
      </c>
      <c r="G152" s="1" t="s">
        <v>3</v>
      </c>
      <c r="H152" s="1"/>
      <c r="I152" s="2">
        <v>2.08</v>
      </c>
      <c r="J152" s="2">
        <f t="shared" si="5"/>
        <v>60.494769230769229</v>
      </c>
    </row>
    <row r="153" spans="2:10" x14ac:dyDescent="0.2">
      <c r="B153" s="1" t="s">
        <v>75</v>
      </c>
      <c r="C153" s="1">
        <v>512</v>
      </c>
      <c r="D153">
        <f t="shared" si="7"/>
        <v>48000</v>
      </c>
      <c r="E153" s="1">
        <v>1530</v>
      </c>
      <c r="F153" s="1" t="s">
        <v>3</v>
      </c>
      <c r="G153" s="1" t="s">
        <v>3</v>
      </c>
      <c r="H153" s="1"/>
      <c r="I153" s="2">
        <v>1.2949999999999999</v>
      </c>
      <c r="J153" s="2">
        <f t="shared" si="5"/>
        <v>58.071474903474908</v>
      </c>
    </row>
    <row r="154" spans="2:10" x14ac:dyDescent="0.2">
      <c r="B154" s="1" t="s">
        <v>75</v>
      </c>
      <c r="C154" s="1">
        <v>1024</v>
      </c>
      <c r="D154">
        <f t="shared" si="7"/>
        <v>48000</v>
      </c>
      <c r="E154" s="1">
        <v>2816</v>
      </c>
      <c r="F154" s="1" t="s">
        <v>3</v>
      </c>
      <c r="G154" s="1" t="s">
        <v>3</v>
      </c>
      <c r="H154" s="1"/>
      <c r="I154" s="2">
        <v>4.3499999999999996</v>
      </c>
      <c r="J154" s="2">
        <f t="shared" si="5"/>
        <v>63.637715862068966</v>
      </c>
    </row>
    <row r="155" spans="2:10" x14ac:dyDescent="0.2">
      <c r="B155" s="1" t="s">
        <v>75</v>
      </c>
      <c r="C155" s="1">
        <v>1024</v>
      </c>
      <c r="D155">
        <f t="shared" si="7"/>
        <v>48000</v>
      </c>
      <c r="E155" s="1">
        <v>2048</v>
      </c>
      <c r="F155" s="1" t="s">
        <v>3</v>
      </c>
      <c r="G155" s="1" t="s">
        <v>3</v>
      </c>
      <c r="H155" s="1"/>
      <c r="I155" s="2">
        <v>3.1240000000000001</v>
      </c>
      <c r="J155" s="2">
        <f t="shared" si="5"/>
        <v>64.445131882202304</v>
      </c>
    </row>
    <row r="156" spans="2:10" x14ac:dyDescent="0.2">
      <c r="B156" s="1" t="s">
        <v>75</v>
      </c>
      <c r="C156" s="1">
        <v>1024</v>
      </c>
      <c r="D156">
        <f t="shared" si="7"/>
        <v>48000</v>
      </c>
      <c r="E156" s="1">
        <v>2560</v>
      </c>
      <c r="F156" s="1" t="s">
        <v>3</v>
      </c>
      <c r="G156" s="1" t="s">
        <v>3</v>
      </c>
      <c r="H156" s="1"/>
      <c r="I156" s="2">
        <v>4.0330000000000004</v>
      </c>
      <c r="J156" s="2">
        <f t="shared" si="5"/>
        <v>62.399761963798653</v>
      </c>
    </row>
    <row r="157" spans="2:10" x14ac:dyDescent="0.2">
      <c r="B157" s="1" t="s">
        <v>75</v>
      </c>
      <c r="C157" s="1">
        <v>1024</v>
      </c>
      <c r="D157">
        <f t="shared" si="7"/>
        <v>48000</v>
      </c>
      <c r="E157" s="1">
        <v>1530</v>
      </c>
      <c r="F157" s="1" t="s">
        <v>3</v>
      </c>
      <c r="G157" s="1" t="s">
        <v>3</v>
      </c>
      <c r="H157" s="1"/>
      <c r="I157" s="2">
        <v>2.4590000000000001</v>
      </c>
      <c r="J157" s="2">
        <f t="shared" si="5"/>
        <v>61.165156567710447</v>
      </c>
    </row>
    <row r="158" spans="2:10" x14ac:dyDescent="0.2">
      <c r="B158" s="1" t="s">
        <v>75</v>
      </c>
      <c r="C158" s="1">
        <v>512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2.9000000000000001E-2</v>
      </c>
      <c r="J158" s="2">
        <f t="shared" si="5"/>
        <v>0.57852468965517234</v>
      </c>
    </row>
    <row r="159" spans="2:10" x14ac:dyDescent="0.2">
      <c r="B159" s="1" t="s">
        <v>75</v>
      </c>
      <c r="C159" s="1">
        <v>1024</v>
      </c>
      <c r="D159" s="1">
        <v>32</v>
      </c>
      <c r="E159" s="1">
        <v>512</v>
      </c>
      <c r="F159" s="1" t="s">
        <v>3</v>
      </c>
      <c r="G159" s="1" t="s">
        <v>3</v>
      </c>
      <c r="H159" s="1"/>
      <c r="I159" s="2">
        <v>2.9000000000000001E-2</v>
      </c>
      <c r="J159" s="2">
        <f t="shared" si="5"/>
        <v>1.1570493793103447</v>
      </c>
    </row>
    <row r="160" spans="2:10" x14ac:dyDescent="0.2">
      <c r="B160" s="1" t="s">
        <v>75</v>
      </c>
      <c r="C160" s="1">
        <v>512</v>
      </c>
      <c r="D160">
        <f>1500*32</f>
        <v>48000</v>
      </c>
      <c r="E160" s="1">
        <v>2816</v>
      </c>
      <c r="F160" s="1" t="s">
        <v>15</v>
      </c>
      <c r="G160" s="1" t="s">
        <v>3</v>
      </c>
      <c r="H160" s="1"/>
      <c r="I160" s="2">
        <v>2.2599999999999998</v>
      </c>
      <c r="J160" s="2">
        <f t="shared" si="5"/>
        <v>61.244261946902654</v>
      </c>
    </row>
    <row r="161" spans="1:31" x14ac:dyDescent="0.2">
      <c r="B161" s="1" t="s">
        <v>75</v>
      </c>
      <c r="C161" s="1">
        <v>512</v>
      </c>
      <c r="D161">
        <f t="shared" ref="D161:D167" si="8">1500*32</f>
        <v>48000</v>
      </c>
      <c r="E161" s="1">
        <v>2048</v>
      </c>
      <c r="F161" s="1" t="s">
        <v>15</v>
      </c>
      <c r="G161" s="1" t="s">
        <v>3</v>
      </c>
      <c r="H161" s="1"/>
      <c r="I161" s="2">
        <v>1.6120000000000001</v>
      </c>
      <c r="J161" s="2">
        <f t="shared" si="5"/>
        <v>62.446213399503719</v>
      </c>
    </row>
    <row r="162" spans="1:31" x14ac:dyDescent="0.2">
      <c r="B162" s="1" t="s">
        <v>75</v>
      </c>
      <c r="C162" s="1">
        <v>512</v>
      </c>
      <c r="D162">
        <f t="shared" si="8"/>
        <v>48000</v>
      </c>
      <c r="E162" s="1">
        <v>2560</v>
      </c>
      <c r="F162" s="1" t="s">
        <v>15</v>
      </c>
      <c r="G162" s="1" t="s">
        <v>3</v>
      </c>
      <c r="H162" s="1"/>
      <c r="I162" s="2">
        <v>2.0739999999999998</v>
      </c>
      <c r="J162" s="2">
        <f t="shared" si="5"/>
        <v>60.669778206364512</v>
      </c>
    </row>
    <row r="163" spans="1:31" x14ac:dyDescent="0.2">
      <c r="B163" s="1" t="s">
        <v>75</v>
      </c>
      <c r="C163" s="1">
        <v>512</v>
      </c>
      <c r="D163">
        <f t="shared" si="8"/>
        <v>48000</v>
      </c>
      <c r="E163" s="1">
        <v>1530</v>
      </c>
      <c r="F163" s="1" t="s">
        <v>15</v>
      </c>
      <c r="G163" s="1" t="s">
        <v>3</v>
      </c>
      <c r="H163" s="1"/>
      <c r="I163" s="2">
        <v>1.2849999999999999</v>
      </c>
      <c r="J163" s="2">
        <f t="shared" si="5"/>
        <v>58.523392996108953</v>
      </c>
    </row>
    <row r="164" spans="1:31" x14ac:dyDescent="0.2">
      <c r="B164" s="1" t="s">
        <v>75</v>
      </c>
      <c r="C164" s="1">
        <v>1024</v>
      </c>
      <c r="D164">
        <f t="shared" si="8"/>
        <v>48000</v>
      </c>
      <c r="E164" s="1">
        <v>2816</v>
      </c>
      <c r="F164" s="1" t="s">
        <v>15</v>
      </c>
      <c r="G164" s="1" t="s">
        <v>3</v>
      </c>
      <c r="H164" s="1"/>
      <c r="I164" s="2">
        <v>4.6239999999999997</v>
      </c>
      <c r="J164" s="2">
        <f t="shared" si="5"/>
        <v>59.866795847750865</v>
      </c>
    </row>
    <row r="165" spans="1:31" x14ac:dyDescent="0.2">
      <c r="B165" s="1" t="s">
        <v>75</v>
      </c>
      <c r="C165" s="1">
        <v>1024</v>
      </c>
      <c r="D165">
        <f t="shared" si="8"/>
        <v>48000</v>
      </c>
      <c r="E165" s="1">
        <v>2048</v>
      </c>
      <c r="F165" s="1" t="s">
        <v>15</v>
      </c>
      <c r="G165" s="1" t="s">
        <v>3</v>
      </c>
      <c r="H165" s="1"/>
      <c r="I165" s="2">
        <v>3.0859999999999999</v>
      </c>
      <c r="J165" s="2">
        <f t="shared" si="5"/>
        <v>65.238688269604665</v>
      </c>
    </row>
    <row r="166" spans="1:31" x14ac:dyDescent="0.2">
      <c r="B166" s="1" t="s">
        <v>75</v>
      </c>
      <c r="C166" s="1">
        <v>1024</v>
      </c>
      <c r="D166">
        <f t="shared" si="8"/>
        <v>48000</v>
      </c>
      <c r="E166" s="1">
        <v>2560</v>
      </c>
      <c r="F166" s="1" t="s">
        <v>15</v>
      </c>
      <c r="G166" s="1" t="s">
        <v>3</v>
      </c>
      <c r="H166" s="1"/>
      <c r="I166" s="2">
        <v>4.1500000000000004</v>
      </c>
      <c r="J166" s="2">
        <f t="shared" si="5"/>
        <v>60.640539759036137</v>
      </c>
    </row>
    <row r="167" spans="1:31" x14ac:dyDescent="0.2">
      <c r="B167" s="1" t="s">
        <v>75</v>
      </c>
      <c r="C167" s="1">
        <v>1024</v>
      </c>
      <c r="D167">
        <f t="shared" si="8"/>
        <v>48000</v>
      </c>
      <c r="E167" s="1">
        <v>1530</v>
      </c>
      <c r="F167" s="1" t="s">
        <v>15</v>
      </c>
      <c r="G167" s="1" t="s">
        <v>3</v>
      </c>
      <c r="H167" s="1"/>
      <c r="I167" s="2">
        <v>2.5150000000000001</v>
      </c>
      <c r="J167" s="2">
        <f t="shared" si="5"/>
        <v>59.803228628230606</v>
      </c>
    </row>
    <row r="168" spans="1:31" x14ac:dyDescent="0.2">
      <c r="B168" s="1" t="s">
        <v>75</v>
      </c>
      <c r="C168" s="1">
        <v>512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2.9000000000000001E-2</v>
      </c>
      <c r="J168" s="2">
        <f t="shared" si="5"/>
        <v>0.57852468965517234</v>
      </c>
    </row>
    <row r="169" spans="1:31" x14ac:dyDescent="0.2">
      <c r="B169" s="1" t="s">
        <v>75</v>
      </c>
      <c r="C169" s="1">
        <v>1024</v>
      </c>
      <c r="D169" s="1">
        <v>32</v>
      </c>
      <c r="E169" s="1">
        <v>512</v>
      </c>
      <c r="F169" s="1" t="s">
        <v>3</v>
      </c>
      <c r="G169" s="1" t="s">
        <v>15</v>
      </c>
      <c r="H169" s="1"/>
      <c r="I169" s="2">
        <v>2.9000000000000001E-2</v>
      </c>
      <c r="J169" s="2">
        <f t="shared" si="5"/>
        <v>1.1570493793103447</v>
      </c>
    </row>
    <row r="170" spans="1:31" x14ac:dyDescent="0.2">
      <c r="B170" s="1"/>
    </row>
    <row r="171" spans="1:31" x14ac:dyDescent="0.2">
      <c r="B171" s="1"/>
    </row>
    <row r="172" spans="1:31" x14ac:dyDescent="0.2">
      <c r="B172" s="1"/>
      <c r="J172" s="3"/>
    </row>
    <row r="173" spans="1:31" x14ac:dyDescent="0.2">
      <c r="B173" s="1"/>
    </row>
    <row r="174" spans="1:31" x14ac:dyDescent="0.2">
      <c r="A174" t="s">
        <v>1</v>
      </c>
      <c r="B174" s="1"/>
    </row>
    <row r="175" spans="1:31" x14ac:dyDescent="0.2">
      <c r="B175" s="1"/>
      <c r="C175" t="s">
        <v>7</v>
      </c>
      <c r="D175" t="s">
        <v>8</v>
      </c>
      <c r="E175" t="s">
        <v>9</v>
      </c>
      <c r="F175" t="s">
        <v>3</v>
      </c>
      <c r="G175" t="s">
        <v>10</v>
      </c>
      <c r="H175" t="s">
        <v>68</v>
      </c>
      <c r="I175" t="s">
        <v>67</v>
      </c>
      <c r="J175" t="s">
        <v>25</v>
      </c>
      <c r="K175" t="s">
        <v>24</v>
      </c>
      <c r="L175" t="s">
        <v>27</v>
      </c>
      <c r="M175" t="s">
        <v>26</v>
      </c>
      <c r="N175" t="s">
        <v>19</v>
      </c>
      <c r="O175" t="s">
        <v>20</v>
      </c>
      <c r="P175" t="s">
        <v>21</v>
      </c>
      <c r="R175" t="s">
        <v>28</v>
      </c>
      <c r="S175" t="s">
        <v>29</v>
      </c>
      <c r="T175" t="s">
        <v>47</v>
      </c>
      <c r="U175" t="s">
        <v>33</v>
      </c>
      <c r="V175" t="s">
        <v>34</v>
      </c>
      <c r="W175" t="s">
        <v>35</v>
      </c>
      <c r="X175" t="s">
        <v>30</v>
      </c>
    </row>
    <row r="176" spans="1:31" x14ac:dyDescent="0.2">
      <c r="B176" s="1" t="s">
        <v>75</v>
      </c>
      <c r="C176">
        <v>700</v>
      </c>
      <c r="D176">
        <v>161</v>
      </c>
      <c r="E176">
        <v>1</v>
      </c>
      <c r="F176">
        <v>4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1.6080000000000001</v>
      </c>
      <c r="O176" s="2" t="s">
        <v>45</v>
      </c>
      <c r="P176">
        <v>1.794</v>
      </c>
      <c r="R176" s="4">
        <f>1+ROUNDDOWN((($C176-$H176+2*$J176)/$L176),0)</f>
        <v>341</v>
      </c>
      <c r="S176" s="4">
        <f>1+ROUNDDOWN((($D176-$I176+2*$K176)/$M176),0)</f>
        <v>79</v>
      </c>
      <c r="T176" s="2">
        <f>N176+P176</f>
        <v>3.4020000000000001</v>
      </c>
      <c r="U176" s="2">
        <f t="shared" ref="U176:U207" si="9">(2*$R176*$S176*$F176*$G176*$E176*$I176*$H176)/(N176/1000)/10^12</f>
        <v>0.42887960199004976</v>
      </c>
      <c r="V176" s="2" t="s">
        <v>45</v>
      </c>
      <c r="W176" s="2">
        <f t="shared" ref="W176:W207" si="10">(2*$R176*$S176*$F176*$G176*$E176*$I176*$H176)/(P176/1000)/10^12</f>
        <v>0.38441382385730211</v>
      </c>
      <c r="X176" t="s">
        <v>31</v>
      </c>
      <c r="AA176" s="2"/>
      <c r="AE176" s="2"/>
    </row>
    <row r="177" spans="2:31" x14ac:dyDescent="0.2">
      <c r="B177" s="1" t="s">
        <v>75</v>
      </c>
      <c r="C177">
        <v>700</v>
      </c>
      <c r="D177">
        <v>161</v>
      </c>
      <c r="E177">
        <v>1</v>
      </c>
      <c r="F177">
        <v>8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3.0030000000000001</v>
      </c>
      <c r="O177" s="2" t="s">
        <v>45</v>
      </c>
      <c r="P177">
        <v>3.3250000000000002</v>
      </c>
      <c r="R177" s="4">
        <f t="shared" ref="R177:R240" si="11">1+ROUNDDOWN((($C177-$H177+2*$J177)/$L177),0)</f>
        <v>341</v>
      </c>
      <c r="S177" s="4">
        <f t="shared" ref="S177:S240" si="12">1+ROUNDDOWN((($D177-$I177+2*$K177)/$M177),0)</f>
        <v>79</v>
      </c>
      <c r="T177" s="2">
        <f>N177+P177</f>
        <v>6.3280000000000003</v>
      </c>
      <c r="U177" s="2">
        <f t="shared" si="9"/>
        <v>0.45929963369963367</v>
      </c>
      <c r="V177" s="2" t="s">
        <v>45</v>
      </c>
      <c r="W177" s="2">
        <f t="shared" si="10"/>
        <v>0.41482009022556393</v>
      </c>
      <c r="X177" t="s">
        <v>31</v>
      </c>
      <c r="AA177" s="2"/>
      <c r="AE177" s="2"/>
    </row>
    <row r="178" spans="2:31" x14ac:dyDescent="0.2">
      <c r="B178" s="1" t="s">
        <v>75</v>
      </c>
      <c r="C178">
        <v>700</v>
      </c>
      <c r="D178">
        <v>161</v>
      </c>
      <c r="E178">
        <v>1</v>
      </c>
      <c r="F178">
        <v>16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5.8460000000000001</v>
      </c>
      <c r="O178" s="2" t="s">
        <v>45</v>
      </c>
      <c r="P178">
        <v>6.5110000000000001</v>
      </c>
      <c r="R178" s="4">
        <f t="shared" si="11"/>
        <v>341</v>
      </c>
      <c r="S178" s="4">
        <f t="shared" si="12"/>
        <v>79</v>
      </c>
      <c r="T178" s="2">
        <f>N178+P178</f>
        <v>12.356999999999999</v>
      </c>
      <c r="U178" s="2">
        <f t="shared" si="9"/>
        <v>0.47187027027027018</v>
      </c>
      <c r="V178" s="2" t="s">
        <v>45</v>
      </c>
      <c r="W178" s="2">
        <f t="shared" si="10"/>
        <v>0.42367587160190445</v>
      </c>
      <c r="X178" t="s">
        <v>31</v>
      </c>
      <c r="AA178" s="2"/>
      <c r="AE178" s="2"/>
    </row>
    <row r="179" spans="2:31" x14ac:dyDescent="0.2">
      <c r="B179" s="1" t="s">
        <v>75</v>
      </c>
      <c r="C179">
        <v>700</v>
      </c>
      <c r="D179">
        <v>161</v>
      </c>
      <c r="E179">
        <v>1</v>
      </c>
      <c r="F179">
        <v>32</v>
      </c>
      <c r="G179">
        <v>32</v>
      </c>
      <c r="H179">
        <v>20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11.521000000000001</v>
      </c>
      <c r="O179" s="2" t="s">
        <v>45</v>
      </c>
      <c r="P179">
        <v>12.907</v>
      </c>
      <c r="R179" s="4">
        <f t="shared" si="11"/>
        <v>341</v>
      </c>
      <c r="S179" s="4">
        <f t="shared" si="12"/>
        <v>79</v>
      </c>
      <c r="T179" s="2">
        <f>N179+P179</f>
        <v>24.428000000000001</v>
      </c>
      <c r="U179" s="2">
        <f t="shared" si="9"/>
        <v>0.47887398663310471</v>
      </c>
      <c r="V179" s="2" t="s">
        <v>45</v>
      </c>
      <c r="W179" s="2">
        <f t="shared" si="10"/>
        <v>0.42745077864724568</v>
      </c>
      <c r="X179" t="s">
        <v>31</v>
      </c>
      <c r="AA179" s="2"/>
      <c r="AE179" s="2"/>
    </row>
    <row r="180" spans="2:31" x14ac:dyDescent="0.2">
      <c r="B180" s="1" t="s">
        <v>75</v>
      </c>
      <c r="C180">
        <v>341</v>
      </c>
      <c r="D180">
        <v>79</v>
      </c>
      <c r="E180">
        <v>32</v>
      </c>
      <c r="F180">
        <v>4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0.82199999999999995</v>
      </c>
      <c r="O180" s="2">
        <v>1.4590000000000001</v>
      </c>
      <c r="P180">
        <v>0.84199999999999997</v>
      </c>
      <c r="R180" s="4">
        <f t="shared" si="11"/>
        <v>166</v>
      </c>
      <c r="S180" s="4">
        <f t="shared" si="12"/>
        <v>38</v>
      </c>
      <c r="T180" s="2">
        <f>N180+O180+P180</f>
        <v>3.1230000000000002</v>
      </c>
      <c r="U180" s="2">
        <f t="shared" si="9"/>
        <v>3.1432564476885649</v>
      </c>
      <c r="V180" s="2">
        <f>(2*$R180*$S180*$F180*$G180*$E180*$I180*$H180)/(O180/1000)/10^12</f>
        <v>1.7709093899931461</v>
      </c>
      <c r="W180" s="2">
        <f t="shared" si="10"/>
        <v>3.0685947743467934</v>
      </c>
      <c r="X180" t="s">
        <v>31</v>
      </c>
      <c r="AA180" s="2"/>
      <c r="AE180" s="2"/>
    </row>
    <row r="181" spans="2:31" x14ac:dyDescent="0.2">
      <c r="B181" s="1" t="s">
        <v>75</v>
      </c>
      <c r="C181">
        <v>341</v>
      </c>
      <c r="D181">
        <v>79</v>
      </c>
      <c r="E181">
        <v>32</v>
      </c>
      <c r="F181">
        <v>8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1.403</v>
      </c>
      <c r="O181" s="2">
        <v>2.8809999999999998</v>
      </c>
      <c r="P181">
        <v>1.6060000000000001</v>
      </c>
      <c r="R181" s="4">
        <f t="shared" si="11"/>
        <v>166</v>
      </c>
      <c r="S181" s="4">
        <f t="shared" si="12"/>
        <v>38</v>
      </c>
      <c r="T181" s="2">
        <f t="shared" ref="T181:T183" si="13">N181+O181+P181</f>
        <v>5.89</v>
      </c>
      <c r="U181" s="2">
        <f t="shared" si="9"/>
        <v>3.6831885958660013</v>
      </c>
      <c r="V181" s="2">
        <f>(2*$R181*$S181*$F181*$G181*$E181*$I181*$H181)/(O181/1000)/10^12</f>
        <v>1.7936527594585214</v>
      </c>
      <c r="W181" s="2">
        <f t="shared" si="10"/>
        <v>3.2176298879202987</v>
      </c>
      <c r="X181" t="s">
        <v>31</v>
      </c>
      <c r="AA181" s="2"/>
      <c r="AE181" s="2"/>
    </row>
    <row r="182" spans="2:31" x14ac:dyDescent="0.2">
      <c r="B182" s="1" t="s">
        <v>75</v>
      </c>
      <c r="C182">
        <v>341</v>
      </c>
      <c r="D182">
        <v>79</v>
      </c>
      <c r="E182">
        <v>32</v>
      </c>
      <c r="F182">
        <v>16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2.71</v>
      </c>
      <c r="O182" s="2">
        <v>5.7249999999999996</v>
      </c>
      <c r="P182">
        <v>3.1659999999999999</v>
      </c>
      <c r="R182" s="4">
        <f t="shared" si="11"/>
        <v>166</v>
      </c>
      <c r="S182" s="4">
        <f t="shared" si="12"/>
        <v>38</v>
      </c>
      <c r="T182" s="2">
        <f t="shared" si="13"/>
        <v>11.600999999999999</v>
      </c>
      <c r="U182" s="2">
        <f t="shared" si="9"/>
        <v>3.8136631734317339</v>
      </c>
      <c r="V182" s="2">
        <f>(2*$R182*$S182*$F182*$G182*$E182*$I182*$H182)/(O182/1000)/10^12</f>
        <v>1.805244925764192</v>
      </c>
      <c r="W182" s="2">
        <f t="shared" si="10"/>
        <v>3.2643800379027161</v>
      </c>
      <c r="X182" t="s">
        <v>31</v>
      </c>
      <c r="AA182" s="2"/>
      <c r="AE182" s="2"/>
    </row>
    <row r="183" spans="2:31" x14ac:dyDescent="0.2">
      <c r="B183" s="1" t="s">
        <v>75</v>
      </c>
      <c r="C183">
        <v>341</v>
      </c>
      <c r="D183">
        <v>79</v>
      </c>
      <c r="E183">
        <v>32</v>
      </c>
      <c r="F183">
        <v>32</v>
      </c>
      <c r="G183">
        <v>32</v>
      </c>
      <c r="H183">
        <v>10</v>
      </c>
      <c r="I183">
        <v>5</v>
      </c>
      <c r="J183">
        <v>0</v>
      </c>
      <c r="K183">
        <v>0</v>
      </c>
      <c r="L183">
        <v>2</v>
      </c>
      <c r="M183">
        <v>2</v>
      </c>
      <c r="N183" s="2">
        <v>5.4039999999999999</v>
      </c>
      <c r="O183" s="2">
        <v>10.052</v>
      </c>
      <c r="P183">
        <v>6.2770000000000001</v>
      </c>
      <c r="R183" s="4">
        <f t="shared" si="11"/>
        <v>166</v>
      </c>
      <c r="S183" s="4">
        <f t="shared" si="12"/>
        <v>38</v>
      </c>
      <c r="T183" s="2">
        <f t="shared" si="13"/>
        <v>21.733000000000001</v>
      </c>
      <c r="U183" s="2">
        <f t="shared" si="9"/>
        <v>3.8249545521835677</v>
      </c>
      <c r="V183" s="2">
        <f>(2*$R183*$S183*$F183*$G183*$E183*$I183*$H183)/(O183/1000)/10^12</f>
        <v>2.0563126144050936</v>
      </c>
      <c r="W183" s="2">
        <f t="shared" si="10"/>
        <v>3.2929830173649828</v>
      </c>
      <c r="X183" t="s">
        <v>31</v>
      </c>
      <c r="AA183" s="2"/>
      <c r="AE183" s="2"/>
    </row>
    <row r="184" spans="2:31" x14ac:dyDescent="0.2">
      <c r="B184" s="1" t="s">
        <v>77</v>
      </c>
      <c r="C184">
        <v>480</v>
      </c>
      <c r="D184">
        <v>48</v>
      </c>
      <c r="E184">
        <v>1</v>
      </c>
      <c r="F184">
        <v>16</v>
      </c>
      <c r="G184">
        <v>16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0.53400000000000003</v>
      </c>
      <c r="O184" s="2" t="s">
        <v>45</v>
      </c>
      <c r="P184">
        <v>1.6459999999999999</v>
      </c>
      <c r="R184" s="4">
        <f t="shared" si="11"/>
        <v>480</v>
      </c>
      <c r="S184" s="4">
        <f t="shared" si="12"/>
        <v>48</v>
      </c>
      <c r="T184" s="2">
        <f>N184+P184</f>
        <v>2.1799999999999997</v>
      </c>
      <c r="U184" s="2">
        <f t="shared" si="9"/>
        <v>0.19881707865168535</v>
      </c>
      <c r="V184" s="2" t="s">
        <v>45</v>
      </c>
      <c r="W184" s="2">
        <f t="shared" si="10"/>
        <v>6.4500801944106928E-2</v>
      </c>
      <c r="X184" t="s">
        <v>31</v>
      </c>
      <c r="AA184" s="2"/>
      <c r="AE184" s="2"/>
    </row>
    <row r="185" spans="2:31" x14ac:dyDescent="0.2">
      <c r="B185" s="1" t="s">
        <v>77</v>
      </c>
      <c r="C185">
        <v>240</v>
      </c>
      <c r="D185">
        <v>24</v>
      </c>
      <c r="E185">
        <v>16</v>
      </c>
      <c r="F185">
        <v>16</v>
      </c>
      <c r="G185">
        <v>32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0.26200000000000001</v>
      </c>
      <c r="O185" s="2">
        <v>0.49299999999999999</v>
      </c>
      <c r="P185">
        <v>0.84299999999999997</v>
      </c>
      <c r="R185" s="4">
        <f t="shared" si="11"/>
        <v>240</v>
      </c>
      <c r="S185" s="4">
        <f t="shared" si="12"/>
        <v>24</v>
      </c>
      <c r="T185" s="2">
        <f>N185+O185+P185</f>
        <v>1.5979999999999999</v>
      </c>
      <c r="U185" s="2">
        <f t="shared" si="9"/>
        <v>3.2417807633587783</v>
      </c>
      <c r="V185" s="2">
        <f>(2*$R185*$S185*$F185*$G185*$E185*$I185*$H185)/(O185/1000)/10^12</f>
        <v>1.7228124949290065</v>
      </c>
      <c r="W185" s="2">
        <f t="shared" si="10"/>
        <v>1.0075285409252668</v>
      </c>
      <c r="X185" t="s">
        <v>31</v>
      </c>
      <c r="AA185" s="2"/>
      <c r="AE185" s="2"/>
    </row>
    <row r="186" spans="2:31" x14ac:dyDescent="0.2">
      <c r="B186" s="1" t="s">
        <v>77</v>
      </c>
      <c r="C186">
        <v>120</v>
      </c>
      <c r="D186">
        <v>12</v>
      </c>
      <c r="E186">
        <v>32</v>
      </c>
      <c r="F186">
        <v>16</v>
      </c>
      <c r="G186">
        <v>64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0.16500000000000001</v>
      </c>
      <c r="O186" s="2">
        <v>0.312</v>
      </c>
      <c r="P186">
        <v>0.43099999999999999</v>
      </c>
      <c r="R186" s="4">
        <f t="shared" si="11"/>
        <v>120</v>
      </c>
      <c r="S186" s="4">
        <f t="shared" si="12"/>
        <v>12</v>
      </c>
      <c r="T186" s="2">
        <f t="shared" ref="T186:T187" si="14">N186+O186+P186</f>
        <v>0.90799999999999992</v>
      </c>
      <c r="U186" s="2">
        <f t="shared" si="9"/>
        <v>5.1475549090909087</v>
      </c>
      <c r="V186" s="2">
        <f>(2*$R186*$S186*$F186*$G186*$E186*$I186*$H186)/(O186/1000)/10^12</f>
        <v>2.7222646153846153</v>
      </c>
      <c r="W186" s="2">
        <f t="shared" si="10"/>
        <v>1.9706416705336425</v>
      </c>
      <c r="X186" t="s">
        <v>31</v>
      </c>
      <c r="AA186" s="2"/>
      <c r="AE186" s="2"/>
    </row>
    <row r="187" spans="2:31" x14ac:dyDescent="0.2">
      <c r="B187" s="1" t="s">
        <v>77</v>
      </c>
      <c r="C187">
        <v>60</v>
      </c>
      <c r="D187">
        <v>6</v>
      </c>
      <c r="E187">
        <v>64</v>
      </c>
      <c r="F187">
        <v>16</v>
      </c>
      <c r="G187">
        <v>128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  <c r="N187" s="2">
        <v>0.11</v>
      </c>
      <c r="O187" s="2">
        <v>0.21299999999999999</v>
      </c>
      <c r="P187">
        <v>0.22</v>
      </c>
      <c r="R187" s="4">
        <f t="shared" si="11"/>
        <v>60</v>
      </c>
      <c r="S187" s="4">
        <f t="shared" si="12"/>
        <v>6</v>
      </c>
      <c r="T187" s="2">
        <f t="shared" si="14"/>
        <v>0.54300000000000004</v>
      </c>
      <c r="U187" s="2">
        <f t="shared" si="9"/>
        <v>7.7213323636363631</v>
      </c>
      <c r="V187" s="2">
        <f>(2*$R187*$S187*$F187*$G187*$E187*$I187*$H187)/(O187/1000)/10^12</f>
        <v>3.9875425352112677</v>
      </c>
      <c r="W187" s="2">
        <f t="shared" si="10"/>
        <v>3.8606661818181816</v>
      </c>
      <c r="X187" t="s">
        <v>31</v>
      </c>
      <c r="AA187" s="2"/>
      <c r="AE187" s="2"/>
    </row>
    <row r="188" spans="2:31" x14ac:dyDescent="0.2">
      <c r="B188" s="1" t="s">
        <v>78</v>
      </c>
      <c r="C188">
        <v>108</v>
      </c>
      <c r="D188">
        <v>108</v>
      </c>
      <c r="E188">
        <v>3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2</v>
      </c>
      <c r="M188">
        <v>2</v>
      </c>
      <c r="N188" s="2">
        <v>5.3999999999999999E-2</v>
      </c>
      <c r="O188" s="2" t="s">
        <v>45</v>
      </c>
      <c r="P188">
        <v>0.41899999999999998</v>
      </c>
      <c r="R188" s="4">
        <f t="shared" si="11"/>
        <v>54</v>
      </c>
      <c r="S188" s="4">
        <f t="shared" si="12"/>
        <v>54</v>
      </c>
      <c r="T188" s="2">
        <f>N188+P188</f>
        <v>0.47299999999999998</v>
      </c>
      <c r="U188" s="2">
        <f t="shared" si="9"/>
        <v>1.4929920000000001</v>
      </c>
      <c r="V188" s="2" t="s">
        <v>45</v>
      </c>
      <c r="W188" s="2">
        <f t="shared" si="10"/>
        <v>0.19241424343675417</v>
      </c>
      <c r="X188" t="s">
        <v>31</v>
      </c>
      <c r="AA188" s="2"/>
      <c r="AE188" s="2"/>
    </row>
    <row r="189" spans="2:31" x14ac:dyDescent="0.2">
      <c r="B189" s="1" t="s">
        <v>78</v>
      </c>
      <c r="C189">
        <v>54</v>
      </c>
      <c r="D189">
        <v>54</v>
      </c>
      <c r="E189">
        <v>64</v>
      </c>
      <c r="F189">
        <v>8</v>
      </c>
      <c r="G189">
        <v>64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0.308</v>
      </c>
      <c r="O189" s="2">
        <v>0.313</v>
      </c>
      <c r="P189">
        <v>0.51400000000000001</v>
      </c>
      <c r="R189" s="4">
        <f t="shared" si="11"/>
        <v>54</v>
      </c>
      <c r="S189" s="4">
        <f t="shared" si="12"/>
        <v>54</v>
      </c>
      <c r="T189" s="2">
        <f>N189+O189+P189</f>
        <v>1.135</v>
      </c>
      <c r="U189" s="2">
        <f t="shared" si="9"/>
        <v>5.5841778701298699</v>
      </c>
      <c r="V189" s="2">
        <f>(2*$R189*$S189*$F189*$G189*$E189*$I189*$H189)/(O189/1000)/10^12</f>
        <v>5.4949737507987217</v>
      </c>
      <c r="W189" s="2">
        <f t="shared" si="10"/>
        <v>3.3461610583657588</v>
      </c>
      <c r="X189" t="s">
        <v>31</v>
      </c>
      <c r="AA189" s="2"/>
      <c r="AE189" s="2"/>
    </row>
    <row r="190" spans="2:31" x14ac:dyDescent="0.2">
      <c r="B190" s="1" t="s">
        <v>78</v>
      </c>
      <c r="C190">
        <v>27</v>
      </c>
      <c r="D190">
        <v>27</v>
      </c>
      <c r="E190">
        <v>128</v>
      </c>
      <c r="F190">
        <v>8</v>
      </c>
      <c r="G190">
        <v>128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0.21199999999999999</v>
      </c>
      <c r="O190" s="2">
        <v>0.218</v>
      </c>
      <c r="P190">
        <v>0.316</v>
      </c>
      <c r="R190" s="4">
        <f t="shared" si="11"/>
        <v>27</v>
      </c>
      <c r="S190" s="4">
        <f t="shared" si="12"/>
        <v>27</v>
      </c>
      <c r="T190" s="2">
        <f t="shared" ref="T190:T192" si="15">N190+O190+P190</f>
        <v>0.746</v>
      </c>
      <c r="U190" s="2">
        <f t="shared" si="9"/>
        <v>8.1128621886792445</v>
      </c>
      <c r="V190" s="2">
        <f>(2*$R190*$S190*$F190*$G190*$E190*$I190*$H190)/(O190/1000)/10^12</f>
        <v>7.8895724036697255</v>
      </c>
      <c r="W190" s="2">
        <f t="shared" si="10"/>
        <v>5.4428062784810125</v>
      </c>
      <c r="X190" t="s">
        <v>31</v>
      </c>
      <c r="AA190" s="2"/>
      <c r="AE190" s="2"/>
    </row>
    <row r="191" spans="2:31" x14ac:dyDescent="0.2">
      <c r="B191" s="1" t="s">
        <v>78</v>
      </c>
      <c r="C191">
        <v>14</v>
      </c>
      <c r="D191">
        <v>14</v>
      </c>
      <c r="E191">
        <v>128</v>
      </c>
      <c r="F191">
        <v>8</v>
      </c>
      <c r="G191">
        <v>256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0.20599999999999999</v>
      </c>
      <c r="O191" s="2">
        <v>0.41</v>
      </c>
      <c r="P191">
        <v>0.157</v>
      </c>
      <c r="R191" s="4">
        <f t="shared" si="11"/>
        <v>14</v>
      </c>
      <c r="S191" s="4">
        <f t="shared" si="12"/>
        <v>14</v>
      </c>
      <c r="T191" s="2">
        <f t="shared" si="15"/>
        <v>0.77300000000000002</v>
      </c>
      <c r="U191" s="2">
        <f t="shared" si="9"/>
        <v>4.4895341359223302</v>
      </c>
      <c r="V191" s="2">
        <f>(2*$R191*$S191*$F191*$G191*$E191*$I191*$H191)/(O191/1000)/10^12</f>
        <v>2.2557171512195122</v>
      </c>
      <c r="W191" s="2">
        <f t="shared" si="10"/>
        <v>5.8907263184713381</v>
      </c>
      <c r="X191" t="s">
        <v>31</v>
      </c>
      <c r="AA191" s="2"/>
      <c r="AE191" s="2"/>
    </row>
    <row r="192" spans="2:31" x14ac:dyDescent="0.2">
      <c r="B192" s="1" t="s">
        <v>78</v>
      </c>
      <c r="C192">
        <v>7</v>
      </c>
      <c r="D192">
        <v>7</v>
      </c>
      <c r="E192">
        <v>256</v>
      </c>
      <c r="F192">
        <v>8</v>
      </c>
      <c r="G192">
        <v>512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0.40100000000000002</v>
      </c>
      <c r="O192" s="2">
        <v>0.80700000000000005</v>
      </c>
      <c r="P192">
        <v>0.124</v>
      </c>
      <c r="R192" s="4">
        <f t="shared" si="11"/>
        <v>7</v>
      </c>
      <c r="S192" s="4">
        <f t="shared" si="12"/>
        <v>7</v>
      </c>
      <c r="T192" s="2">
        <f t="shared" si="15"/>
        <v>1.3320000000000003</v>
      </c>
      <c r="U192" s="2">
        <f t="shared" si="9"/>
        <v>2.306344219451371</v>
      </c>
      <c r="V192" s="2">
        <f>(2*$R192*$S192*$F192*$G192*$E192*$I192*$H192)/(O192/1000)/10^12</f>
        <v>1.1460273011152415</v>
      </c>
      <c r="W192" s="2">
        <f t="shared" si="10"/>
        <v>7.4584196129032252</v>
      </c>
      <c r="X192" t="s">
        <v>31</v>
      </c>
      <c r="AA192" s="2"/>
      <c r="AE192" s="2"/>
    </row>
    <row r="193" spans="2:31" x14ac:dyDescent="0.2">
      <c r="B193" s="1" t="s">
        <v>79</v>
      </c>
      <c r="C193">
        <v>224</v>
      </c>
      <c r="D193">
        <v>224</v>
      </c>
      <c r="E193">
        <v>3</v>
      </c>
      <c r="F193">
        <v>8</v>
      </c>
      <c r="G193">
        <v>64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0.58299999999999996</v>
      </c>
      <c r="O193" s="2" t="s">
        <v>45</v>
      </c>
      <c r="P193">
        <v>1.6859999999999999</v>
      </c>
      <c r="R193" s="4">
        <f t="shared" si="11"/>
        <v>224</v>
      </c>
      <c r="S193" s="4">
        <f t="shared" si="12"/>
        <v>224</v>
      </c>
      <c r="T193" s="2">
        <f>N193+P193</f>
        <v>2.2690000000000001</v>
      </c>
      <c r="U193" s="2">
        <f t="shared" si="9"/>
        <v>2.3795300994854203</v>
      </c>
      <c r="V193" s="2" t="s">
        <v>45</v>
      </c>
      <c r="W193" s="2">
        <f t="shared" si="10"/>
        <v>0.82281497508896806</v>
      </c>
      <c r="X193" t="s">
        <v>31</v>
      </c>
      <c r="AA193" s="2"/>
      <c r="AE193" s="2"/>
    </row>
    <row r="194" spans="2:31" x14ac:dyDescent="0.2">
      <c r="B194" s="1" t="s">
        <v>79</v>
      </c>
      <c r="C194">
        <v>112</v>
      </c>
      <c r="D194">
        <v>112</v>
      </c>
      <c r="E194">
        <v>64</v>
      </c>
      <c r="F194">
        <v>8</v>
      </c>
      <c r="G194">
        <v>128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1.026</v>
      </c>
      <c r="O194" s="2">
        <v>1.966</v>
      </c>
      <c r="P194">
        <v>1.274</v>
      </c>
      <c r="R194" s="4">
        <f t="shared" si="11"/>
        <v>112</v>
      </c>
      <c r="S194" s="4">
        <f t="shared" si="12"/>
        <v>112</v>
      </c>
      <c r="T194" s="2">
        <f>N194+O194+P194</f>
        <v>4.266</v>
      </c>
      <c r="U194" s="2">
        <f t="shared" si="9"/>
        <v>14.422519017543859</v>
      </c>
      <c r="V194" s="2">
        <f>(2*$R194*$S194*$F194*$G194*$E194*$I194*$H194)/(O194/1000)/10^12</f>
        <v>7.5267062624618513</v>
      </c>
      <c r="W194" s="2">
        <f t="shared" si="10"/>
        <v>11.614995692307694</v>
      </c>
      <c r="X194" t="s">
        <v>31</v>
      </c>
      <c r="AA194" s="2"/>
      <c r="AE194" s="2"/>
    </row>
    <row r="195" spans="2:31" x14ac:dyDescent="0.2">
      <c r="B195" s="1" t="s">
        <v>79</v>
      </c>
      <c r="C195">
        <f>112/2</f>
        <v>56</v>
      </c>
      <c r="D195">
        <v>56</v>
      </c>
      <c r="E195">
        <v>128</v>
      </c>
      <c r="F195">
        <v>8</v>
      </c>
      <c r="G195">
        <v>256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1.077</v>
      </c>
      <c r="O195" s="2">
        <v>1.296</v>
      </c>
      <c r="P195">
        <v>1.1539999999999999</v>
      </c>
      <c r="R195" s="4">
        <f t="shared" si="11"/>
        <v>56</v>
      </c>
      <c r="S195" s="4">
        <f t="shared" si="12"/>
        <v>56</v>
      </c>
      <c r="T195" s="2">
        <f t="shared" ref="T195:T198" si="16">N195+O195+P195</f>
        <v>3.5270000000000001</v>
      </c>
      <c r="U195" s="2">
        <f t="shared" si="9"/>
        <v>13.739558506963787</v>
      </c>
      <c r="V195" s="2">
        <f>(2*$R195*$S195*$F195*$G195*$E195*$I195*$H195)/(O195/1000)/10^12</f>
        <v>11.417827555555554</v>
      </c>
      <c r="W195" s="2">
        <f t="shared" si="10"/>
        <v>12.822794204506069</v>
      </c>
      <c r="X195" t="s">
        <v>31</v>
      </c>
      <c r="AA195" s="2"/>
      <c r="AE195" s="2"/>
    </row>
    <row r="196" spans="2:31" x14ac:dyDescent="0.2">
      <c r="B196" s="1" t="s">
        <v>79</v>
      </c>
      <c r="C196">
        <f>56/2</f>
        <v>28</v>
      </c>
      <c r="D196">
        <v>28</v>
      </c>
      <c r="E196">
        <v>256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1.2769999999999999</v>
      </c>
      <c r="O196" s="2">
        <v>1.585</v>
      </c>
      <c r="P196">
        <v>1.169</v>
      </c>
      <c r="R196" s="4">
        <f t="shared" si="11"/>
        <v>28</v>
      </c>
      <c r="S196" s="4">
        <f t="shared" si="12"/>
        <v>28</v>
      </c>
      <c r="T196" s="2">
        <f t="shared" si="16"/>
        <v>4.0310000000000006</v>
      </c>
      <c r="U196" s="2">
        <f t="shared" si="9"/>
        <v>11.587709093187158</v>
      </c>
      <c r="V196" s="2">
        <f>(2*$R196*$S196*$F196*$G196*$E196*$I196*$H196)/(O196/1000)/10^12</f>
        <v>9.3359649917981073</v>
      </c>
      <c r="W196" s="2">
        <f t="shared" si="10"/>
        <v>12.658258778443113</v>
      </c>
      <c r="X196" t="s">
        <v>31</v>
      </c>
      <c r="AA196" s="2"/>
      <c r="AE196" s="2"/>
    </row>
    <row r="197" spans="2:31" x14ac:dyDescent="0.2">
      <c r="B197" s="1" t="s">
        <v>79</v>
      </c>
      <c r="C197">
        <v>14</v>
      </c>
      <c r="D197">
        <v>14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0.79400000000000004</v>
      </c>
      <c r="O197" s="2">
        <v>0.83599999999999997</v>
      </c>
      <c r="P197">
        <v>0.67100000000000004</v>
      </c>
      <c r="R197" s="4">
        <f t="shared" si="11"/>
        <v>14</v>
      </c>
      <c r="S197" s="4">
        <f t="shared" si="12"/>
        <v>14</v>
      </c>
      <c r="T197" s="2">
        <f t="shared" si="16"/>
        <v>2.3010000000000002</v>
      </c>
      <c r="U197" s="2">
        <f t="shared" si="9"/>
        <v>9.3183277783375313</v>
      </c>
      <c r="V197" s="2">
        <f>(2*$R197*$S197*$F197*$G197*$E197*$I197*$H197)/(O197/1000)/10^12</f>
        <v>8.8501821244019148</v>
      </c>
      <c r="W197" s="2">
        <f t="shared" si="10"/>
        <v>11.026456417287628</v>
      </c>
      <c r="X197" t="s">
        <v>31</v>
      </c>
      <c r="AA197" s="2"/>
      <c r="AE197" s="2"/>
    </row>
    <row r="198" spans="2:31" x14ac:dyDescent="0.2">
      <c r="B198" s="1" t="s">
        <v>79</v>
      </c>
      <c r="C198">
        <v>7</v>
      </c>
      <c r="D198">
        <v>7</v>
      </c>
      <c r="E198">
        <v>512</v>
      </c>
      <c r="F198">
        <v>8</v>
      </c>
      <c r="G198">
        <v>512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0.79300000000000004</v>
      </c>
      <c r="O198" s="2">
        <v>0.81100000000000005</v>
      </c>
      <c r="P198">
        <v>0.251</v>
      </c>
      <c r="R198" s="4">
        <f t="shared" si="11"/>
        <v>7</v>
      </c>
      <c r="S198" s="4">
        <f t="shared" si="12"/>
        <v>7</v>
      </c>
      <c r="T198" s="2">
        <f t="shared" si="16"/>
        <v>1.855</v>
      </c>
      <c r="U198" s="2">
        <f t="shared" si="9"/>
        <v>2.3325196267339212</v>
      </c>
      <c r="V198" s="2">
        <f>(2*$R198*$S198*$F198*$G198*$E198*$I198*$H198)/(O198/1000)/10^12</f>
        <v>2.280749770653514</v>
      </c>
      <c r="W198" s="2">
        <f t="shared" si="10"/>
        <v>7.3692751553784861</v>
      </c>
      <c r="X198" t="s">
        <v>31</v>
      </c>
      <c r="AA198" s="2"/>
      <c r="AE198" s="2"/>
    </row>
    <row r="199" spans="2:31" x14ac:dyDescent="0.2">
      <c r="B199" s="1" t="s">
        <v>79</v>
      </c>
      <c r="C199">
        <v>224</v>
      </c>
      <c r="D199">
        <v>224</v>
      </c>
      <c r="E199">
        <v>3</v>
      </c>
      <c r="F199">
        <v>16</v>
      </c>
      <c r="G199">
        <v>64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1.1379999999999999</v>
      </c>
      <c r="O199" s="2" t="s">
        <v>45</v>
      </c>
      <c r="P199">
        <v>2.2909999999999999</v>
      </c>
      <c r="R199" s="4">
        <f t="shared" si="11"/>
        <v>224</v>
      </c>
      <c r="S199" s="4">
        <f t="shared" si="12"/>
        <v>224</v>
      </c>
      <c r="T199" s="2">
        <f>N199+P199</f>
        <v>3.4289999999999998</v>
      </c>
      <c r="U199" s="2">
        <f t="shared" si="9"/>
        <v>2.4380774130052725</v>
      </c>
      <c r="V199" s="2" t="s">
        <v>45</v>
      </c>
      <c r="W199" s="2">
        <f t="shared" si="10"/>
        <v>1.2110572221737232</v>
      </c>
      <c r="X199" t="s">
        <v>31</v>
      </c>
      <c r="AA199" s="2"/>
      <c r="AE199" s="2"/>
    </row>
    <row r="200" spans="2:31" x14ac:dyDescent="0.2">
      <c r="B200" s="1" t="s">
        <v>79</v>
      </c>
      <c r="C200">
        <v>112</v>
      </c>
      <c r="D200">
        <v>112</v>
      </c>
      <c r="E200">
        <v>64</v>
      </c>
      <c r="F200">
        <v>16</v>
      </c>
      <c r="G200">
        <v>128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2.0390000000000001</v>
      </c>
      <c r="O200" s="2">
        <v>3.9209999999999998</v>
      </c>
      <c r="P200">
        <v>2.4</v>
      </c>
      <c r="R200" s="4">
        <f t="shared" si="11"/>
        <v>112</v>
      </c>
      <c r="S200" s="4">
        <f t="shared" si="12"/>
        <v>112</v>
      </c>
      <c r="T200" s="2">
        <f>N200+O200+P200</f>
        <v>8.36</v>
      </c>
      <c r="U200" s="2">
        <f t="shared" si="9"/>
        <v>14.514472302108876</v>
      </c>
      <c r="V200" s="2">
        <f>(2*$R200*$S200*$F200*$G200*$E200*$I200*$H200)/(O200/1000)/10^12</f>
        <v>7.5478217352716142</v>
      </c>
      <c r="W200" s="2">
        <f t="shared" si="10"/>
        <v>12.331253760000003</v>
      </c>
      <c r="X200" t="s">
        <v>31</v>
      </c>
      <c r="AA200" s="2"/>
      <c r="AE200" s="2"/>
    </row>
    <row r="201" spans="2:31" x14ac:dyDescent="0.2">
      <c r="B201" s="1" t="s">
        <v>79</v>
      </c>
      <c r="C201">
        <f>112/2</f>
        <v>56</v>
      </c>
      <c r="D201">
        <v>56</v>
      </c>
      <c r="E201">
        <v>128</v>
      </c>
      <c r="F201">
        <v>16</v>
      </c>
      <c r="G201">
        <v>256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2.004</v>
      </c>
      <c r="O201" s="2">
        <v>2.371</v>
      </c>
      <c r="P201">
        <v>2.149</v>
      </c>
      <c r="R201" s="4">
        <f t="shared" si="11"/>
        <v>56</v>
      </c>
      <c r="S201" s="4">
        <f t="shared" si="12"/>
        <v>56</v>
      </c>
      <c r="T201" s="2">
        <f t="shared" ref="T201:T204" si="17">N201+O201+P201</f>
        <v>6.524</v>
      </c>
      <c r="U201" s="2">
        <f t="shared" si="9"/>
        <v>14.767968574850299</v>
      </c>
      <c r="V201" s="2">
        <f>(2*$R201*$S201*$F201*$G201*$E201*$I201*$H201)/(O201/1000)/10^12</f>
        <v>12.482078879797555</v>
      </c>
      <c r="W201" s="2">
        <f t="shared" si="10"/>
        <v>13.77152583713355</v>
      </c>
      <c r="X201" t="s">
        <v>31</v>
      </c>
      <c r="AA201" s="2"/>
      <c r="AE201" s="2"/>
    </row>
    <row r="202" spans="2:31" x14ac:dyDescent="0.2">
      <c r="B202" s="1" t="s">
        <v>79</v>
      </c>
      <c r="C202">
        <f>56/2</f>
        <v>28</v>
      </c>
      <c r="D202">
        <v>28</v>
      </c>
      <c r="E202">
        <v>256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2.3559999999999999</v>
      </c>
      <c r="O202" s="2">
        <v>2.3889999999999998</v>
      </c>
      <c r="P202">
        <v>2.19</v>
      </c>
      <c r="R202" s="4">
        <f t="shared" si="11"/>
        <v>28</v>
      </c>
      <c r="S202" s="4">
        <f t="shared" si="12"/>
        <v>28</v>
      </c>
      <c r="T202" s="2">
        <f t="shared" si="17"/>
        <v>6.9349999999999987</v>
      </c>
      <c r="U202" s="2">
        <f t="shared" si="9"/>
        <v>12.561548821731748</v>
      </c>
      <c r="V202" s="2">
        <f>(2*$R202*$S202*$F202*$G202*$E202*$I202*$H202)/(O202/1000)/10^12</f>
        <v>12.388032241105066</v>
      </c>
      <c r="W202" s="2">
        <f t="shared" si="10"/>
        <v>13.513702750684931</v>
      </c>
      <c r="X202" t="s">
        <v>31</v>
      </c>
      <c r="AA202" s="2"/>
      <c r="AE202" s="2"/>
    </row>
    <row r="203" spans="2:31" x14ac:dyDescent="0.2">
      <c r="B203" s="1" t="s">
        <v>79</v>
      </c>
      <c r="C203">
        <v>14</v>
      </c>
      <c r="D203">
        <v>14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1.5669999999999999</v>
      </c>
      <c r="O203" s="2">
        <v>1.591</v>
      </c>
      <c r="P203">
        <v>1.2030000000000001</v>
      </c>
      <c r="R203" s="4">
        <f t="shared" si="11"/>
        <v>14</v>
      </c>
      <c r="S203" s="4">
        <f t="shared" si="12"/>
        <v>14</v>
      </c>
      <c r="T203" s="2">
        <f t="shared" si="17"/>
        <v>4.3609999999999998</v>
      </c>
      <c r="U203" s="2">
        <f t="shared" si="9"/>
        <v>9.4432064530950868</v>
      </c>
      <c r="V203" s="2">
        <f>(2*$R203*$S203*$F203*$G203*$E203*$I203*$H203)/(O203/1000)/10^12</f>
        <v>9.3007570785669387</v>
      </c>
      <c r="W203" s="2">
        <f t="shared" si="10"/>
        <v>12.300502503740649</v>
      </c>
      <c r="X203" t="s">
        <v>31</v>
      </c>
      <c r="AA203" s="2"/>
      <c r="AE203" s="2"/>
    </row>
    <row r="204" spans="2:31" x14ac:dyDescent="0.2">
      <c r="B204" s="1" t="s">
        <v>79</v>
      </c>
      <c r="C204">
        <v>7</v>
      </c>
      <c r="D204">
        <v>7</v>
      </c>
      <c r="E204">
        <v>512</v>
      </c>
      <c r="F204">
        <v>16</v>
      </c>
      <c r="G204">
        <v>512</v>
      </c>
      <c r="H204">
        <v>3</v>
      </c>
      <c r="I204">
        <v>3</v>
      </c>
      <c r="J204">
        <v>1</v>
      </c>
      <c r="K204">
        <v>1</v>
      </c>
      <c r="L204">
        <v>1</v>
      </c>
      <c r="M204">
        <v>1</v>
      </c>
      <c r="N204" s="2">
        <v>0.79200000000000004</v>
      </c>
      <c r="O204" s="2">
        <v>0.82599999999999996</v>
      </c>
      <c r="P204">
        <v>0.35699999999999998</v>
      </c>
      <c r="R204" s="4">
        <f t="shared" si="11"/>
        <v>7</v>
      </c>
      <c r="S204" s="4">
        <f t="shared" si="12"/>
        <v>7</v>
      </c>
      <c r="T204" s="2">
        <f t="shared" si="17"/>
        <v>1.9749999999999999</v>
      </c>
      <c r="U204" s="2">
        <f t="shared" si="9"/>
        <v>4.6709294545454538</v>
      </c>
      <c r="V204" s="2">
        <f>(2*$R204*$S204*$F204*$G204*$E204*$I204*$H204)/(O204/1000)/10^12</f>
        <v>4.4786635932203396</v>
      </c>
      <c r="W204" s="2">
        <f t="shared" si="10"/>
        <v>10.362398117647059</v>
      </c>
      <c r="X204" t="s">
        <v>31</v>
      </c>
      <c r="AA204" s="2"/>
      <c r="AE204" s="2"/>
    </row>
    <row r="205" spans="2:31" x14ac:dyDescent="0.2">
      <c r="B205" s="1" t="s">
        <v>79</v>
      </c>
      <c r="C205">
        <v>224</v>
      </c>
      <c r="D205">
        <v>224</v>
      </c>
      <c r="E205">
        <v>3</v>
      </c>
      <c r="F205">
        <v>16</v>
      </c>
      <c r="G205">
        <v>64</v>
      </c>
      <c r="H205">
        <v>7</v>
      </c>
      <c r="I205">
        <v>7</v>
      </c>
      <c r="J205">
        <v>3</v>
      </c>
      <c r="K205">
        <v>3</v>
      </c>
      <c r="L205">
        <v>2</v>
      </c>
      <c r="M205">
        <v>2</v>
      </c>
      <c r="N205" s="2">
        <v>1.3660000000000001</v>
      </c>
      <c r="O205" s="2" t="s">
        <v>45</v>
      </c>
      <c r="P205">
        <v>2.1230000000000002</v>
      </c>
      <c r="R205" s="4">
        <f t="shared" si="11"/>
        <v>112</v>
      </c>
      <c r="S205" s="4">
        <f t="shared" si="12"/>
        <v>112</v>
      </c>
      <c r="T205" s="2">
        <f>N205+P205</f>
        <v>3.4890000000000003</v>
      </c>
      <c r="U205" s="2">
        <f t="shared" si="9"/>
        <v>2.7646020966325033</v>
      </c>
      <c r="V205" s="2" t="s">
        <v>45</v>
      </c>
      <c r="W205" s="2">
        <f t="shared" si="10"/>
        <v>1.7788254658502116</v>
      </c>
      <c r="X205" t="s">
        <v>31</v>
      </c>
      <c r="AA205" s="2"/>
      <c r="AE205" s="2"/>
    </row>
    <row r="206" spans="2:31" x14ac:dyDescent="0.2">
      <c r="B206" s="1" t="s">
        <v>79</v>
      </c>
      <c r="C206">
        <v>28</v>
      </c>
      <c r="D206">
        <v>28</v>
      </c>
      <c r="E206">
        <v>192</v>
      </c>
      <c r="F206">
        <v>16</v>
      </c>
      <c r="G206">
        <v>32</v>
      </c>
      <c r="H206">
        <v>5</v>
      </c>
      <c r="I206">
        <v>5</v>
      </c>
      <c r="J206">
        <v>2</v>
      </c>
      <c r="K206">
        <v>2</v>
      </c>
      <c r="L206">
        <v>1</v>
      </c>
      <c r="M206">
        <v>1</v>
      </c>
      <c r="N206" s="2">
        <v>1.631</v>
      </c>
      <c r="O206" s="2">
        <v>0.42899999999999999</v>
      </c>
      <c r="P206">
        <v>1.1399999999999999</v>
      </c>
      <c r="R206" s="4">
        <f t="shared" si="11"/>
        <v>28</v>
      </c>
      <c r="S206" s="4">
        <f t="shared" si="12"/>
        <v>28</v>
      </c>
      <c r="T206" s="2">
        <f>N206+O206+P206</f>
        <v>3.2</v>
      </c>
      <c r="U206" s="2">
        <f t="shared" si="9"/>
        <v>2.3626712446351927</v>
      </c>
      <c r="V206" s="2">
        <f t="shared" ref="V206:V229" si="18">(2*$R206*$S206*$F206*$G206*$E206*$I206*$H206)/(O206/1000)/10^12</f>
        <v>8.9825566433566433</v>
      </c>
      <c r="W206" s="2">
        <f t="shared" si="10"/>
        <v>3.3802778947368424</v>
      </c>
      <c r="X206" t="s">
        <v>31</v>
      </c>
      <c r="AA206" s="2"/>
      <c r="AE206" s="2"/>
    </row>
    <row r="207" spans="2:31" x14ac:dyDescent="0.2">
      <c r="B207" s="1" t="s">
        <v>79</v>
      </c>
      <c r="C207">
        <v>28</v>
      </c>
      <c r="D207">
        <v>28</v>
      </c>
      <c r="E207">
        <v>192</v>
      </c>
      <c r="F207">
        <v>16</v>
      </c>
      <c r="G207">
        <v>64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 s="2">
        <v>8.1000000000000003E-2</v>
      </c>
      <c r="O207" s="2">
        <v>5.2999999999999999E-2</v>
      </c>
      <c r="P207">
        <v>0.27400000000000002</v>
      </c>
      <c r="R207" s="4">
        <f t="shared" si="11"/>
        <v>28</v>
      </c>
      <c r="S207" s="4">
        <f t="shared" si="12"/>
        <v>28</v>
      </c>
      <c r="T207" s="2">
        <f t="shared" ref="T207:T229" si="19">N207+O207+P207</f>
        <v>0.40800000000000003</v>
      </c>
      <c r="U207" s="2">
        <f t="shared" si="9"/>
        <v>3.8059425185185187</v>
      </c>
      <c r="V207" s="2">
        <f t="shared" si="18"/>
        <v>5.8166291320754713</v>
      </c>
      <c r="W207" s="2">
        <f t="shared" si="10"/>
        <v>1.1251143941605837</v>
      </c>
      <c r="X207" t="s">
        <v>31</v>
      </c>
      <c r="AA207" s="2"/>
      <c r="AE207" s="2"/>
    </row>
    <row r="208" spans="2:31" x14ac:dyDescent="0.2">
      <c r="B208" s="1" t="s">
        <v>79</v>
      </c>
      <c r="C208">
        <v>14</v>
      </c>
      <c r="D208">
        <v>14</v>
      </c>
      <c r="E208">
        <v>512</v>
      </c>
      <c r="F208">
        <v>16</v>
      </c>
      <c r="G208">
        <v>48</v>
      </c>
      <c r="H208">
        <v>5</v>
      </c>
      <c r="I208">
        <v>5</v>
      </c>
      <c r="J208">
        <v>2</v>
      </c>
      <c r="K208">
        <v>2</v>
      </c>
      <c r="L208">
        <v>1</v>
      </c>
      <c r="M208">
        <v>1</v>
      </c>
      <c r="N208" s="2">
        <v>2.17</v>
      </c>
      <c r="O208" s="2">
        <v>0.42299999999999999</v>
      </c>
      <c r="P208">
        <v>0.77200000000000002</v>
      </c>
      <c r="R208" s="4">
        <f t="shared" si="11"/>
        <v>14</v>
      </c>
      <c r="S208" s="4">
        <f t="shared" si="12"/>
        <v>14</v>
      </c>
      <c r="T208" s="2">
        <f t="shared" si="19"/>
        <v>3.3650000000000002</v>
      </c>
      <c r="U208" s="2">
        <f t="shared" ref="U208:U239" si="20">(2*$R208*$S208*$F208*$G208*$E208*$I208*$H208)/(N208/1000)/10^12</f>
        <v>1.7758141935483869</v>
      </c>
      <c r="V208" s="2">
        <f t="shared" si="18"/>
        <v>9.1099687943262424</v>
      </c>
      <c r="W208" s="2">
        <f t="shared" ref="W208:W239" si="21">(2*$R208*$S208*$F208*$G208*$E208*$I208*$H208)/(P208/1000)/10^12</f>
        <v>4.9916020725388606</v>
      </c>
      <c r="X208" t="s">
        <v>31</v>
      </c>
      <c r="AA208" s="2"/>
      <c r="AE208" s="2"/>
    </row>
    <row r="209" spans="2:31" x14ac:dyDescent="0.2">
      <c r="B209" s="1" t="s">
        <v>79</v>
      </c>
      <c r="C209">
        <v>14</v>
      </c>
      <c r="D209">
        <v>14</v>
      </c>
      <c r="E209">
        <v>512</v>
      </c>
      <c r="F209">
        <v>16</v>
      </c>
      <c r="G209">
        <v>192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0.10299999999999999</v>
      </c>
      <c r="O209" s="2">
        <v>8.4000000000000005E-2</v>
      </c>
      <c r="P209">
        <v>0.189</v>
      </c>
      <c r="R209" s="4">
        <f t="shared" si="11"/>
        <v>14</v>
      </c>
      <c r="S209" s="4">
        <f t="shared" si="12"/>
        <v>14</v>
      </c>
      <c r="T209" s="2">
        <f t="shared" si="19"/>
        <v>0.376</v>
      </c>
      <c r="U209" s="2">
        <f t="shared" si="20"/>
        <v>5.9860455145631075</v>
      </c>
      <c r="V209" s="2">
        <f t="shared" si="18"/>
        <v>7.340031999999999</v>
      </c>
      <c r="W209" s="2">
        <f t="shared" si="21"/>
        <v>3.2622364444444445</v>
      </c>
      <c r="X209" t="s">
        <v>31</v>
      </c>
      <c r="AA209" s="2"/>
      <c r="AE209" s="2"/>
    </row>
    <row r="210" spans="2:31" x14ac:dyDescent="0.2">
      <c r="B210" s="1" t="s">
        <v>79</v>
      </c>
      <c r="C210">
        <v>7</v>
      </c>
      <c r="D210">
        <v>7</v>
      </c>
      <c r="E210">
        <v>832</v>
      </c>
      <c r="F210">
        <v>16</v>
      </c>
      <c r="G210">
        <v>256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 s="2">
        <v>0.154</v>
      </c>
      <c r="O210" s="2">
        <v>5.8999999999999997E-2</v>
      </c>
      <c r="P210">
        <v>0.10199999999999999</v>
      </c>
      <c r="R210" s="4">
        <f t="shared" si="11"/>
        <v>7</v>
      </c>
      <c r="S210" s="4">
        <f t="shared" si="12"/>
        <v>7</v>
      </c>
      <c r="T210" s="2">
        <f t="shared" si="19"/>
        <v>0.315</v>
      </c>
      <c r="U210" s="2">
        <f t="shared" si="20"/>
        <v>2.168645818181818</v>
      </c>
      <c r="V210" s="2">
        <f t="shared" si="18"/>
        <v>5.6605331525423734</v>
      </c>
      <c r="W210" s="2">
        <f t="shared" si="21"/>
        <v>3.2742299607843139</v>
      </c>
      <c r="X210" t="s">
        <v>31</v>
      </c>
      <c r="AA210" s="2"/>
      <c r="AE210" s="2"/>
    </row>
    <row r="211" spans="2:31" x14ac:dyDescent="0.2">
      <c r="B211" s="1" t="s">
        <v>79</v>
      </c>
      <c r="C211">
        <v>7</v>
      </c>
      <c r="D211">
        <v>7</v>
      </c>
      <c r="E211">
        <v>832</v>
      </c>
      <c r="F211">
        <v>16</v>
      </c>
      <c r="G211">
        <v>128</v>
      </c>
      <c r="H211">
        <v>5</v>
      </c>
      <c r="I211">
        <v>5</v>
      </c>
      <c r="J211">
        <v>2</v>
      </c>
      <c r="K211">
        <v>2</v>
      </c>
      <c r="L211">
        <v>1</v>
      </c>
      <c r="M211">
        <v>1</v>
      </c>
      <c r="N211" s="2">
        <v>3.52</v>
      </c>
      <c r="O211" s="2">
        <v>0.57999999999999996</v>
      </c>
      <c r="P211">
        <v>0.39600000000000002</v>
      </c>
      <c r="R211" s="4">
        <f t="shared" si="11"/>
        <v>7</v>
      </c>
      <c r="S211" s="4">
        <f t="shared" si="12"/>
        <v>7</v>
      </c>
      <c r="T211" s="2">
        <f t="shared" si="19"/>
        <v>4.4959999999999996</v>
      </c>
      <c r="U211" s="2">
        <f t="shared" si="20"/>
        <v>1.1859781818181818</v>
      </c>
      <c r="V211" s="2">
        <f t="shared" si="18"/>
        <v>7.1976606896551729</v>
      </c>
      <c r="W211" s="2">
        <f t="shared" si="21"/>
        <v>10.542028282828282</v>
      </c>
      <c r="X211" t="s">
        <v>31</v>
      </c>
      <c r="AA211" s="2"/>
      <c r="AE211" s="2"/>
    </row>
    <row r="212" spans="2:31" x14ac:dyDescent="0.2">
      <c r="B212" s="1" t="s">
        <v>78</v>
      </c>
      <c r="C212">
        <v>56</v>
      </c>
      <c r="D212">
        <v>56</v>
      </c>
      <c r="E212">
        <v>64</v>
      </c>
      <c r="F212">
        <v>8</v>
      </c>
      <c r="G212">
        <v>64</v>
      </c>
      <c r="H212">
        <v>3</v>
      </c>
      <c r="I212">
        <v>3</v>
      </c>
      <c r="J212">
        <v>1</v>
      </c>
      <c r="K212">
        <v>1</v>
      </c>
      <c r="L212">
        <v>1</v>
      </c>
      <c r="M212">
        <v>1</v>
      </c>
      <c r="N212" s="2">
        <v>0.308</v>
      </c>
      <c r="O212" s="2">
        <v>0.312</v>
      </c>
      <c r="P212" s="2">
        <v>0.53300000000000003</v>
      </c>
      <c r="R212" s="4">
        <f t="shared" si="11"/>
        <v>56</v>
      </c>
      <c r="S212" s="4">
        <f t="shared" si="12"/>
        <v>56</v>
      </c>
      <c r="T212" s="2">
        <f t="shared" si="19"/>
        <v>1.153</v>
      </c>
      <c r="U212" s="2">
        <f t="shared" si="20"/>
        <v>6.0054807272727277</v>
      </c>
      <c r="V212" s="2">
        <f t="shared" si="18"/>
        <v>5.9284873846153845</v>
      </c>
      <c r="W212" s="2">
        <f t="shared" si="21"/>
        <v>3.4703340787992492</v>
      </c>
      <c r="X212" t="s">
        <v>31</v>
      </c>
    </row>
    <row r="213" spans="2:31" x14ac:dyDescent="0.2">
      <c r="B213" s="1" t="s">
        <v>78</v>
      </c>
      <c r="C213">
        <v>56</v>
      </c>
      <c r="D213">
        <v>56</v>
      </c>
      <c r="E213">
        <v>64</v>
      </c>
      <c r="F213">
        <v>8</v>
      </c>
      <c r="G213">
        <v>256</v>
      </c>
      <c r="H213">
        <v>1</v>
      </c>
      <c r="I213">
        <v>1</v>
      </c>
      <c r="J213">
        <v>0</v>
      </c>
      <c r="K213">
        <v>0</v>
      </c>
      <c r="L213">
        <v>2</v>
      </c>
      <c r="M213">
        <v>2</v>
      </c>
      <c r="N213" s="2">
        <v>0.04</v>
      </c>
      <c r="O213" s="2">
        <v>0.08</v>
      </c>
      <c r="P213" s="2">
        <v>0.23200000000000001</v>
      </c>
      <c r="R213" s="4">
        <f t="shared" si="11"/>
        <v>28</v>
      </c>
      <c r="S213" s="4">
        <f t="shared" si="12"/>
        <v>28</v>
      </c>
      <c r="T213" s="2">
        <f t="shared" si="19"/>
        <v>0.35199999999999998</v>
      </c>
      <c r="U213" s="2">
        <f t="shared" si="20"/>
        <v>5.1380223999999997</v>
      </c>
      <c r="V213" s="2">
        <f t="shared" si="18"/>
        <v>2.5690111999999998</v>
      </c>
      <c r="W213" s="2">
        <f t="shared" si="21"/>
        <v>0.88586593103448275</v>
      </c>
      <c r="X213" t="s">
        <v>31</v>
      </c>
    </row>
    <row r="214" spans="2:31" x14ac:dyDescent="0.2">
      <c r="B214" s="1" t="s">
        <v>78</v>
      </c>
      <c r="C214">
        <v>28</v>
      </c>
      <c r="D214">
        <v>28</v>
      </c>
      <c r="E214">
        <v>128</v>
      </c>
      <c r="F214">
        <v>8</v>
      </c>
      <c r="G214">
        <v>128</v>
      </c>
      <c r="H214">
        <v>3</v>
      </c>
      <c r="I214">
        <v>3</v>
      </c>
      <c r="J214">
        <v>1</v>
      </c>
      <c r="K214">
        <v>1</v>
      </c>
      <c r="L214">
        <v>1</v>
      </c>
      <c r="M214">
        <v>1</v>
      </c>
      <c r="N214" s="2">
        <v>0.21199999999999999</v>
      </c>
      <c r="O214" s="2">
        <v>0.217</v>
      </c>
      <c r="P214" s="2">
        <v>0.32500000000000001</v>
      </c>
      <c r="R214" s="4">
        <f t="shared" si="11"/>
        <v>28</v>
      </c>
      <c r="S214" s="4">
        <f t="shared" si="12"/>
        <v>28</v>
      </c>
      <c r="T214" s="2">
        <f t="shared" si="19"/>
        <v>0.754</v>
      </c>
      <c r="U214" s="2">
        <f t="shared" si="20"/>
        <v>8.7249436981132078</v>
      </c>
      <c r="V214" s="2">
        <f t="shared" si="18"/>
        <v>8.5239081290322591</v>
      </c>
      <c r="W214" s="2">
        <f t="shared" si="21"/>
        <v>5.6913478892307694</v>
      </c>
      <c r="X214" t="s">
        <v>31</v>
      </c>
    </row>
    <row r="215" spans="2:31" x14ac:dyDescent="0.2">
      <c r="B215" s="1" t="s">
        <v>78</v>
      </c>
      <c r="C215" s="1">
        <v>28</v>
      </c>
      <c r="D215" s="1">
        <v>28</v>
      </c>
      <c r="E215" s="1">
        <v>128</v>
      </c>
      <c r="F215" s="1">
        <v>8</v>
      </c>
      <c r="G215" s="1">
        <v>512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2</v>
      </c>
      <c r="N215" s="2">
        <v>0.04</v>
      </c>
      <c r="O215" s="2">
        <v>0.16900000000000001</v>
      </c>
      <c r="P215" s="2">
        <v>0.13</v>
      </c>
      <c r="R215" s="4">
        <f t="shared" si="11"/>
        <v>14</v>
      </c>
      <c r="S215" s="4">
        <f t="shared" si="12"/>
        <v>14</v>
      </c>
      <c r="T215" s="2">
        <f t="shared" si="19"/>
        <v>0.33900000000000002</v>
      </c>
      <c r="U215" s="2">
        <f t="shared" si="20"/>
        <v>5.1380223999999997</v>
      </c>
      <c r="V215" s="2">
        <f t="shared" si="18"/>
        <v>1.2160999763313609</v>
      </c>
      <c r="W215" s="2">
        <f t="shared" si="21"/>
        <v>1.580929969230769</v>
      </c>
      <c r="X215" t="s">
        <v>31</v>
      </c>
    </row>
    <row r="216" spans="2:31" x14ac:dyDescent="0.2">
      <c r="B216" s="1" t="s">
        <v>78</v>
      </c>
      <c r="C216">
        <v>14</v>
      </c>
      <c r="D216">
        <v>14</v>
      </c>
      <c r="E216">
        <v>256</v>
      </c>
      <c r="F216">
        <v>8</v>
      </c>
      <c r="G216">
        <v>256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1</v>
      </c>
      <c r="N216" s="2">
        <v>5.5E-2</v>
      </c>
      <c r="O216" s="2">
        <v>5.7000000000000002E-2</v>
      </c>
      <c r="P216" s="2">
        <v>0.123</v>
      </c>
      <c r="R216" s="4">
        <f t="shared" si="11"/>
        <v>14</v>
      </c>
      <c r="S216" s="4">
        <f t="shared" si="12"/>
        <v>14</v>
      </c>
      <c r="T216" s="2">
        <f t="shared" si="19"/>
        <v>0.23499999999999999</v>
      </c>
      <c r="U216" s="2">
        <f t="shared" si="20"/>
        <v>3.7367435636363631</v>
      </c>
      <c r="V216" s="2">
        <f t="shared" si="18"/>
        <v>3.6056297543859648</v>
      </c>
      <c r="W216" s="2">
        <f t="shared" si="21"/>
        <v>1.6709015934959348</v>
      </c>
      <c r="X216" t="s">
        <v>31</v>
      </c>
    </row>
    <row r="217" spans="2:31" x14ac:dyDescent="0.2">
      <c r="B217" s="1" t="s">
        <v>78</v>
      </c>
      <c r="C217">
        <v>14</v>
      </c>
      <c r="D217">
        <v>14</v>
      </c>
      <c r="E217">
        <v>256</v>
      </c>
      <c r="F217">
        <v>8</v>
      </c>
      <c r="G217">
        <v>256</v>
      </c>
      <c r="H217">
        <v>3</v>
      </c>
      <c r="I217">
        <v>3</v>
      </c>
      <c r="J217">
        <v>1</v>
      </c>
      <c r="K217">
        <v>1</v>
      </c>
      <c r="L217">
        <v>1</v>
      </c>
      <c r="M217">
        <v>1</v>
      </c>
      <c r="N217" s="2">
        <v>0.4</v>
      </c>
      <c r="O217" s="2">
        <v>0.41</v>
      </c>
      <c r="P217" s="2">
        <v>0.19700000000000001</v>
      </c>
      <c r="R217" s="4">
        <f t="shared" si="11"/>
        <v>14</v>
      </c>
      <c r="S217" s="4">
        <f t="shared" si="12"/>
        <v>14</v>
      </c>
      <c r="T217" s="2">
        <f t="shared" si="19"/>
        <v>1.0070000000000001</v>
      </c>
      <c r="U217" s="2">
        <f t="shared" si="20"/>
        <v>4.6242201600000001</v>
      </c>
      <c r="V217" s="2">
        <f t="shared" si="18"/>
        <v>4.5114343024390244</v>
      </c>
      <c r="W217" s="2">
        <f t="shared" si="21"/>
        <v>9.3892795126903543</v>
      </c>
      <c r="X217" t="s">
        <v>31</v>
      </c>
    </row>
    <row r="218" spans="2:31" x14ac:dyDescent="0.2">
      <c r="B218" s="1" t="s">
        <v>78</v>
      </c>
      <c r="C218" s="1">
        <v>14</v>
      </c>
      <c r="D218" s="1">
        <v>14</v>
      </c>
      <c r="E218" s="1">
        <v>256</v>
      </c>
      <c r="F218" s="1">
        <v>8</v>
      </c>
      <c r="G218" s="1">
        <v>1024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2</v>
      </c>
      <c r="N218" s="2">
        <v>5.5E-2</v>
      </c>
      <c r="O218" s="2">
        <v>8.3000000000000004E-2</v>
      </c>
      <c r="P218" s="2">
        <v>8.3000000000000004E-2</v>
      </c>
      <c r="R218" s="4">
        <f t="shared" si="11"/>
        <v>7</v>
      </c>
      <c r="S218" s="4">
        <f t="shared" si="12"/>
        <v>7</v>
      </c>
      <c r="T218" s="2">
        <f t="shared" si="19"/>
        <v>0.22100000000000003</v>
      </c>
      <c r="U218" s="2">
        <f t="shared" si="20"/>
        <v>3.7367435636363631</v>
      </c>
      <c r="V218" s="2">
        <f t="shared" si="18"/>
        <v>2.4761553734939761</v>
      </c>
      <c r="W218" s="2">
        <f t="shared" si="21"/>
        <v>2.4761553734939761</v>
      </c>
      <c r="X218" t="s">
        <v>31</v>
      </c>
    </row>
    <row r="219" spans="2:31" x14ac:dyDescent="0.2">
      <c r="B219" s="1" t="s">
        <v>78</v>
      </c>
      <c r="C219">
        <v>7</v>
      </c>
      <c r="D219">
        <v>7</v>
      </c>
      <c r="E219">
        <v>512</v>
      </c>
      <c r="F219">
        <v>8</v>
      </c>
      <c r="G219">
        <v>512</v>
      </c>
      <c r="H219">
        <v>1</v>
      </c>
      <c r="I219">
        <v>1</v>
      </c>
      <c r="J219">
        <v>0</v>
      </c>
      <c r="K219">
        <v>0</v>
      </c>
      <c r="L219">
        <v>1</v>
      </c>
      <c r="M219">
        <v>1</v>
      </c>
      <c r="N219" s="2">
        <v>0.10299999999999999</v>
      </c>
      <c r="O219" s="2">
        <v>0.1</v>
      </c>
      <c r="P219" s="2">
        <v>8.1000000000000003E-2</v>
      </c>
      <c r="R219" s="4">
        <f t="shared" si="11"/>
        <v>7</v>
      </c>
      <c r="S219" s="4">
        <f t="shared" si="12"/>
        <v>7</v>
      </c>
      <c r="T219" s="2">
        <f t="shared" si="19"/>
        <v>0.28400000000000003</v>
      </c>
      <c r="U219" s="2">
        <f t="shared" si="20"/>
        <v>1.9953485048543689</v>
      </c>
      <c r="V219" s="2">
        <f t="shared" si="18"/>
        <v>2.0552089599999999</v>
      </c>
      <c r="W219" s="2">
        <f t="shared" si="21"/>
        <v>2.5372950123456786</v>
      </c>
      <c r="X219" t="s">
        <v>31</v>
      </c>
    </row>
    <row r="220" spans="2:31" x14ac:dyDescent="0.2">
      <c r="B220" s="1" t="s">
        <v>78</v>
      </c>
      <c r="C220">
        <v>7</v>
      </c>
      <c r="D220">
        <v>7</v>
      </c>
      <c r="E220">
        <v>2048</v>
      </c>
      <c r="F220">
        <v>8</v>
      </c>
      <c r="G220">
        <v>512</v>
      </c>
      <c r="H220">
        <v>1</v>
      </c>
      <c r="I220">
        <v>1</v>
      </c>
      <c r="J220">
        <v>3</v>
      </c>
      <c r="K220">
        <v>3</v>
      </c>
      <c r="L220">
        <v>2</v>
      </c>
      <c r="M220">
        <v>2</v>
      </c>
      <c r="N220" s="2">
        <v>0.36099999999999999</v>
      </c>
      <c r="O220" s="2">
        <v>0.128</v>
      </c>
      <c r="P220" s="2">
        <v>0.14499999999999999</v>
      </c>
      <c r="R220" s="4">
        <f t="shared" si="11"/>
        <v>7</v>
      </c>
      <c r="S220" s="4">
        <f t="shared" si="12"/>
        <v>7</v>
      </c>
      <c r="T220" s="2">
        <f t="shared" si="19"/>
        <v>0.63400000000000001</v>
      </c>
      <c r="U220" s="2">
        <f t="shared" si="20"/>
        <v>2.2772398448753464</v>
      </c>
      <c r="V220" s="2">
        <f t="shared" si="18"/>
        <v>6.4225279999999998</v>
      </c>
      <c r="W220" s="2">
        <f t="shared" si="21"/>
        <v>5.6695419586206892</v>
      </c>
      <c r="X220" t="s">
        <v>31</v>
      </c>
    </row>
    <row r="221" spans="2:31" x14ac:dyDescent="0.2">
      <c r="B221" s="1" t="s">
        <v>78</v>
      </c>
      <c r="C221">
        <v>56</v>
      </c>
      <c r="D221">
        <v>56</v>
      </c>
      <c r="E221">
        <v>64</v>
      </c>
      <c r="F221">
        <v>16</v>
      </c>
      <c r="G221">
        <v>64</v>
      </c>
      <c r="H221">
        <v>3</v>
      </c>
      <c r="I221">
        <v>3</v>
      </c>
      <c r="J221">
        <v>1</v>
      </c>
      <c r="K221">
        <v>1</v>
      </c>
      <c r="L221">
        <v>1</v>
      </c>
      <c r="M221">
        <v>1</v>
      </c>
      <c r="N221" s="2">
        <v>0.50700000000000001</v>
      </c>
      <c r="O221" s="2">
        <v>0.51300000000000001</v>
      </c>
      <c r="P221" s="2">
        <v>0.79900000000000004</v>
      </c>
      <c r="R221" s="4">
        <f>1+ROUNDDOWN((($C221-$H221+2*$J221)/$L221),0)</f>
        <v>56</v>
      </c>
      <c r="S221" s="4">
        <f>1+ROUNDDOWN((($D221-$I221+2*$K221)/$M221),0)</f>
        <v>56</v>
      </c>
      <c r="T221" s="2">
        <f t="shared" si="19"/>
        <v>1.819</v>
      </c>
      <c r="U221" s="2">
        <f t="shared" si="20"/>
        <v>7.2965998579881663</v>
      </c>
      <c r="V221" s="2">
        <f t="shared" si="18"/>
        <v>7.2112595087719296</v>
      </c>
      <c r="W221" s="2">
        <f t="shared" si="21"/>
        <v>4.6300076695869832</v>
      </c>
      <c r="X221" t="s">
        <v>31</v>
      </c>
    </row>
    <row r="222" spans="2:31" x14ac:dyDescent="0.2">
      <c r="B222" s="1" t="s">
        <v>78</v>
      </c>
      <c r="C222">
        <v>56</v>
      </c>
      <c r="D222">
        <v>56</v>
      </c>
      <c r="E222">
        <v>64</v>
      </c>
      <c r="F222">
        <v>16</v>
      </c>
      <c r="G222">
        <v>256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2</v>
      </c>
      <c r="N222" s="2">
        <v>5.8000000000000003E-2</v>
      </c>
      <c r="O222" s="2">
        <v>0.111</v>
      </c>
      <c r="P222" s="2">
        <v>0.27100000000000002</v>
      </c>
      <c r="R222" s="4">
        <f t="shared" si="11"/>
        <v>28</v>
      </c>
      <c r="S222" s="4">
        <f t="shared" si="12"/>
        <v>28</v>
      </c>
      <c r="T222" s="2">
        <f t="shared" si="19"/>
        <v>0.44000000000000006</v>
      </c>
      <c r="U222" s="2">
        <f t="shared" si="20"/>
        <v>7.086927448275862</v>
      </c>
      <c r="V222" s="2">
        <f t="shared" si="18"/>
        <v>3.7030792072072072</v>
      </c>
      <c r="W222" s="2">
        <f t="shared" si="21"/>
        <v>1.5167593800738006</v>
      </c>
      <c r="X222" t="s">
        <v>31</v>
      </c>
    </row>
    <row r="223" spans="2:31" x14ac:dyDescent="0.2">
      <c r="B223" s="1" t="s">
        <v>78</v>
      </c>
      <c r="C223">
        <v>28</v>
      </c>
      <c r="D223">
        <v>28</v>
      </c>
      <c r="E223">
        <v>128</v>
      </c>
      <c r="F223">
        <v>16</v>
      </c>
      <c r="G223">
        <v>128</v>
      </c>
      <c r="H223">
        <v>3</v>
      </c>
      <c r="I223">
        <v>3</v>
      </c>
      <c r="J223">
        <v>1</v>
      </c>
      <c r="K223">
        <v>1</v>
      </c>
      <c r="L223">
        <v>1</v>
      </c>
      <c r="M223">
        <v>1</v>
      </c>
      <c r="N223" s="2">
        <v>0.40300000000000002</v>
      </c>
      <c r="O223" s="2">
        <v>0.40600000000000003</v>
      </c>
      <c r="P223" s="2">
        <v>0.41499999999999998</v>
      </c>
      <c r="R223" s="4">
        <f t="shared" si="11"/>
        <v>28</v>
      </c>
      <c r="S223" s="4">
        <f t="shared" si="12"/>
        <v>28</v>
      </c>
      <c r="T223" s="2">
        <f t="shared" si="19"/>
        <v>1.224</v>
      </c>
      <c r="U223" s="2">
        <f t="shared" si="20"/>
        <v>9.1795933697270478</v>
      </c>
      <c r="V223" s="2">
        <f t="shared" si="18"/>
        <v>9.1117638620689654</v>
      </c>
      <c r="W223" s="2">
        <f t="shared" si="21"/>
        <v>8.9141593445783123</v>
      </c>
      <c r="X223" t="s">
        <v>31</v>
      </c>
    </row>
    <row r="224" spans="2:31" x14ac:dyDescent="0.2">
      <c r="B224" s="1" t="s">
        <v>78</v>
      </c>
      <c r="C224" s="1">
        <v>28</v>
      </c>
      <c r="D224" s="1">
        <v>28</v>
      </c>
      <c r="E224" s="1">
        <v>128</v>
      </c>
      <c r="F224" s="1">
        <v>16</v>
      </c>
      <c r="G224" s="1">
        <v>512</v>
      </c>
      <c r="H224" s="1">
        <v>1</v>
      </c>
      <c r="I224" s="1">
        <v>1</v>
      </c>
      <c r="J224" s="1">
        <v>0</v>
      </c>
      <c r="K224" s="1">
        <v>0</v>
      </c>
      <c r="L224" s="1">
        <v>2</v>
      </c>
      <c r="M224" s="1">
        <v>2</v>
      </c>
      <c r="N224" s="2">
        <v>6.0999999999999999E-2</v>
      </c>
      <c r="O224" s="2">
        <v>0.18</v>
      </c>
      <c r="P224" s="2">
        <v>0.153</v>
      </c>
      <c r="R224" s="4">
        <f t="shared" si="11"/>
        <v>14</v>
      </c>
      <c r="S224" s="4">
        <f t="shared" si="12"/>
        <v>14</v>
      </c>
      <c r="T224" s="2">
        <f t="shared" si="19"/>
        <v>0.39400000000000002</v>
      </c>
      <c r="U224" s="2">
        <f t="shared" si="20"/>
        <v>6.738390032786886</v>
      </c>
      <c r="V224" s="2">
        <f t="shared" si="18"/>
        <v>2.2835655111111115</v>
      </c>
      <c r="W224" s="2">
        <f t="shared" si="21"/>
        <v>2.6865476601307186</v>
      </c>
      <c r="X224" t="s">
        <v>31</v>
      </c>
    </row>
    <row r="225" spans="2:24" x14ac:dyDescent="0.2">
      <c r="B225" s="1" t="s">
        <v>78</v>
      </c>
      <c r="C225">
        <v>14</v>
      </c>
      <c r="D225">
        <v>14</v>
      </c>
      <c r="E225">
        <v>256</v>
      </c>
      <c r="F225">
        <v>16</v>
      </c>
      <c r="G225">
        <v>256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  <c r="N225" s="2">
        <v>6.0999999999999999E-2</v>
      </c>
      <c r="O225" s="2">
        <v>6.3E-2</v>
      </c>
      <c r="P225" s="2">
        <v>0.14899999999999999</v>
      </c>
      <c r="R225" s="4">
        <f t="shared" si="11"/>
        <v>14</v>
      </c>
      <c r="S225" s="4">
        <f t="shared" si="12"/>
        <v>14</v>
      </c>
      <c r="T225" s="2">
        <f t="shared" si="19"/>
        <v>0.27300000000000002</v>
      </c>
      <c r="U225" s="2">
        <f t="shared" si="20"/>
        <v>6.738390032786886</v>
      </c>
      <c r="V225" s="2">
        <f t="shared" si="18"/>
        <v>6.524472888888889</v>
      </c>
      <c r="W225" s="2">
        <f t="shared" si="21"/>
        <v>2.7586697449664435</v>
      </c>
      <c r="X225" t="s">
        <v>31</v>
      </c>
    </row>
    <row r="226" spans="2:24" x14ac:dyDescent="0.2">
      <c r="B226" s="1" t="s">
        <v>78</v>
      </c>
      <c r="C226">
        <v>14</v>
      </c>
      <c r="D226">
        <v>14</v>
      </c>
      <c r="E226">
        <v>256</v>
      </c>
      <c r="F226">
        <v>16</v>
      </c>
      <c r="G226">
        <v>256</v>
      </c>
      <c r="H226">
        <v>3</v>
      </c>
      <c r="I226">
        <v>3</v>
      </c>
      <c r="J226">
        <v>1</v>
      </c>
      <c r="K226">
        <v>1</v>
      </c>
      <c r="L226">
        <v>1</v>
      </c>
      <c r="M226">
        <v>1</v>
      </c>
      <c r="N226" s="2">
        <v>0.40500000000000003</v>
      </c>
      <c r="O226" s="2">
        <v>0.41499999999999998</v>
      </c>
      <c r="P226" s="2">
        <v>0.34</v>
      </c>
      <c r="R226" s="4">
        <f t="shared" si="11"/>
        <v>14</v>
      </c>
      <c r="S226" s="4">
        <f t="shared" si="12"/>
        <v>14</v>
      </c>
      <c r="T226" s="2">
        <f t="shared" si="19"/>
        <v>1.1600000000000001</v>
      </c>
      <c r="U226" s="2">
        <f t="shared" si="20"/>
        <v>9.1342620444444442</v>
      </c>
      <c r="V226" s="2">
        <f t="shared" si="18"/>
        <v>8.9141593445783123</v>
      </c>
      <c r="W226" s="2">
        <f t="shared" si="21"/>
        <v>10.88051802352941</v>
      </c>
      <c r="X226" t="s">
        <v>31</v>
      </c>
    </row>
    <row r="227" spans="2:24" x14ac:dyDescent="0.2">
      <c r="B227" s="1" t="s">
        <v>78</v>
      </c>
      <c r="C227" s="1">
        <v>14</v>
      </c>
      <c r="D227" s="1">
        <v>14</v>
      </c>
      <c r="E227" s="1">
        <v>256</v>
      </c>
      <c r="F227" s="1">
        <v>16</v>
      </c>
      <c r="G227" s="1">
        <v>1024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2</v>
      </c>
      <c r="N227" s="2">
        <v>6.2E-2</v>
      </c>
      <c r="O227" s="2">
        <v>0.13</v>
      </c>
      <c r="P227" s="2">
        <v>0.108</v>
      </c>
      <c r="R227" s="4">
        <f>1+ROUNDDOWN((($C227-$H227+2*$J227)/$L227),0)</f>
        <v>7</v>
      </c>
      <c r="S227" s="4">
        <f>1+ROUNDDOWN((($D227-$I227+2*$K227)/$M227),0)</f>
        <v>7</v>
      </c>
      <c r="T227" s="2">
        <f t="shared" si="19"/>
        <v>0.3</v>
      </c>
      <c r="U227" s="2">
        <f t="shared" si="20"/>
        <v>6.6297063225806445</v>
      </c>
      <c r="V227" s="2">
        <f t="shared" si="18"/>
        <v>3.161859938461538</v>
      </c>
      <c r="W227" s="2">
        <f t="shared" si="21"/>
        <v>3.8059425185185187</v>
      </c>
      <c r="X227" t="s">
        <v>31</v>
      </c>
    </row>
    <row r="228" spans="2:24" x14ac:dyDescent="0.2">
      <c r="B228" s="1" t="s">
        <v>78</v>
      </c>
      <c r="C228">
        <v>7</v>
      </c>
      <c r="D228">
        <v>7</v>
      </c>
      <c r="E228">
        <v>512</v>
      </c>
      <c r="F228">
        <v>16</v>
      </c>
      <c r="G228">
        <v>512</v>
      </c>
      <c r="H228">
        <v>1</v>
      </c>
      <c r="I228">
        <v>1</v>
      </c>
      <c r="J228">
        <v>0</v>
      </c>
      <c r="K228">
        <v>0</v>
      </c>
      <c r="L228">
        <v>1</v>
      </c>
      <c r="M228">
        <v>1</v>
      </c>
      <c r="N228" s="2">
        <v>0.10299999999999999</v>
      </c>
      <c r="O228" s="2">
        <v>0.1</v>
      </c>
      <c r="P228" s="2">
        <v>0.10199999999999999</v>
      </c>
      <c r="R228" s="4">
        <f t="shared" si="11"/>
        <v>7</v>
      </c>
      <c r="S228" s="4">
        <f t="shared" si="12"/>
        <v>7</v>
      </c>
      <c r="T228" s="2">
        <f t="shared" si="19"/>
        <v>0.30499999999999999</v>
      </c>
      <c r="U228" s="2">
        <f t="shared" si="20"/>
        <v>3.9906970097087378</v>
      </c>
      <c r="V228" s="2">
        <f t="shared" si="18"/>
        <v>4.1104179199999997</v>
      </c>
      <c r="W228" s="2">
        <f t="shared" si="21"/>
        <v>4.0298214901960785</v>
      </c>
      <c r="X228" t="s">
        <v>31</v>
      </c>
    </row>
    <row r="229" spans="2:24" x14ac:dyDescent="0.2">
      <c r="B229" s="1" t="s">
        <v>78</v>
      </c>
      <c r="C229">
        <v>7</v>
      </c>
      <c r="D229">
        <v>7</v>
      </c>
      <c r="E229">
        <v>2048</v>
      </c>
      <c r="F229">
        <v>16</v>
      </c>
      <c r="G229">
        <v>512</v>
      </c>
      <c r="H229">
        <v>1</v>
      </c>
      <c r="I229">
        <v>1</v>
      </c>
      <c r="J229">
        <v>3</v>
      </c>
      <c r="K229">
        <v>3</v>
      </c>
      <c r="L229">
        <v>2</v>
      </c>
      <c r="M229">
        <v>2</v>
      </c>
      <c r="N229" s="2">
        <v>0.36099999999999999</v>
      </c>
      <c r="O229" s="2">
        <v>0.21299999999999999</v>
      </c>
      <c r="P229" s="2">
        <v>0.26300000000000001</v>
      </c>
      <c r="R229" s="4">
        <f t="shared" si="11"/>
        <v>7</v>
      </c>
      <c r="S229" s="4">
        <f t="shared" si="12"/>
        <v>7</v>
      </c>
      <c r="T229" s="2">
        <f t="shared" si="19"/>
        <v>0.83699999999999997</v>
      </c>
      <c r="U229" s="2">
        <f t="shared" si="20"/>
        <v>4.5544796897506927</v>
      </c>
      <c r="V229" s="2">
        <f t="shared" si="18"/>
        <v>7.7190946854460094</v>
      </c>
      <c r="W229" s="2">
        <f t="shared" si="21"/>
        <v>6.2515861901140681</v>
      </c>
      <c r="X229" t="s">
        <v>31</v>
      </c>
    </row>
    <row r="230" spans="2:24" x14ac:dyDescent="0.2">
      <c r="B230" s="1" t="s">
        <v>76</v>
      </c>
      <c r="C230" s="9">
        <v>700</v>
      </c>
      <c r="D230">
        <v>161</v>
      </c>
      <c r="E230">
        <v>1</v>
      </c>
      <c r="F230">
        <v>16</v>
      </c>
      <c r="G230">
        <v>64</v>
      </c>
      <c r="H230">
        <v>5</v>
      </c>
      <c r="I230">
        <v>5</v>
      </c>
      <c r="J230">
        <v>1</v>
      </c>
      <c r="K230">
        <v>1</v>
      </c>
      <c r="L230">
        <v>2</v>
      </c>
      <c r="M230">
        <v>2</v>
      </c>
      <c r="N230" s="2">
        <v>1.595</v>
      </c>
      <c r="O230" s="2" t="s">
        <v>45</v>
      </c>
      <c r="P230" s="2">
        <v>2.1949999999999998</v>
      </c>
      <c r="R230" s="4">
        <f t="shared" si="11"/>
        <v>349</v>
      </c>
      <c r="S230" s="4">
        <f t="shared" si="12"/>
        <v>80</v>
      </c>
      <c r="T230" s="2">
        <f>N230+P230</f>
        <v>3.79</v>
      </c>
      <c r="U230" s="2">
        <f t="shared" si="20"/>
        <v>0.89624075235109713</v>
      </c>
      <c r="V230" s="2" t="s">
        <v>45</v>
      </c>
      <c r="W230" s="2">
        <f t="shared" si="21"/>
        <v>0.65125466970387247</v>
      </c>
      <c r="X230" t="s">
        <v>31</v>
      </c>
    </row>
    <row r="231" spans="2:24" x14ac:dyDescent="0.2">
      <c r="B231" s="1" t="s">
        <v>76</v>
      </c>
      <c r="C231">
        <v>350</v>
      </c>
      <c r="D231">
        <v>80</v>
      </c>
      <c r="E231">
        <v>64</v>
      </c>
      <c r="F231">
        <v>16</v>
      </c>
      <c r="G231">
        <v>64</v>
      </c>
      <c r="H231">
        <v>3</v>
      </c>
      <c r="I231">
        <v>3</v>
      </c>
      <c r="J231">
        <v>1</v>
      </c>
      <c r="K231">
        <v>1</v>
      </c>
      <c r="L231">
        <v>1</v>
      </c>
      <c r="M231">
        <v>1</v>
      </c>
      <c r="N231" s="2">
        <v>4.3310000000000004</v>
      </c>
      <c r="O231" s="2">
        <v>4.3369999999999997</v>
      </c>
      <c r="P231" s="2">
        <v>5.0279999999999996</v>
      </c>
      <c r="R231" s="4">
        <f t="shared" si="11"/>
        <v>350</v>
      </c>
      <c r="S231" s="4">
        <f t="shared" si="12"/>
        <v>80</v>
      </c>
      <c r="T231" s="2">
        <f t="shared" ref="T231:T269" si="22">N231+O231+P231</f>
        <v>13.695999999999998</v>
      </c>
      <c r="U231" s="2">
        <f t="shared" si="20"/>
        <v>7.6264474717155384</v>
      </c>
      <c r="V231" s="2">
        <f t="shared" ref="V231:V269" si="23">(2*$R231*$S231*$F231*$G231*$E231*$I231*$H231)/(O231/1000)/10^12</f>
        <v>7.6158967027899473</v>
      </c>
      <c r="W231" s="2">
        <f t="shared" si="21"/>
        <v>6.5692410501193317</v>
      </c>
      <c r="X231" t="s">
        <v>31</v>
      </c>
    </row>
    <row r="232" spans="2:24" x14ac:dyDescent="0.2">
      <c r="B232" s="1" t="s">
        <v>76</v>
      </c>
      <c r="C232">
        <v>350</v>
      </c>
      <c r="D232">
        <v>80</v>
      </c>
      <c r="E232">
        <v>64</v>
      </c>
      <c r="F232">
        <v>16</v>
      </c>
      <c r="G232">
        <v>128</v>
      </c>
      <c r="H232">
        <v>5</v>
      </c>
      <c r="I232">
        <v>5</v>
      </c>
      <c r="J232">
        <v>1</v>
      </c>
      <c r="K232">
        <v>1</v>
      </c>
      <c r="L232">
        <v>2</v>
      </c>
      <c r="M232">
        <v>2</v>
      </c>
      <c r="N232" s="2">
        <v>3.157</v>
      </c>
      <c r="O232" s="2">
        <v>13.292</v>
      </c>
      <c r="P232" s="2">
        <v>3.4630000000000001</v>
      </c>
      <c r="R232" s="4">
        <f t="shared" si="11"/>
        <v>174</v>
      </c>
      <c r="S232" s="4">
        <f t="shared" si="12"/>
        <v>39</v>
      </c>
      <c r="T232" s="2">
        <f t="shared" si="22"/>
        <v>19.911999999999999</v>
      </c>
      <c r="U232" s="2">
        <f t="shared" si="20"/>
        <v>14.08702236300285</v>
      </c>
      <c r="V232" s="2">
        <f t="shared" si="23"/>
        <v>3.3458267830273849</v>
      </c>
      <c r="W232" s="2">
        <f t="shared" si="21"/>
        <v>12.842255154490326</v>
      </c>
      <c r="X232" t="s">
        <v>31</v>
      </c>
    </row>
    <row r="233" spans="2:24" x14ac:dyDescent="0.2">
      <c r="B233" s="1" t="s">
        <v>76</v>
      </c>
      <c r="C233">
        <v>175</v>
      </c>
      <c r="D233">
        <v>40</v>
      </c>
      <c r="E233">
        <v>128</v>
      </c>
      <c r="F233">
        <v>16</v>
      </c>
      <c r="G233">
        <v>128</v>
      </c>
      <c r="H233">
        <v>3</v>
      </c>
      <c r="I233">
        <v>3</v>
      </c>
      <c r="J233">
        <v>1</v>
      </c>
      <c r="K233">
        <v>1</v>
      </c>
      <c r="L233">
        <v>1</v>
      </c>
      <c r="M233">
        <v>1</v>
      </c>
      <c r="N233" s="2">
        <v>2.234</v>
      </c>
      <c r="O233" s="2">
        <v>2.2290000000000001</v>
      </c>
      <c r="P233" s="2">
        <v>2.5510000000000002</v>
      </c>
      <c r="R233" s="4">
        <f t="shared" si="11"/>
        <v>175</v>
      </c>
      <c r="S233" s="4">
        <f t="shared" si="12"/>
        <v>40</v>
      </c>
      <c r="T233" s="2">
        <f t="shared" si="22"/>
        <v>7.0140000000000002</v>
      </c>
      <c r="U233" s="2">
        <f t="shared" si="20"/>
        <v>14.785203222918533</v>
      </c>
      <c r="V233" s="2">
        <f t="shared" si="23"/>
        <v>14.81836877523553</v>
      </c>
      <c r="W233" s="2">
        <f t="shared" si="21"/>
        <v>12.947920031360249</v>
      </c>
      <c r="X233" t="s">
        <v>31</v>
      </c>
    </row>
    <row r="234" spans="2:24" x14ac:dyDescent="0.2">
      <c r="B234" s="1" t="s">
        <v>76</v>
      </c>
      <c r="C234">
        <v>175</v>
      </c>
      <c r="D234">
        <v>40</v>
      </c>
      <c r="E234">
        <v>128</v>
      </c>
      <c r="F234">
        <v>16</v>
      </c>
      <c r="G234">
        <v>256</v>
      </c>
      <c r="H234">
        <v>5</v>
      </c>
      <c r="I234">
        <v>5</v>
      </c>
      <c r="J234">
        <v>1</v>
      </c>
      <c r="K234">
        <v>1</v>
      </c>
      <c r="L234">
        <v>2</v>
      </c>
      <c r="M234">
        <v>2</v>
      </c>
      <c r="N234" s="2">
        <v>3.26</v>
      </c>
      <c r="O234" s="2">
        <v>7.1059999999999999</v>
      </c>
      <c r="P234" s="2">
        <v>3.1139999999999999</v>
      </c>
      <c r="R234" s="4">
        <f t="shared" si="11"/>
        <v>87</v>
      </c>
      <c r="S234" s="4">
        <f t="shared" si="12"/>
        <v>19</v>
      </c>
      <c r="T234" s="2">
        <f t="shared" si="22"/>
        <v>13.48</v>
      </c>
      <c r="U234" s="2">
        <f t="shared" si="20"/>
        <v>13.292148220858897</v>
      </c>
      <c r="V234" s="2">
        <f t="shared" si="23"/>
        <v>6.0980021390374333</v>
      </c>
      <c r="W234" s="2">
        <f t="shared" si="21"/>
        <v>13.91535105973025</v>
      </c>
      <c r="X234" t="s">
        <v>31</v>
      </c>
    </row>
    <row r="235" spans="2:24" x14ac:dyDescent="0.2">
      <c r="B235" s="1" t="s">
        <v>76</v>
      </c>
      <c r="C235">
        <v>84</v>
      </c>
      <c r="D235">
        <v>20</v>
      </c>
      <c r="E235">
        <v>256</v>
      </c>
      <c r="F235">
        <v>16</v>
      </c>
      <c r="G235">
        <v>256</v>
      </c>
      <c r="H235">
        <v>3</v>
      </c>
      <c r="I235">
        <v>3</v>
      </c>
      <c r="J235">
        <v>1</v>
      </c>
      <c r="K235">
        <v>1</v>
      </c>
      <c r="L235">
        <v>1</v>
      </c>
      <c r="M235">
        <v>1</v>
      </c>
      <c r="N235" s="2">
        <v>2.359</v>
      </c>
      <c r="O235" s="2">
        <v>2.3730000000000002</v>
      </c>
      <c r="P235" s="2">
        <v>2.2719999999999998</v>
      </c>
      <c r="R235" s="4">
        <f t="shared" si="11"/>
        <v>84</v>
      </c>
      <c r="S235" s="4">
        <f t="shared" si="12"/>
        <v>20</v>
      </c>
      <c r="T235" s="2">
        <f t="shared" si="22"/>
        <v>7.0039999999999996</v>
      </c>
      <c r="U235" s="2">
        <f t="shared" si="20"/>
        <v>13.441686409495549</v>
      </c>
      <c r="V235" s="2">
        <f t="shared" si="23"/>
        <v>13.36238442477876</v>
      </c>
      <c r="W235" s="2">
        <f t="shared" si="21"/>
        <v>13.956398873239438</v>
      </c>
      <c r="X235" t="s">
        <v>31</v>
      </c>
    </row>
    <row r="236" spans="2:24" x14ac:dyDescent="0.2">
      <c r="B236" s="1" t="s">
        <v>76</v>
      </c>
      <c r="C236">
        <v>84</v>
      </c>
      <c r="D236">
        <v>20</v>
      </c>
      <c r="E236">
        <v>256</v>
      </c>
      <c r="F236">
        <v>16</v>
      </c>
      <c r="G236">
        <v>512</v>
      </c>
      <c r="H236">
        <v>5</v>
      </c>
      <c r="I236">
        <v>5</v>
      </c>
      <c r="J236">
        <v>1</v>
      </c>
      <c r="K236">
        <v>1</v>
      </c>
      <c r="L236">
        <v>2</v>
      </c>
      <c r="M236">
        <v>2</v>
      </c>
      <c r="N236" s="2">
        <v>3.2530000000000001</v>
      </c>
      <c r="O236" s="2">
        <v>5.2160000000000002</v>
      </c>
      <c r="P236" s="2">
        <v>2.8919999999999999</v>
      </c>
      <c r="R236" s="4">
        <f t="shared" si="11"/>
        <v>41</v>
      </c>
      <c r="S236" s="4">
        <f t="shared" si="12"/>
        <v>9</v>
      </c>
      <c r="T236" s="2">
        <f t="shared" si="22"/>
        <v>11.361000000000001</v>
      </c>
      <c r="U236" s="2">
        <f t="shared" si="20"/>
        <v>11.894391146633875</v>
      </c>
      <c r="V236" s="2">
        <f t="shared" si="23"/>
        <v>7.4180319018404903</v>
      </c>
      <c r="W236" s="2">
        <f t="shared" si="21"/>
        <v>13.379133609958506</v>
      </c>
      <c r="X236" t="s">
        <v>31</v>
      </c>
    </row>
    <row r="237" spans="2:24" x14ac:dyDescent="0.2">
      <c r="B237" s="1" t="s">
        <v>76</v>
      </c>
      <c r="C237">
        <v>42</v>
      </c>
      <c r="D237">
        <v>10</v>
      </c>
      <c r="E237">
        <v>512</v>
      </c>
      <c r="F237">
        <v>16</v>
      </c>
      <c r="G237">
        <v>512</v>
      </c>
      <c r="H237">
        <v>3</v>
      </c>
      <c r="I237">
        <v>3</v>
      </c>
      <c r="J237">
        <v>1</v>
      </c>
      <c r="K237">
        <v>1</v>
      </c>
      <c r="L237">
        <v>1</v>
      </c>
      <c r="M237">
        <v>1</v>
      </c>
      <c r="N237" s="2">
        <v>2.8170000000000002</v>
      </c>
      <c r="O237" s="2">
        <v>2.7320000000000002</v>
      </c>
      <c r="P237" s="2">
        <v>2.278</v>
      </c>
      <c r="R237" s="4">
        <f t="shared" si="11"/>
        <v>42</v>
      </c>
      <c r="S237" s="4">
        <f t="shared" si="12"/>
        <v>10</v>
      </c>
      <c r="T237" s="2">
        <f t="shared" si="22"/>
        <v>7.827</v>
      </c>
      <c r="U237" s="2">
        <f t="shared" si="20"/>
        <v>11.256279105431311</v>
      </c>
      <c r="V237" s="2">
        <f t="shared" si="23"/>
        <v>11.606492767203514</v>
      </c>
      <c r="W237" s="2">
        <f t="shared" si="21"/>
        <v>13.919639262510975</v>
      </c>
      <c r="X237" t="s">
        <v>31</v>
      </c>
    </row>
    <row r="238" spans="2:24" x14ac:dyDescent="0.2">
      <c r="B238" s="1" t="s">
        <v>80</v>
      </c>
      <c r="C238">
        <v>112</v>
      </c>
      <c r="D238">
        <v>112</v>
      </c>
      <c r="E238">
        <v>64</v>
      </c>
      <c r="F238">
        <v>8</v>
      </c>
      <c r="G238">
        <v>64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0.14799999999999999</v>
      </c>
      <c r="O238" s="2">
        <v>0.14699999999999999</v>
      </c>
      <c r="P238" s="2">
        <v>1.0049999999999999</v>
      </c>
      <c r="R238" s="4">
        <f>1+ROUNDDOWN((($C238-$H238+2*$J238)/$L238),0)</f>
        <v>112</v>
      </c>
      <c r="S238" s="4">
        <f>1+ROUNDDOWN((($D238-$I238+2*$K238)/$M238),0)</f>
        <v>112</v>
      </c>
      <c r="T238" s="2">
        <f t="shared" si="22"/>
        <v>1.2999999999999998</v>
      </c>
      <c r="U238" s="2">
        <f t="shared" si="20"/>
        <v>5.5546188108108119</v>
      </c>
      <c r="V238" s="2">
        <f t="shared" si="23"/>
        <v>5.5924053333333337</v>
      </c>
      <c r="W238" s="2">
        <f t="shared" si="21"/>
        <v>0.81799361592039821</v>
      </c>
      <c r="X238" t="s">
        <v>31</v>
      </c>
    </row>
    <row r="239" spans="2:24" x14ac:dyDescent="0.2">
      <c r="B239" s="1" t="s">
        <v>80</v>
      </c>
      <c r="C239">
        <v>56</v>
      </c>
      <c r="D239">
        <v>56</v>
      </c>
      <c r="E239">
        <v>64</v>
      </c>
      <c r="F239">
        <v>8</v>
      </c>
      <c r="G239">
        <v>256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9.1999999999999998E-2</v>
      </c>
      <c r="O239" s="2">
        <v>0.152</v>
      </c>
      <c r="P239" s="2">
        <v>0.54300000000000004</v>
      </c>
      <c r="R239" s="4">
        <f t="shared" si="11"/>
        <v>56</v>
      </c>
      <c r="S239" s="4">
        <f t="shared" si="12"/>
        <v>56</v>
      </c>
      <c r="T239" s="2">
        <f t="shared" si="22"/>
        <v>0.78700000000000003</v>
      </c>
      <c r="U239" s="2">
        <f t="shared" si="20"/>
        <v>8.9356911304347832</v>
      </c>
      <c r="V239" s="2">
        <f t="shared" si="23"/>
        <v>5.4084446315789476</v>
      </c>
      <c r="W239" s="2">
        <f t="shared" si="21"/>
        <v>1.5139660847145486</v>
      </c>
      <c r="X239" t="s">
        <v>31</v>
      </c>
    </row>
    <row r="240" spans="2:24" x14ac:dyDescent="0.2">
      <c r="B240" s="1" t="s">
        <v>80</v>
      </c>
      <c r="C240">
        <v>56</v>
      </c>
      <c r="D240">
        <v>56</v>
      </c>
      <c r="E240">
        <v>256</v>
      </c>
      <c r="F240">
        <v>8</v>
      </c>
      <c r="G240">
        <v>64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 s="2">
        <v>0.151</v>
      </c>
      <c r="O240" s="2">
        <v>8.6999999999999994E-2</v>
      </c>
      <c r="P240" s="2">
        <v>0.52600000000000002</v>
      </c>
      <c r="R240" s="4">
        <f t="shared" si="11"/>
        <v>56</v>
      </c>
      <c r="S240" s="4">
        <f t="shared" si="12"/>
        <v>56</v>
      </c>
      <c r="T240" s="2">
        <f t="shared" si="22"/>
        <v>0.76400000000000001</v>
      </c>
      <c r="U240" s="2">
        <f t="shared" ref="U240:U269" si="24">(2*$R240*$S240*$F240*$G240*$E240*$I240*$H240)/(N240/1000)/10^12</f>
        <v>5.4442621456953653</v>
      </c>
      <c r="V240" s="2">
        <f t="shared" si="23"/>
        <v>9.4492365977011481</v>
      </c>
      <c r="W240" s="2">
        <f t="shared" ref="W240:W269" si="25">(2*$R240*$S240*$F240*$G240*$E240*$I240*$H240)/(P240/1000)/10^12</f>
        <v>1.562896547528517</v>
      </c>
      <c r="X240" t="s">
        <v>31</v>
      </c>
    </row>
    <row r="241" spans="2:24" x14ac:dyDescent="0.2">
      <c r="B241" s="1" t="s">
        <v>80</v>
      </c>
      <c r="C241">
        <v>56</v>
      </c>
      <c r="D241">
        <v>56</v>
      </c>
      <c r="E241">
        <v>256</v>
      </c>
      <c r="F241">
        <v>8</v>
      </c>
      <c r="G241">
        <v>128</v>
      </c>
      <c r="H241">
        <v>1</v>
      </c>
      <c r="I241">
        <v>1</v>
      </c>
      <c r="J241">
        <v>0</v>
      </c>
      <c r="K241">
        <v>0</v>
      </c>
      <c r="L241">
        <v>2</v>
      </c>
      <c r="M241">
        <v>2</v>
      </c>
      <c r="N241" s="2">
        <v>6.0999999999999999E-2</v>
      </c>
      <c r="O241" s="2">
        <v>0.14299999999999999</v>
      </c>
      <c r="P241" s="2">
        <v>0.245</v>
      </c>
      <c r="R241" s="4">
        <f t="shared" ref="R241:R260" si="26">1+ROUNDDOWN((($C241-$H241+2*$J241)/$L241),0)</f>
        <v>28</v>
      </c>
      <c r="S241" s="4">
        <f t="shared" ref="S241:S260" si="27">1+ROUNDDOWN((($D241-$I241+2*$K241)/$M241),0)</f>
        <v>28</v>
      </c>
      <c r="T241" s="2">
        <f t="shared" si="22"/>
        <v>0.44899999999999995</v>
      </c>
      <c r="U241" s="2">
        <f t="shared" si="24"/>
        <v>6.738390032786886</v>
      </c>
      <c r="V241" s="2">
        <f t="shared" si="23"/>
        <v>2.8744181258741266</v>
      </c>
      <c r="W241" s="2">
        <f t="shared" si="25"/>
        <v>1.6777215999999999</v>
      </c>
      <c r="X241" t="s">
        <v>31</v>
      </c>
    </row>
    <row r="242" spans="2:24" x14ac:dyDescent="0.2">
      <c r="B242" s="1" t="s">
        <v>80</v>
      </c>
      <c r="C242" s="1">
        <v>28</v>
      </c>
      <c r="D242" s="1">
        <v>28</v>
      </c>
      <c r="E242" s="1">
        <v>128</v>
      </c>
      <c r="F242">
        <v>8</v>
      </c>
      <c r="G242" s="1">
        <v>512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8.5999999999999993E-2</v>
      </c>
      <c r="O242" s="2">
        <v>0.106</v>
      </c>
      <c r="P242" s="2">
        <v>0.28999999999999998</v>
      </c>
      <c r="R242" s="4">
        <f t="shared" si="26"/>
        <v>28</v>
      </c>
      <c r="S242" s="4">
        <f t="shared" si="27"/>
        <v>28</v>
      </c>
      <c r="T242" s="2">
        <f t="shared" si="22"/>
        <v>0.48199999999999998</v>
      </c>
      <c r="U242" s="2">
        <f t="shared" si="24"/>
        <v>9.5591114418604661</v>
      </c>
      <c r="V242" s="2">
        <f t="shared" si="23"/>
        <v>7.755505509433962</v>
      </c>
      <c r="W242" s="2">
        <f t="shared" si="25"/>
        <v>2.8347709793103446</v>
      </c>
      <c r="X242" t="s">
        <v>31</v>
      </c>
    </row>
    <row r="243" spans="2:24" x14ac:dyDescent="0.2">
      <c r="B243" s="1" t="s">
        <v>80</v>
      </c>
      <c r="C243" s="1">
        <v>28</v>
      </c>
      <c r="D243" s="1">
        <v>28</v>
      </c>
      <c r="E243" s="1">
        <v>512</v>
      </c>
      <c r="F243">
        <v>8</v>
      </c>
      <c r="G243" s="1">
        <v>128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1</v>
      </c>
      <c r="N243" s="2">
        <v>0.104</v>
      </c>
      <c r="O243" s="2">
        <v>8.5999999999999993E-2</v>
      </c>
      <c r="P243" s="2">
        <v>0.28999999999999998</v>
      </c>
      <c r="R243" s="4">
        <f t="shared" si="26"/>
        <v>28</v>
      </c>
      <c r="S243" s="4">
        <f t="shared" si="27"/>
        <v>28</v>
      </c>
      <c r="T243" s="2">
        <f t="shared" si="22"/>
        <v>0.48</v>
      </c>
      <c r="U243" s="2">
        <f t="shared" si="24"/>
        <v>7.9046498461538466</v>
      </c>
      <c r="V243" s="2">
        <f t="shared" si="23"/>
        <v>9.5591114418604661</v>
      </c>
      <c r="W243" s="2">
        <f t="shared" si="25"/>
        <v>2.8347709793103446</v>
      </c>
      <c r="X243" t="s">
        <v>31</v>
      </c>
    </row>
    <row r="244" spans="2:24" x14ac:dyDescent="0.2">
      <c r="B244" s="1" t="s">
        <v>80</v>
      </c>
      <c r="C244" s="1">
        <v>28</v>
      </c>
      <c r="D244" s="1">
        <v>28</v>
      </c>
      <c r="E244" s="1">
        <v>512</v>
      </c>
      <c r="F244">
        <v>8</v>
      </c>
      <c r="G244" s="1">
        <v>256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2</v>
      </c>
      <c r="N244" s="2">
        <v>0.10299999999999999</v>
      </c>
      <c r="O244" s="2">
        <v>0.13300000000000001</v>
      </c>
      <c r="P244" s="2">
        <v>0.156</v>
      </c>
      <c r="R244" s="4">
        <f t="shared" si="26"/>
        <v>14</v>
      </c>
      <c r="S244" s="4">
        <f t="shared" si="27"/>
        <v>14</v>
      </c>
      <c r="T244" s="2">
        <f t="shared" si="22"/>
        <v>0.39200000000000002</v>
      </c>
      <c r="U244" s="2">
        <f t="shared" si="24"/>
        <v>3.9906970097087378</v>
      </c>
      <c r="V244" s="2">
        <f t="shared" si="23"/>
        <v>3.0905397894736839</v>
      </c>
      <c r="W244" s="2">
        <f t="shared" si="25"/>
        <v>2.6348832820512822</v>
      </c>
      <c r="X244" t="s">
        <v>31</v>
      </c>
    </row>
    <row r="245" spans="2:24" x14ac:dyDescent="0.2">
      <c r="B245" s="1" t="s">
        <v>80</v>
      </c>
      <c r="C245" s="1">
        <v>14</v>
      </c>
      <c r="D245" s="1">
        <v>14</v>
      </c>
      <c r="E245" s="1">
        <v>256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1</v>
      </c>
      <c r="M245" s="1">
        <v>1</v>
      </c>
      <c r="N245" s="2">
        <v>0.104</v>
      </c>
      <c r="O245" s="2">
        <v>0.191</v>
      </c>
      <c r="P245" s="2">
        <v>0.17199999999999999</v>
      </c>
      <c r="R245" s="4">
        <f t="shared" si="26"/>
        <v>14</v>
      </c>
      <c r="S245" s="4">
        <f t="shared" si="27"/>
        <v>14</v>
      </c>
      <c r="T245" s="2">
        <f t="shared" si="22"/>
        <v>0.46699999999999997</v>
      </c>
      <c r="U245" s="2">
        <f t="shared" si="24"/>
        <v>7.9046498461538466</v>
      </c>
      <c r="V245" s="2">
        <f t="shared" si="23"/>
        <v>4.3041025340314132</v>
      </c>
      <c r="W245" s="2">
        <f t="shared" si="25"/>
        <v>4.7795557209302331</v>
      </c>
      <c r="X245" t="s">
        <v>31</v>
      </c>
    </row>
    <row r="246" spans="2:24" x14ac:dyDescent="0.2">
      <c r="B246" s="1" t="s">
        <v>80</v>
      </c>
      <c r="C246" s="1">
        <v>28</v>
      </c>
      <c r="D246" s="1">
        <v>28</v>
      </c>
      <c r="E246" s="1">
        <v>512</v>
      </c>
      <c r="F246">
        <v>8</v>
      </c>
      <c r="G246" s="1">
        <v>1024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2">
        <v>0.189</v>
      </c>
      <c r="O246" s="2">
        <v>0.34399999999999997</v>
      </c>
      <c r="P246" s="2">
        <v>0.22500000000000001</v>
      </c>
      <c r="R246" s="4">
        <f t="shared" si="26"/>
        <v>14</v>
      </c>
      <c r="S246" s="4">
        <f t="shared" si="27"/>
        <v>14</v>
      </c>
      <c r="T246" s="2">
        <f t="shared" si="22"/>
        <v>0.7579999999999999</v>
      </c>
      <c r="U246" s="2">
        <f t="shared" si="24"/>
        <v>8.6992971851851841</v>
      </c>
      <c r="V246" s="2">
        <f t="shared" si="23"/>
        <v>4.7795557209302331</v>
      </c>
      <c r="W246" s="2">
        <f t="shared" si="25"/>
        <v>7.3074096355555556</v>
      </c>
      <c r="X246" t="s">
        <v>31</v>
      </c>
    </row>
    <row r="247" spans="2:24" x14ac:dyDescent="0.2">
      <c r="B247" s="1" t="s">
        <v>80</v>
      </c>
      <c r="C247" s="1">
        <v>14</v>
      </c>
      <c r="D247" s="1">
        <v>14</v>
      </c>
      <c r="E247" s="1">
        <v>1024</v>
      </c>
      <c r="F247">
        <v>8</v>
      </c>
      <c r="G247" s="1">
        <v>256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0.189</v>
      </c>
      <c r="O247" s="2">
        <v>0.105</v>
      </c>
      <c r="P247" s="2">
        <v>0.17100000000000001</v>
      </c>
      <c r="R247" s="4">
        <f t="shared" si="26"/>
        <v>14</v>
      </c>
      <c r="S247" s="4">
        <f t="shared" si="27"/>
        <v>14</v>
      </c>
      <c r="T247" s="2">
        <f t="shared" si="22"/>
        <v>0.46499999999999997</v>
      </c>
      <c r="U247" s="2">
        <f t="shared" si="24"/>
        <v>4.3496485925925921</v>
      </c>
      <c r="V247" s="2">
        <f t="shared" si="23"/>
        <v>7.8293674666666666</v>
      </c>
      <c r="W247" s="2">
        <f t="shared" si="25"/>
        <v>4.8075063391812858</v>
      </c>
      <c r="X247" t="s">
        <v>31</v>
      </c>
    </row>
    <row r="248" spans="2:24" x14ac:dyDescent="0.2">
      <c r="B248" s="1" t="s">
        <v>80</v>
      </c>
      <c r="C248" s="1">
        <v>14</v>
      </c>
      <c r="D248" s="1">
        <v>14</v>
      </c>
      <c r="E248" s="1">
        <v>256</v>
      </c>
      <c r="F248">
        <v>8</v>
      </c>
      <c r="G248" s="1">
        <v>1024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2">
        <v>0.104</v>
      </c>
      <c r="O248" s="2">
        <v>0.191</v>
      </c>
      <c r="P248" s="2">
        <v>0.17100000000000001</v>
      </c>
      <c r="R248" s="4">
        <f t="shared" si="26"/>
        <v>14</v>
      </c>
      <c r="S248" s="4">
        <f t="shared" si="27"/>
        <v>14</v>
      </c>
      <c r="T248" s="2">
        <f t="shared" si="22"/>
        <v>0.46599999999999997</v>
      </c>
      <c r="U248" s="2">
        <f t="shared" si="24"/>
        <v>7.9046498461538466</v>
      </c>
      <c r="V248" s="2">
        <f t="shared" si="23"/>
        <v>4.3041025340314132</v>
      </c>
      <c r="W248" s="2">
        <f t="shared" si="25"/>
        <v>4.8075063391812858</v>
      </c>
      <c r="X248" t="s">
        <v>31</v>
      </c>
    </row>
    <row r="249" spans="2:24" x14ac:dyDescent="0.2">
      <c r="B249" s="1" t="s">
        <v>80</v>
      </c>
      <c r="C249" s="1">
        <v>14</v>
      </c>
      <c r="D249" s="1">
        <v>14</v>
      </c>
      <c r="E249" s="1">
        <v>1024</v>
      </c>
      <c r="F249">
        <v>8</v>
      </c>
      <c r="G249" s="1">
        <v>512</v>
      </c>
      <c r="H249" s="1">
        <v>1</v>
      </c>
      <c r="I249" s="1">
        <v>1</v>
      </c>
      <c r="J249" s="1">
        <v>0</v>
      </c>
      <c r="K249" s="1">
        <v>0</v>
      </c>
      <c r="L249" s="1">
        <v>2</v>
      </c>
      <c r="M249" s="1">
        <v>2</v>
      </c>
      <c r="N249" s="2">
        <v>0.189</v>
      </c>
      <c r="O249" s="2">
        <v>0.09</v>
      </c>
      <c r="P249" s="2">
        <v>9.8000000000000004E-2</v>
      </c>
      <c r="R249" s="4">
        <f t="shared" si="26"/>
        <v>7</v>
      </c>
      <c r="S249" s="4">
        <f t="shared" si="27"/>
        <v>7</v>
      </c>
      <c r="T249" s="2">
        <f t="shared" si="22"/>
        <v>0.377</v>
      </c>
      <c r="U249" s="2">
        <f t="shared" si="24"/>
        <v>2.174824296296296</v>
      </c>
      <c r="V249" s="2">
        <f t="shared" si="23"/>
        <v>4.567131022222223</v>
      </c>
      <c r="W249" s="2">
        <f t="shared" si="25"/>
        <v>4.1943039999999998</v>
      </c>
      <c r="X249" t="s">
        <v>31</v>
      </c>
    </row>
    <row r="250" spans="2:24" x14ac:dyDescent="0.2">
      <c r="B250" s="1" t="s">
        <v>80</v>
      </c>
      <c r="C250" s="1">
        <v>7</v>
      </c>
      <c r="D250" s="1">
        <v>7</v>
      </c>
      <c r="E250" s="1">
        <v>512</v>
      </c>
      <c r="F250">
        <v>8</v>
      </c>
      <c r="G250" s="1">
        <v>512</v>
      </c>
      <c r="H250" s="1">
        <v>3</v>
      </c>
      <c r="I250" s="1">
        <v>3</v>
      </c>
      <c r="J250" s="1">
        <v>1</v>
      </c>
      <c r="K250" s="1">
        <v>1</v>
      </c>
      <c r="L250" s="1">
        <v>1</v>
      </c>
      <c r="M250" s="1">
        <v>1</v>
      </c>
      <c r="N250" s="2">
        <v>0.79</v>
      </c>
      <c r="O250" s="2">
        <v>0.80800000000000005</v>
      </c>
      <c r="P250" s="2">
        <v>0.251</v>
      </c>
      <c r="R250" s="4">
        <f t="shared" si="26"/>
        <v>7</v>
      </c>
      <c r="S250" s="4">
        <f t="shared" si="27"/>
        <v>7</v>
      </c>
      <c r="T250" s="2">
        <f t="shared" si="22"/>
        <v>1.8490000000000002</v>
      </c>
      <c r="U250" s="2">
        <f t="shared" si="24"/>
        <v>2.3413772962025319</v>
      </c>
      <c r="V250" s="2">
        <f t="shared" si="23"/>
        <v>2.2892179009900993</v>
      </c>
      <c r="W250" s="2">
        <f t="shared" si="25"/>
        <v>7.3692751553784861</v>
      </c>
      <c r="X250" t="s">
        <v>31</v>
      </c>
    </row>
    <row r="251" spans="2:24" x14ac:dyDescent="0.2">
      <c r="B251" s="1" t="s">
        <v>80</v>
      </c>
      <c r="C251" s="1">
        <v>7</v>
      </c>
      <c r="D251" s="1">
        <v>7</v>
      </c>
      <c r="E251" s="1">
        <v>512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1</v>
      </c>
      <c r="N251" s="2">
        <v>0.107</v>
      </c>
      <c r="O251" s="2">
        <v>0.36299999999999999</v>
      </c>
      <c r="P251" s="2">
        <v>0.13900000000000001</v>
      </c>
      <c r="R251" s="4">
        <f t="shared" si="26"/>
        <v>7</v>
      </c>
      <c r="S251" s="4">
        <f t="shared" si="27"/>
        <v>7</v>
      </c>
      <c r="T251" s="2">
        <f t="shared" si="22"/>
        <v>0.60899999999999999</v>
      </c>
      <c r="U251" s="2">
        <f t="shared" si="24"/>
        <v>7.6830241495327103</v>
      </c>
      <c r="V251" s="2">
        <f t="shared" si="23"/>
        <v>2.2646930688705234</v>
      </c>
      <c r="W251" s="2">
        <f t="shared" si="25"/>
        <v>5.9142703884892081</v>
      </c>
      <c r="X251" t="s">
        <v>31</v>
      </c>
    </row>
    <row r="252" spans="2:24" x14ac:dyDescent="0.2">
      <c r="B252" s="1" t="s">
        <v>80</v>
      </c>
      <c r="C252" s="1">
        <v>14</v>
      </c>
      <c r="D252" s="1">
        <v>14</v>
      </c>
      <c r="E252" s="1">
        <v>1024</v>
      </c>
      <c r="F252">
        <v>8</v>
      </c>
      <c r="G252" s="1">
        <v>2048</v>
      </c>
      <c r="H252" s="1">
        <v>1</v>
      </c>
      <c r="I252" s="1">
        <v>1</v>
      </c>
      <c r="J252" s="1">
        <v>0</v>
      </c>
      <c r="K252" s="1">
        <v>0</v>
      </c>
      <c r="L252" s="1">
        <v>2</v>
      </c>
      <c r="M252" s="1">
        <v>2</v>
      </c>
      <c r="N252" s="2">
        <v>0.191</v>
      </c>
      <c r="O252" s="2">
        <v>0.27800000000000002</v>
      </c>
      <c r="P252" s="2">
        <v>0.26600000000000001</v>
      </c>
      <c r="R252" s="4">
        <f t="shared" si="26"/>
        <v>7</v>
      </c>
      <c r="S252" s="4">
        <f t="shared" si="27"/>
        <v>7</v>
      </c>
      <c r="T252" s="2">
        <f t="shared" si="22"/>
        <v>0.7350000000000001</v>
      </c>
      <c r="U252" s="2">
        <f t="shared" si="24"/>
        <v>8.6082050680628264</v>
      </c>
      <c r="V252" s="2">
        <f t="shared" si="23"/>
        <v>5.9142703884892081</v>
      </c>
      <c r="W252" s="2">
        <f t="shared" si="25"/>
        <v>6.1810795789473678</v>
      </c>
      <c r="X252" t="s">
        <v>31</v>
      </c>
    </row>
    <row r="253" spans="2:24" x14ac:dyDescent="0.2">
      <c r="B253" s="1" t="s">
        <v>80</v>
      </c>
      <c r="C253" s="1">
        <v>7</v>
      </c>
      <c r="D253" s="1">
        <v>7</v>
      </c>
      <c r="E253" s="1">
        <v>2048</v>
      </c>
      <c r="F253">
        <v>8</v>
      </c>
      <c r="G253" s="1">
        <v>512</v>
      </c>
      <c r="H253" s="1">
        <v>1</v>
      </c>
      <c r="I253" s="1">
        <v>1</v>
      </c>
      <c r="J253" s="1">
        <v>0</v>
      </c>
      <c r="K253" s="1">
        <v>0</v>
      </c>
      <c r="L253" s="1">
        <v>1</v>
      </c>
      <c r="M253" s="1">
        <v>1</v>
      </c>
      <c r="N253" s="2">
        <v>0.36099999999999999</v>
      </c>
      <c r="O253" s="2">
        <v>0.107</v>
      </c>
      <c r="P253" s="2">
        <v>0.14099999999999999</v>
      </c>
      <c r="R253" s="4">
        <f t="shared" si="26"/>
        <v>7</v>
      </c>
      <c r="S253" s="4">
        <f t="shared" si="27"/>
        <v>7</v>
      </c>
      <c r="T253" s="2">
        <f t="shared" si="22"/>
        <v>0.60899999999999999</v>
      </c>
      <c r="U253" s="2">
        <f t="shared" si="24"/>
        <v>2.2772398448753464</v>
      </c>
      <c r="V253" s="2">
        <f t="shared" si="23"/>
        <v>7.6830241495327103</v>
      </c>
      <c r="W253" s="2">
        <f t="shared" si="25"/>
        <v>5.8303800283687952</v>
      </c>
      <c r="X253" t="s">
        <v>31</v>
      </c>
    </row>
    <row r="254" spans="2:24" x14ac:dyDescent="0.2">
      <c r="B254" s="1" t="s">
        <v>80</v>
      </c>
      <c r="C254">
        <v>112</v>
      </c>
      <c r="D254">
        <v>112</v>
      </c>
      <c r="E254">
        <v>64</v>
      </c>
      <c r="F254">
        <v>16</v>
      </c>
      <c r="G254">
        <v>64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0.27200000000000002</v>
      </c>
      <c r="O254" s="2">
        <v>0.26900000000000002</v>
      </c>
      <c r="P254" s="2">
        <v>1.304</v>
      </c>
      <c r="R254" s="4">
        <f t="shared" si="26"/>
        <v>112</v>
      </c>
      <c r="S254" s="4">
        <f t="shared" si="27"/>
        <v>112</v>
      </c>
      <c r="T254" s="2">
        <f t="shared" si="22"/>
        <v>1.8450000000000002</v>
      </c>
      <c r="U254" s="2">
        <f t="shared" si="24"/>
        <v>6.0447322352941182</v>
      </c>
      <c r="V254" s="2">
        <f t="shared" si="23"/>
        <v>6.1121456059479549</v>
      </c>
      <c r="W254" s="2">
        <f t="shared" si="25"/>
        <v>1.260864392638037</v>
      </c>
      <c r="X254" t="s">
        <v>31</v>
      </c>
    </row>
    <row r="255" spans="2:24" x14ac:dyDescent="0.2">
      <c r="B255" s="1" t="s">
        <v>80</v>
      </c>
      <c r="C255">
        <v>56</v>
      </c>
      <c r="D255">
        <v>56</v>
      </c>
      <c r="E255">
        <v>64</v>
      </c>
      <c r="F255">
        <v>16</v>
      </c>
      <c r="G255">
        <v>256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0.16300000000000001</v>
      </c>
      <c r="O255" s="2">
        <v>0.28899999999999998</v>
      </c>
      <c r="P255" s="2">
        <v>0.7</v>
      </c>
      <c r="R255" s="4">
        <f t="shared" si="26"/>
        <v>56</v>
      </c>
      <c r="S255" s="4">
        <f t="shared" si="27"/>
        <v>56</v>
      </c>
      <c r="T255" s="2">
        <f t="shared" si="22"/>
        <v>1.1519999999999999</v>
      </c>
      <c r="U255" s="2">
        <f t="shared" si="24"/>
        <v>10.086915141104296</v>
      </c>
      <c r="V255" s="2">
        <f t="shared" si="23"/>
        <v>5.6891597508650529</v>
      </c>
      <c r="W255" s="2">
        <f t="shared" si="25"/>
        <v>2.3488102400000002</v>
      </c>
      <c r="X255" t="s">
        <v>31</v>
      </c>
    </row>
    <row r="256" spans="2:24" x14ac:dyDescent="0.2">
      <c r="B256" s="1" t="s">
        <v>80</v>
      </c>
      <c r="C256">
        <v>56</v>
      </c>
      <c r="D256">
        <v>56</v>
      </c>
      <c r="E256">
        <v>256</v>
      </c>
      <c r="F256">
        <v>16</v>
      </c>
      <c r="G256">
        <v>64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 s="2">
        <v>0.28799999999999998</v>
      </c>
      <c r="O256" s="2">
        <v>0.16</v>
      </c>
      <c r="P256" s="2">
        <v>0.68799999999999994</v>
      </c>
      <c r="R256" s="4">
        <f t="shared" si="26"/>
        <v>56</v>
      </c>
      <c r="S256" s="4">
        <f t="shared" si="27"/>
        <v>56</v>
      </c>
      <c r="T256" s="2">
        <f t="shared" si="22"/>
        <v>1.1359999999999999</v>
      </c>
      <c r="U256" s="2">
        <f t="shared" si="24"/>
        <v>5.7089137777777781</v>
      </c>
      <c r="V256" s="2">
        <f t="shared" si="23"/>
        <v>10.276044799999999</v>
      </c>
      <c r="W256" s="2">
        <f t="shared" si="25"/>
        <v>2.3897778604651165</v>
      </c>
      <c r="X256" t="s">
        <v>31</v>
      </c>
    </row>
    <row r="257" spans="2:24" x14ac:dyDescent="0.2">
      <c r="B257" s="1" t="s">
        <v>80</v>
      </c>
      <c r="C257">
        <v>56</v>
      </c>
      <c r="D257">
        <v>56</v>
      </c>
      <c r="E257">
        <v>256</v>
      </c>
      <c r="F257">
        <v>16</v>
      </c>
      <c r="G257">
        <v>128</v>
      </c>
      <c r="H257">
        <v>1</v>
      </c>
      <c r="I257">
        <v>1</v>
      </c>
      <c r="J257">
        <v>0</v>
      </c>
      <c r="K257">
        <v>0</v>
      </c>
      <c r="L257">
        <v>2</v>
      </c>
      <c r="M257">
        <v>2</v>
      </c>
      <c r="N257" s="2">
        <v>0.105</v>
      </c>
      <c r="O257" s="2">
        <v>0.251</v>
      </c>
      <c r="P257" s="2">
        <v>0.29799999999999999</v>
      </c>
      <c r="R257" s="4">
        <f t="shared" si="26"/>
        <v>28</v>
      </c>
      <c r="S257" s="4">
        <f t="shared" si="27"/>
        <v>28</v>
      </c>
      <c r="T257" s="2">
        <f t="shared" si="22"/>
        <v>0.65399999999999991</v>
      </c>
      <c r="U257" s="2">
        <f t="shared" si="24"/>
        <v>7.8293674666666666</v>
      </c>
      <c r="V257" s="2">
        <f t="shared" si="23"/>
        <v>3.2752334023904384</v>
      </c>
      <c r="W257" s="2">
        <f t="shared" si="25"/>
        <v>2.7586697449664435</v>
      </c>
      <c r="X257" t="s">
        <v>31</v>
      </c>
    </row>
    <row r="258" spans="2:24" x14ac:dyDescent="0.2">
      <c r="B258" s="1" t="s">
        <v>80</v>
      </c>
      <c r="C258" s="1">
        <v>28</v>
      </c>
      <c r="D258" s="1">
        <v>28</v>
      </c>
      <c r="E258" s="1">
        <v>128</v>
      </c>
      <c r="F258">
        <v>16</v>
      </c>
      <c r="G258" s="1">
        <v>512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0.14199999999999999</v>
      </c>
      <c r="O258" s="2">
        <v>0.19</v>
      </c>
      <c r="P258" s="2">
        <v>0.373</v>
      </c>
      <c r="R258" s="4">
        <f t="shared" si="26"/>
        <v>28</v>
      </c>
      <c r="S258" s="4">
        <f t="shared" si="27"/>
        <v>28</v>
      </c>
      <c r="T258" s="2">
        <f t="shared" si="22"/>
        <v>0.70499999999999996</v>
      </c>
      <c r="U258" s="2">
        <f t="shared" si="24"/>
        <v>11.578642028169016</v>
      </c>
      <c r="V258" s="2">
        <f t="shared" si="23"/>
        <v>8.6535114105263151</v>
      </c>
      <c r="W258" s="2">
        <f t="shared" si="25"/>
        <v>4.4079548739946377</v>
      </c>
      <c r="X258" t="s">
        <v>31</v>
      </c>
    </row>
    <row r="259" spans="2:24" x14ac:dyDescent="0.2">
      <c r="B259" s="1" t="s">
        <v>80</v>
      </c>
      <c r="C259" s="1">
        <v>28</v>
      </c>
      <c r="D259" s="1">
        <v>28</v>
      </c>
      <c r="E259" s="1">
        <v>512</v>
      </c>
      <c r="F259">
        <v>16</v>
      </c>
      <c r="G259" s="1">
        <v>128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2">
        <v>0.189</v>
      </c>
      <c r="O259" s="2">
        <v>0.14299999999999999</v>
      </c>
      <c r="P259" s="2">
        <v>0.37</v>
      </c>
      <c r="R259" s="4">
        <f t="shared" si="26"/>
        <v>28</v>
      </c>
      <c r="S259" s="4">
        <f t="shared" si="27"/>
        <v>28</v>
      </c>
      <c r="T259" s="2">
        <f t="shared" si="22"/>
        <v>0.70199999999999996</v>
      </c>
      <c r="U259" s="2">
        <f t="shared" si="24"/>
        <v>8.6992971851851841</v>
      </c>
      <c r="V259" s="2">
        <f t="shared" si="23"/>
        <v>11.497672503496506</v>
      </c>
      <c r="W259" s="2">
        <f t="shared" si="25"/>
        <v>4.4436950486486486</v>
      </c>
      <c r="X259" t="s">
        <v>31</v>
      </c>
    </row>
    <row r="260" spans="2:24" x14ac:dyDescent="0.2">
      <c r="B260" s="1" t="s">
        <v>80</v>
      </c>
      <c r="C260" s="1">
        <v>28</v>
      </c>
      <c r="D260" s="1">
        <v>28</v>
      </c>
      <c r="E260" s="1">
        <v>512</v>
      </c>
      <c r="F260">
        <v>16</v>
      </c>
      <c r="G260" s="1">
        <v>256</v>
      </c>
      <c r="H260" s="1">
        <v>1</v>
      </c>
      <c r="I260" s="1">
        <v>1</v>
      </c>
      <c r="J260" s="1">
        <v>0</v>
      </c>
      <c r="K260" s="1">
        <v>0</v>
      </c>
      <c r="L260" s="1">
        <v>2</v>
      </c>
      <c r="M260" s="1">
        <v>2</v>
      </c>
      <c r="N260" s="2">
        <v>0.105</v>
      </c>
      <c r="O260" s="2">
        <v>0.20799999999999999</v>
      </c>
      <c r="P260" s="2">
        <v>0.20100000000000001</v>
      </c>
      <c r="R260" s="4">
        <f t="shared" si="26"/>
        <v>14</v>
      </c>
      <c r="S260" s="4">
        <f t="shared" si="27"/>
        <v>14</v>
      </c>
      <c r="T260" s="2">
        <f t="shared" si="22"/>
        <v>0.51400000000000001</v>
      </c>
      <c r="U260" s="2">
        <f t="shared" si="24"/>
        <v>7.8293674666666666</v>
      </c>
      <c r="V260" s="2">
        <f t="shared" si="23"/>
        <v>3.9523249230769233</v>
      </c>
      <c r="W260" s="2">
        <f t="shared" si="25"/>
        <v>4.0899680796019897</v>
      </c>
      <c r="X260" t="s">
        <v>31</v>
      </c>
    </row>
    <row r="261" spans="2:24" x14ac:dyDescent="0.2">
      <c r="B261" s="1" t="s">
        <v>80</v>
      </c>
      <c r="C261" s="1">
        <v>14</v>
      </c>
      <c r="D261" s="1">
        <v>14</v>
      </c>
      <c r="E261" s="1">
        <v>256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2">
        <v>0.20799999999999999</v>
      </c>
      <c r="O261" s="2">
        <v>0.192</v>
      </c>
      <c r="P261" s="2">
        <v>0.22500000000000001</v>
      </c>
      <c r="R261" s="4">
        <f>1+ROUNDDOWN((($C261-$H261+2*$J261)/$L261),0)</f>
        <v>14</v>
      </c>
      <c r="S261" s="4">
        <f>1+ROUNDDOWN((($D261-$I261+2*$K261)/$M261),0)</f>
        <v>14</v>
      </c>
      <c r="T261" s="2">
        <f t="shared" si="22"/>
        <v>0.625</v>
      </c>
      <c r="U261" s="2">
        <f t="shared" si="24"/>
        <v>7.9046498461538466</v>
      </c>
      <c r="V261" s="2">
        <f t="shared" si="23"/>
        <v>8.5633706666666658</v>
      </c>
      <c r="W261" s="2">
        <f t="shared" si="25"/>
        <v>7.3074096355555556</v>
      </c>
      <c r="X261" t="s">
        <v>31</v>
      </c>
    </row>
    <row r="262" spans="2:24" x14ac:dyDescent="0.2">
      <c r="B262" s="1" t="s">
        <v>80</v>
      </c>
      <c r="C262" s="1">
        <v>28</v>
      </c>
      <c r="D262" s="1">
        <v>28</v>
      </c>
      <c r="E262" s="1">
        <v>512</v>
      </c>
      <c r="F262">
        <v>16</v>
      </c>
      <c r="G262" s="1">
        <v>1024</v>
      </c>
      <c r="H262" s="1">
        <v>1</v>
      </c>
      <c r="I262" s="1">
        <v>1</v>
      </c>
      <c r="J262" s="1">
        <v>0</v>
      </c>
      <c r="K262" s="1">
        <v>0</v>
      </c>
      <c r="L262" s="1">
        <v>2</v>
      </c>
      <c r="M262" s="1">
        <v>2</v>
      </c>
      <c r="N262" s="2">
        <v>0.36599999999999999</v>
      </c>
      <c r="O262" s="2">
        <v>0.49399999999999999</v>
      </c>
      <c r="P262" s="2">
        <v>0.36499999999999999</v>
      </c>
      <c r="R262" s="4">
        <f t="shared" ref="R262:R269" si="28">1+ROUNDDOWN((($C262-$H262+2*$J262)/$L262),0)</f>
        <v>14</v>
      </c>
      <c r="S262" s="4">
        <f t="shared" ref="S262:S269" si="29">1+ROUNDDOWN((($D262-$I262+2*$K262)/$M262),0)</f>
        <v>14</v>
      </c>
      <c r="T262" s="2">
        <f t="shared" si="22"/>
        <v>1.2250000000000001</v>
      </c>
      <c r="U262" s="2">
        <f t="shared" si="24"/>
        <v>8.9845200437158468</v>
      </c>
      <c r="V262" s="2">
        <f t="shared" si="23"/>
        <v>6.6565472388663975</v>
      </c>
      <c r="W262" s="2">
        <f t="shared" si="25"/>
        <v>9.0091351671232882</v>
      </c>
      <c r="X262" t="s">
        <v>31</v>
      </c>
    </row>
    <row r="263" spans="2:24" x14ac:dyDescent="0.2">
      <c r="B263" s="1" t="s">
        <v>80</v>
      </c>
      <c r="C263" s="1">
        <v>14</v>
      </c>
      <c r="D263" s="1">
        <v>14</v>
      </c>
      <c r="E263" s="1">
        <v>1024</v>
      </c>
      <c r="F263">
        <v>16</v>
      </c>
      <c r="G263" s="1">
        <v>256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0.19</v>
      </c>
      <c r="O263" s="2">
        <v>0.20399999999999999</v>
      </c>
      <c r="P263" s="2">
        <v>0.22500000000000001</v>
      </c>
      <c r="R263" s="4">
        <f t="shared" si="28"/>
        <v>14</v>
      </c>
      <c r="S263" s="4">
        <f t="shared" si="29"/>
        <v>14</v>
      </c>
      <c r="T263" s="2">
        <f t="shared" si="22"/>
        <v>0.61899999999999999</v>
      </c>
      <c r="U263" s="2">
        <f t="shared" si="24"/>
        <v>8.6535114105263151</v>
      </c>
      <c r="V263" s="2">
        <f t="shared" si="23"/>
        <v>8.059642980392157</v>
      </c>
      <c r="W263" s="2">
        <f t="shared" si="25"/>
        <v>7.3074096355555556</v>
      </c>
      <c r="X263" t="s">
        <v>31</v>
      </c>
    </row>
    <row r="264" spans="2:24" x14ac:dyDescent="0.2">
      <c r="B264" s="1" t="s">
        <v>80</v>
      </c>
      <c r="C264" s="1">
        <v>14</v>
      </c>
      <c r="D264" s="1">
        <v>14</v>
      </c>
      <c r="E264" s="1">
        <v>256</v>
      </c>
      <c r="F264">
        <v>16</v>
      </c>
      <c r="G264" s="1">
        <v>1024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1</v>
      </c>
      <c r="N264" s="2">
        <v>0.20699999999999999</v>
      </c>
      <c r="O264" s="2">
        <v>0.192</v>
      </c>
      <c r="P264" s="2">
        <v>0.22500000000000001</v>
      </c>
      <c r="R264" s="4">
        <f t="shared" si="28"/>
        <v>14</v>
      </c>
      <c r="S264" s="4">
        <f t="shared" si="29"/>
        <v>14</v>
      </c>
      <c r="T264" s="2">
        <f t="shared" si="22"/>
        <v>0.624</v>
      </c>
      <c r="U264" s="2">
        <f t="shared" si="24"/>
        <v>7.9428365603864739</v>
      </c>
      <c r="V264" s="2">
        <f t="shared" si="23"/>
        <v>8.5633706666666658</v>
      </c>
      <c r="W264" s="2">
        <f t="shared" si="25"/>
        <v>7.3074096355555556</v>
      </c>
      <c r="X264" t="s">
        <v>31</v>
      </c>
    </row>
    <row r="265" spans="2:24" x14ac:dyDescent="0.2">
      <c r="B265" s="1" t="s">
        <v>80</v>
      </c>
      <c r="C265" s="1">
        <v>14</v>
      </c>
      <c r="D265" s="1">
        <v>14</v>
      </c>
      <c r="E265" s="1">
        <v>1024</v>
      </c>
      <c r="F265">
        <v>16</v>
      </c>
      <c r="G265" s="1">
        <v>512</v>
      </c>
      <c r="H265" s="1">
        <v>1</v>
      </c>
      <c r="I265" s="1">
        <v>1</v>
      </c>
      <c r="J265" s="1">
        <v>0</v>
      </c>
      <c r="K265" s="1">
        <v>0</v>
      </c>
      <c r="L265" s="1">
        <v>2</v>
      </c>
      <c r="M265" s="1">
        <v>2</v>
      </c>
      <c r="N265" s="2">
        <v>0.189</v>
      </c>
      <c r="O265" s="2">
        <v>0.14899999999999999</v>
      </c>
      <c r="P265" s="2">
        <v>0.13400000000000001</v>
      </c>
      <c r="R265" s="4">
        <f t="shared" si="28"/>
        <v>7</v>
      </c>
      <c r="S265" s="4">
        <f t="shared" si="29"/>
        <v>7</v>
      </c>
      <c r="T265" s="2">
        <f t="shared" si="22"/>
        <v>0.47199999999999998</v>
      </c>
      <c r="U265" s="2">
        <f t="shared" si="24"/>
        <v>4.3496485925925921</v>
      </c>
      <c r="V265" s="2">
        <f t="shared" si="23"/>
        <v>5.5173394899328869</v>
      </c>
      <c r="W265" s="2">
        <f t="shared" si="25"/>
        <v>6.1349521194029855</v>
      </c>
      <c r="X265" t="s">
        <v>31</v>
      </c>
    </row>
    <row r="266" spans="2:24" x14ac:dyDescent="0.2">
      <c r="B266" s="1" t="s">
        <v>80</v>
      </c>
      <c r="C266" s="1">
        <v>7</v>
      </c>
      <c r="D266" s="1">
        <v>7</v>
      </c>
      <c r="E266" s="1">
        <v>512</v>
      </c>
      <c r="F266">
        <v>16</v>
      </c>
      <c r="G266" s="1">
        <v>512</v>
      </c>
      <c r="H266" s="1">
        <v>3</v>
      </c>
      <c r="I266" s="1">
        <v>3</v>
      </c>
      <c r="J266" s="1">
        <v>1</v>
      </c>
      <c r="K266" s="1">
        <v>1</v>
      </c>
      <c r="L266" s="1">
        <v>1</v>
      </c>
      <c r="M266" s="1">
        <v>1</v>
      </c>
      <c r="N266" s="2">
        <v>0.79100000000000004</v>
      </c>
      <c r="O266" s="2">
        <v>0.83199999999999996</v>
      </c>
      <c r="P266" s="2">
        <v>0.35799999999999998</v>
      </c>
      <c r="R266" s="4">
        <f t="shared" si="28"/>
        <v>7</v>
      </c>
      <c r="S266" s="4">
        <f t="shared" si="29"/>
        <v>7</v>
      </c>
      <c r="T266" s="2">
        <f t="shared" si="22"/>
        <v>1.9809999999999999</v>
      </c>
      <c r="U266" s="2">
        <f t="shared" si="24"/>
        <v>4.6768345486725664</v>
      </c>
      <c r="V266" s="2">
        <f t="shared" si="23"/>
        <v>4.4463655384615395</v>
      </c>
      <c r="W266" s="2">
        <f t="shared" si="25"/>
        <v>10.333452871508381</v>
      </c>
      <c r="X266" t="s">
        <v>31</v>
      </c>
    </row>
    <row r="267" spans="2:24" x14ac:dyDescent="0.2">
      <c r="B267" s="1" t="s">
        <v>80</v>
      </c>
      <c r="C267" s="1">
        <v>7</v>
      </c>
      <c r="D267" s="1">
        <v>7</v>
      </c>
      <c r="E267" s="1">
        <v>512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2">
        <v>0.192</v>
      </c>
      <c r="O267" s="2">
        <v>0.36299999999999999</v>
      </c>
      <c r="P267" s="2">
        <v>0.21</v>
      </c>
      <c r="R267" s="4">
        <f t="shared" si="28"/>
        <v>7</v>
      </c>
      <c r="S267" s="4">
        <f t="shared" si="29"/>
        <v>7</v>
      </c>
      <c r="T267" s="2">
        <f t="shared" si="22"/>
        <v>0.7649999999999999</v>
      </c>
      <c r="U267" s="2">
        <f t="shared" si="24"/>
        <v>8.5633706666666658</v>
      </c>
      <c r="V267" s="2">
        <f t="shared" si="23"/>
        <v>4.5293861377410467</v>
      </c>
      <c r="W267" s="2">
        <f t="shared" si="25"/>
        <v>7.8293674666666666</v>
      </c>
      <c r="X267" t="s">
        <v>31</v>
      </c>
    </row>
    <row r="268" spans="2:24" x14ac:dyDescent="0.2">
      <c r="B268" s="1" t="s">
        <v>80</v>
      </c>
      <c r="C268" s="1">
        <v>14</v>
      </c>
      <c r="D268" s="1">
        <v>14</v>
      </c>
      <c r="E268" s="1">
        <v>1024</v>
      </c>
      <c r="F268">
        <v>16</v>
      </c>
      <c r="G268" s="1">
        <v>2048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2</v>
      </c>
      <c r="N268" s="2">
        <v>0.36099999999999999</v>
      </c>
      <c r="O268" s="2">
        <v>0.46600000000000003</v>
      </c>
      <c r="P268" s="2">
        <v>0.40400000000000003</v>
      </c>
      <c r="R268" s="4">
        <f t="shared" si="28"/>
        <v>7</v>
      </c>
      <c r="S268" s="4">
        <f t="shared" si="29"/>
        <v>7</v>
      </c>
      <c r="T268" s="2">
        <f t="shared" si="22"/>
        <v>1.2309999999999999</v>
      </c>
      <c r="U268" s="2">
        <f t="shared" si="24"/>
        <v>9.1089593795013855</v>
      </c>
      <c r="V268" s="2">
        <f t="shared" si="23"/>
        <v>7.0565114506437761</v>
      </c>
      <c r="W268" s="2">
        <f t="shared" si="25"/>
        <v>8.1394414257425733</v>
      </c>
      <c r="X268" t="s">
        <v>31</v>
      </c>
    </row>
    <row r="269" spans="2:24" x14ac:dyDescent="0.2">
      <c r="B269" s="1" t="s">
        <v>80</v>
      </c>
      <c r="C269" s="1">
        <v>7</v>
      </c>
      <c r="D269" s="1">
        <v>7</v>
      </c>
      <c r="E269" s="1">
        <v>2048</v>
      </c>
      <c r="F269">
        <v>16</v>
      </c>
      <c r="G269" s="1">
        <v>512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1</v>
      </c>
      <c r="N269" s="2">
        <v>0.36799999999999999</v>
      </c>
      <c r="O269" s="2">
        <v>0.193</v>
      </c>
      <c r="P269" s="2">
        <v>0.216</v>
      </c>
      <c r="R269" s="4">
        <f t="shared" si="28"/>
        <v>7</v>
      </c>
      <c r="S269" s="4">
        <f t="shared" si="29"/>
        <v>7</v>
      </c>
      <c r="T269" s="2">
        <f t="shared" si="22"/>
        <v>0.77699999999999991</v>
      </c>
      <c r="U269" s="2">
        <f t="shared" si="24"/>
        <v>4.4678455652173916</v>
      </c>
      <c r="V269" s="2">
        <f t="shared" si="23"/>
        <v>8.5190008704663214</v>
      </c>
      <c r="W269" s="2">
        <f t="shared" si="25"/>
        <v>7.6118850370370374</v>
      </c>
      <c r="X269" t="s">
        <v>31</v>
      </c>
    </row>
    <row r="270" spans="2:24" x14ac:dyDescent="0.2">
      <c r="B270" s="1"/>
    </row>
    <row r="271" spans="2:24" x14ac:dyDescent="0.2">
      <c r="B271" s="1"/>
    </row>
    <row r="272" spans="2:24" x14ac:dyDescent="0.2">
      <c r="B272" s="1"/>
      <c r="D272" t="s">
        <v>46</v>
      </c>
    </row>
    <row r="273" spans="1:13" x14ac:dyDescent="0.2">
      <c r="B273" s="1"/>
    </row>
    <row r="274" spans="1:13" x14ac:dyDescent="0.2">
      <c r="A274" t="s">
        <v>11</v>
      </c>
      <c r="B274" s="1"/>
      <c r="C274" t="s">
        <v>13</v>
      </c>
      <c r="D274" t="s">
        <v>3</v>
      </c>
      <c r="E274" t="s">
        <v>14</v>
      </c>
      <c r="G274" t="s">
        <v>17</v>
      </c>
      <c r="H274" t="s">
        <v>87</v>
      </c>
      <c r="I274" t="s">
        <v>86</v>
      </c>
      <c r="J274" t="s">
        <v>36</v>
      </c>
      <c r="K274" t="s">
        <v>89</v>
      </c>
      <c r="L274" t="s">
        <v>90</v>
      </c>
      <c r="M274" t="s">
        <v>88</v>
      </c>
    </row>
    <row r="275" spans="1:13" x14ac:dyDescent="0.2">
      <c r="B275" s="1"/>
    </row>
    <row r="276" spans="1:13" x14ac:dyDescent="0.2">
      <c r="B276" s="1" t="s">
        <v>75</v>
      </c>
      <c r="C276">
        <v>1760</v>
      </c>
      <c r="D276">
        <v>16</v>
      </c>
      <c r="E276">
        <v>50</v>
      </c>
      <c r="G276" s="2">
        <v>4.28</v>
      </c>
      <c r="H276" s="2">
        <v>3.99</v>
      </c>
      <c r="I276" s="2">
        <v>0.224</v>
      </c>
      <c r="J276" s="2">
        <f>(2*$E276*$D276*$C276*$C276+$E276*$D276*$C276)/(G276/1000)/10^12</f>
        <v>1.1583102803738319</v>
      </c>
      <c r="K276" s="2">
        <f>(2*$E276*$D276*$C276*$C276+$E276*$D276*$C276)/(H276/1000)/10^12</f>
        <v>1.242498245614035</v>
      </c>
      <c r="L276" s="2">
        <f>(2*$E276*$D276*$C276*$C276+$E276*$D276*$C276)/(I276/1000)/10^12</f>
        <v>22.132000000000001</v>
      </c>
      <c r="M276" s="2">
        <f>G276+H276+I276</f>
        <v>8.4939999999999998</v>
      </c>
    </row>
    <row r="277" spans="1:13" x14ac:dyDescent="0.2">
      <c r="B277" s="1" t="s">
        <v>75</v>
      </c>
      <c r="C277">
        <v>1760</v>
      </c>
      <c r="D277">
        <v>32</v>
      </c>
      <c r="E277">
        <v>50</v>
      </c>
      <c r="G277" s="2">
        <v>4.2539999999999996</v>
      </c>
      <c r="H277" s="2">
        <v>3.948</v>
      </c>
      <c r="I277" s="2">
        <v>0.28899999999999998</v>
      </c>
      <c r="J277" s="2">
        <f>(2*$E277*$D277*$C277*$C277+$E277*$D277*$C277)/(G277/1000)/10^12</f>
        <v>2.3307795016455102</v>
      </c>
      <c r="K277" s="2">
        <f>(2*$E277*$D277*$C277*$C277+$E277*$D277*$C277)/(H277/1000)/10^12</f>
        <v>2.5114326241134752</v>
      </c>
      <c r="L277" s="2">
        <f>(2*$E277*$D277*$C277*$C277+$E277*$D277*$C277)/(I277/1000)/10^12</f>
        <v>34.308429065743951</v>
      </c>
      <c r="M277" s="2">
        <f t="shared" ref="M277:M287" si="30">G277+H277+I277</f>
        <v>8.4909999999999997</v>
      </c>
    </row>
    <row r="278" spans="1:13" x14ac:dyDescent="0.2">
      <c r="B278" s="1" t="s">
        <v>75</v>
      </c>
      <c r="C278">
        <v>1760</v>
      </c>
      <c r="D278">
        <v>64</v>
      </c>
      <c r="E278">
        <v>50</v>
      </c>
      <c r="G278" s="2">
        <v>4.3680000000000003</v>
      </c>
      <c r="H278" s="2">
        <v>4.0229999999999997</v>
      </c>
      <c r="I278" s="2">
        <v>0.47399999999999998</v>
      </c>
      <c r="J278" s="2">
        <f>(2*$E278*$D278*$C278*$C278+$E278*$D278*$C278)/(G278/1000)/10^12</f>
        <v>4.5398974358974353</v>
      </c>
      <c r="K278" s="2">
        <f>(2*$E278*$D278*$C278*$C278+$E278*$D278*$C278)/(H278/1000)/10^12</f>
        <v>4.9292249565001249</v>
      </c>
      <c r="L278" s="2">
        <f t="shared" ref="L277:L287" si="31">(2*$E278*$D278*$C278*$C278+$E278*$D278*$C278)/(I278/1000)/10^12</f>
        <v>41.836016877637135</v>
      </c>
      <c r="M278" s="2">
        <f t="shared" si="30"/>
        <v>8.8650000000000002</v>
      </c>
    </row>
    <row r="279" spans="1:13" x14ac:dyDescent="0.2">
      <c r="B279" s="1" t="s">
        <v>75</v>
      </c>
      <c r="C279">
        <v>1760</v>
      </c>
      <c r="D279">
        <v>128</v>
      </c>
      <c r="E279">
        <v>50</v>
      </c>
      <c r="G279" s="2">
        <v>4.4359999999999999</v>
      </c>
      <c r="H279" s="2">
        <v>5.1680000000000001</v>
      </c>
      <c r="I279" s="2">
        <v>0.70099999999999996</v>
      </c>
      <c r="J279" s="2">
        <f>(2*$E279*$D279*$C279*$C279+$E279*$D279*$C279)/(G279/1000)/10^12</f>
        <v>8.9406095581605065</v>
      </c>
      <c r="K279" s="2">
        <f>(2*$E279*$D279*$C279*$C279+$E279*$D279*$C279)/(H279/1000)/10^12</f>
        <v>7.6742538699690401</v>
      </c>
      <c r="L279" s="2">
        <f t="shared" si="31"/>
        <v>56.577095577746086</v>
      </c>
      <c r="M279" s="2">
        <f t="shared" si="30"/>
        <v>10.305</v>
      </c>
    </row>
    <row r="280" spans="1:13" x14ac:dyDescent="0.2">
      <c r="B280" s="1" t="s">
        <v>75</v>
      </c>
      <c r="C280">
        <v>2048</v>
      </c>
      <c r="D280">
        <v>16</v>
      </c>
      <c r="E280">
        <v>50</v>
      </c>
      <c r="G280" s="2">
        <v>4.242</v>
      </c>
      <c r="H280" s="2">
        <v>4.226</v>
      </c>
      <c r="I280" s="2">
        <v>0.25700000000000001</v>
      </c>
      <c r="J280" s="2">
        <f>(2*$E280*$D280*$C280*$C280+$E280*$D280*$C280)/(G280/1000)/10^12</f>
        <v>1.5823962281942481</v>
      </c>
      <c r="K280" s="2">
        <f>(2*$E280*$D280*$C280*$C280+$E280*$D280*$C280)/(H280/1000)/10^12</f>
        <v>1.588387316611453</v>
      </c>
      <c r="L280" s="2">
        <f t="shared" si="31"/>
        <v>26.118773540856033</v>
      </c>
      <c r="M280" s="2">
        <f t="shared" si="30"/>
        <v>8.7249999999999996</v>
      </c>
    </row>
    <row r="281" spans="1:13" x14ac:dyDescent="0.2">
      <c r="B281" s="1" t="s">
        <v>75</v>
      </c>
      <c r="C281">
        <v>2048</v>
      </c>
      <c r="D281">
        <v>32</v>
      </c>
      <c r="E281">
        <v>50</v>
      </c>
      <c r="G281" s="2">
        <v>4.2489999999999997</v>
      </c>
      <c r="H281" s="2">
        <v>4.5330000000000004</v>
      </c>
      <c r="I281" s="2">
        <v>0.32600000000000001</v>
      </c>
      <c r="J281" s="2">
        <f>(2*$E281*$D281*$C281*$C281+$E281*$D281*$C281)/(G281/1000)/10^12</f>
        <v>3.1595786302659454</v>
      </c>
      <c r="K281" s="2">
        <f>(2*$E281*$D281*$C281*$C281+$E281*$D281*$C281)/(H281/1000)/10^12</f>
        <v>2.961625766600485</v>
      </c>
      <c r="L281" s="2">
        <f t="shared" si="31"/>
        <v>41.181133742331291</v>
      </c>
      <c r="M281" s="2">
        <f t="shared" si="30"/>
        <v>9.1080000000000005</v>
      </c>
    </row>
    <row r="282" spans="1:13" x14ac:dyDescent="0.2">
      <c r="B282" s="1" t="s">
        <v>75</v>
      </c>
      <c r="C282">
        <v>2048</v>
      </c>
      <c r="D282">
        <v>64</v>
      </c>
      <c r="E282">
        <v>50</v>
      </c>
      <c r="G282" s="2">
        <v>4.3940000000000001</v>
      </c>
      <c r="H282" s="2">
        <v>5.1609999999999996</v>
      </c>
      <c r="I282" s="2">
        <v>0.54</v>
      </c>
      <c r="J282" s="2">
        <f>(2*$E282*$D282*$C282*$C282+$E282*$D282*$C282)/(G282/1000)/10^12</f>
        <v>6.1106279472007277</v>
      </c>
      <c r="K282" s="2">
        <f>(2*$E282*$D282*$C282*$C282+$E282*$D282*$C282)/(H282/1000)/10^12</f>
        <v>5.2024993605890328</v>
      </c>
      <c r="L282" s="2">
        <f t="shared" si="31"/>
        <v>49.722405925925919</v>
      </c>
      <c r="M282" s="2">
        <f t="shared" si="30"/>
        <v>10.094999999999999</v>
      </c>
    </row>
    <row r="283" spans="1:13" x14ac:dyDescent="0.2">
      <c r="B283" s="1" t="s">
        <v>75</v>
      </c>
      <c r="C283">
        <v>2048</v>
      </c>
      <c r="D283">
        <v>128</v>
      </c>
      <c r="E283">
        <v>50</v>
      </c>
      <c r="G283" s="2">
        <v>4.4139999999999997</v>
      </c>
      <c r="H283" s="2">
        <v>5.2160000000000002</v>
      </c>
      <c r="I283" s="2">
        <v>0.91200000000000003</v>
      </c>
      <c r="J283" s="2">
        <f>(2*$E283*$D283*$C283*$C283+$E283*$D283*$C283)/(G283/1000)/10^12</f>
        <v>12.165880924331674</v>
      </c>
      <c r="K283" s="2">
        <f>(2*$E283*$D283*$C283*$C283+$E283*$D283*$C283)/(H283/1000)/10^12</f>
        <v>10.295283435582823</v>
      </c>
      <c r="L283" s="2">
        <f t="shared" si="31"/>
        <v>58.881796491228073</v>
      </c>
      <c r="M283" s="2">
        <f t="shared" si="30"/>
        <v>10.542</v>
      </c>
    </row>
    <row r="284" spans="1:13" x14ac:dyDescent="0.2">
      <c r="B284" s="1" t="s">
        <v>75</v>
      </c>
      <c r="C284">
        <v>2560</v>
      </c>
      <c r="D284">
        <v>16</v>
      </c>
      <c r="E284">
        <v>50</v>
      </c>
      <c r="G284" s="2">
        <v>5.2389999999999999</v>
      </c>
      <c r="H284" s="2">
        <v>5.1310000000000002</v>
      </c>
      <c r="I284" s="2">
        <v>0.34100000000000003</v>
      </c>
      <c r="J284" s="2">
        <f>(2*$E284*$D284*$C284*$C284+$E284*$D284*$C284)/(G284/1000)/10^12</f>
        <v>2.0018721129986639</v>
      </c>
      <c r="K284" s="2">
        <f>(2*$E284*$D284*$C284*$C284+$E284*$D284*$C284)/(H284/1000)/10^12</f>
        <v>2.0440085753264472</v>
      </c>
      <c r="L284" s="2">
        <f t="shared" si="31"/>
        <v>30.756035190615833</v>
      </c>
      <c r="M284" s="2">
        <f t="shared" si="30"/>
        <v>10.711</v>
      </c>
    </row>
    <row r="285" spans="1:13" x14ac:dyDescent="0.2">
      <c r="B285" s="1" t="s">
        <v>75</v>
      </c>
      <c r="C285">
        <v>2560</v>
      </c>
      <c r="D285">
        <v>32</v>
      </c>
      <c r="E285">
        <v>50</v>
      </c>
      <c r="G285" s="2">
        <v>5.4269999999999996</v>
      </c>
      <c r="H285" s="2">
        <v>5.1849999999999996</v>
      </c>
      <c r="I285" s="2">
        <v>0.50900000000000001</v>
      </c>
      <c r="J285" s="2">
        <f>(2*$E285*$D285*$C285*$C285+$E285*$D285*$C285)/(G285/1000)/10^12</f>
        <v>3.8650480928689888</v>
      </c>
      <c r="K285" s="2">
        <f>(2*$E285*$D285*$C285*$C285+$E285*$D285*$C285)/(H285/1000)/10^12</f>
        <v>4.0454418514946964</v>
      </c>
      <c r="L285" s="2">
        <f t="shared" si="31"/>
        <v>41.209461689587421</v>
      </c>
      <c r="M285" s="2">
        <f t="shared" si="30"/>
        <v>11.120999999999999</v>
      </c>
    </row>
    <row r="286" spans="1:13" x14ac:dyDescent="0.2">
      <c r="B286" s="1" t="s">
        <v>75</v>
      </c>
      <c r="C286">
        <v>2560</v>
      </c>
      <c r="D286">
        <v>64</v>
      </c>
      <c r="E286">
        <v>50</v>
      </c>
      <c r="G286" s="2">
        <v>5.3650000000000002</v>
      </c>
      <c r="H286" s="2">
        <v>5.1970000000000001</v>
      </c>
      <c r="I286" s="2">
        <v>0.71099999999999997</v>
      </c>
      <c r="J286" s="2">
        <f>(2*$E286*$D286*$C286*$C286+$E286*$D286*$C286)/(G286/1000)/10^12</f>
        <v>7.819428145386766</v>
      </c>
      <c r="K286" s="2">
        <f>(2*$E286*$D286*$C286*$C286+$E286*$D286*$C286)/(H286/1000)/10^12</f>
        <v>8.0722016548008462</v>
      </c>
      <c r="L286" s="2">
        <f t="shared" si="31"/>
        <v>59.003139240506336</v>
      </c>
      <c r="M286" s="2">
        <f t="shared" si="30"/>
        <v>11.273000000000001</v>
      </c>
    </row>
    <row r="287" spans="1:13" x14ac:dyDescent="0.2">
      <c r="B287" s="1" t="s">
        <v>75</v>
      </c>
      <c r="C287">
        <v>2560</v>
      </c>
      <c r="D287">
        <v>128</v>
      </c>
      <c r="E287">
        <v>50</v>
      </c>
      <c r="G287" s="2">
        <v>5.5460000000000003</v>
      </c>
      <c r="H287" s="2">
        <v>5.2939999999999996</v>
      </c>
      <c r="I287" s="2">
        <v>1.129</v>
      </c>
      <c r="J287" s="2">
        <f>(2*$E287*$D287*$C287*$C287+$E287*$D287*$C287)/(G287/1000)/10^12</f>
        <v>15.128464478903712</v>
      </c>
      <c r="K287" s="2">
        <f>(2*$E287*$D287*$C287*$C287+$E287*$D287*$C287)/(H287/1000)/10^12</f>
        <v>15.848595391008692</v>
      </c>
      <c r="L287" s="2">
        <f t="shared" si="31"/>
        <v>74.315734278122235</v>
      </c>
      <c r="M287" s="2">
        <f t="shared" si="30"/>
        <v>11.968999999999999</v>
      </c>
    </row>
    <row r="288" spans="1:13" x14ac:dyDescent="0.2">
      <c r="B288" s="1"/>
      <c r="G288" s="2"/>
      <c r="H288" s="2"/>
    </row>
    <row r="289" spans="1:13" x14ac:dyDescent="0.2">
      <c r="B289" s="1"/>
      <c r="G289" s="2"/>
      <c r="H289" s="2"/>
    </row>
    <row r="290" spans="1:13" x14ac:dyDescent="0.2">
      <c r="B290" s="1"/>
      <c r="G290" s="2"/>
      <c r="H290" s="2"/>
    </row>
    <row r="291" spans="1:13" x14ac:dyDescent="0.2">
      <c r="A291" t="s">
        <v>12</v>
      </c>
      <c r="B291" s="1" t="s">
        <v>81</v>
      </c>
      <c r="C291" t="s">
        <v>13</v>
      </c>
      <c r="D291" t="s">
        <v>3</v>
      </c>
      <c r="E291" t="s">
        <v>14</v>
      </c>
      <c r="G291" t="s">
        <v>17</v>
      </c>
      <c r="H291" t="s">
        <v>87</v>
      </c>
      <c r="I291" t="s">
        <v>86</v>
      </c>
      <c r="J291" t="s">
        <v>36</v>
      </c>
      <c r="K291" t="s">
        <v>89</v>
      </c>
      <c r="L291" t="s">
        <v>90</v>
      </c>
      <c r="M291" t="s">
        <v>88</v>
      </c>
    </row>
    <row r="292" spans="1:13" x14ac:dyDescent="0.2">
      <c r="B292" s="1" t="s">
        <v>70</v>
      </c>
      <c r="C292">
        <v>512</v>
      </c>
      <c r="D292">
        <v>16</v>
      </c>
      <c r="E292">
        <v>25</v>
      </c>
      <c r="G292" s="2">
        <v>1.423</v>
      </c>
      <c r="H292" s="2">
        <v>2.0910000000000002</v>
      </c>
      <c r="I292" s="2">
        <v>5.6000000000000001E-2</v>
      </c>
      <c r="J292" s="2">
        <f>(8*$E292*$D292*$C292*$C292)/(G292/1000)/10^12</f>
        <v>0.589501616303584</v>
      </c>
      <c r="K292" s="2">
        <f>(8*$E292*$D292*$C292*$C292)/(H292/1000)/10^12</f>
        <v>0.4011768531802965</v>
      </c>
      <c r="L292" s="2">
        <f>(8*$E292*$D292*$C292*$C292)/(I292/1000)/10^12</f>
        <v>14.979657142857143</v>
      </c>
      <c r="M292" s="2">
        <f>G292+H292+I292</f>
        <v>3.5700000000000003</v>
      </c>
    </row>
    <row r="293" spans="1:13" x14ac:dyDescent="0.2">
      <c r="B293" s="1" t="s">
        <v>70</v>
      </c>
      <c r="C293">
        <v>512</v>
      </c>
      <c r="D293">
        <v>32</v>
      </c>
      <c r="E293">
        <v>25</v>
      </c>
      <c r="G293" s="2">
        <v>1.952</v>
      </c>
      <c r="H293" s="2">
        <v>2.14</v>
      </c>
      <c r="I293" s="2">
        <v>0.11899999999999999</v>
      </c>
      <c r="J293" s="2">
        <f>(8*$E293*$D293*$C293*$C293)/(G293/1000)/10^12</f>
        <v>0.85948852459016389</v>
      </c>
      <c r="K293" s="2">
        <f>(8*$E293*$D293*$C293*$C293)/(H293/1000)/10^12</f>
        <v>0.78398205607476634</v>
      </c>
      <c r="L293" s="2">
        <f t="shared" ref="L293:L313" si="32">(8*$E293*$D293*$C293*$C293)/(I293/1000)/10^12</f>
        <v>14.098500840336134</v>
      </c>
      <c r="M293" s="2">
        <f t="shared" ref="M293:M303" si="33">G293+H293+I293</f>
        <v>4.2110000000000003</v>
      </c>
    </row>
    <row r="294" spans="1:13" x14ac:dyDescent="0.2">
      <c r="B294" s="1" t="s">
        <v>70</v>
      </c>
      <c r="C294">
        <v>512</v>
      </c>
      <c r="D294">
        <v>64</v>
      </c>
      <c r="E294">
        <v>25</v>
      </c>
      <c r="G294" s="2">
        <v>1.9450000000000001</v>
      </c>
      <c r="H294" s="2">
        <v>2.129</v>
      </c>
      <c r="I294" s="2">
        <v>0.161</v>
      </c>
      <c r="J294" s="2">
        <f>(8*$E294*$D294*$C294*$C294)/(G294/1000)/10^12</f>
        <v>1.7251635989717222</v>
      </c>
      <c r="K294" s="2">
        <f>(8*$E294*$D294*$C294*$C294)/(H294/1000)/10^12</f>
        <v>1.5760653828088305</v>
      </c>
      <c r="L294" s="2">
        <f t="shared" si="32"/>
        <v>20.841262111801242</v>
      </c>
      <c r="M294" s="2">
        <f t="shared" si="33"/>
        <v>4.2349999999999994</v>
      </c>
    </row>
    <row r="295" spans="1:13" x14ac:dyDescent="0.2">
      <c r="B295" s="1" t="s">
        <v>70</v>
      </c>
      <c r="C295">
        <v>512</v>
      </c>
      <c r="D295">
        <v>128</v>
      </c>
      <c r="E295">
        <v>25</v>
      </c>
      <c r="G295" s="2">
        <v>1.508</v>
      </c>
      <c r="H295" s="2">
        <v>2.1579999999999999</v>
      </c>
      <c r="I295" s="2">
        <v>0.23300000000000001</v>
      </c>
      <c r="J295" s="2">
        <f>(8*$E295*$D295*$C295*$C295)/(G295/1000)/10^12</f>
        <v>4.4501899204244033</v>
      </c>
      <c r="K295" s="2">
        <f>(8*$E295*$D295*$C295*$C295)/(H295/1000)/10^12</f>
        <v>3.1097712696941615</v>
      </c>
      <c r="L295" s="2">
        <f t="shared" si="32"/>
        <v>28.802087553648068</v>
      </c>
      <c r="M295" s="2">
        <f t="shared" si="33"/>
        <v>3.899</v>
      </c>
    </row>
    <row r="296" spans="1:13" x14ac:dyDescent="0.2">
      <c r="B296" s="1" t="s">
        <v>70</v>
      </c>
      <c r="C296">
        <v>1024</v>
      </c>
      <c r="D296">
        <v>16</v>
      </c>
      <c r="E296">
        <v>25</v>
      </c>
      <c r="G296" s="2">
        <v>2.0459999999999998</v>
      </c>
      <c r="H296" s="2">
        <v>2.76</v>
      </c>
      <c r="I296" s="2">
        <v>0.22</v>
      </c>
      <c r="J296" s="2">
        <f>(8*$E296*$D296*$C296*$C296)/(G296/1000)/10^12</f>
        <v>1.6400015640273709</v>
      </c>
      <c r="K296" s="2">
        <f>(8*$E296*$D296*$C296*$C296)/(H296/1000)/10^12</f>
        <v>1.2157402898550724</v>
      </c>
      <c r="L296" s="2">
        <f t="shared" si="32"/>
        <v>15.252014545454545</v>
      </c>
      <c r="M296" s="2">
        <f t="shared" si="33"/>
        <v>5.0259999999999989</v>
      </c>
    </row>
    <row r="297" spans="1:13" x14ac:dyDescent="0.2">
      <c r="B297" s="1" t="s">
        <v>70</v>
      </c>
      <c r="C297">
        <v>1024</v>
      </c>
      <c r="D297">
        <v>32</v>
      </c>
      <c r="E297">
        <v>25</v>
      </c>
      <c r="G297" s="2">
        <v>2.0449999999999999</v>
      </c>
      <c r="H297" s="2">
        <v>2.7639999999999998</v>
      </c>
      <c r="I297" s="2">
        <v>0.25</v>
      </c>
      <c r="J297" s="2">
        <f>(8*$E297*$D297*$C297*$C297)/(G297/1000)/10^12</f>
        <v>3.2816070415647927</v>
      </c>
      <c r="K297" s="2">
        <f>(8*$E297*$D297*$C297*$C297)/(H297/1000)/10^12</f>
        <v>2.4279617945007237</v>
      </c>
      <c r="L297" s="2">
        <f t="shared" si="32"/>
        <v>26.843545599999999</v>
      </c>
      <c r="M297" s="2">
        <f t="shared" si="33"/>
        <v>5.0589999999999993</v>
      </c>
    </row>
    <row r="298" spans="1:13" x14ac:dyDescent="0.2">
      <c r="B298" s="1" t="s">
        <v>70</v>
      </c>
      <c r="C298">
        <v>1024</v>
      </c>
      <c r="D298">
        <v>64</v>
      </c>
      <c r="E298">
        <v>25</v>
      </c>
      <c r="G298" s="2">
        <v>2.0960000000000001</v>
      </c>
      <c r="H298" s="2">
        <v>2.7749999999999999</v>
      </c>
      <c r="I298" s="2">
        <v>0.32700000000000001</v>
      </c>
      <c r="J298" s="2">
        <f>(8*$E298*$D298*$C298*$C298)/(G298/1000)/10^12</f>
        <v>6.4035175572519085</v>
      </c>
      <c r="K298" s="2">
        <f>(8*$E298*$D298*$C298*$C298)/(H298/1000)/10^12</f>
        <v>4.8366748828828827</v>
      </c>
      <c r="L298" s="2">
        <f t="shared" si="32"/>
        <v>41.045176758409781</v>
      </c>
      <c r="M298" s="2">
        <f t="shared" si="33"/>
        <v>5.1980000000000004</v>
      </c>
    </row>
    <row r="299" spans="1:13" x14ac:dyDescent="0.2">
      <c r="B299" s="1" t="s">
        <v>70</v>
      </c>
      <c r="C299">
        <v>1024</v>
      </c>
      <c r="D299">
        <v>128</v>
      </c>
      <c r="E299">
        <v>25</v>
      </c>
      <c r="G299" s="2">
        <v>2.1760000000000002</v>
      </c>
      <c r="H299" s="2">
        <v>2.835</v>
      </c>
      <c r="I299" s="2">
        <v>0.54500000000000004</v>
      </c>
      <c r="J299" s="2">
        <f>(8*$E299*$D299*$C299*$C299)/(G299/1000)/10^12</f>
        <v>12.336188235294117</v>
      </c>
      <c r="K299" s="2">
        <f>(8*$E299*$D299*$C299*$C299)/(H299/1000)/10^12</f>
        <v>9.4686227865961214</v>
      </c>
      <c r="L299" s="2">
        <f t="shared" si="32"/>
        <v>49.254212110091743</v>
      </c>
      <c r="M299" s="2">
        <f t="shared" si="33"/>
        <v>5.556</v>
      </c>
    </row>
    <row r="300" spans="1:13" x14ac:dyDescent="0.2">
      <c r="B300" s="1" t="s">
        <v>70</v>
      </c>
      <c r="C300">
        <v>2048</v>
      </c>
      <c r="D300">
        <v>16</v>
      </c>
      <c r="E300">
        <v>25</v>
      </c>
      <c r="G300" s="2">
        <v>3.1789999999999998</v>
      </c>
      <c r="H300" s="2">
        <v>3.5049999999999999</v>
      </c>
      <c r="I300" s="2">
        <v>0.54600000000000004</v>
      </c>
      <c r="J300" s="2">
        <f>(8*$E300*$D300*$C300*$C300)/(G300/1000)/10^12</f>
        <v>4.222010946838628</v>
      </c>
      <c r="K300" s="2">
        <f>(8*$E300*$D300*$C300*$C300)/(H300/1000)/10^12</f>
        <v>3.8293217689015693</v>
      </c>
      <c r="L300" s="2">
        <f t="shared" si="32"/>
        <v>24.582001465201465</v>
      </c>
      <c r="M300" s="2">
        <f t="shared" si="33"/>
        <v>7.2299999999999995</v>
      </c>
    </row>
    <row r="301" spans="1:13" x14ac:dyDescent="0.2">
      <c r="B301" s="1" t="s">
        <v>70</v>
      </c>
      <c r="C301">
        <v>2048</v>
      </c>
      <c r="D301">
        <v>32</v>
      </c>
      <c r="E301">
        <v>25</v>
      </c>
      <c r="G301" s="2">
        <v>3.2160000000000002</v>
      </c>
      <c r="H301" s="2">
        <v>3.5649999999999999</v>
      </c>
      <c r="I301" s="2">
        <v>0.64800000000000002</v>
      </c>
      <c r="J301" s="2">
        <f>(8*$E301*$D301*$C301*$C301)/(G301/1000)/10^12</f>
        <v>8.3468736318407952</v>
      </c>
      <c r="K301" s="2">
        <f>(8*$E301*$D301*$C301*$C301)/(H301/1000)/10^12</f>
        <v>7.5297463113604488</v>
      </c>
      <c r="L301" s="2">
        <f t="shared" si="32"/>
        <v>41.425224691358025</v>
      </c>
      <c r="M301" s="2">
        <f t="shared" si="33"/>
        <v>7.4290000000000003</v>
      </c>
    </row>
    <row r="302" spans="1:13" x14ac:dyDescent="0.2">
      <c r="B302" s="1" t="s">
        <v>70</v>
      </c>
      <c r="C302">
        <v>2048</v>
      </c>
      <c r="D302">
        <v>64</v>
      </c>
      <c r="E302">
        <v>25</v>
      </c>
      <c r="G302" s="2">
        <v>3.3479999999999999</v>
      </c>
      <c r="H302" s="2">
        <v>3.5750000000000002</v>
      </c>
      <c r="I302" s="2">
        <v>0.93600000000000005</v>
      </c>
      <c r="J302" s="2">
        <f>(8*$E302*$D302*$C302*$C302)/(G302/1000)/10^12</f>
        <v>16.035570848267621</v>
      </c>
      <c r="K302" s="2">
        <f>(8*$E302*$D302*$C302*$C302)/(H302/1000)/10^12</f>
        <v>15.017368167832167</v>
      </c>
      <c r="L302" s="2">
        <f t="shared" si="32"/>
        <v>57.358003418803413</v>
      </c>
      <c r="M302" s="2">
        <f t="shared" si="33"/>
        <v>7.859</v>
      </c>
    </row>
    <row r="303" spans="1:13" x14ac:dyDescent="0.2">
      <c r="B303" s="1" t="s">
        <v>70</v>
      </c>
      <c r="C303">
        <v>2048</v>
      </c>
      <c r="D303">
        <v>128</v>
      </c>
      <c r="E303">
        <v>25</v>
      </c>
      <c r="G303" s="2">
        <v>4.0720000000000001</v>
      </c>
      <c r="H303" s="2">
        <v>4.2409999999999997</v>
      </c>
      <c r="I303" s="2">
        <v>1.4810000000000001</v>
      </c>
      <c r="J303" s="2">
        <f>(8*$E303*$D303*$C303*$C303)/(G303/1000)/10^12</f>
        <v>26.368905304518663</v>
      </c>
      <c r="K303" s="2">
        <f>(8*$E303*$D303*$C303*$C303)/(H303/1000)/10^12</f>
        <v>25.318128365951427</v>
      </c>
      <c r="L303" s="2">
        <f t="shared" si="32"/>
        <v>72.501135989196484</v>
      </c>
      <c r="M303" s="2">
        <f t="shared" si="33"/>
        <v>9.7939999999999987</v>
      </c>
    </row>
    <row r="304" spans="1:13" x14ac:dyDescent="0.2">
      <c r="B304" s="1" t="s">
        <v>69</v>
      </c>
      <c r="C304">
        <v>4096</v>
      </c>
      <c r="D304">
        <v>16</v>
      </c>
      <c r="E304">
        <v>25</v>
      </c>
      <c r="G304" s="2">
        <v>7.141</v>
      </c>
      <c r="H304" s="2">
        <v>6.548</v>
      </c>
      <c r="I304" s="2">
        <v>1.8220000000000001</v>
      </c>
      <c r="J304" s="2">
        <f>(8*$E304*$D304*$C304*$C304)/(G304/1000)/10^12</f>
        <v>7.5181474863464501</v>
      </c>
      <c r="K304" s="2">
        <f>(8*$E304*$D304*$C304*$C304)/(H304/1000)/10^12</f>
        <v>8.1990059865607829</v>
      </c>
      <c r="L304" s="2">
        <f t="shared" si="32"/>
        <v>29.46602151481888</v>
      </c>
      <c r="M304" s="2">
        <f>G304+H304+I304</f>
        <v>15.510999999999999</v>
      </c>
    </row>
    <row r="305" spans="1:13" x14ac:dyDescent="0.2">
      <c r="B305" s="1" t="s">
        <v>69</v>
      </c>
      <c r="C305">
        <v>4096</v>
      </c>
      <c r="D305">
        <v>32</v>
      </c>
      <c r="E305">
        <v>25</v>
      </c>
      <c r="G305" s="2">
        <v>7.29</v>
      </c>
      <c r="H305" s="2">
        <v>6.9059999999999997</v>
      </c>
      <c r="I305" s="2">
        <v>2.2210000000000001</v>
      </c>
      <c r="J305" s="2">
        <f>(8*$E305*$D305*$C305*$C305)/(G305/1000)/10^12</f>
        <v>14.728968779149522</v>
      </c>
      <c r="K305" s="2">
        <f>(8*$E305*$D305*$C305*$C305)/(H305/1000)/10^12</f>
        <v>15.547955748624386</v>
      </c>
      <c r="L305" s="2">
        <f t="shared" si="32"/>
        <v>48.344971814497974</v>
      </c>
      <c r="M305" s="2">
        <f t="shared" ref="M305:M335" si="34">G305+H305+I305</f>
        <v>16.417000000000002</v>
      </c>
    </row>
    <row r="306" spans="1:13" x14ac:dyDescent="0.2">
      <c r="B306" s="1" t="s">
        <v>69</v>
      </c>
      <c r="C306">
        <v>4096</v>
      </c>
      <c r="D306">
        <v>64</v>
      </c>
      <c r="E306">
        <v>25</v>
      </c>
      <c r="G306" s="2">
        <v>7.5579999999999998</v>
      </c>
      <c r="H306" s="2">
        <v>7.1109999999999998</v>
      </c>
      <c r="I306" s="2">
        <v>3.2349999999999999</v>
      </c>
      <c r="J306" s="2">
        <f>(8*$E306*$D306*$C306*$C306)/(G306/1000)/10^12</f>
        <v>28.413385128340831</v>
      </c>
      <c r="K306" s="2">
        <f>(8*$E306*$D306*$C306*$C306)/(H306/1000)/10^12</f>
        <v>30.199460666572914</v>
      </c>
      <c r="L306" s="2">
        <f t="shared" si="32"/>
        <v>66.382802102009279</v>
      </c>
      <c r="M306" s="2">
        <f t="shared" si="34"/>
        <v>17.904</v>
      </c>
    </row>
    <row r="307" spans="1:13" ht="16" customHeight="1" x14ac:dyDescent="0.2">
      <c r="B307" s="1" t="s">
        <v>69</v>
      </c>
      <c r="C307">
        <v>4096</v>
      </c>
      <c r="D307">
        <v>128</v>
      </c>
      <c r="E307">
        <v>25</v>
      </c>
      <c r="G307" s="2">
        <v>8.9220000000000006</v>
      </c>
      <c r="H307" s="2">
        <v>8.3989999999999991</v>
      </c>
      <c r="I307" s="2">
        <v>5.226</v>
      </c>
      <c r="J307" s="2">
        <f>(8*$E307*$D307*$C307*$C307)/(G307/1000)/10^12</f>
        <v>48.13906406635283</v>
      </c>
      <c r="K307" s="2">
        <f>(8*$E307*$D307*$C307*$C307)/(H307/1000)/10^12</f>
        <v>51.136650744136219</v>
      </c>
      <c r="L307" s="2">
        <f t="shared" si="32"/>
        <v>82.184601913509368</v>
      </c>
      <c r="M307" s="2">
        <f t="shared" si="34"/>
        <v>22.546999999999997</v>
      </c>
    </row>
    <row r="308" spans="1:13" x14ac:dyDescent="0.2">
      <c r="B308" s="1" t="s">
        <v>69</v>
      </c>
      <c r="C308">
        <v>1536</v>
      </c>
      <c r="D308">
        <v>8</v>
      </c>
      <c r="E308">
        <v>50</v>
      </c>
      <c r="G308" s="2">
        <v>5.4420000000000002</v>
      </c>
      <c r="H308" s="2">
        <v>5.2089999999999996</v>
      </c>
      <c r="I308" s="2">
        <v>0.36499999999999999</v>
      </c>
      <c r="J308" s="2">
        <f>(8*$E308*$D308*$C308*$C308)/(G308/1000)/10^12</f>
        <v>1.3873111356119074</v>
      </c>
      <c r="K308" s="2">
        <f>(8*$E308*$D308*$C308*$C308)/(H308/1000)/10^12</f>
        <v>1.4493659435592245</v>
      </c>
      <c r="L308" s="2">
        <f t="shared" si="32"/>
        <v>20.684238904109591</v>
      </c>
      <c r="M308" s="2">
        <f t="shared" si="34"/>
        <v>11.016</v>
      </c>
    </row>
    <row r="309" spans="1:13" x14ac:dyDescent="0.2">
      <c r="B309" s="1" t="s">
        <v>69</v>
      </c>
      <c r="C309">
        <v>1536</v>
      </c>
      <c r="D309">
        <v>16</v>
      </c>
      <c r="E309">
        <v>50</v>
      </c>
      <c r="G309" s="2">
        <v>5.5519999999999996</v>
      </c>
      <c r="H309" s="2">
        <v>5.2389999999999999</v>
      </c>
      <c r="I309" s="2">
        <v>0.42899999999999999</v>
      </c>
      <c r="J309" s="2">
        <f>(8*$E309*$D309*$C309*$C309)/(G309/1000)/10^12</f>
        <v>2.7196495677233434</v>
      </c>
      <c r="K309" s="2">
        <f>(8*$E309*$D309*$C309*$C309)/(H309/1000)/10^12</f>
        <v>2.8821329261309412</v>
      </c>
      <c r="L309" s="2">
        <f t="shared" si="32"/>
        <v>35.196956643356643</v>
      </c>
      <c r="M309" s="2">
        <f t="shared" si="34"/>
        <v>11.22</v>
      </c>
    </row>
    <row r="310" spans="1:13" x14ac:dyDescent="0.2">
      <c r="B310" s="1" t="s">
        <v>69</v>
      </c>
      <c r="C310">
        <v>1536</v>
      </c>
      <c r="D310">
        <v>32</v>
      </c>
      <c r="E310">
        <v>50</v>
      </c>
      <c r="G310" s="2">
        <v>5.593</v>
      </c>
      <c r="H310" s="2">
        <v>5.2409999999999997</v>
      </c>
      <c r="I310" s="2">
        <v>0.57899999999999996</v>
      </c>
      <c r="J310" s="2">
        <f>(8*$E310*$D310*$C310*$C310)/(G310/1000)/10^12</f>
        <v>5.399425853745754</v>
      </c>
      <c r="K310" s="2">
        <f>(8*$E310*$D310*$C310*$C310)/(H310/1000)/10^12</f>
        <v>5.7620661705781338</v>
      </c>
      <c r="L310" s="2">
        <f t="shared" si="32"/>
        <v>52.157148186528502</v>
      </c>
      <c r="M310" s="2">
        <f t="shared" si="34"/>
        <v>11.413</v>
      </c>
    </row>
    <row r="311" spans="1:13" x14ac:dyDescent="0.2">
      <c r="B311" s="1" t="s">
        <v>73</v>
      </c>
      <c r="C311">
        <v>256</v>
      </c>
      <c r="D311">
        <v>16</v>
      </c>
      <c r="E311">
        <v>150</v>
      </c>
      <c r="G311" s="2">
        <v>6.46</v>
      </c>
      <c r="H311" s="2">
        <v>9.7569999999999997</v>
      </c>
      <c r="I311" s="2">
        <v>0.16700000000000001</v>
      </c>
      <c r="J311" s="2">
        <f>(8*$E311*$D311*$C311*$C311)/(G311/1000)/10^12</f>
        <v>0.19478191950464399</v>
      </c>
      <c r="K311" s="2">
        <f>(8*$E311*$D311*$C311*$C311)/(H311/1000)/10^12</f>
        <v>0.12896291892999898</v>
      </c>
      <c r="L311" s="2">
        <f t="shared" si="32"/>
        <v>7.5346778443113758</v>
      </c>
      <c r="M311" s="2">
        <f t="shared" si="34"/>
        <v>16.384</v>
      </c>
    </row>
    <row r="312" spans="1:13" x14ac:dyDescent="0.2">
      <c r="B312" s="1" t="s">
        <v>73</v>
      </c>
      <c r="C312">
        <v>256</v>
      </c>
      <c r="D312">
        <v>32</v>
      </c>
      <c r="E312">
        <v>150</v>
      </c>
      <c r="G312" s="2">
        <v>9.6039999999999992</v>
      </c>
      <c r="H312" s="2">
        <v>9.4809999999999999</v>
      </c>
      <c r="I312" s="2">
        <v>0.187</v>
      </c>
      <c r="J312" s="2">
        <f>(8*$E312*$D312*$C312*$C312)/(G312/1000)/10^12</f>
        <v>0.2620348188254894</v>
      </c>
      <c r="K312" s="2">
        <f>(8*$E312*$D312*$C312*$C312)/(H312/1000)/10^12</f>
        <v>0.26543427908448475</v>
      </c>
      <c r="L312" s="2">
        <f t="shared" si="32"/>
        <v>13.457659893048129</v>
      </c>
      <c r="M312" s="2">
        <f t="shared" si="34"/>
        <v>19.272000000000002</v>
      </c>
    </row>
    <row r="313" spans="1:13" x14ac:dyDescent="0.2">
      <c r="B313" s="1" t="s">
        <v>73</v>
      </c>
      <c r="C313">
        <v>256</v>
      </c>
      <c r="D313">
        <v>64</v>
      </c>
      <c r="E313">
        <v>150</v>
      </c>
      <c r="G313" s="2">
        <v>9.4250000000000007</v>
      </c>
      <c r="H313" s="2">
        <v>9.3209999999999997</v>
      </c>
      <c r="I313" s="2">
        <v>0.23499999999999999</v>
      </c>
      <c r="J313" s="2">
        <f>(8*$E313*$D313*$C313*$C313)/(G313/1000)/10^12</f>
        <v>0.53402279045092838</v>
      </c>
      <c r="K313" s="2">
        <f>(8*$E313*$D313*$C313*$C313)/(H313/1000)/10^12</f>
        <v>0.539981203733505</v>
      </c>
      <c r="L313" s="2">
        <f t="shared" si="32"/>
        <v>21.417722553191489</v>
      </c>
      <c r="M313" s="2">
        <f t="shared" si="34"/>
        <v>18.981000000000002</v>
      </c>
    </row>
    <row r="314" spans="1:13" x14ac:dyDescent="0.2">
      <c r="B314" s="1"/>
      <c r="M314" s="2"/>
    </row>
    <row r="315" spans="1:13" x14ac:dyDescent="0.2">
      <c r="B315" s="1"/>
      <c r="M315" s="2"/>
    </row>
    <row r="316" spans="1:13" x14ac:dyDescent="0.2">
      <c r="A316" t="s">
        <v>65</v>
      </c>
      <c r="B316" s="1" t="s">
        <v>81</v>
      </c>
      <c r="C316" t="s">
        <v>66</v>
      </c>
      <c r="D316" t="s">
        <v>3</v>
      </c>
      <c r="E316" t="s">
        <v>14</v>
      </c>
      <c r="G316" t="s">
        <v>17</v>
      </c>
      <c r="H316" t="s">
        <v>87</v>
      </c>
      <c r="I316" t="s">
        <v>86</v>
      </c>
      <c r="J316" t="s">
        <v>36</v>
      </c>
      <c r="K316" t="s">
        <v>89</v>
      </c>
      <c r="L316" t="s">
        <v>90</v>
      </c>
      <c r="M316" t="s">
        <v>88</v>
      </c>
    </row>
    <row r="317" spans="1:13" x14ac:dyDescent="0.2">
      <c r="B317" s="1" t="s">
        <v>75</v>
      </c>
      <c r="C317">
        <v>2816</v>
      </c>
      <c r="D317">
        <v>32</v>
      </c>
      <c r="E317">
        <v>1500</v>
      </c>
      <c r="G317" s="2">
        <v>208.27600000000001</v>
      </c>
      <c r="H317" s="2">
        <v>151.61099999999999</v>
      </c>
      <c r="I317" s="2">
        <v>32.216000000000001</v>
      </c>
      <c r="J317" s="2">
        <f>(6*$E317*$D317*$C317*$C317)/(G317/1000)/10^12</f>
        <v>10.965250571357236</v>
      </c>
      <c r="K317" s="2">
        <f>(6*$E317*$D317*$C317*$C317)/(H317/1000)/10^12</f>
        <v>15.063541088707286</v>
      </c>
      <c r="L317" s="2">
        <f>(6*$E317*$D317*$C317*$C317)/(I317/1000)/10^12</f>
        <v>70.890195182517999</v>
      </c>
      <c r="M317" s="2">
        <f t="shared" si="34"/>
        <v>392.10300000000001</v>
      </c>
    </row>
    <row r="318" spans="1:13" x14ac:dyDescent="0.2">
      <c r="B318" s="1" t="s">
        <v>75</v>
      </c>
      <c r="C318">
        <v>2816</v>
      </c>
      <c r="D318">
        <v>32</v>
      </c>
      <c r="E318">
        <v>750</v>
      </c>
      <c r="G318" s="2">
        <v>109.788</v>
      </c>
      <c r="H318" s="2">
        <v>80.86</v>
      </c>
      <c r="I318" s="2">
        <v>14.476000000000001</v>
      </c>
      <c r="J318" s="2">
        <f>(6*$E318*$D318*$C318*$C318)/(G318/1000)/10^12</f>
        <v>10.400947863154443</v>
      </c>
      <c r="K318" s="2">
        <f>(6*$E318*$D318*$C318*$C318)/(H318/1000)/10^12</f>
        <v>14.121930051941627</v>
      </c>
      <c r="L318" s="2">
        <f t="shared" ref="L318:L335" si="35">(6*$E318*$D318*$C318*$C318)/(I318/1000)/10^12</f>
        <v>78.882237082066865</v>
      </c>
      <c r="M318" s="2">
        <f t="shared" si="34"/>
        <v>205.124</v>
      </c>
    </row>
    <row r="319" spans="1:13" x14ac:dyDescent="0.2">
      <c r="B319" s="1" t="s">
        <v>75</v>
      </c>
      <c r="C319">
        <v>2816</v>
      </c>
      <c r="D319">
        <v>32</v>
      </c>
      <c r="E319">
        <v>375</v>
      </c>
      <c r="G319" s="2">
        <v>60.158000000000001</v>
      </c>
      <c r="H319" s="2">
        <v>46.271999999999998</v>
      </c>
      <c r="I319" s="2">
        <v>6.9359999999999999</v>
      </c>
      <c r="J319" s="2">
        <f>(6*$E319*$D319*$C319*$C319)/(G319/1000)/10^12</f>
        <v>9.490834668705741</v>
      </c>
      <c r="K319" s="2">
        <f>(6*$E319*$D319*$C319*$C319)/(H319/1000)/10^12</f>
        <v>12.33898755186722</v>
      </c>
      <c r="L319" s="2">
        <f t="shared" si="35"/>
        <v>82.316844290657443</v>
      </c>
      <c r="M319" s="2">
        <f t="shared" si="34"/>
        <v>113.36600000000001</v>
      </c>
    </row>
    <row r="320" spans="1:13" x14ac:dyDescent="0.2">
      <c r="B320" s="1" t="s">
        <v>75</v>
      </c>
      <c r="C320">
        <v>2816</v>
      </c>
      <c r="D320">
        <v>32</v>
      </c>
      <c r="E320">
        <v>187</v>
      </c>
      <c r="G320" s="2">
        <v>31.472999999999999</v>
      </c>
      <c r="H320" s="2">
        <v>25.373000000000001</v>
      </c>
      <c r="I320" s="2">
        <v>3.5569999999999999</v>
      </c>
      <c r="J320" s="2">
        <f>(6*$E320*$D320*$C320*$C320)/(G320/1000)/10^12</f>
        <v>9.0462793449623469</v>
      </c>
      <c r="K320" s="2">
        <f>(6*$E320*$D320*$C320*$C320)/(H320/1000)/10^12</f>
        <v>11.221122840184448</v>
      </c>
      <c r="L320" s="2">
        <f t="shared" si="35"/>
        <v>80.043168350857471</v>
      </c>
      <c r="M320" s="2">
        <f t="shared" si="34"/>
        <v>60.403000000000006</v>
      </c>
    </row>
    <row r="321" spans="2:13" x14ac:dyDescent="0.2">
      <c r="B321" s="1" t="s">
        <v>75</v>
      </c>
      <c r="C321">
        <v>2048</v>
      </c>
      <c r="D321">
        <v>32</v>
      </c>
      <c r="E321">
        <v>1500</v>
      </c>
      <c r="G321" s="2">
        <v>107.815</v>
      </c>
      <c r="H321" s="2">
        <v>102.35</v>
      </c>
      <c r="I321" s="2">
        <v>14.516</v>
      </c>
      <c r="J321" s="2">
        <f>(6*$E321*$D321*$C321*$C321)/(G321/1000)/10^12</f>
        <v>11.204002708342996</v>
      </c>
      <c r="K321" s="2">
        <f>(6*$E321*$D321*$C321*$C321)/(H321/1000)/10^12</f>
        <v>11.802242813873963</v>
      </c>
      <c r="L321" s="2">
        <f t="shared" si="35"/>
        <v>83.215731055387153</v>
      </c>
      <c r="M321" s="2">
        <f t="shared" si="34"/>
        <v>224.68099999999998</v>
      </c>
    </row>
    <row r="322" spans="2:13" x14ac:dyDescent="0.2">
      <c r="B322" s="1" t="s">
        <v>75</v>
      </c>
      <c r="C322">
        <v>2048</v>
      </c>
      <c r="D322">
        <v>32</v>
      </c>
      <c r="E322">
        <v>750</v>
      </c>
      <c r="G322" s="2">
        <v>59.48</v>
      </c>
      <c r="H322" s="2">
        <v>55.5</v>
      </c>
      <c r="I322" s="2">
        <v>7.1920000000000002</v>
      </c>
      <c r="J322" s="2">
        <f>(6*$E322*$D322*$C322*$C322)/(G322/1000)/10^12</f>
        <v>10.1543338264963</v>
      </c>
      <c r="K322" s="2">
        <f>(6*$E322*$D322*$C322*$C322)/(H322/1000)/10^12</f>
        <v>10.882518486486486</v>
      </c>
      <c r="L322" s="2">
        <f t="shared" si="35"/>
        <v>83.97939043381534</v>
      </c>
      <c r="M322" s="2">
        <f t="shared" si="34"/>
        <v>122.172</v>
      </c>
    </row>
    <row r="323" spans="2:13" x14ac:dyDescent="0.2">
      <c r="B323" s="1" t="s">
        <v>75</v>
      </c>
      <c r="C323">
        <v>2048</v>
      </c>
      <c r="D323">
        <v>32</v>
      </c>
      <c r="E323">
        <v>375</v>
      </c>
      <c r="G323" s="2">
        <v>34.69</v>
      </c>
      <c r="H323" s="2">
        <v>31.954000000000001</v>
      </c>
      <c r="I323" s="2">
        <v>3.665</v>
      </c>
      <c r="J323" s="2">
        <f>(6*$E323*$D323*$C323*$C323)/(G323/1000)/10^12</f>
        <v>8.7053873738829637</v>
      </c>
      <c r="K323" s="2">
        <f>(6*$E323*$D323*$C323*$C323)/(H323/1000)/10^12</f>
        <v>9.4507694811291234</v>
      </c>
      <c r="L323" s="2">
        <f t="shared" si="35"/>
        <v>82.398332332878581</v>
      </c>
      <c r="M323" s="2">
        <f t="shared" si="34"/>
        <v>70.309000000000012</v>
      </c>
    </row>
    <row r="324" spans="2:13" x14ac:dyDescent="0.2">
      <c r="B324" s="1" t="s">
        <v>75</v>
      </c>
      <c r="C324">
        <v>2048</v>
      </c>
      <c r="D324">
        <v>32</v>
      </c>
      <c r="E324">
        <v>187</v>
      </c>
      <c r="G324" s="2">
        <v>18.962</v>
      </c>
      <c r="H324" s="2">
        <v>18.364999999999998</v>
      </c>
      <c r="I324" s="2">
        <v>1.9670000000000001</v>
      </c>
      <c r="J324" s="2">
        <f>(6*$E324*$D324*$C324*$C324)/(G324/1000)/10^12</f>
        <v>7.9417936302077843</v>
      </c>
      <c r="K324" s="2">
        <f>(6*$E324*$D324*$C324*$C324)/(H324/1000)/10^12</f>
        <v>8.1999613839368362</v>
      </c>
      <c r="L324" s="2">
        <f t="shared" si="35"/>
        <v>76.55937509710219</v>
      </c>
      <c r="M324" s="2">
        <f t="shared" si="34"/>
        <v>39.293999999999997</v>
      </c>
    </row>
    <row r="325" spans="2:13" x14ac:dyDescent="0.2">
      <c r="B325" s="1" t="s">
        <v>75</v>
      </c>
      <c r="C325">
        <v>1536</v>
      </c>
      <c r="D325">
        <v>32</v>
      </c>
      <c r="E325">
        <v>1500</v>
      </c>
      <c r="G325" s="2">
        <v>99.33</v>
      </c>
      <c r="H325" s="2">
        <v>83.210999999999999</v>
      </c>
      <c r="I325" s="2">
        <v>8.9979999999999993</v>
      </c>
      <c r="J325" s="2">
        <f>(6*$E325*$D325*$C325*$C325)/(G325/1000)/10^12</f>
        <v>6.8406045303533674</v>
      </c>
      <c r="K325" s="2">
        <f>(6*$E325*$D325*$C325*$C325)/(H325/1000)/10^12</f>
        <v>8.1657142445109425</v>
      </c>
      <c r="L325" s="2">
        <f t="shared" si="35"/>
        <v>75.514252945098917</v>
      </c>
      <c r="M325" s="2">
        <f t="shared" si="34"/>
        <v>191.53899999999999</v>
      </c>
    </row>
    <row r="326" spans="2:13" x14ac:dyDescent="0.2">
      <c r="B326" s="1" t="s">
        <v>75</v>
      </c>
      <c r="C326">
        <v>1536</v>
      </c>
      <c r="D326">
        <v>32</v>
      </c>
      <c r="E326">
        <v>750</v>
      </c>
      <c r="G326" s="2">
        <v>54.692</v>
      </c>
      <c r="H326" s="2">
        <v>45.679000000000002</v>
      </c>
      <c r="I326" s="2">
        <v>4.2590000000000003</v>
      </c>
      <c r="J326" s="2">
        <f>(6*$E326*$D326*$C326*$C326)/(G326/1000)/10^12</f>
        <v>6.2118522635851683</v>
      </c>
      <c r="K326" s="2">
        <f>(6*$E326*$D326*$C326*$C326)/(H326/1000)/10^12</f>
        <v>7.4375232382495238</v>
      </c>
      <c r="L326" s="2">
        <f t="shared" si="35"/>
        <v>79.769575956797354</v>
      </c>
      <c r="M326" s="2">
        <f t="shared" si="34"/>
        <v>104.63000000000001</v>
      </c>
    </row>
    <row r="327" spans="2:13" x14ac:dyDescent="0.2">
      <c r="B327" s="1" t="s">
        <v>75</v>
      </c>
      <c r="C327">
        <v>1536</v>
      </c>
      <c r="D327">
        <v>32</v>
      </c>
      <c r="E327">
        <v>375</v>
      </c>
      <c r="G327" s="2">
        <v>32.835999999999999</v>
      </c>
      <c r="H327" s="2">
        <v>26.613</v>
      </c>
      <c r="I327" s="2">
        <v>2.202</v>
      </c>
      <c r="J327" s="2">
        <f>(6*$E327*$D327*$C327*$C327)/(G327/1000)/10^12</f>
        <v>5.1732644658301865</v>
      </c>
      <c r="K327" s="2">
        <f>(6*$E327*$D327*$C327*$C327)/(H327/1000)/10^12</f>
        <v>6.3829448765640846</v>
      </c>
      <c r="L327" s="2">
        <f t="shared" si="35"/>
        <v>77.143193460490465</v>
      </c>
      <c r="M327" s="2">
        <f t="shared" si="34"/>
        <v>61.650999999999996</v>
      </c>
    </row>
    <row r="328" spans="2:13" x14ac:dyDescent="0.2">
      <c r="B328" s="1" t="s">
        <v>75</v>
      </c>
      <c r="C328">
        <v>1536</v>
      </c>
      <c r="D328">
        <v>32</v>
      </c>
      <c r="E328">
        <v>187</v>
      </c>
      <c r="G328" s="2">
        <v>18.675999999999998</v>
      </c>
      <c r="H328" s="2">
        <v>15.525</v>
      </c>
      <c r="I328" s="2">
        <v>1.2310000000000001</v>
      </c>
      <c r="J328" s="2">
        <f>(6*$E328*$D328*$C328*$C328)/(G328/1000)/10^12</f>
        <v>4.5356695001070895</v>
      </c>
      <c r="K328" s="2">
        <f>(6*$E328*$D328*$C328*$C328)/(H328/1000)/10^12</f>
        <v>5.4562424208695655</v>
      </c>
      <c r="L328" s="2">
        <f t="shared" si="35"/>
        <v>68.812480571892763</v>
      </c>
      <c r="M328" s="2">
        <f t="shared" si="34"/>
        <v>35.432000000000002</v>
      </c>
    </row>
    <row r="329" spans="2:13" x14ac:dyDescent="0.2">
      <c r="B329" s="1" t="s">
        <v>75</v>
      </c>
      <c r="C329">
        <v>2560</v>
      </c>
      <c r="D329" s="1">
        <v>32</v>
      </c>
      <c r="E329" s="1">
        <v>1500</v>
      </c>
      <c r="G329" s="2">
        <v>193.57499999999999</v>
      </c>
      <c r="H329" s="2">
        <v>133.23599999999999</v>
      </c>
      <c r="I329" s="2">
        <v>21.140999999999998</v>
      </c>
      <c r="J329" s="2">
        <f>(6*$E329*$D329*$C329*$C329)/(G329/1000)/10^12</f>
        <v>9.7504161177838053</v>
      </c>
      <c r="K329" s="2">
        <f>(6*$E329*$D329*$C329*$C329)/(H329/1000)/10^12</f>
        <v>14.166117265603891</v>
      </c>
      <c r="L329" s="2">
        <f t="shared" si="35"/>
        <v>89.278501489995747</v>
      </c>
      <c r="M329" s="2">
        <f t="shared" si="34"/>
        <v>347.952</v>
      </c>
    </row>
    <row r="330" spans="2:13" x14ac:dyDescent="0.2">
      <c r="B330" s="1" t="s">
        <v>75</v>
      </c>
      <c r="C330">
        <v>2560</v>
      </c>
      <c r="D330" s="1">
        <v>32</v>
      </c>
      <c r="E330" s="1">
        <v>750</v>
      </c>
      <c r="G330" s="2">
        <v>103.623</v>
      </c>
      <c r="H330" s="2">
        <v>70.381</v>
      </c>
      <c r="I330" s="2">
        <v>10.603</v>
      </c>
      <c r="J330" s="2">
        <f>(6*$E330*$D330*$C330*$C330)/(G330/1000)/10^12</f>
        <v>9.1072290900668769</v>
      </c>
      <c r="K330" s="2">
        <f>(6*$E330*$D330*$C330*$C330)/(H330/1000)/10^12</f>
        <v>13.408709737002885</v>
      </c>
      <c r="L330" s="2">
        <f t="shared" si="35"/>
        <v>89.004847684617559</v>
      </c>
      <c r="M330" s="2">
        <f t="shared" si="34"/>
        <v>184.60700000000003</v>
      </c>
    </row>
    <row r="331" spans="2:13" x14ac:dyDescent="0.2">
      <c r="B331" s="1" t="s">
        <v>75</v>
      </c>
      <c r="C331">
        <v>2560</v>
      </c>
      <c r="D331" s="1">
        <v>32</v>
      </c>
      <c r="E331" s="1">
        <v>375</v>
      </c>
      <c r="G331" s="2">
        <v>58.341000000000001</v>
      </c>
      <c r="H331" s="2">
        <v>39.457999999999998</v>
      </c>
      <c r="I331" s="2">
        <v>5.5090000000000003</v>
      </c>
      <c r="J331" s="2">
        <f>(6*$E331*$D331*$C331*$C331)/(G331/1000)/10^12</f>
        <v>8.0879518691829073</v>
      </c>
      <c r="K331" s="2">
        <f>(6*$E331*$D331*$C331*$C331)/(H331/1000)/10^12</f>
        <v>11.958517917786001</v>
      </c>
      <c r="L331" s="2">
        <f t="shared" si="35"/>
        <v>85.652423307315303</v>
      </c>
      <c r="M331" s="2">
        <f t="shared" si="34"/>
        <v>103.30800000000001</v>
      </c>
    </row>
    <row r="332" spans="2:13" x14ac:dyDescent="0.2">
      <c r="B332" s="1" t="s">
        <v>75</v>
      </c>
      <c r="C332">
        <v>2560</v>
      </c>
      <c r="D332" s="1">
        <v>32</v>
      </c>
      <c r="E332" s="1">
        <v>187</v>
      </c>
      <c r="G332" s="2">
        <v>30.51</v>
      </c>
      <c r="H332" s="2">
        <v>22.035</v>
      </c>
      <c r="I332" s="2">
        <v>2.9529999999999998</v>
      </c>
      <c r="J332" s="2">
        <f>(6*$E332*$D332*$C332*$C332)/(G332/1000)/10^12</f>
        <v>7.7122403933136674</v>
      </c>
      <c r="K332" s="2">
        <f>(6*$E332*$D332*$C332*$C332)/(H332/1000)/10^12</f>
        <v>10.678486698434309</v>
      </c>
      <c r="L332" s="2">
        <f t="shared" si="35"/>
        <v>79.681833525228583</v>
      </c>
      <c r="M332" s="2">
        <f t="shared" si="34"/>
        <v>55.498000000000005</v>
      </c>
    </row>
    <row r="333" spans="2:13" x14ac:dyDescent="0.2">
      <c r="B333" s="1" t="s">
        <v>75</v>
      </c>
      <c r="C333">
        <v>512</v>
      </c>
      <c r="D333" s="1">
        <v>32</v>
      </c>
      <c r="E333" s="1">
        <v>1</v>
      </c>
      <c r="G333" s="2">
        <v>0.113</v>
      </c>
      <c r="H333" s="2">
        <v>0.104</v>
      </c>
      <c r="I333" s="2">
        <v>5.3999999999999999E-2</v>
      </c>
      <c r="J333" s="2">
        <f>(6*$E333*$D333*$C333*$C333)/(G333/1000)/10^12</f>
        <v>0.44541281415929201</v>
      </c>
      <c r="K333" s="2">
        <f>(6*$E333*$D333*$C333*$C333)/(H333/1000)/10^12</f>
        <v>0.48395815384615387</v>
      </c>
      <c r="L333" s="2">
        <f t="shared" si="35"/>
        <v>0.93206755555555554</v>
      </c>
      <c r="M333" s="2">
        <f t="shared" si="34"/>
        <v>0.27100000000000002</v>
      </c>
    </row>
    <row r="334" spans="2:13" x14ac:dyDescent="0.2">
      <c r="B334" s="1" t="s">
        <v>76</v>
      </c>
      <c r="C334">
        <v>1024</v>
      </c>
      <c r="D334" s="1">
        <v>32</v>
      </c>
      <c r="E334" s="1">
        <v>1500</v>
      </c>
      <c r="G334" s="2">
        <v>64.231999999999999</v>
      </c>
      <c r="H334" s="2">
        <v>60.710999999999999</v>
      </c>
      <c r="I334" s="2">
        <v>4.0999999999999996</v>
      </c>
      <c r="J334" s="2">
        <f>(6*$E334*$D334*$C334*$C334)/(G334/1000)/10^12</f>
        <v>4.7015488852908209</v>
      </c>
      <c r="K334" s="2">
        <f>(6*$E334*$D334*$C334*$C334)/(H334/1000)/10^12</f>
        <v>4.9742202895686125</v>
      </c>
      <c r="L334" s="2">
        <f t="shared" si="35"/>
        <v>73.656070243902448</v>
      </c>
      <c r="M334" s="2">
        <f t="shared" si="34"/>
        <v>129.04300000000001</v>
      </c>
    </row>
    <row r="335" spans="2:13" x14ac:dyDescent="0.2">
      <c r="B335" s="1" t="s">
        <v>76</v>
      </c>
      <c r="C335">
        <v>1024</v>
      </c>
      <c r="D335" s="1">
        <v>64</v>
      </c>
      <c r="E335" s="1">
        <v>1500</v>
      </c>
      <c r="G335" s="2">
        <v>68.206999999999994</v>
      </c>
      <c r="H335" s="2">
        <v>67.879000000000005</v>
      </c>
      <c r="I335" s="2">
        <v>8.1440000000000001</v>
      </c>
      <c r="J335" s="2">
        <f>(6*$E335*$D335*$C335*$C335)/(G335/1000)/10^12</f>
        <v>8.8550995645608239</v>
      </c>
      <c r="K335" s="2">
        <f>(6*$E335*$D335*$C335*$C335)/(H335/1000)/10^12</f>
        <v>8.8978885369554632</v>
      </c>
      <c r="L335" s="2">
        <f t="shared" si="35"/>
        <v>74.162546168958741</v>
      </c>
      <c r="M335" s="2">
        <f t="shared" si="34"/>
        <v>144.23000000000002</v>
      </c>
    </row>
    <row r="338" spans="7:11" x14ac:dyDescent="0.2">
      <c r="G338" s="2"/>
      <c r="H338" s="2"/>
    </row>
    <row r="341" spans="7:11" x14ac:dyDescent="0.2">
      <c r="G341" s="2"/>
      <c r="H341" s="2"/>
      <c r="I341" s="2"/>
      <c r="K341" s="2"/>
    </row>
    <row r="342" spans="7:11" x14ac:dyDescent="0.2">
      <c r="G342" s="2"/>
      <c r="H342" s="2"/>
      <c r="I342" s="2"/>
      <c r="K342" s="2"/>
    </row>
    <row r="343" spans="7:11" x14ac:dyDescent="0.2">
      <c r="G343" s="2"/>
      <c r="H343" s="2"/>
      <c r="I343" s="2"/>
      <c r="K343" s="2"/>
    </row>
    <row r="344" spans="7:11" x14ac:dyDescent="0.2">
      <c r="G344" s="2"/>
      <c r="I344" s="2"/>
      <c r="K344" s="2"/>
    </row>
    <row r="345" spans="7:11" x14ac:dyDescent="0.2">
      <c r="G345" s="2"/>
      <c r="I345" s="2"/>
      <c r="K345" s="2"/>
    </row>
    <row r="346" spans="7:11" x14ac:dyDescent="0.2">
      <c r="G346" s="2"/>
      <c r="H346" s="2"/>
      <c r="I346" s="2"/>
      <c r="K346" s="2"/>
    </row>
    <row r="347" spans="7:11" x14ac:dyDescent="0.2">
      <c r="G347" s="2"/>
      <c r="H347" s="2"/>
      <c r="I347" s="2"/>
      <c r="K347" s="2"/>
    </row>
    <row r="348" spans="7:11" x14ac:dyDescent="0.2">
      <c r="G348" s="2"/>
      <c r="H348" s="2"/>
      <c r="I348" s="2"/>
      <c r="K348" s="2"/>
    </row>
    <row r="349" spans="7:11" x14ac:dyDescent="0.2">
      <c r="G349" s="2"/>
      <c r="I349" s="2"/>
      <c r="K349" s="2"/>
    </row>
    <row r="350" spans="7:11" x14ac:dyDescent="0.2">
      <c r="G350" s="2"/>
      <c r="I350" s="2"/>
      <c r="K350" s="2"/>
    </row>
    <row r="351" spans="7:11" x14ac:dyDescent="0.2">
      <c r="G351" s="2"/>
      <c r="H351" s="2"/>
      <c r="I351" s="2"/>
      <c r="K351" s="2"/>
    </row>
    <row r="352" spans="7:11" x14ac:dyDescent="0.2">
      <c r="G352" s="2"/>
      <c r="H352" s="2"/>
      <c r="I352" s="2"/>
      <c r="K352" s="2"/>
    </row>
    <row r="353" spans="7:11" x14ac:dyDescent="0.2">
      <c r="G353" s="2"/>
      <c r="H353" s="2"/>
      <c r="I353" s="2"/>
      <c r="K353" s="2"/>
    </row>
    <row r="354" spans="7:11" x14ac:dyDescent="0.2">
      <c r="G354" s="2"/>
      <c r="I354" s="2"/>
      <c r="K354" s="2"/>
    </row>
    <row r="355" spans="7:11" x14ac:dyDescent="0.2">
      <c r="G355" s="2"/>
      <c r="I355" s="2"/>
      <c r="K355" s="2"/>
    </row>
    <row r="356" spans="7:11" x14ac:dyDescent="0.2">
      <c r="G356" s="2"/>
      <c r="H356" s="2"/>
      <c r="I356" s="2"/>
      <c r="K356" s="2"/>
    </row>
    <row r="357" spans="7:11" x14ac:dyDescent="0.2">
      <c r="G357" s="2"/>
      <c r="H357" s="2"/>
      <c r="I357" s="2"/>
      <c r="K357" s="2"/>
    </row>
    <row r="358" spans="7:11" x14ac:dyDescent="0.2">
      <c r="G358" s="2"/>
      <c r="H358" s="2"/>
      <c r="I358" s="2"/>
      <c r="K358" s="2"/>
    </row>
    <row r="359" spans="7:11" x14ac:dyDescent="0.2">
      <c r="G359" s="2"/>
      <c r="I359" s="2"/>
      <c r="K359" s="2"/>
    </row>
    <row r="360" spans="7:11" x14ac:dyDescent="0.2">
      <c r="G360" s="2"/>
      <c r="I360" s="2"/>
      <c r="K360" s="2"/>
    </row>
    <row r="361" spans="7:11" x14ac:dyDescent="0.2">
      <c r="G361" s="2"/>
      <c r="H361" s="2"/>
      <c r="I361" s="2"/>
      <c r="K361" s="2"/>
    </row>
    <row r="362" spans="7:11" x14ac:dyDescent="0.2">
      <c r="G362" s="2"/>
      <c r="H362" s="2"/>
      <c r="I362" s="2"/>
      <c r="K362" s="2"/>
    </row>
    <row r="363" spans="7:11" x14ac:dyDescent="0.2">
      <c r="G363" s="2"/>
      <c r="H363" s="2"/>
      <c r="I363" s="2"/>
      <c r="K363" s="2"/>
    </row>
    <row r="364" spans="7:11" x14ac:dyDescent="0.2">
      <c r="G364" s="2"/>
      <c r="H364" s="2"/>
      <c r="I364" s="2"/>
      <c r="K364" s="2"/>
    </row>
    <row r="365" spans="7:11" x14ac:dyDescent="0.2">
      <c r="G365" s="2"/>
      <c r="H365" s="2"/>
      <c r="I365" s="2"/>
      <c r="K365" s="2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65"/>
  <sheetViews>
    <sheetView workbookViewId="0">
      <selection activeCell="A9" sqref="A9"/>
    </sheetView>
  </sheetViews>
  <sheetFormatPr baseColWidth="10" defaultRowHeight="16" x14ac:dyDescent="0.2"/>
  <cols>
    <col min="1" max="1" width="28" customWidth="1"/>
    <col min="2" max="2" width="26.33203125" customWidth="1"/>
    <col min="4" max="4" width="22" customWidth="1"/>
    <col min="7" max="7" width="22.5" customWidth="1"/>
    <col min="8" max="8" width="32.6640625" customWidth="1"/>
    <col min="9" max="9" width="30.6640625" customWidth="1"/>
    <col min="10" max="10" width="20" customWidth="1"/>
    <col min="11" max="11" width="22.6640625" customWidth="1"/>
    <col min="12" max="12" width="22.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 x14ac:dyDescent="0.2">
      <c r="A1" s="5" t="s">
        <v>63</v>
      </c>
      <c r="B1" s="5" t="s">
        <v>72</v>
      </c>
    </row>
    <row r="3" spans="1:12" x14ac:dyDescent="0.2">
      <c r="A3" s="9"/>
      <c r="B3" s="10"/>
      <c r="C3" s="11"/>
      <c r="E3" s="2"/>
    </row>
    <row r="4" spans="1:12" x14ac:dyDescent="0.2">
      <c r="A4" t="s">
        <v>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22</v>
      </c>
      <c r="J4" t="s">
        <v>23</v>
      </c>
    </row>
    <row r="5" spans="1:12" x14ac:dyDescent="0.2">
      <c r="B5" s="1" t="s">
        <v>75</v>
      </c>
      <c r="C5">
        <v>1760</v>
      </c>
      <c r="D5">
        <v>16</v>
      </c>
      <c r="E5">
        <v>1760</v>
      </c>
      <c r="F5" t="s">
        <v>3</v>
      </c>
      <c r="G5" t="s">
        <v>3</v>
      </c>
      <c r="I5" s="2">
        <v>5.7000000000000002E-2</v>
      </c>
      <c r="J5" s="2">
        <f>(2*C5*D5*E5)/(I5/1000)/10^12</f>
        <v>1.7390035087719298</v>
      </c>
      <c r="K5" s="2"/>
      <c r="L5" s="2"/>
    </row>
    <row r="6" spans="1:12" x14ac:dyDescent="0.2">
      <c r="B6" s="1" t="s">
        <v>75</v>
      </c>
      <c r="C6">
        <v>1760</v>
      </c>
      <c r="D6">
        <v>32</v>
      </c>
      <c r="E6">
        <v>1760</v>
      </c>
      <c r="F6" t="s">
        <v>3</v>
      </c>
      <c r="G6" t="s">
        <v>3</v>
      </c>
      <c r="I6" s="2">
        <v>0.06</v>
      </c>
      <c r="J6" s="2">
        <f t="shared" ref="J6:J69" si="0">(2*C6*D6*E6)/(I6/1000)/10^12</f>
        <v>3.3041066666666672</v>
      </c>
      <c r="K6" s="2"/>
      <c r="L6" s="2"/>
    </row>
    <row r="7" spans="1:12" x14ac:dyDescent="0.2">
      <c r="B7" s="1" t="s">
        <v>75</v>
      </c>
      <c r="C7">
        <v>1760</v>
      </c>
      <c r="D7">
        <v>64</v>
      </c>
      <c r="E7">
        <v>1760</v>
      </c>
      <c r="F7" t="s">
        <v>3</v>
      </c>
      <c r="G7" t="s">
        <v>3</v>
      </c>
      <c r="I7" s="2">
        <v>6.3E-2</v>
      </c>
      <c r="J7" s="2">
        <f t="shared" si="0"/>
        <v>6.2935365079365075</v>
      </c>
      <c r="K7" s="2"/>
      <c r="L7" s="2"/>
    </row>
    <row r="8" spans="1:12" x14ac:dyDescent="0.2">
      <c r="B8" s="1" t="s">
        <v>75</v>
      </c>
      <c r="C8">
        <v>1760</v>
      </c>
      <c r="D8">
        <v>128</v>
      </c>
      <c r="E8">
        <v>1760</v>
      </c>
      <c r="F8" t="s">
        <v>3</v>
      </c>
      <c r="G8" t="s">
        <v>3</v>
      </c>
      <c r="I8" s="2">
        <v>7.3999999999999996E-2</v>
      </c>
      <c r="J8" s="2">
        <f t="shared" si="0"/>
        <v>10.716021621621623</v>
      </c>
      <c r="K8" s="2"/>
      <c r="L8" s="2"/>
    </row>
    <row r="9" spans="1:12" x14ac:dyDescent="0.2">
      <c r="B9" s="1" t="s">
        <v>75</v>
      </c>
      <c r="C9">
        <v>1760</v>
      </c>
      <c r="D9">
        <v>7000</v>
      </c>
      <c r="E9">
        <v>1760</v>
      </c>
      <c r="F9" t="s">
        <v>3</v>
      </c>
      <c r="G9" t="s">
        <v>3</v>
      </c>
      <c r="I9" s="2">
        <v>0.48599999999999999</v>
      </c>
      <c r="J9" s="2">
        <f t="shared" si="0"/>
        <v>89.231275720164604</v>
      </c>
      <c r="K9" s="2"/>
      <c r="L9" s="2"/>
    </row>
    <row r="10" spans="1:12" x14ac:dyDescent="0.2">
      <c r="B10" s="1" t="s">
        <v>75</v>
      </c>
      <c r="C10">
        <v>2048</v>
      </c>
      <c r="D10">
        <v>16</v>
      </c>
      <c r="E10">
        <v>2048</v>
      </c>
      <c r="F10" t="s">
        <v>3</v>
      </c>
      <c r="G10" t="s">
        <v>3</v>
      </c>
      <c r="I10" s="2">
        <v>6.3E-2</v>
      </c>
      <c r="J10" s="2">
        <f t="shared" si="0"/>
        <v>2.1304401269841269</v>
      </c>
      <c r="K10" s="2"/>
      <c r="L10" s="2"/>
    </row>
    <row r="11" spans="1:12" x14ac:dyDescent="0.2">
      <c r="B11" s="1" t="s">
        <v>75</v>
      </c>
      <c r="C11">
        <v>2048</v>
      </c>
      <c r="D11">
        <v>32</v>
      </c>
      <c r="E11">
        <v>2048</v>
      </c>
      <c r="F11" t="s">
        <v>3</v>
      </c>
      <c r="G11" t="s">
        <v>3</v>
      </c>
      <c r="I11" s="2">
        <v>6.4000000000000001E-2</v>
      </c>
      <c r="J11" s="2">
        <f t="shared" si="0"/>
        <v>4.1943039999999998</v>
      </c>
      <c r="K11" s="2"/>
      <c r="L11" s="2"/>
    </row>
    <row r="12" spans="1:12" x14ac:dyDescent="0.2">
      <c r="B12" s="1" t="s">
        <v>75</v>
      </c>
      <c r="C12">
        <v>2048</v>
      </c>
      <c r="D12">
        <v>64</v>
      </c>
      <c r="E12">
        <v>2048</v>
      </c>
      <c r="F12" t="s">
        <v>3</v>
      </c>
      <c r="G12" t="s">
        <v>3</v>
      </c>
      <c r="I12" s="2">
        <v>6.7000000000000004E-2</v>
      </c>
      <c r="J12" s="2">
        <f t="shared" si="0"/>
        <v>8.0129986865671636</v>
      </c>
      <c r="K12" s="2"/>
      <c r="L12" s="2"/>
    </row>
    <row r="13" spans="1:12" x14ac:dyDescent="0.2">
      <c r="B13" s="1" t="s">
        <v>75</v>
      </c>
      <c r="C13">
        <v>2048</v>
      </c>
      <c r="D13">
        <v>128</v>
      </c>
      <c r="E13">
        <v>2048</v>
      </c>
      <c r="F13" t="s">
        <v>3</v>
      </c>
      <c r="G13" t="s">
        <v>3</v>
      </c>
      <c r="I13" s="2">
        <v>7.2999999999999995E-2</v>
      </c>
      <c r="J13" s="2">
        <f t="shared" si="0"/>
        <v>14.708792109589041</v>
      </c>
      <c r="K13" s="2"/>
      <c r="L13" s="2"/>
    </row>
    <row r="14" spans="1:12" x14ac:dyDescent="0.2">
      <c r="B14" s="1" t="s">
        <v>75</v>
      </c>
      <c r="C14">
        <v>2048</v>
      </c>
      <c r="D14">
        <v>7000</v>
      </c>
      <c r="E14">
        <v>2048</v>
      </c>
      <c r="F14" t="s">
        <v>3</v>
      </c>
      <c r="G14" t="s">
        <v>3</v>
      </c>
      <c r="I14" s="2">
        <v>0.61199999999999999</v>
      </c>
      <c r="J14" s="2">
        <f t="shared" si="0"/>
        <v>95.948130718954246</v>
      </c>
      <c r="K14" s="2"/>
      <c r="L14" s="2"/>
    </row>
    <row r="15" spans="1:12" x14ac:dyDescent="0.2">
      <c r="B15" s="1" t="s">
        <v>75</v>
      </c>
      <c r="C15">
        <v>2560</v>
      </c>
      <c r="D15">
        <v>16</v>
      </c>
      <c r="E15">
        <v>2560</v>
      </c>
      <c r="F15" t="s">
        <v>3</v>
      </c>
      <c r="G15" t="s">
        <v>3</v>
      </c>
      <c r="I15" s="2">
        <v>7.6999999999999999E-2</v>
      </c>
      <c r="J15" s="2">
        <f t="shared" si="0"/>
        <v>2.7235740259740258</v>
      </c>
      <c r="K15" s="2"/>
      <c r="L15" s="2"/>
    </row>
    <row r="16" spans="1:12" x14ac:dyDescent="0.2">
      <c r="B16" s="1" t="s">
        <v>75</v>
      </c>
      <c r="C16">
        <v>2560</v>
      </c>
      <c r="D16">
        <v>32</v>
      </c>
      <c r="E16">
        <v>2560</v>
      </c>
      <c r="F16" t="s">
        <v>3</v>
      </c>
      <c r="G16" t="s">
        <v>3</v>
      </c>
      <c r="I16" s="2">
        <v>7.9000000000000001E-2</v>
      </c>
      <c r="J16" s="2">
        <f t="shared" si="0"/>
        <v>5.3092455696202538</v>
      </c>
      <c r="K16" s="2"/>
      <c r="L16" s="2"/>
    </row>
    <row r="17" spans="2:12" x14ac:dyDescent="0.2">
      <c r="B17" s="1" t="s">
        <v>75</v>
      </c>
      <c r="C17">
        <v>2560</v>
      </c>
      <c r="D17">
        <v>64</v>
      </c>
      <c r="E17">
        <v>2560</v>
      </c>
      <c r="F17" t="s">
        <v>3</v>
      </c>
      <c r="G17" t="s">
        <v>3</v>
      </c>
      <c r="I17" s="2">
        <v>8.3000000000000004E-2</v>
      </c>
      <c r="J17" s="2">
        <f t="shared" si="0"/>
        <v>10.106756626506023</v>
      </c>
      <c r="K17" s="2"/>
      <c r="L17" s="2"/>
    </row>
    <row r="18" spans="2:12" x14ac:dyDescent="0.2">
      <c r="B18" s="1" t="s">
        <v>75</v>
      </c>
      <c r="C18">
        <v>2560</v>
      </c>
      <c r="D18">
        <v>128</v>
      </c>
      <c r="E18">
        <v>2560</v>
      </c>
      <c r="F18" t="s">
        <v>3</v>
      </c>
      <c r="G18" t="s">
        <v>3</v>
      </c>
      <c r="I18" s="2">
        <v>0.10100000000000001</v>
      </c>
      <c r="J18" s="2">
        <f t="shared" si="0"/>
        <v>16.611104950495047</v>
      </c>
      <c r="K18" s="2"/>
      <c r="L18" s="2"/>
    </row>
    <row r="19" spans="2:12" x14ac:dyDescent="0.2">
      <c r="B19" s="1" t="s">
        <v>75</v>
      </c>
      <c r="C19">
        <v>2560</v>
      </c>
      <c r="D19">
        <v>7000</v>
      </c>
      <c r="E19">
        <v>2560</v>
      </c>
      <c r="F19" t="s">
        <v>3</v>
      </c>
      <c r="G19" t="s">
        <v>3</v>
      </c>
      <c r="I19" s="2">
        <v>0.90800000000000003</v>
      </c>
      <c r="J19" s="2">
        <f t="shared" si="0"/>
        <v>101.04669603524228</v>
      </c>
      <c r="K19" s="2"/>
      <c r="L19" s="2"/>
    </row>
    <row r="20" spans="2:12" x14ac:dyDescent="0.2">
      <c r="B20" s="1" t="s">
        <v>75</v>
      </c>
      <c r="C20">
        <v>4096</v>
      </c>
      <c r="D20">
        <v>16</v>
      </c>
      <c r="E20">
        <v>4096</v>
      </c>
      <c r="F20" t="s">
        <v>3</v>
      </c>
      <c r="G20" t="s">
        <v>3</v>
      </c>
      <c r="I20" s="2">
        <v>0.11799999999999999</v>
      </c>
      <c r="J20" s="2">
        <f t="shared" si="0"/>
        <v>4.5497534915254239</v>
      </c>
      <c r="K20" s="2"/>
      <c r="L20" s="2"/>
    </row>
    <row r="21" spans="2:12" x14ac:dyDescent="0.2">
      <c r="B21" s="1" t="s">
        <v>75</v>
      </c>
      <c r="C21">
        <v>4096</v>
      </c>
      <c r="D21">
        <v>32</v>
      </c>
      <c r="E21">
        <v>4096</v>
      </c>
      <c r="F21" t="s">
        <v>3</v>
      </c>
      <c r="G21" t="s">
        <v>3</v>
      </c>
      <c r="I21" s="2">
        <v>0.121</v>
      </c>
      <c r="J21" s="2">
        <f t="shared" si="0"/>
        <v>8.8738993719008263</v>
      </c>
      <c r="K21" s="2"/>
      <c r="L21" s="2"/>
    </row>
    <row r="22" spans="2:12" x14ac:dyDescent="0.2">
      <c r="B22" s="1" t="s">
        <v>75</v>
      </c>
      <c r="C22">
        <v>4096</v>
      </c>
      <c r="D22">
        <v>64</v>
      </c>
      <c r="E22">
        <v>4096</v>
      </c>
      <c r="F22" t="s">
        <v>3</v>
      </c>
      <c r="G22" t="s">
        <v>3</v>
      </c>
      <c r="I22" s="2">
        <v>0.13300000000000001</v>
      </c>
      <c r="J22" s="2">
        <f t="shared" si="0"/>
        <v>16.14649359398496</v>
      </c>
      <c r="K22" s="2"/>
      <c r="L22" s="2"/>
    </row>
    <row r="23" spans="2:12" x14ac:dyDescent="0.2">
      <c r="B23" s="1" t="s">
        <v>75</v>
      </c>
      <c r="C23">
        <v>4096</v>
      </c>
      <c r="D23">
        <v>128</v>
      </c>
      <c r="E23">
        <v>4096</v>
      </c>
      <c r="F23" t="s">
        <v>3</v>
      </c>
      <c r="G23" t="s">
        <v>3</v>
      </c>
      <c r="I23" s="2">
        <v>0.14299999999999999</v>
      </c>
      <c r="J23" s="2">
        <f t="shared" si="0"/>
        <v>30.034736335664341</v>
      </c>
      <c r="K23" s="2"/>
      <c r="L23" s="2"/>
    </row>
    <row r="24" spans="2:12" x14ac:dyDescent="0.2">
      <c r="B24" s="1" t="s">
        <v>75</v>
      </c>
      <c r="C24">
        <v>4096</v>
      </c>
      <c r="D24">
        <v>7000</v>
      </c>
      <c r="E24">
        <v>4096</v>
      </c>
      <c r="F24" t="s">
        <v>3</v>
      </c>
      <c r="G24" t="s">
        <v>3</v>
      </c>
      <c r="I24" s="2">
        <v>2.1850000000000001</v>
      </c>
      <c r="J24" s="2">
        <f t="shared" si="0"/>
        <v>107.49703615560641</v>
      </c>
      <c r="K24" s="2"/>
      <c r="L24" s="2"/>
    </row>
    <row r="25" spans="2:12" x14ac:dyDescent="0.2">
      <c r="B25" s="1" t="s">
        <v>75</v>
      </c>
      <c r="C25">
        <v>1760</v>
      </c>
      <c r="D25">
        <v>16</v>
      </c>
      <c r="E25">
        <v>1760</v>
      </c>
      <c r="F25" t="s">
        <v>15</v>
      </c>
      <c r="G25" t="s">
        <v>3</v>
      </c>
      <c r="I25" s="2">
        <v>5.1999999999999998E-2</v>
      </c>
      <c r="J25" s="2">
        <f t="shared" si="0"/>
        <v>1.9062153846153849</v>
      </c>
      <c r="K25" s="2"/>
      <c r="L25" s="2"/>
    </row>
    <row r="26" spans="2:12" x14ac:dyDescent="0.2">
      <c r="B26" s="1" t="s">
        <v>75</v>
      </c>
      <c r="C26">
        <v>1760</v>
      </c>
      <c r="D26">
        <v>32</v>
      </c>
      <c r="E26">
        <v>1760</v>
      </c>
      <c r="F26" t="s">
        <v>15</v>
      </c>
      <c r="G26" t="s">
        <v>3</v>
      </c>
      <c r="I26" s="2">
        <v>5.5E-2</v>
      </c>
      <c r="J26" s="2">
        <f t="shared" si="0"/>
        <v>3.6044800000000001</v>
      </c>
      <c r="K26" s="2"/>
      <c r="L26" s="2"/>
    </row>
    <row r="27" spans="2:12" x14ac:dyDescent="0.2">
      <c r="B27" s="1" t="s">
        <v>75</v>
      </c>
      <c r="C27">
        <v>1760</v>
      </c>
      <c r="D27">
        <v>64</v>
      </c>
      <c r="E27">
        <v>1760</v>
      </c>
      <c r="F27" t="s">
        <v>15</v>
      </c>
      <c r="G27" t="s">
        <v>3</v>
      </c>
      <c r="I27" s="2">
        <v>5.8000000000000003E-2</v>
      </c>
      <c r="J27" s="2">
        <f t="shared" si="0"/>
        <v>6.8360827586206891</v>
      </c>
      <c r="K27" s="2"/>
      <c r="L27" s="2"/>
    </row>
    <row r="28" spans="2:12" x14ac:dyDescent="0.2">
      <c r="B28" s="1" t="s">
        <v>75</v>
      </c>
      <c r="C28">
        <v>1760</v>
      </c>
      <c r="D28">
        <v>128</v>
      </c>
      <c r="E28">
        <v>1760</v>
      </c>
      <c r="F28" t="s">
        <v>15</v>
      </c>
      <c r="G28" t="s">
        <v>3</v>
      </c>
      <c r="I28" s="2">
        <v>7.3999999999999996E-2</v>
      </c>
      <c r="J28" s="2">
        <f t="shared" si="0"/>
        <v>10.716021621621623</v>
      </c>
      <c r="K28" s="2"/>
      <c r="L28" s="2"/>
    </row>
    <row r="29" spans="2:12" x14ac:dyDescent="0.2">
      <c r="B29" s="1" t="s">
        <v>75</v>
      </c>
      <c r="C29">
        <v>1760</v>
      </c>
      <c r="D29">
        <v>7000</v>
      </c>
      <c r="E29">
        <v>1760</v>
      </c>
      <c r="F29" t="s">
        <v>15</v>
      </c>
      <c r="G29" t="s">
        <v>3</v>
      </c>
      <c r="I29" s="2">
        <v>0.47099999999999997</v>
      </c>
      <c r="J29" s="2">
        <f t="shared" si="0"/>
        <v>92.073036093418267</v>
      </c>
      <c r="K29" s="2"/>
      <c r="L29" s="2"/>
    </row>
    <row r="30" spans="2:12" x14ac:dyDescent="0.2">
      <c r="B30" s="1" t="s">
        <v>75</v>
      </c>
      <c r="C30">
        <v>2048</v>
      </c>
      <c r="D30">
        <v>16</v>
      </c>
      <c r="E30">
        <v>2048</v>
      </c>
      <c r="F30" t="s">
        <v>15</v>
      </c>
      <c r="G30" t="s">
        <v>3</v>
      </c>
      <c r="I30" s="2">
        <v>6.3E-2</v>
      </c>
      <c r="J30" s="2">
        <f t="shared" si="0"/>
        <v>2.1304401269841269</v>
      </c>
      <c r="K30" s="2"/>
      <c r="L30" s="2"/>
    </row>
    <row r="31" spans="2:12" x14ac:dyDescent="0.2">
      <c r="B31" s="1" t="s">
        <v>75</v>
      </c>
      <c r="C31">
        <v>2048</v>
      </c>
      <c r="D31">
        <v>32</v>
      </c>
      <c r="E31">
        <v>2048</v>
      </c>
      <c r="F31" t="s">
        <v>15</v>
      </c>
      <c r="G31" t="s">
        <v>3</v>
      </c>
      <c r="I31" s="2">
        <v>6.4000000000000001E-2</v>
      </c>
      <c r="J31" s="2">
        <f t="shared" si="0"/>
        <v>4.1943039999999998</v>
      </c>
      <c r="K31" s="2"/>
      <c r="L31" s="2"/>
    </row>
    <row r="32" spans="2:12" x14ac:dyDescent="0.2">
      <c r="B32" s="1" t="s">
        <v>75</v>
      </c>
      <c r="C32">
        <v>2048</v>
      </c>
      <c r="D32">
        <v>64</v>
      </c>
      <c r="E32">
        <v>2048</v>
      </c>
      <c r="F32" t="s">
        <v>15</v>
      </c>
      <c r="G32" t="s">
        <v>3</v>
      </c>
      <c r="I32" s="2">
        <v>6.8000000000000005E-2</v>
      </c>
      <c r="J32" s="2">
        <f t="shared" si="0"/>
        <v>7.8951604705882357</v>
      </c>
      <c r="K32" s="2"/>
      <c r="L32" s="2"/>
    </row>
    <row r="33" spans="2:12" x14ac:dyDescent="0.2">
      <c r="B33" s="1" t="s">
        <v>75</v>
      </c>
      <c r="C33">
        <v>2048</v>
      </c>
      <c r="D33">
        <v>128</v>
      </c>
      <c r="E33">
        <v>2048</v>
      </c>
      <c r="F33" t="s">
        <v>15</v>
      </c>
      <c r="G33" t="s">
        <v>3</v>
      </c>
      <c r="I33" s="2">
        <v>7.4999999999999997E-2</v>
      </c>
      <c r="J33" s="2">
        <f t="shared" si="0"/>
        <v>14.316557653333334</v>
      </c>
      <c r="K33" s="2"/>
      <c r="L33" s="2"/>
    </row>
    <row r="34" spans="2:12" x14ac:dyDescent="0.2">
      <c r="B34" s="1" t="s">
        <v>75</v>
      </c>
      <c r="C34">
        <v>2048</v>
      </c>
      <c r="D34">
        <v>7000</v>
      </c>
      <c r="E34">
        <v>2048</v>
      </c>
      <c r="F34" t="s">
        <v>15</v>
      </c>
      <c r="G34" t="s">
        <v>3</v>
      </c>
      <c r="I34" s="2">
        <v>0.626</v>
      </c>
      <c r="J34" s="2">
        <f t="shared" si="0"/>
        <v>93.802325878594246</v>
      </c>
      <c r="K34" s="2"/>
      <c r="L34" s="2"/>
    </row>
    <row r="35" spans="2:12" x14ac:dyDescent="0.2">
      <c r="B35" s="1" t="s">
        <v>75</v>
      </c>
      <c r="C35">
        <v>2560</v>
      </c>
      <c r="D35">
        <v>16</v>
      </c>
      <c r="E35">
        <v>2560</v>
      </c>
      <c r="F35" t="s">
        <v>15</v>
      </c>
      <c r="G35" t="s">
        <v>3</v>
      </c>
      <c r="I35" s="2">
        <v>9.5000000000000001E-2</v>
      </c>
      <c r="J35" s="2">
        <f t="shared" si="0"/>
        <v>2.2075284210526314</v>
      </c>
      <c r="K35" s="2"/>
      <c r="L35" s="2"/>
    </row>
    <row r="36" spans="2:12" x14ac:dyDescent="0.2">
      <c r="B36" s="1" t="s">
        <v>75</v>
      </c>
      <c r="C36">
        <v>2560</v>
      </c>
      <c r="D36">
        <v>32</v>
      </c>
      <c r="E36">
        <v>2560</v>
      </c>
      <c r="F36" t="s">
        <v>15</v>
      </c>
      <c r="G36" t="s">
        <v>3</v>
      </c>
      <c r="I36" s="2">
        <v>9.5000000000000001E-2</v>
      </c>
      <c r="J36" s="2">
        <f t="shared" si="0"/>
        <v>4.4150568421052627</v>
      </c>
      <c r="K36" s="2"/>
      <c r="L36" s="2"/>
    </row>
    <row r="37" spans="2:12" x14ac:dyDescent="0.2">
      <c r="B37" s="1" t="s">
        <v>75</v>
      </c>
      <c r="C37">
        <v>2560</v>
      </c>
      <c r="D37">
        <v>64</v>
      </c>
      <c r="E37">
        <v>2560</v>
      </c>
      <c r="F37" t="s">
        <v>15</v>
      </c>
      <c r="G37" t="s">
        <v>3</v>
      </c>
      <c r="I37" s="2">
        <v>9.9000000000000005E-2</v>
      </c>
      <c r="J37" s="2">
        <f t="shared" si="0"/>
        <v>8.4733414141414123</v>
      </c>
      <c r="K37" s="2"/>
      <c r="L37" s="2"/>
    </row>
    <row r="38" spans="2:12" x14ac:dyDescent="0.2">
      <c r="B38" s="1" t="s">
        <v>75</v>
      </c>
      <c r="C38">
        <v>2560</v>
      </c>
      <c r="D38">
        <v>128</v>
      </c>
      <c r="E38">
        <v>2560</v>
      </c>
      <c r="F38" t="s">
        <v>15</v>
      </c>
      <c r="G38" t="s">
        <v>3</v>
      </c>
      <c r="I38" s="2">
        <v>0.114</v>
      </c>
      <c r="J38" s="2">
        <f t="shared" si="0"/>
        <v>14.716856140350878</v>
      </c>
      <c r="K38" s="2"/>
      <c r="L38" s="2"/>
    </row>
    <row r="39" spans="2:12" x14ac:dyDescent="0.2">
      <c r="B39" s="1" t="s">
        <v>75</v>
      </c>
      <c r="C39">
        <v>2560</v>
      </c>
      <c r="D39">
        <v>7000</v>
      </c>
      <c r="E39">
        <v>2560</v>
      </c>
      <c r="F39" t="s">
        <v>15</v>
      </c>
      <c r="G39" t="s">
        <v>3</v>
      </c>
      <c r="I39" s="2">
        <v>0.98199999999999998</v>
      </c>
      <c r="J39" s="2">
        <f t="shared" si="0"/>
        <v>93.432179226069252</v>
      </c>
      <c r="K39" s="2"/>
      <c r="L39" s="2"/>
    </row>
    <row r="40" spans="2:12" x14ac:dyDescent="0.2">
      <c r="B40" s="1" t="s">
        <v>75</v>
      </c>
      <c r="C40">
        <v>4096</v>
      </c>
      <c r="D40">
        <v>16</v>
      </c>
      <c r="E40">
        <v>4096</v>
      </c>
      <c r="F40" t="s">
        <v>15</v>
      </c>
      <c r="G40" t="s">
        <v>3</v>
      </c>
      <c r="I40" s="2">
        <v>0.122</v>
      </c>
      <c r="J40" s="2">
        <f t="shared" si="0"/>
        <v>4.4005812459016393</v>
      </c>
      <c r="K40" s="2"/>
      <c r="L40" s="2"/>
    </row>
    <row r="41" spans="2:12" x14ac:dyDescent="0.2">
      <c r="B41" s="1" t="s">
        <v>75</v>
      </c>
      <c r="C41">
        <v>4096</v>
      </c>
      <c r="D41">
        <v>32</v>
      </c>
      <c r="E41">
        <v>4096</v>
      </c>
      <c r="F41" t="s">
        <v>15</v>
      </c>
      <c r="G41" t="s">
        <v>3</v>
      </c>
      <c r="I41" s="2">
        <v>0.123</v>
      </c>
      <c r="J41" s="2">
        <f t="shared" si="0"/>
        <v>8.7296083252032517</v>
      </c>
      <c r="K41" s="2"/>
      <c r="L41" s="2"/>
    </row>
    <row r="42" spans="2:12" x14ac:dyDescent="0.2">
      <c r="B42" s="1" t="s">
        <v>75</v>
      </c>
      <c r="C42">
        <v>4096</v>
      </c>
      <c r="D42">
        <v>64</v>
      </c>
      <c r="E42">
        <v>4096</v>
      </c>
      <c r="F42" t="s">
        <v>15</v>
      </c>
      <c r="G42" t="s">
        <v>3</v>
      </c>
      <c r="I42" s="2">
        <v>0.129</v>
      </c>
      <c r="J42" s="2">
        <f t="shared" si="0"/>
        <v>16.647160062015505</v>
      </c>
      <c r="K42" s="2"/>
      <c r="L42" s="2"/>
    </row>
    <row r="43" spans="2:12" x14ac:dyDescent="0.2">
      <c r="B43" s="1" t="s">
        <v>75</v>
      </c>
      <c r="C43">
        <v>4096</v>
      </c>
      <c r="D43">
        <v>128</v>
      </c>
      <c r="E43">
        <v>4096</v>
      </c>
      <c r="F43" t="s">
        <v>15</v>
      </c>
      <c r="G43" t="s">
        <v>3</v>
      </c>
      <c r="I43" s="2">
        <v>0.14899999999999999</v>
      </c>
      <c r="J43" s="2">
        <f t="shared" si="0"/>
        <v>28.825283865771812</v>
      </c>
      <c r="K43" s="2"/>
      <c r="L43" s="2"/>
    </row>
    <row r="44" spans="2:12" x14ac:dyDescent="0.2">
      <c r="B44" s="1" t="s">
        <v>75</v>
      </c>
      <c r="C44">
        <v>4096</v>
      </c>
      <c r="D44">
        <v>7000</v>
      </c>
      <c r="E44">
        <v>4096</v>
      </c>
      <c r="F44" t="s">
        <v>15</v>
      </c>
      <c r="G44" t="s">
        <v>3</v>
      </c>
      <c r="I44" s="2">
        <v>2.306</v>
      </c>
      <c r="J44" s="2">
        <f t="shared" si="0"/>
        <v>101.85647181266262</v>
      </c>
      <c r="K44" s="2"/>
      <c r="L44" s="2"/>
    </row>
    <row r="45" spans="2:12" x14ac:dyDescent="0.2">
      <c r="B45" s="1" t="s">
        <v>75</v>
      </c>
      <c r="C45">
        <v>1760</v>
      </c>
      <c r="D45">
        <v>7133</v>
      </c>
      <c r="E45">
        <v>1760</v>
      </c>
      <c r="F45" t="s">
        <v>3</v>
      </c>
      <c r="G45" t="s">
        <v>15</v>
      </c>
      <c r="H45" t="s">
        <v>16</v>
      </c>
      <c r="I45" s="2">
        <v>1.641</v>
      </c>
      <c r="J45" s="2">
        <f t="shared" si="0"/>
        <v>26.928922364411942</v>
      </c>
      <c r="K45" s="2"/>
      <c r="L45" s="2"/>
    </row>
    <row r="46" spans="2:12" x14ac:dyDescent="0.2">
      <c r="B46" s="1" t="s">
        <v>75</v>
      </c>
      <c r="C46">
        <v>2048</v>
      </c>
      <c r="D46">
        <v>7133</v>
      </c>
      <c r="E46">
        <v>2048</v>
      </c>
      <c r="F46" t="s">
        <v>3</v>
      </c>
      <c r="G46" t="s">
        <v>15</v>
      </c>
      <c r="I46" s="2">
        <v>2.1110000000000002</v>
      </c>
      <c r="J46" s="2">
        <f t="shared" si="0"/>
        <v>28.344832242539081</v>
      </c>
      <c r="K46" s="2"/>
      <c r="L46" s="2"/>
    </row>
    <row r="47" spans="2:12" x14ac:dyDescent="0.2">
      <c r="B47" s="1" t="s">
        <v>75</v>
      </c>
      <c r="C47">
        <v>2560</v>
      </c>
      <c r="D47">
        <v>7133</v>
      </c>
      <c r="E47">
        <v>2560</v>
      </c>
      <c r="F47" t="s">
        <v>3</v>
      </c>
      <c r="G47" t="s">
        <v>15</v>
      </c>
      <c r="I47" s="2">
        <v>3.4929999999999999</v>
      </c>
      <c r="J47" s="2">
        <f t="shared" si="0"/>
        <v>26.766005611222447</v>
      </c>
      <c r="K47" s="2"/>
      <c r="L47" s="2"/>
    </row>
    <row r="48" spans="2:12" x14ac:dyDescent="0.2">
      <c r="B48" s="1" t="s">
        <v>75</v>
      </c>
      <c r="C48" s="1">
        <v>4096</v>
      </c>
      <c r="D48" s="1">
        <v>7133</v>
      </c>
      <c r="E48" s="1">
        <v>4096</v>
      </c>
      <c r="F48" s="1" t="s">
        <v>3</v>
      </c>
      <c r="G48" s="1" t="s">
        <v>15</v>
      </c>
      <c r="I48" s="2">
        <v>8.3119999999999994</v>
      </c>
      <c r="J48" s="2">
        <f t="shared" si="0"/>
        <v>28.794966729547642</v>
      </c>
      <c r="K48" s="2"/>
      <c r="L48" s="2"/>
    </row>
    <row r="49" spans="2:12" x14ac:dyDescent="0.2">
      <c r="B49" s="1"/>
      <c r="I49" s="2"/>
      <c r="J49" s="2"/>
      <c r="K49" s="2"/>
      <c r="L49" s="2"/>
    </row>
    <row r="50" spans="2:12" x14ac:dyDescent="0.2">
      <c r="B50" s="1"/>
      <c r="I50" s="2"/>
      <c r="J50" s="2"/>
      <c r="K50" s="2"/>
      <c r="L50" s="2"/>
    </row>
    <row r="51" spans="2:12" x14ac:dyDescent="0.2">
      <c r="B51" s="1" t="s">
        <v>75</v>
      </c>
      <c r="C51">
        <v>5124</v>
      </c>
      <c r="D51">
        <v>9124</v>
      </c>
      <c r="E51">
        <v>1760</v>
      </c>
      <c r="F51" t="s">
        <v>3</v>
      </c>
      <c r="G51" t="s">
        <v>3</v>
      </c>
      <c r="I51" s="2">
        <v>5.9960000000000004</v>
      </c>
      <c r="J51" s="2">
        <f t="shared" si="0"/>
        <v>27.445771100733822</v>
      </c>
      <c r="K51" s="2"/>
      <c r="L51" s="2"/>
    </row>
    <row r="52" spans="2:12" x14ac:dyDescent="0.2">
      <c r="B52" s="1" t="s">
        <v>75</v>
      </c>
      <c r="C52">
        <v>35</v>
      </c>
      <c r="D52">
        <v>8457</v>
      </c>
      <c r="E52">
        <v>1760</v>
      </c>
      <c r="F52" t="s">
        <v>3</v>
      </c>
      <c r="G52" t="s">
        <v>3</v>
      </c>
      <c r="I52" s="2">
        <v>0.184</v>
      </c>
      <c r="J52" s="2">
        <f t="shared" si="0"/>
        <v>5.6625130434782607</v>
      </c>
      <c r="K52" s="2"/>
      <c r="L52" s="2"/>
    </row>
    <row r="53" spans="2:12" x14ac:dyDescent="0.2">
      <c r="B53" s="1" t="s">
        <v>75</v>
      </c>
      <c r="C53">
        <v>5124</v>
      </c>
      <c r="D53">
        <v>9124</v>
      </c>
      <c r="E53">
        <v>2048</v>
      </c>
      <c r="F53" t="s">
        <v>3</v>
      </c>
      <c r="G53" t="s">
        <v>3</v>
      </c>
      <c r="I53" s="2">
        <v>6.992</v>
      </c>
      <c r="J53" s="2">
        <f t="shared" si="0"/>
        <v>27.387533766590391</v>
      </c>
      <c r="K53" s="2"/>
      <c r="L53" s="2"/>
    </row>
    <row r="54" spans="2:12" x14ac:dyDescent="0.2">
      <c r="B54" s="1" t="s">
        <v>75</v>
      </c>
      <c r="C54">
        <v>35</v>
      </c>
      <c r="D54">
        <v>8457</v>
      </c>
      <c r="E54">
        <v>2048</v>
      </c>
      <c r="F54" t="s">
        <v>3</v>
      </c>
      <c r="G54" t="s">
        <v>3</v>
      </c>
      <c r="I54" s="2">
        <v>0.20399999999999999</v>
      </c>
      <c r="J54" s="2">
        <f t="shared" si="0"/>
        <v>5.9431152941176473</v>
      </c>
      <c r="K54" s="2"/>
      <c r="L54" s="2"/>
    </row>
    <row r="55" spans="2:12" x14ac:dyDescent="0.2">
      <c r="B55" s="1" t="s">
        <v>75</v>
      </c>
      <c r="C55">
        <v>5124</v>
      </c>
      <c r="D55">
        <v>9124</v>
      </c>
      <c r="E55">
        <v>2560</v>
      </c>
      <c r="F55" t="s">
        <v>3</v>
      </c>
      <c r="G55" t="s">
        <v>3</v>
      </c>
      <c r="I55" s="2">
        <v>8.6999999999999993</v>
      </c>
      <c r="J55" s="2">
        <f t="shared" si="0"/>
        <v>27.51345346206897</v>
      </c>
      <c r="K55" s="2"/>
      <c r="L55" s="2"/>
    </row>
    <row r="56" spans="2:12" x14ac:dyDescent="0.2">
      <c r="B56" s="1" t="s">
        <v>75</v>
      </c>
      <c r="C56">
        <v>35</v>
      </c>
      <c r="D56">
        <v>8457</v>
      </c>
      <c r="E56">
        <v>2560</v>
      </c>
      <c r="F56" t="s">
        <v>3</v>
      </c>
      <c r="G56" t="s">
        <v>3</v>
      </c>
      <c r="I56" s="2">
        <v>0.25600000000000001</v>
      </c>
      <c r="J56" s="2">
        <f t="shared" si="0"/>
        <v>5.9199000000000002</v>
      </c>
      <c r="K56" s="2"/>
      <c r="L56" s="2"/>
    </row>
    <row r="57" spans="2:12" x14ac:dyDescent="0.2">
      <c r="B57" s="1" t="s">
        <v>75</v>
      </c>
      <c r="C57">
        <v>5124</v>
      </c>
      <c r="D57">
        <v>9124</v>
      </c>
      <c r="E57">
        <v>4096</v>
      </c>
      <c r="F57" t="s">
        <v>3</v>
      </c>
      <c r="G57" t="s">
        <v>3</v>
      </c>
      <c r="I57" s="2">
        <v>13.821</v>
      </c>
      <c r="J57" s="2">
        <f t="shared" si="0"/>
        <v>27.710532681571525</v>
      </c>
      <c r="K57" s="2"/>
      <c r="L57" s="2"/>
    </row>
    <row r="58" spans="2:12" x14ac:dyDescent="0.2">
      <c r="B58" s="1" t="s">
        <v>75</v>
      </c>
      <c r="C58">
        <v>35</v>
      </c>
      <c r="D58">
        <v>8457</v>
      </c>
      <c r="E58">
        <v>4096</v>
      </c>
      <c r="F58" t="s">
        <v>3</v>
      </c>
      <c r="G58" t="s">
        <v>3</v>
      </c>
      <c r="I58" s="2">
        <v>0.38400000000000001</v>
      </c>
      <c r="J58" s="2">
        <f t="shared" si="0"/>
        <v>6.3145600000000002</v>
      </c>
      <c r="K58" s="2"/>
      <c r="L58" s="2"/>
    </row>
    <row r="59" spans="2:12" x14ac:dyDescent="0.2">
      <c r="B59" s="1" t="s">
        <v>75</v>
      </c>
      <c r="C59">
        <v>5124</v>
      </c>
      <c r="D59">
        <v>9124</v>
      </c>
      <c r="E59">
        <v>1760</v>
      </c>
      <c r="F59" t="s">
        <v>15</v>
      </c>
      <c r="G59" t="s">
        <v>3</v>
      </c>
      <c r="I59" s="2">
        <v>5.984</v>
      </c>
      <c r="J59" s="2">
        <f t="shared" si="0"/>
        <v>27.500809411764706</v>
      </c>
      <c r="K59" s="2"/>
      <c r="L59" s="2"/>
    </row>
    <row r="60" spans="2:12" x14ac:dyDescent="0.2">
      <c r="B60" s="1" t="s">
        <v>75</v>
      </c>
      <c r="C60">
        <v>35</v>
      </c>
      <c r="D60">
        <v>8457</v>
      </c>
      <c r="E60">
        <v>1760</v>
      </c>
      <c r="F60" t="s">
        <v>15</v>
      </c>
      <c r="G60" t="s">
        <v>3</v>
      </c>
      <c r="I60" s="2">
        <v>0.187</v>
      </c>
      <c r="J60" s="2">
        <f t="shared" si="0"/>
        <v>5.5716705882352944</v>
      </c>
      <c r="K60" s="2"/>
      <c r="L60" s="2"/>
    </row>
    <row r="61" spans="2:12" x14ac:dyDescent="0.2">
      <c r="B61" s="1" t="s">
        <v>75</v>
      </c>
      <c r="C61">
        <v>5124</v>
      </c>
      <c r="D61">
        <v>9124</v>
      </c>
      <c r="E61">
        <v>2048</v>
      </c>
      <c r="F61" t="s">
        <v>15</v>
      </c>
      <c r="G61" t="s">
        <v>3</v>
      </c>
      <c r="I61" s="2">
        <v>6.9930000000000003</v>
      </c>
      <c r="J61" s="2">
        <f t="shared" si="0"/>
        <v>27.383617345345343</v>
      </c>
      <c r="K61" s="2"/>
      <c r="L61" s="2"/>
    </row>
    <row r="62" spans="2:12" x14ac:dyDescent="0.2">
      <c r="B62" s="1" t="s">
        <v>75</v>
      </c>
      <c r="C62">
        <v>35</v>
      </c>
      <c r="D62">
        <v>8457</v>
      </c>
      <c r="E62">
        <v>2048</v>
      </c>
      <c r="F62" t="s">
        <v>15</v>
      </c>
      <c r="G62" t="s">
        <v>3</v>
      </c>
      <c r="I62" s="2">
        <v>0.20899999999999999</v>
      </c>
      <c r="J62" s="2">
        <f t="shared" si="0"/>
        <v>5.8009355023923446</v>
      </c>
      <c r="K62" s="2"/>
      <c r="L62" s="2"/>
    </row>
    <row r="63" spans="2:12" x14ac:dyDescent="0.2">
      <c r="B63" s="1" t="s">
        <v>75</v>
      </c>
      <c r="C63">
        <v>5124</v>
      </c>
      <c r="D63">
        <v>9124</v>
      </c>
      <c r="E63">
        <v>2560</v>
      </c>
      <c r="F63" t="s">
        <v>15</v>
      </c>
      <c r="G63" t="s">
        <v>3</v>
      </c>
      <c r="I63" s="2">
        <v>8.7249999999999996</v>
      </c>
      <c r="J63" s="2">
        <f t="shared" si="0"/>
        <v>27.434618351862465</v>
      </c>
      <c r="K63" s="2"/>
      <c r="L63" s="2"/>
    </row>
    <row r="64" spans="2:12" x14ac:dyDescent="0.2">
      <c r="B64" s="1" t="s">
        <v>75</v>
      </c>
      <c r="C64">
        <v>35</v>
      </c>
      <c r="D64">
        <v>8457</v>
      </c>
      <c r="E64">
        <v>2560</v>
      </c>
      <c r="F64" t="s">
        <v>15</v>
      </c>
      <c r="G64" t="s">
        <v>3</v>
      </c>
      <c r="I64" s="2">
        <v>0.26400000000000001</v>
      </c>
      <c r="J64" s="2">
        <f t="shared" si="0"/>
        <v>5.7405090909090912</v>
      </c>
      <c r="K64" s="2"/>
      <c r="L64" s="2"/>
    </row>
    <row r="65" spans="2:12" x14ac:dyDescent="0.2">
      <c r="B65" s="1" t="s">
        <v>75</v>
      </c>
      <c r="C65">
        <v>5124</v>
      </c>
      <c r="D65">
        <v>9124</v>
      </c>
      <c r="E65">
        <v>4096</v>
      </c>
      <c r="F65" t="s">
        <v>15</v>
      </c>
      <c r="G65" t="s">
        <v>3</v>
      </c>
      <c r="I65" s="2">
        <v>13.832000000000001</v>
      </c>
      <c r="J65" s="2">
        <f t="shared" si="0"/>
        <v>27.688495676113359</v>
      </c>
      <c r="K65" s="2"/>
      <c r="L65" s="2"/>
    </row>
    <row r="66" spans="2:12" x14ac:dyDescent="0.2">
      <c r="B66" s="1" t="s">
        <v>75</v>
      </c>
      <c r="C66">
        <v>35</v>
      </c>
      <c r="D66">
        <v>8457</v>
      </c>
      <c r="E66">
        <v>4096</v>
      </c>
      <c r="F66" t="s">
        <v>15</v>
      </c>
      <c r="G66" t="s">
        <v>3</v>
      </c>
      <c r="I66" s="2">
        <v>0.38900000000000001</v>
      </c>
      <c r="J66" s="2">
        <f t="shared" si="0"/>
        <v>6.2333959897172235</v>
      </c>
      <c r="K66" s="2"/>
      <c r="L66" s="2"/>
    </row>
    <row r="67" spans="2:12" x14ac:dyDescent="0.2">
      <c r="B67" s="1"/>
      <c r="I67" s="2"/>
      <c r="J67" s="2"/>
      <c r="K67" s="2"/>
      <c r="L67" s="2"/>
    </row>
    <row r="68" spans="2:12" x14ac:dyDescent="0.2">
      <c r="B68" s="1" t="s">
        <v>75</v>
      </c>
      <c r="C68">
        <v>7680</v>
      </c>
      <c r="D68">
        <v>16</v>
      </c>
      <c r="E68">
        <v>2560</v>
      </c>
      <c r="F68" t="s">
        <v>3</v>
      </c>
      <c r="G68" t="s">
        <v>3</v>
      </c>
      <c r="I68" s="2">
        <v>8.1000000000000003E-2</v>
      </c>
      <c r="J68" s="2">
        <f t="shared" si="0"/>
        <v>7.7672296296296288</v>
      </c>
      <c r="K68" s="2"/>
      <c r="L68" s="2"/>
    </row>
    <row r="69" spans="2:12" x14ac:dyDescent="0.2">
      <c r="B69" s="1" t="s">
        <v>75</v>
      </c>
      <c r="C69">
        <v>7680</v>
      </c>
      <c r="D69">
        <v>32</v>
      </c>
      <c r="E69">
        <v>2560</v>
      </c>
      <c r="F69" t="s">
        <v>3</v>
      </c>
      <c r="G69" t="s">
        <v>3</v>
      </c>
      <c r="I69" s="2">
        <v>8.5000000000000006E-2</v>
      </c>
      <c r="J69" s="2">
        <f t="shared" si="0"/>
        <v>14.80342588235294</v>
      </c>
      <c r="K69" s="2"/>
      <c r="L69" s="2"/>
    </row>
    <row r="70" spans="2:12" x14ac:dyDescent="0.2">
      <c r="B70" s="1" t="s">
        <v>75</v>
      </c>
      <c r="C70">
        <v>7680</v>
      </c>
      <c r="D70">
        <v>64</v>
      </c>
      <c r="E70">
        <v>2560</v>
      </c>
      <c r="F70" t="s">
        <v>3</v>
      </c>
      <c r="G70" t="s">
        <v>3</v>
      </c>
      <c r="I70" s="2">
        <v>9.7000000000000003E-2</v>
      </c>
      <c r="J70" s="2">
        <f t="shared" ref="J70:J83" si="1">(2*C70*D70*E70)/(I70/1000)/10^12</f>
        <v>25.944148453608246</v>
      </c>
      <c r="K70" s="2"/>
      <c r="L70" s="2"/>
    </row>
    <row r="71" spans="2:12" x14ac:dyDescent="0.2">
      <c r="B71" s="1" t="s">
        <v>75</v>
      </c>
      <c r="C71">
        <v>7680</v>
      </c>
      <c r="D71">
        <v>128</v>
      </c>
      <c r="E71">
        <v>2560</v>
      </c>
      <c r="F71" t="s">
        <v>3</v>
      </c>
      <c r="G71" t="s">
        <v>3</v>
      </c>
      <c r="I71" s="2">
        <v>0.11700000000000001</v>
      </c>
      <c r="J71" s="2">
        <f t="shared" si="1"/>
        <v>43.018502564102562</v>
      </c>
      <c r="K71" s="2"/>
      <c r="L71" s="2"/>
    </row>
    <row r="72" spans="2:12" x14ac:dyDescent="0.2">
      <c r="B72" s="1" t="s">
        <v>75</v>
      </c>
      <c r="C72">
        <v>7680</v>
      </c>
      <c r="D72">
        <v>16</v>
      </c>
      <c r="E72">
        <v>2560</v>
      </c>
      <c r="F72" t="s">
        <v>15</v>
      </c>
      <c r="G72" t="s">
        <v>3</v>
      </c>
      <c r="I72" s="2">
        <v>0.13300000000000001</v>
      </c>
      <c r="J72" s="2">
        <f t="shared" si="1"/>
        <v>4.7304180451127813</v>
      </c>
      <c r="K72" s="2"/>
      <c r="L72" s="2"/>
    </row>
    <row r="73" spans="2:12" x14ac:dyDescent="0.2">
      <c r="B73" s="1" t="s">
        <v>75</v>
      </c>
      <c r="C73">
        <v>7680</v>
      </c>
      <c r="D73">
        <v>32</v>
      </c>
      <c r="E73">
        <v>2560</v>
      </c>
      <c r="F73" t="s">
        <v>15</v>
      </c>
      <c r="G73" t="s">
        <v>3</v>
      </c>
      <c r="I73" s="2">
        <v>0.13600000000000001</v>
      </c>
      <c r="J73" s="2">
        <f t="shared" si="1"/>
        <v>9.2521411764705874</v>
      </c>
      <c r="K73" s="2"/>
      <c r="L73" s="2"/>
    </row>
    <row r="74" spans="2:12" x14ac:dyDescent="0.2">
      <c r="B74" s="1" t="s">
        <v>75</v>
      </c>
      <c r="C74">
        <v>7680</v>
      </c>
      <c r="D74">
        <v>64</v>
      </c>
      <c r="E74">
        <v>2560</v>
      </c>
      <c r="F74" t="s">
        <v>15</v>
      </c>
      <c r="G74" t="s">
        <v>3</v>
      </c>
      <c r="I74" s="2">
        <v>0.13900000000000001</v>
      </c>
      <c r="J74" s="2">
        <f t="shared" si="1"/>
        <v>18.104909352517986</v>
      </c>
      <c r="K74" s="2"/>
      <c r="L74" s="2"/>
    </row>
    <row r="75" spans="2:12" x14ac:dyDescent="0.2">
      <c r="B75" s="1" t="s">
        <v>75</v>
      </c>
      <c r="C75">
        <v>7680</v>
      </c>
      <c r="D75">
        <v>128</v>
      </c>
      <c r="E75">
        <v>2560</v>
      </c>
      <c r="F75" t="s">
        <v>15</v>
      </c>
      <c r="G75" t="s">
        <v>3</v>
      </c>
      <c r="I75" s="2">
        <v>0.17599999999999999</v>
      </c>
      <c r="J75" s="2">
        <f t="shared" si="1"/>
        <v>28.597527272727273</v>
      </c>
      <c r="K75" s="2"/>
      <c r="L75" s="2"/>
    </row>
    <row r="76" spans="2:12" x14ac:dyDescent="0.2">
      <c r="B76" s="1" t="s">
        <v>75</v>
      </c>
      <c r="C76">
        <f>3*1024</f>
        <v>3072</v>
      </c>
      <c r="D76">
        <v>16</v>
      </c>
      <c r="E76">
        <v>1024</v>
      </c>
      <c r="F76" t="s">
        <v>3</v>
      </c>
      <c r="G76" t="s">
        <v>3</v>
      </c>
      <c r="I76" s="2">
        <v>3.3000000000000002E-2</v>
      </c>
      <c r="J76" s="2">
        <f t="shared" si="1"/>
        <v>3.0504029090909088</v>
      </c>
      <c r="K76" s="2"/>
      <c r="L76" s="2"/>
    </row>
    <row r="77" spans="2:12" x14ac:dyDescent="0.2">
      <c r="B77" s="1" t="s">
        <v>75</v>
      </c>
      <c r="C77">
        <f t="shared" ref="C77:C83" si="2">3*1024</f>
        <v>3072</v>
      </c>
      <c r="D77">
        <v>32</v>
      </c>
      <c r="E77">
        <v>1024</v>
      </c>
      <c r="F77" t="s">
        <v>3</v>
      </c>
      <c r="G77" t="s">
        <v>3</v>
      </c>
      <c r="I77" s="2">
        <v>3.4000000000000002E-2</v>
      </c>
      <c r="J77" s="2">
        <f t="shared" si="1"/>
        <v>5.9213703529411772</v>
      </c>
      <c r="K77" s="2"/>
      <c r="L77" s="2"/>
    </row>
    <row r="78" spans="2:12" x14ac:dyDescent="0.2">
      <c r="B78" s="1" t="s">
        <v>75</v>
      </c>
      <c r="C78">
        <f t="shared" si="2"/>
        <v>3072</v>
      </c>
      <c r="D78">
        <v>64</v>
      </c>
      <c r="E78">
        <v>1024</v>
      </c>
      <c r="F78" t="s">
        <v>3</v>
      </c>
      <c r="G78" t="s">
        <v>3</v>
      </c>
      <c r="I78" s="2">
        <v>3.6999999999999998E-2</v>
      </c>
      <c r="J78" s="2">
        <f t="shared" si="1"/>
        <v>10.882518486486486</v>
      </c>
      <c r="K78" s="2"/>
      <c r="L78" s="2"/>
    </row>
    <row r="79" spans="2:12" x14ac:dyDescent="0.2">
      <c r="B79" s="1" t="s">
        <v>75</v>
      </c>
      <c r="C79">
        <f t="shared" si="2"/>
        <v>3072</v>
      </c>
      <c r="D79">
        <v>128</v>
      </c>
      <c r="E79">
        <v>1024</v>
      </c>
      <c r="F79" t="s">
        <v>3</v>
      </c>
      <c r="G79" t="s">
        <v>3</v>
      </c>
      <c r="I79" s="2">
        <v>4.2000000000000003E-2</v>
      </c>
      <c r="J79" s="2">
        <f t="shared" si="1"/>
        <v>19.173961142857141</v>
      </c>
      <c r="K79" s="2"/>
      <c r="L79" s="2"/>
    </row>
    <row r="80" spans="2:12" x14ac:dyDescent="0.2">
      <c r="B80" s="1" t="s">
        <v>75</v>
      </c>
      <c r="C80">
        <f t="shared" si="2"/>
        <v>3072</v>
      </c>
      <c r="D80">
        <v>16</v>
      </c>
      <c r="E80">
        <v>1024</v>
      </c>
      <c r="F80" t="s">
        <v>15</v>
      </c>
      <c r="G80" t="s">
        <v>3</v>
      </c>
      <c r="I80" s="2">
        <v>3.4000000000000002E-2</v>
      </c>
      <c r="J80" s="2">
        <f t="shared" si="1"/>
        <v>2.9606851764705886</v>
      </c>
      <c r="K80" s="2"/>
      <c r="L80" s="2"/>
    </row>
    <row r="81" spans="2:12" x14ac:dyDescent="0.2">
      <c r="B81" s="1" t="s">
        <v>75</v>
      </c>
      <c r="C81">
        <f t="shared" si="2"/>
        <v>3072</v>
      </c>
      <c r="D81">
        <v>32</v>
      </c>
      <c r="E81">
        <v>1024</v>
      </c>
      <c r="F81" t="s">
        <v>15</v>
      </c>
      <c r="G81" t="s">
        <v>3</v>
      </c>
      <c r="I81" s="2">
        <v>3.5000000000000003E-2</v>
      </c>
      <c r="J81" s="2">
        <f t="shared" si="1"/>
        <v>5.752188342857143</v>
      </c>
      <c r="K81" s="2"/>
      <c r="L81" s="2"/>
    </row>
    <row r="82" spans="2:12" x14ac:dyDescent="0.2">
      <c r="B82" s="1" t="s">
        <v>75</v>
      </c>
      <c r="C82">
        <f t="shared" si="2"/>
        <v>3072</v>
      </c>
      <c r="D82">
        <v>64</v>
      </c>
      <c r="E82">
        <v>1024</v>
      </c>
      <c r="F82" t="s">
        <v>15</v>
      </c>
      <c r="G82" t="s">
        <v>3</v>
      </c>
      <c r="I82" s="2">
        <v>3.6999999999999998E-2</v>
      </c>
      <c r="J82" s="2">
        <f t="shared" si="1"/>
        <v>10.882518486486486</v>
      </c>
      <c r="K82" s="2"/>
      <c r="L82" s="2"/>
    </row>
    <row r="83" spans="2:12" x14ac:dyDescent="0.2">
      <c r="B83" s="1" t="s">
        <v>75</v>
      </c>
      <c r="C83">
        <f t="shared" si="2"/>
        <v>3072</v>
      </c>
      <c r="D83">
        <v>128</v>
      </c>
      <c r="E83">
        <v>1024</v>
      </c>
      <c r="F83" t="s">
        <v>15</v>
      </c>
      <c r="G83" t="s">
        <v>3</v>
      </c>
      <c r="I83" s="2">
        <v>4.2999999999999997E-2</v>
      </c>
      <c r="J83" s="2">
        <f t="shared" si="1"/>
        <v>18.728055069767446</v>
      </c>
      <c r="K83" s="2"/>
      <c r="L83" s="2"/>
    </row>
    <row r="84" spans="2:12" x14ac:dyDescent="0.2">
      <c r="B84" s="1"/>
      <c r="I84" s="2"/>
      <c r="J84" s="2"/>
      <c r="K84" s="2"/>
      <c r="L84" s="2"/>
    </row>
    <row r="85" spans="2:12" x14ac:dyDescent="0.2">
      <c r="B85" s="1" t="s">
        <v>75</v>
      </c>
      <c r="C85">
        <v>3072</v>
      </c>
      <c r="D85">
        <v>7435</v>
      </c>
      <c r="E85">
        <v>1024</v>
      </c>
      <c r="F85" t="s">
        <v>3</v>
      </c>
      <c r="G85" t="s">
        <v>15</v>
      </c>
      <c r="I85" s="2">
        <v>1.79</v>
      </c>
      <c r="J85" s="2">
        <f>(2*C85*D85*E85)/(I85/1000)/10^12</f>
        <v>26.132388469273742</v>
      </c>
      <c r="K85" s="2"/>
      <c r="L85" s="2"/>
    </row>
    <row r="86" spans="2:12" x14ac:dyDescent="0.2">
      <c r="B86" s="1" t="s">
        <v>75</v>
      </c>
      <c r="C86">
        <v>7680</v>
      </c>
      <c r="D86">
        <v>5481</v>
      </c>
      <c r="E86">
        <v>2560</v>
      </c>
      <c r="F86" t="s">
        <v>3</v>
      </c>
      <c r="G86" t="s">
        <v>15</v>
      </c>
      <c r="I86" s="2">
        <v>7.585</v>
      </c>
      <c r="J86" s="2">
        <f>(2*C86*D86*E86)/(I86/1000)/10^12</f>
        <v>28.414197705998685</v>
      </c>
      <c r="K86" s="2"/>
      <c r="L86" s="2"/>
    </row>
    <row r="87" spans="2:12" x14ac:dyDescent="0.2">
      <c r="B87" s="1"/>
      <c r="I87" s="2"/>
      <c r="J87" s="2"/>
    </row>
    <row r="88" spans="2:12" x14ac:dyDescent="0.2">
      <c r="B88" s="1" t="s">
        <v>69</v>
      </c>
      <c r="C88">
        <v>512</v>
      </c>
      <c r="D88">
        <v>8</v>
      </c>
      <c r="E88">
        <v>500000</v>
      </c>
      <c r="F88" t="s">
        <v>3</v>
      </c>
      <c r="G88" t="s">
        <v>3</v>
      </c>
      <c r="I88" s="2">
        <v>13.225</v>
      </c>
      <c r="J88" s="2">
        <f t="shared" ref="J88:J119" si="3">(2*C88*D88*E88)/(I88/1000)/10^12</f>
        <v>0.30971644612476373</v>
      </c>
    </row>
    <row r="89" spans="2:12" x14ac:dyDescent="0.2">
      <c r="B89" s="1" t="s">
        <v>69</v>
      </c>
      <c r="C89">
        <v>1024</v>
      </c>
      <c r="D89">
        <v>8</v>
      </c>
      <c r="E89">
        <v>500000</v>
      </c>
      <c r="F89" t="s">
        <v>3</v>
      </c>
      <c r="G89" t="s">
        <v>3</v>
      </c>
      <c r="I89" s="2">
        <v>13.33</v>
      </c>
      <c r="J89" s="2">
        <f t="shared" si="3"/>
        <v>0.61455363840960242</v>
      </c>
    </row>
    <row r="90" spans="2:12" x14ac:dyDescent="0.2">
      <c r="B90" s="1" t="s">
        <v>69</v>
      </c>
      <c r="C90">
        <v>512</v>
      </c>
      <c r="D90">
        <v>16</v>
      </c>
      <c r="E90">
        <v>500000</v>
      </c>
      <c r="F90" t="s">
        <v>3</v>
      </c>
      <c r="G90" t="s">
        <v>3</v>
      </c>
      <c r="I90" s="2">
        <v>13.327</v>
      </c>
      <c r="J90" s="2">
        <f t="shared" si="3"/>
        <v>0.61469197868987768</v>
      </c>
    </row>
    <row r="91" spans="2:12" x14ac:dyDescent="0.2">
      <c r="B91" s="1" t="s">
        <v>69</v>
      </c>
      <c r="C91">
        <v>1024</v>
      </c>
      <c r="D91">
        <v>16</v>
      </c>
      <c r="E91">
        <v>500000</v>
      </c>
      <c r="F91" t="s">
        <v>3</v>
      </c>
      <c r="G91" t="s">
        <v>3</v>
      </c>
      <c r="I91" s="2">
        <v>13.385999999999999</v>
      </c>
      <c r="J91" s="2">
        <f t="shared" si="3"/>
        <v>1.2239653369191694</v>
      </c>
    </row>
    <row r="92" spans="2:12" x14ac:dyDescent="0.2">
      <c r="B92" s="1" t="s">
        <v>69</v>
      </c>
      <c r="C92">
        <v>512</v>
      </c>
      <c r="D92">
        <v>8</v>
      </c>
      <c r="E92">
        <v>500000</v>
      </c>
      <c r="F92" t="s">
        <v>15</v>
      </c>
      <c r="G92" t="s">
        <v>3</v>
      </c>
      <c r="I92" s="2">
        <v>14.597</v>
      </c>
      <c r="J92" s="2">
        <f t="shared" si="3"/>
        <v>0.28060560389121059</v>
      </c>
    </row>
    <row r="93" spans="2:12" x14ac:dyDescent="0.2">
      <c r="B93" s="1" t="s">
        <v>69</v>
      </c>
      <c r="C93">
        <v>1024</v>
      </c>
      <c r="D93">
        <v>8</v>
      </c>
      <c r="E93">
        <v>500000</v>
      </c>
      <c r="F93" t="s">
        <v>15</v>
      </c>
      <c r="G93" t="s">
        <v>3</v>
      </c>
      <c r="I93" s="2">
        <v>14.798</v>
      </c>
      <c r="J93" s="2">
        <f t="shared" si="3"/>
        <v>0.55358832274631697</v>
      </c>
    </row>
    <row r="94" spans="2:12" x14ac:dyDescent="0.2">
      <c r="B94" s="1" t="s">
        <v>69</v>
      </c>
      <c r="C94">
        <v>512</v>
      </c>
      <c r="D94">
        <v>16</v>
      </c>
      <c r="E94">
        <v>500000</v>
      </c>
      <c r="F94" t="s">
        <v>15</v>
      </c>
      <c r="G94" t="s">
        <v>3</v>
      </c>
      <c r="I94" s="2">
        <v>14.602</v>
      </c>
      <c r="J94" s="2">
        <f t="shared" si="3"/>
        <v>0.56101903848787837</v>
      </c>
    </row>
    <row r="95" spans="2:12" x14ac:dyDescent="0.2">
      <c r="B95" s="1" t="s">
        <v>69</v>
      </c>
      <c r="C95">
        <v>1024</v>
      </c>
      <c r="D95">
        <v>16</v>
      </c>
      <c r="E95">
        <v>500000</v>
      </c>
      <c r="F95" t="s">
        <v>15</v>
      </c>
      <c r="G95" t="s">
        <v>3</v>
      </c>
      <c r="I95" s="2">
        <v>14.798999999999999</v>
      </c>
      <c r="J95" s="2">
        <f t="shared" si="3"/>
        <v>1.1071018312048113</v>
      </c>
    </row>
    <row r="96" spans="2:12" x14ac:dyDescent="0.2">
      <c r="B96" s="1" t="s">
        <v>76</v>
      </c>
      <c r="C96">
        <v>1024</v>
      </c>
      <c r="D96">
        <v>700</v>
      </c>
      <c r="E96">
        <v>512</v>
      </c>
      <c r="F96" t="s">
        <v>3</v>
      </c>
      <c r="G96" t="s">
        <v>3</v>
      </c>
      <c r="I96" s="2">
        <v>9.8000000000000004E-2</v>
      </c>
      <c r="J96" s="2">
        <f t="shared" si="3"/>
        <v>7.4898285714285704</v>
      </c>
    </row>
    <row r="97" spans="1:10" x14ac:dyDescent="0.2">
      <c r="B97" s="1" t="s">
        <v>76</v>
      </c>
      <c r="C97">
        <v>1024</v>
      </c>
      <c r="D97">
        <v>700</v>
      </c>
      <c r="E97">
        <v>512</v>
      </c>
      <c r="F97" t="s">
        <v>15</v>
      </c>
      <c r="G97" t="s">
        <v>3</v>
      </c>
      <c r="I97" s="2">
        <v>1.7999999999999999E-2</v>
      </c>
      <c r="J97" s="2">
        <f t="shared" si="3"/>
        <v>40.777955555555565</v>
      </c>
    </row>
    <row r="98" spans="1:10" x14ac:dyDescent="0.2">
      <c r="B98" s="1" t="s">
        <v>75</v>
      </c>
      <c r="C98">
        <v>7680</v>
      </c>
      <c r="D98">
        <v>24000</v>
      </c>
      <c r="E98">
        <v>2560</v>
      </c>
      <c r="F98" t="s">
        <v>3</v>
      </c>
      <c r="G98" t="s">
        <v>3</v>
      </c>
      <c r="I98" s="2">
        <v>9.5850000000000009</v>
      </c>
      <c r="J98" s="2">
        <f t="shared" si="3"/>
        <v>98.457840375586841</v>
      </c>
    </row>
    <row r="99" spans="1:10" x14ac:dyDescent="0.2">
      <c r="B99" s="1" t="s">
        <v>75</v>
      </c>
      <c r="C99">
        <v>6144</v>
      </c>
      <c r="D99">
        <v>24000</v>
      </c>
      <c r="E99">
        <v>2048</v>
      </c>
      <c r="F99" t="s">
        <v>3</v>
      </c>
      <c r="G99" t="s">
        <v>3</v>
      </c>
      <c r="I99" s="2">
        <v>6.069</v>
      </c>
      <c r="J99" s="2">
        <f t="shared" si="3"/>
        <v>99.518829461196248</v>
      </c>
    </row>
    <row r="100" spans="1:10" x14ac:dyDescent="0.2">
      <c r="A100" s="1"/>
      <c r="B100" s="1" t="s">
        <v>75</v>
      </c>
      <c r="C100" s="1">
        <v>4608</v>
      </c>
      <c r="D100" s="1">
        <v>24000</v>
      </c>
      <c r="E100" s="1">
        <v>1536</v>
      </c>
      <c r="F100" s="1" t="s">
        <v>3</v>
      </c>
      <c r="G100" s="1" t="s">
        <v>3</v>
      </c>
      <c r="H100" s="1"/>
      <c r="I100" s="2">
        <v>3.54</v>
      </c>
      <c r="J100" s="2">
        <f t="shared" si="3"/>
        <v>95.971362711864401</v>
      </c>
    </row>
    <row r="101" spans="1:10" x14ac:dyDescent="0.2">
      <c r="A101" s="1"/>
      <c r="B101" s="1" t="s">
        <v>75</v>
      </c>
      <c r="C101" s="1">
        <v>8448</v>
      </c>
      <c r="D101" s="1">
        <v>24000</v>
      </c>
      <c r="E101" s="1">
        <v>2816</v>
      </c>
      <c r="F101" s="1" t="s">
        <v>3</v>
      </c>
      <c r="G101" s="1" t="s">
        <v>3</v>
      </c>
      <c r="H101" s="1"/>
      <c r="I101" s="2">
        <v>11.601000000000001</v>
      </c>
      <c r="J101" s="2">
        <f t="shared" si="3"/>
        <v>98.431106283941034</v>
      </c>
    </row>
    <row r="102" spans="1:10" x14ac:dyDescent="0.2">
      <c r="A102" s="1"/>
      <c r="B102" s="1" t="s">
        <v>75</v>
      </c>
      <c r="C102" s="1">
        <v>3072</v>
      </c>
      <c r="D102" s="1">
        <v>24000</v>
      </c>
      <c r="E102" s="1">
        <v>1024</v>
      </c>
      <c r="F102" s="1" t="s">
        <v>3</v>
      </c>
      <c r="G102" s="1" t="s">
        <v>3</v>
      </c>
      <c r="H102" s="1"/>
      <c r="I102" s="2">
        <v>1.675</v>
      </c>
      <c r="J102" s="2">
        <f t="shared" si="3"/>
        <v>90.146235223880595</v>
      </c>
    </row>
    <row r="103" spans="1:10" x14ac:dyDescent="0.2">
      <c r="B103" s="1" t="s">
        <v>75</v>
      </c>
      <c r="C103">
        <v>7680</v>
      </c>
      <c r="D103">
        <v>48000</v>
      </c>
      <c r="E103">
        <v>2560</v>
      </c>
      <c r="F103" t="s">
        <v>3</v>
      </c>
      <c r="G103" t="s">
        <v>3</v>
      </c>
      <c r="I103" s="2">
        <v>19.048999999999999</v>
      </c>
      <c r="J103" s="2">
        <f t="shared" si="3"/>
        <v>99.083248464486331</v>
      </c>
    </row>
    <row r="104" spans="1:10" x14ac:dyDescent="0.2">
      <c r="B104" s="1" t="s">
        <v>75</v>
      </c>
      <c r="C104">
        <v>6144</v>
      </c>
      <c r="D104">
        <v>48000</v>
      </c>
      <c r="E104">
        <v>2048</v>
      </c>
      <c r="F104" t="s">
        <v>3</v>
      </c>
      <c r="G104" t="s">
        <v>3</v>
      </c>
      <c r="I104" s="2">
        <v>12.039</v>
      </c>
      <c r="J104" s="2">
        <f t="shared" si="3"/>
        <v>100.33720009967607</v>
      </c>
    </row>
    <row r="105" spans="1:10" x14ac:dyDescent="0.2">
      <c r="A105" s="1"/>
      <c r="B105" s="1" t="s">
        <v>75</v>
      </c>
      <c r="C105" s="1">
        <v>4608</v>
      </c>
      <c r="D105" s="1">
        <v>48000</v>
      </c>
      <c r="E105" s="1">
        <v>1536</v>
      </c>
      <c r="F105" s="1" t="s">
        <v>3</v>
      </c>
      <c r="G105" s="1" t="s">
        <v>3</v>
      </c>
      <c r="H105" s="1"/>
      <c r="I105" s="2">
        <v>7.0049999999999999</v>
      </c>
      <c r="J105" s="2">
        <f t="shared" si="3"/>
        <v>96.99889336188437</v>
      </c>
    </row>
    <row r="106" spans="1:10" x14ac:dyDescent="0.2">
      <c r="A106" s="1"/>
      <c r="B106" s="1" t="s">
        <v>75</v>
      </c>
      <c r="C106" s="1">
        <v>8448</v>
      </c>
      <c r="D106" s="1">
        <v>48000</v>
      </c>
      <c r="E106" s="1">
        <v>2816</v>
      </c>
      <c r="F106" s="1" t="s">
        <v>3</v>
      </c>
      <c r="G106" s="1" t="s">
        <v>3</v>
      </c>
      <c r="H106" s="1"/>
      <c r="I106" s="2">
        <v>23.062000000000001</v>
      </c>
      <c r="J106" s="2">
        <f t="shared" si="3"/>
        <v>99.0286414014396</v>
      </c>
    </row>
    <row r="107" spans="1:10" x14ac:dyDescent="0.2">
      <c r="A107" s="1"/>
      <c r="B107" s="1" t="s">
        <v>75</v>
      </c>
      <c r="C107" s="1">
        <v>3072</v>
      </c>
      <c r="D107" s="1">
        <v>48000</v>
      </c>
      <c r="E107" s="1">
        <v>1024</v>
      </c>
      <c r="F107" s="1" t="s">
        <v>3</v>
      </c>
      <c r="G107" s="1" t="s">
        <v>3</v>
      </c>
      <c r="H107" s="1"/>
      <c r="I107" s="2">
        <v>3.298</v>
      </c>
      <c r="J107" s="2">
        <f t="shared" si="3"/>
        <v>91.567582777440876</v>
      </c>
    </row>
    <row r="108" spans="1:10" x14ac:dyDescent="0.2">
      <c r="B108" s="1" t="s">
        <v>75</v>
      </c>
      <c r="C108">
        <v>7680</v>
      </c>
      <c r="D108">
        <v>24000</v>
      </c>
      <c r="E108">
        <v>2560</v>
      </c>
      <c r="F108" t="s">
        <v>15</v>
      </c>
      <c r="G108" t="s">
        <v>3</v>
      </c>
      <c r="I108" s="2">
        <v>11.632999999999999</v>
      </c>
      <c r="J108" s="2">
        <f t="shared" si="3"/>
        <v>81.124249978509425</v>
      </c>
    </row>
    <row r="109" spans="1:10" x14ac:dyDescent="0.2">
      <c r="B109" s="1" t="s">
        <v>75</v>
      </c>
      <c r="C109">
        <v>6144</v>
      </c>
      <c r="D109">
        <v>24000</v>
      </c>
      <c r="E109">
        <v>2048</v>
      </c>
      <c r="F109" t="s">
        <v>15</v>
      </c>
      <c r="G109" t="s">
        <v>3</v>
      </c>
      <c r="I109" s="2">
        <v>6.39</v>
      </c>
      <c r="J109" s="2">
        <f t="shared" si="3"/>
        <v>94.51952676056338</v>
      </c>
    </row>
    <row r="110" spans="1:10" x14ac:dyDescent="0.2">
      <c r="A110" s="1"/>
      <c r="B110" s="1" t="s">
        <v>75</v>
      </c>
      <c r="C110" s="1">
        <v>4608</v>
      </c>
      <c r="D110" s="1">
        <v>24000</v>
      </c>
      <c r="E110" s="1">
        <v>1536</v>
      </c>
      <c r="F110" s="1" t="s">
        <v>15</v>
      </c>
      <c r="G110" s="1" t="s">
        <v>3</v>
      </c>
      <c r="H110" s="1"/>
      <c r="I110" s="2">
        <v>3.8380000000000001</v>
      </c>
      <c r="J110" s="2">
        <f t="shared" si="3"/>
        <v>88.519704012506494</v>
      </c>
    </row>
    <row r="111" spans="1:10" x14ac:dyDescent="0.2">
      <c r="A111" s="1"/>
      <c r="B111" s="1" t="s">
        <v>75</v>
      </c>
      <c r="C111" s="1">
        <v>8448</v>
      </c>
      <c r="D111" s="1">
        <v>24000</v>
      </c>
      <c r="E111" s="1">
        <v>2816</v>
      </c>
      <c r="F111" s="1" t="s">
        <v>15</v>
      </c>
      <c r="G111" s="1" t="s">
        <v>3</v>
      </c>
      <c r="H111" s="1"/>
      <c r="I111" s="2">
        <v>18.629000000000001</v>
      </c>
      <c r="J111" s="2">
        <f t="shared" si="3"/>
        <v>61.296863170325835</v>
      </c>
    </row>
    <row r="112" spans="1:10" x14ac:dyDescent="0.2">
      <c r="A112" s="1"/>
      <c r="B112" s="1" t="s">
        <v>75</v>
      </c>
      <c r="C112" s="1">
        <v>3072</v>
      </c>
      <c r="D112" s="1">
        <v>24000</v>
      </c>
      <c r="E112" s="1">
        <v>1024</v>
      </c>
      <c r="F112" s="1" t="s">
        <v>15</v>
      </c>
      <c r="G112" s="1" t="s">
        <v>3</v>
      </c>
      <c r="H112" s="1"/>
      <c r="I112" s="2">
        <v>1.756</v>
      </c>
      <c r="J112" s="2">
        <f t="shared" si="3"/>
        <v>85.988009111617316</v>
      </c>
    </row>
    <row r="113" spans="1:10" x14ac:dyDescent="0.2">
      <c r="B113" s="1" t="s">
        <v>75</v>
      </c>
      <c r="C113">
        <v>7680</v>
      </c>
      <c r="D113">
        <v>48000</v>
      </c>
      <c r="E113">
        <v>2560</v>
      </c>
      <c r="F113" t="s">
        <v>15</v>
      </c>
      <c r="G113" t="s">
        <v>3</v>
      </c>
      <c r="I113" s="2">
        <v>23.192</v>
      </c>
      <c r="J113" s="2">
        <f t="shared" si="3"/>
        <v>81.38309761986892</v>
      </c>
    </row>
    <row r="114" spans="1:10" x14ac:dyDescent="0.2">
      <c r="B114" s="1" t="s">
        <v>75</v>
      </c>
      <c r="C114">
        <v>6144</v>
      </c>
      <c r="D114">
        <v>48000</v>
      </c>
      <c r="E114">
        <v>2048</v>
      </c>
      <c r="F114" t="s">
        <v>15</v>
      </c>
      <c r="G114" t="s">
        <v>3</v>
      </c>
      <c r="I114" s="2">
        <v>13.755000000000001</v>
      </c>
      <c r="J114" s="2">
        <f t="shared" si="3"/>
        <v>87.819669356597601</v>
      </c>
    </row>
    <row r="115" spans="1:10" x14ac:dyDescent="0.2">
      <c r="A115" s="1"/>
      <c r="B115" s="1" t="s">
        <v>75</v>
      </c>
      <c r="C115" s="1">
        <v>4608</v>
      </c>
      <c r="D115" s="1">
        <v>48000</v>
      </c>
      <c r="E115" s="1">
        <v>1536</v>
      </c>
      <c r="F115" s="1" t="s">
        <v>15</v>
      </c>
      <c r="G115" s="1" t="s">
        <v>3</v>
      </c>
      <c r="H115" s="1"/>
      <c r="I115" s="2">
        <v>7.6070000000000002</v>
      </c>
      <c r="J115" s="2">
        <f t="shared" si="3"/>
        <v>89.322630209018016</v>
      </c>
    </row>
    <row r="116" spans="1:10" x14ac:dyDescent="0.2">
      <c r="A116" s="1"/>
      <c r="B116" s="1" t="s">
        <v>75</v>
      </c>
      <c r="C116" s="1">
        <v>8448</v>
      </c>
      <c r="D116" s="1">
        <v>48000</v>
      </c>
      <c r="E116" s="1">
        <v>2816</v>
      </c>
      <c r="F116" s="1" t="s">
        <v>15</v>
      </c>
      <c r="G116" s="1" t="s">
        <v>3</v>
      </c>
      <c r="H116" s="1"/>
      <c r="I116" s="2">
        <v>39.177</v>
      </c>
      <c r="J116" s="2">
        <f t="shared" si="3"/>
        <v>58.294369859866762</v>
      </c>
    </row>
    <row r="117" spans="1:10" x14ac:dyDescent="0.2">
      <c r="A117" s="1"/>
      <c r="B117" s="1" t="s">
        <v>75</v>
      </c>
      <c r="C117" s="1">
        <v>3072</v>
      </c>
      <c r="D117" s="1">
        <v>48000</v>
      </c>
      <c r="E117" s="1">
        <v>1024</v>
      </c>
      <c r="F117" s="1" t="s">
        <v>15</v>
      </c>
      <c r="G117" s="1" t="s">
        <v>3</v>
      </c>
      <c r="H117" s="1"/>
      <c r="I117" s="2">
        <v>3.4569999999999999</v>
      </c>
      <c r="J117" s="2">
        <f t="shared" si="3"/>
        <v>87.356056696557701</v>
      </c>
    </row>
    <row r="118" spans="1:10" x14ac:dyDescent="0.2">
      <c r="A118" s="1"/>
      <c r="B118" s="1" t="s">
        <v>75</v>
      </c>
      <c r="C118" s="1">
        <v>6144</v>
      </c>
      <c r="D118" s="1">
        <v>16</v>
      </c>
      <c r="E118" s="1">
        <v>2048</v>
      </c>
      <c r="F118" s="1" t="s">
        <v>3</v>
      </c>
      <c r="G118" s="1" t="s">
        <v>3</v>
      </c>
      <c r="H118" s="1"/>
      <c r="I118" s="2">
        <v>6.7000000000000004E-2</v>
      </c>
      <c r="J118" s="2">
        <f t="shared" si="3"/>
        <v>6.0097490149253732</v>
      </c>
    </row>
    <row r="119" spans="1:10" x14ac:dyDescent="0.2">
      <c r="A119" s="1"/>
      <c r="B119" s="1" t="s">
        <v>75</v>
      </c>
      <c r="C119" s="1">
        <v>4608</v>
      </c>
      <c r="D119" s="1">
        <v>16</v>
      </c>
      <c r="E119" s="1">
        <v>1536</v>
      </c>
      <c r="F119" s="1" t="s">
        <v>3</v>
      </c>
      <c r="G119" s="1" t="s">
        <v>3</v>
      </c>
      <c r="H119" s="1"/>
      <c r="I119" s="2">
        <v>5.1999999999999998E-2</v>
      </c>
      <c r="J119" s="2">
        <f t="shared" si="3"/>
        <v>4.3556233846153845</v>
      </c>
    </row>
    <row r="120" spans="1:10" x14ac:dyDescent="0.2">
      <c r="A120" s="1"/>
      <c r="B120" s="1" t="s">
        <v>75</v>
      </c>
      <c r="C120" s="1">
        <v>8448</v>
      </c>
      <c r="D120" s="1">
        <v>16</v>
      </c>
      <c r="E120" s="1">
        <v>2816</v>
      </c>
      <c r="F120" s="1" t="s">
        <v>3</v>
      </c>
      <c r="G120" s="1" t="s">
        <v>3</v>
      </c>
      <c r="H120" s="1"/>
      <c r="I120" s="2">
        <v>8.8999999999999996E-2</v>
      </c>
      <c r="J120" s="2">
        <f t="shared" ref="J120:J151" si="4">(2*C120*D120*E120)/(I120/1000)/10^12</f>
        <v>8.5535525393258425</v>
      </c>
    </row>
    <row r="121" spans="1:10" x14ac:dyDescent="0.2">
      <c r="A121" s="1"/>
      <c r="B121" s="1" t="s">
        <v>75</v>
      </c>
      <c r="C121" s="1">
        <v>6144</v>
      </c>
      <c r="D121" s="1">
        <v>32</v>
      </c>
      <c r="E121" s="1">
        <v>2048</v>
      </c>
      <c r="F121" s="1" t="s">
        <v>3</v>
      </c>
      <c r="G121" s="1" t="s">
        <v>3</v>
      </c>
      <c r="H121" s="1"/>
      <c r="I121" s="2">
        <v>6.7000000000000004E-2</v>
      </c>
      <c r="J121" s="2">
        <f t="shared" si="4"/>
        <v>12.019498029850746</v>
      </c>
    </row>
    <row r="122" spans="1:10" x14ac:dyDescent="0.2">
      <c r="A122" s="1"/>
      <c r="B122" s="1" t="s">
        <v>75</v>
      </c>
      <c r="C122" s="1">
        <v>4608</v>
      </c>
      <c r="D122" s="1">
        <v>32</v>
      </c>
      <c r="E122" s="1">
        <v>1536</v>
      </c>
      <c r="F122" s="1" t="s">
        <v>3</v>
      </c>
      <c r="G122" s="1" t="s">
        <v>3</v>
      </c>
      <c r="H122" s="1"/>
      <c r="I122" s="2">
        <v>5.1999999999999998E-2</v>
      </c>
      <c r="J122" s="2">
        <f t="shared" si="4"/>
        <v>8.7112467692307689</v>
      </c>
    </row>
    <row r="123" spans="1:10" x14ac:dyDescent="0.2">
      <c r="A123" s="1"/>
      <c r="B123" s="1" t="s">
        <v>75</v>
      </c>
      <c r="C123" s="1">
        <v>8448</v>
      </c>
      <c r="D123" s="1">
        <v>32</v>
      </c>
      <c r="E123" s="1">
        <v>2816</v>
      </c>
      <c r="F123" s="1" t="s">
        <v>3</v>
      </c>
      <c r="G123" s="1" t="s">
        <v>3</v>
      </c>
      <c r="H123" s="1"/>
      <c r="I123" s="2">
        <v>9.4E-2</v>
      </c>
      <c r="J123" s="2">
        <f t="shared" si="4"/>
        <v>16.197152680851065</v>
      </c>
    </row>
    <row r="124" spans="1:10" x14ac:dyDescent="0.2">
      <c r="A124" s="1"/>
      <c r="B124" s="1" t="s">
        <v>75</v>
      </c>
      <c r="C124" s="1">
        <v>6144</v>
      </c>
      <c r="D124" s="1">
        <v>16</v>
      </c>
      <c r="E124" s="1">
        <v>2048</v>
      </c>
      <c r="F124" s="1" t="s">
        <v>15</v>
      </c>
      <c r="G124" s="1" t="s">
        <v>3</v>
      </c>
      <c r="H124" s="1"/>
      <c r="I124" s="2">
        <v>6.7000000000000004E-2</v>
      </c>
      <c r="J124" s="2">
        <f t="shared" si="4"/>
        <v>6.0097490149253732</v>
      </c>
    </row>
    <row r="125" spans="1:10" x14ac:dyDescent="0.2">
      <c r="A125" s="1"/>
      <c r="B125" s="1" t="s">
        <v>75</v>
      </c>
      <c r="C125" s="1">
        <v>4608</v>
      </c>
      <c r="D125" s="1">
        <v>16</v>
      </c>
      <c r="E125" s="1">
        <v>1536</v>
      </c>
      <c r="F125" s="1" t="s">
        <v>15</v>
      </c>
      <c r="G125" s="1" t="s">
        <v>3</v>
      </c>
      <c r="H125" s="1"/>
      <c r="I125" s="2">
        <v>0.06</v>
      </c>
      <c r="J125" s="2">
        <f t="shared" si="4"/>
        <v>3.7748736000000003</v>
      </c>
    </row>
    <row r="126" spans="1:10" x14ac:dyDescent="0.2">
      <c r="A126" s="1"/>
      <c r="B126" s="1" t="s">
        <v>75</v>
      </c>
      <c r="C126" s="1">
        <v>8448</v>
      </c>
      <c r="D126" s="1">
        <v>16</v>
      </c>
      <c r="E126" s="1">
        <v>2816</v>
      </c>
      <c r="F126" s="1" t="s">
        <v>15</v>
      </c>
      <c r="G126" s="1" t="s">
        <v>3</v>
      </c>
      <c r="H126" s="1"/>
      <c r="I126" s="2">
        <v>0.123</v>
      </c>
      <c r="J126" s="2">
        <f t="shared" si="4"/>
        <v>6.1891559024390244</v>
      </c>
    </row>
    <row r="127" spans="1:10" x14ac:dyDescent="0.2">
      <c r="A127" s="1"/>
      <c r="B127" s="1" t="s">
        <v>75</v>
      </c>
      <c r="C127" s="1">
        <v>6144</v>
      </c>
      <c r="D127" s="1">
        <v>32</v>
      </c>
      <c r="E127" s="1">
        <v>2048</v>
      </c>
      <c r="F127" s="1" t="s">
        <v>15</v>
      </c>
      <c r="G127" s="1" t="s">
        <v>3</v>
      </c>
      <c r="H127" s="1"/>
      <c r="I127" s="2">
        <v>6.7000000000000004E-2</v>
      </c>
      <c r="J127" s="2">
        <f t="shared" si="4"/>
        <v>12.019498029850746</v>
      </c>
    </row>
    <row r="128" spans="1:10" x14ac:dyDescent="0.2">
      <c r="A128" s="1"/>
      <c r="B128" s="1" t="s">
        <v>75</v>
      </c>
      <c r="C128" s="1">
        <v>4608</v>
      </c>
      <c r="D128" s="1">
        <v>32</v>
      </c>
      <c r="E128" s="1">
        <v>1536</v>
      </c>
      <c r="F128" s="1" t="s">
        <v>15</v>
      </c>
      <c r="G128" s="1" t="s">
        <v>3</v>
      </c>
      <c r="H128" s="1"/>
      <c r="I128" s="2">
        <v>6.2E-2</v>
      </c>
      <c r="J128" s="2">
        <f t="shared" si="4"/>
        <v>7.3062069677419359</v>
      </c>
    </row>
    <row r="129" spans="1:10" x14ac:dyDescent="0.2">
      <c r="A129" s="1"/>
      <c r="B129" s="1" t="s">
        <v>75</v>
      </c>
      <c r="C129" s="1">
        <v>8448</v>
      </c>
      <c r="D129" s="1">
        <v>32</v>
      </c>
      <c r="E129" s="1">
        <v>2816</v>
      </c>
      <c r="F129" s="1" t="s">
        <v>15</v>
      </c>
      <c r="G129" s="1" t="s">
        <v>3</v>
      </c>
      <c r="H129" s="1"/>
      <c r="I129" s="2">
        <v>0.124</v>
      </c>
      <c r="J129" s="2">
        <f t="shared" si="4"/>
        <v>12.278486709677418</v>
      </c>
    </row>
    <row r="130" spans="1:10" x14ac:dyDescent="0.2">
      <c r="B130" s="1" t="s">
        <v>75</v>
      </c>
      <c r="C130" s="1">
        <v>512</v>
      </c>
      <c r="D130">
        <f>1500*16</f>
        <v>24000</v>
      </c>
      <c r="E130" s="1">
        <v>2816</v>
      </c>
      <c r="F130" s="1" t="s">
        <v>3</v>
      </c>
      <c r="G130" s="1" t="s">
        <v>3</v>
      </c>
      <c r="H130" s="1"/>
      <c r="I130" s="2">
        <v>0.69599999999999995</v>
      </c>
      <c r="J130" s="2">
        <f t="shared" si="4"/>
        <v>99.433931034482768</v>
      </c>
    </row>
    <row r="131" spans="1:10" x14ac:dyDescent="0.2">
      <c r="B131" s="1" t="s">
        <v>75</v>
      </c>
      <c r="C131" s="1">
        <v>512</v>
      </c>
      <c r="D131">
        <f t="shared" ref="D131:D137" si="5">1500*16</f>
        <v>24000</v>
      </c>
      <c r="E131" s="1">
        <v>2048</v>
      </c>
      <c r="F131" s="1" t="s">
        <v>3</v>
      </c>
      <c r="G131" s="1" t="s">
        <v>3</v>
      </c>
      <c r="H131" s="1"/>
      <c r="I131" s="2">
        <v>0.51300000000000001</v>
      </c>
      <c r="J131" s="2">
        <f t="shared" si="4"/>
        <v>98.112374269005841</v>
      </c>
    </row>
    <row r="132" spans="1:10" x14ac:dyDescent="0.2">
      <c r="B132" s="1" t="s">
        <v>75</v>
      </c>
      <c r="C132" s="1">
        <v>512</v>
      </c>
      <c r="D132">
        <f t="shared" si="5"/>
        <v>24000</v>
      </c>
      <c r="E132" s="1">
        <v>2560</v>
      </c>
      <c r="F132" s="1" t="s">
        <v>3</v>
      </c>
      <c r="G132" s="1" t="s">
        <v>3</v>
      </c>
      <c r="H132" s="1"/>
      <c r="I132" s="2">
        <v>0.65100000000000002</v>
      </c>
      <c r="J132" s="2">
        <f t="shared" si="4"/>
        <v>96.64294930875576</v>
      </c>
    </row>
    <row r="133" spans="1:10" x14ac:dyDescent="0.2">
      <c r="B133" s="1" t="s">
        <v>75</v>
      </c>
      <c r="C133" s="1">
        <v>512</v>
      </c>
      <c r="D133">
        <f t="shared" si="5"/>
        <v>24000</v>
      </c>
      <c r="E133" s="1">
        <v>1530</v>
      </c>
      <c r="F133" s="1" t="s">
        <v>3</v>
      </c>
      <c r="G133" s="1" t="s">
        <v>3</v>
      </c>
      <c r="H133" s="1"/>
      <c r="I133" s="2">
        <v>0.40699999999999997</v>
      </c>
      <c r="J133" s="2">
        <f t="shared" si="4"/>
        <v>92.386437346437361</v>
      </c>
    </row>
    <row r="134" spans="1:10" x14ac:dyDescent="0.2">
      <c r="B134" s="1" t="s">
        <v>75</v>
      </c>
      <c r="C134" s="1">
        <v>1024</v>
      </c>
      <c r="D134">
        <f t="shared" si="5"/>
        <v>24000</v>
      </c>
      <c r="E134" s="1">
        <v>2816</v>
      </c>
      <c r="F134" s="1" t="s">
        <v>3</v>
      </c>
      <c r="G134" s="1" t="s">
        <v>3</v>
      </c>
      <c r="H134" s="1"/>
      <c r="I134" s="2">
        <v>1.385</v>
      </c>
      <c r="J134" s="2">
        <f t="shared" si="4"/>
        <v>99.936485198555957</v>
      </c>
    </row>
    <row r="135" spans="1:10" x14ac:dyDescent="0.2">
      <c r="B135" s="1" t="s">
        <v>75</v>
      </c>
      <c r="C135" s="1">
        <v>1024</v>
      </c>
      <c r="D135">
        <f t="shared" si="5"/>
        <v>24000</v>
      </c>
      <c r="E135" s="1">
        <v>2048</v>
      </c>
      <c r="F135" s="1" t="s">
        <v>3</v>
      </c>
      <c r="G135" s="1" t="s">
        <v>3</v>
      </c>
      <c r="H135" s="1"/>
      <c r="I135" s="2">
        <v>1.0149999999999999</v>
      </c>
      <c r="J135" s="2">
        <f t="shared" si="4"/>
        <v>99.175661083743861</v>
      </c>
    </row>
    <row r="136" spans="1:10" x14ac:dyDescent="0.2">
      <c r="B136" s="1" t="s">
        <v>75</v>
      </c>
      <c r="C136" s="1">
        <v>1024</v>
      </c>
      <c r="D136">
        <f t="shared" si="5"/>
        <v>24000</v>
      </c>
      <c r="E136" s="1">
        <v>2560</v>
      </c>
      <c r="F136" s="1" t="s">
        <v>3</v>
      </c>
      <c r="G136" s="1" t="s">
        <v>3</v>
      </c>
      <c r="H136" s="1"/>
      <c r="I136" s="2">
        <v>1.2729999999999999</v>
      </c>
      <c r="J136" s="2">
        <f t="shared" si="4"/>
        <v>98.844556166535753</v>
      </c>
    </row>
    <row r="137" spans="1:10" x14ac:dyDescent="0.2">
      <c r="B137" s="1" t="s">
        <v>75</v>
      </c>
      <c r="C137" s="1">
        <v>1024</v>
      </c>
      <c r="D137">
        <f t="shared" si="5"/>
        <v>24000</v>
      </c>
      <c r="E137" s="1">
        <v>1530</v>
      </c>
      <c r="F137" s="1" t="s">
        <v>3</v>
      </c>
      <c r="G137" s="1" t="s">
        <v>3</v>
      </c>
      <c r="H137" s="1"/>
      <c r="I137" s="2">
        <v>0.79500000000000004</v>
      </c>
      <c r="J137" s="2">
        <f t="shared" si="4"/>
        <v>94.594415094339624</v>
      </c>
    </row>
    <row r="138" spans="1:10" x14ac:dyDescent="0.2">
      <c r="B138" s="1" t="s">
        <v>75</v>
      </c>
      <c r="C138" s="1">
        <v>512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1.7000000000000001E-2</v>
      </c>
      <c r="J138" s="2">
        <f t="shared" si="4"/>
        <v>0.49344752941176473</v>
      </c>
    </row>
    <row r="139" spans="1:10" x14ac:dyDescent="0.2">
      <c r="B139" s="1" t="s">
        <v>75</v>
      </c>
      <c r="C139" s="1">
        <v>1024</v>
      </c>
      <c r="D139" s="1">
        <v>16</v>
      </c>
      <c r="E139" s="1">
        <v>512</v>
      </c>
      <c r="F139" s="1" t="s">
        <v>3</v>
      </c>
      <c r="G139" s="1" t="s">
        <v>3</v>
      </c>
      <c r="H139" s="1"/>
      <c r="I139" s="2">
        <v>1.7000000000000001E-2</v>
      </c>
      <c r="J139" s="2">
        <f t="shared" si="4"/>
        <v>0.98689505882352946</v>
      </c>
    </row>
    <row r="140" spans="1:10" x14ac:dyDescent="0.2">
      <c r="B140" s="1" t="s">
        <v>75</v>
      </c>
      <c r="C140" s="1">
        <v>512</v>
      </c>
      <c r="D140">
        <f>1500*16</f>
        <v>24000</v>
      </c>
      <c r="E140" s="1">
        <v>2816</v>
      </c>
      <c r="F140" s="1" t="s">
        <v>15</v>
      </c>
      <c r="G140" s="1" t="s">
        <v>3</v>
      </c>
      <c r="H140" s="1"/>
      <c r="I140" s="2">
        <v>0.71799999999999997</v>
      </c>
      <c r="J140" s="2">
        <f t="shared" si="4"/>
        <v>96.387208913649033</v>
      </c>
    </row>
    <row r="141" spans="1:10" x14ac:dyDescent="0.2">
      <c r="B141" s="1" t="s">
        <v>75</v>
      </c>
      <c r="C141" s="1">
        <v>512</v>
      </c>
      <c r="D141">
        <f t="shared" ref="D141:D147" si="6">1500*16</f>
        <v>24000</v>
      </c>
      <c r="E141" s="1">
        <v>2048</v>
      </c>
      <c r="F141" s="1" t="s">
        <v>15</v>
      </c>
      <c r="G141" s="1" t="s">
        <v>3</v>
      </c>
      <c r="H141" s="1"/>
      <c r="I141" s="2">
        <v>0.52600000000000002</v>
      </c>
      <c r="J141" s="2">
        <f t="shared" si="4"/>
        <v>95.687543726235745</v>
      </c>
    </row>
    <row r="142" spans="1:10" x14ac:dyDescent="0.2">
      <c r="B142" s="1" t="s">
        <v>75</v>
      </c>
      <c r="C142" s="1">
        <v>512</v>
      </c>
      <c r="D142">
        <f t="shared" si="6"/>
        <v>24000</v>
      </c>
      <c r="E142" s="1">
        <v>2560</v>
      </c>
      <c r="F142" s="1" t="s">
        <v>15</v>
      </c>
      <c r="G142" s="1" t="s">
        <v>3</v>
      </c>
      <c r="H142" s="1"/>
      <c r="I142" s="2">
        <v>0.69499999999999995</v>
      </c>
      <c r="J142" s="2">
        <f t="shared" si="4"/>
        <v>90.524546762589935</v>
      </c>
    </row>
    <row r="143" spans="1:10" x14ac:dyDescent="0.2">
      <c r="B143" s="1" t="s">
        <v>75</v>
      </c>
      <c r="C143" s="1">
        <v>512</v>
      </c>
      <c r="D143">
        <f t="shared" si="6"/>
        <v>24000</v>
      </c>
      <c r="E143" s="1">
        <v>1530</v>
      </c>
      <c r="F143" s="1" t="s">
        <v>15</v>
      </c>
      <c r="G143" s="1" t="s">
        <v>3</v>
      </c>
      <c r="H143" s="1"/>
      <c r="I143" s="2">
        <v>0.42799999999999999</v>
      </c>
      <c r="J143" s="2">
        <f t="shared" si="4"/>
        <v>87.853457943925235</v>
      </c>
    </row>
    <row r="144" spans="1:10" x14ac:dyDescent="0.2">
      <c r="B144" s="1" t="s">
        <v>75</v>
      </c>
      <c r="C144" s="1">
        <v>1024</v>
      </c>
      <c r="D144">
        <f t="shared" si="6"/>
        <v>24000</v>
      </c>
      <c r="E144" s="1">
        <v>2816</v>
      </c>
      <c r="F144" s="1" t="s">
        <v>15</v>
      </c>
      <c r="G144" s="1" t="s">
        <v>3</v>
      </c>
      <c r="H144" s="1"/>
      <c r="I144" s="2">
        <v>1.431</v>
      </c>
      <c r="J144" s="2">
        <f t="shared" si="4"/>
        <v>96.723991614255766</v>
      </c>
    </row>
    <row r="145" spans="2:10" x14ac:dyDescent="0.2">
      <c r="B145" s="1" t="s">
        <v>75</v>
      </c>
      <c r="C145" s="1">
        <v>1024</v>
      </c>
      <c r="D145">
        <f t="shared" si="6"/>
        <v>24000</v>
      </c>
      <c r="E145" s="1">
        <v>2048</v>
      </c>
      <c r="F145" s="1" t="s">
        <v>15</v>
      </c>
      <c r="G145" s="1" t="s">
        <v>3</v>
      </c>
      <c r="H145" s="1"/>
      <c r="I145" s="2">
        <v>1.034</v>
      </c>
      <c r="J145" s="2">
        <f t="shared" si="4"/>
        <v>97.353284332688588</v>
      </c>
    </row>
    <row r="146" spans="2:10" x14ac:dyDescent="0.2">
      <c r="B146" s="1" t="s">
        <v>75</v>
      </c>
      <c r="C146" s="1">
        <v>1024</v>
      </c>
      <c r="D146">
        <f t="shared" si="6"/>
        <v>24000</v>
      </c>
      <c r="E146" s="1">
        <v>2560</v>
      </c>
      <c r="F146" s="1" t="s">
        <v>15</v>
      </c>
      <c r="G146" s="1" t="s">
        <v>3</v>
      </c>
      <c r="H146" s="1"/>
      <c r="I146" s="2">
        <v>1.351</v>
      </c>
      <c r="J146" s="2">
        <f t="shared" si="4"/>
        <v>93.137764618800887</v>
      </c>
    </row>
    <row r="147" spans="2:10" x14ac:dyDescent="0.2">
      <c r="B147" s="1" t="s">
        <v>75</v>
      </c>
      <c r="C147" s="1">
        <v>1024</v>
      </c>
      <c r="D147">
        <f t="shared" si="6"/>
        <v>24000</v>
      </c>
      <c r="E147" s="1">
        <v>1530</v>
      </c>
      <c r="F147" s="1" t="s">
        <v>15</v>
      </c>
      <c r="G147" s="1" t="s">
        <v>3</v>
      </c>
      <c r="H147" s="1"/>
      <c r="I147" s="2">
        <v>0.83199999999999996</v>
      </c>
      <c r="J147" s="2">
        <f t="shared" si="4"/>
        <v>90.387692307692319</v>
      </c>
    </row>
    <row r="148" spans="2:10" x14ac:dyDescent="0.2">
      <c r="B148" s="1" t="s">
        <v>75</v>
      </c>
      <c r="C148" s="1">
        <v>512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1.7000000000000001E-2</v>
      </c>
      <c r="J148" s="2">
        <f t="shared" si="4"/>
        <v>0.49344752941176473</v>
      </c>
    </row>
    <row r="149" spans="2:10" x14ac:dyDescent="0.2">
      <c r="B149" s="1" t="s">
        <v>75</v>
      </c>
      <c r="C149" s="1">
        <v>1024</v>
      </c>
      <c r="D149" s="1">
        <v>16</v>
      </c>
      <c r="E149" s="1">
        <v>512</v>
      </c>
      <c r="F149" s="1" t="s">
        <v>3</v>
      </c>
      <c r="G149" s="1" t="s">
        <v>15</v>
      </c>
      <c r="H149" s="1"/>
      <c r="I149" s="2">
        <v>1.7000000000000001E-2</v>
      </c>
      <c r="J149" s="2">
        <f t="shared" si="4"/>
        <v>0.98689505882352946</v>
      </c>
    </row>
    <row r="150" spans="2:10" x14ac:dyDescent="0.2">
      <c r="B150" s="1" t="s">
        <v>75</v>
      </c>
      <c r="C150" s="1">
        <v>512</v>
      </c>
      <c r="D150">
        <f>1500*32</f>
        <v>48000</v>
      </c>
      <c r="E150" s="1">
        <v>2816</v>
      </c>
      <c r="F150" s="1" t="s">
        <v>3</v>
      </c>
      <c r="G150" s="1" t="s">
        <v>3</v>
      </c>
      <c r="H150" s="1"/>
      <c r="I150" s="2">
        <v>1.383</v>
      </c>
      <c r="J150" s="2">
        <f t="shared" si="4"/>
        <v>100.08100650759219</v>
      </c>
    </row>
    <row r="151" spans="2:10" x14ac:dyDescent="0.2">
      <c r="B151" s="1" t="s">
        <v>75</v>
      </c>
      <c r="C151" s="1">
        <v>512</v>
      </c>
      <c r="D151">
        <f t="shared" ref="D151:D157" si="7">1500*32</f>
        <v>48000</v>
      </c>
      <c r="E151" s="1">
        <v>2048</v>
      </c>
      <c r="F151" s="1" t="s">
        <v>3</v>
      </c>
      <c r="G151" s="1" t="s">
        <v>3</v>
      </c>
      <c r="H151" s="1"/>
      <c r="I151" s="2">
        <v>1.012</v>
      </c>
      <c r="J151" s="2">
        <f t="shared" si="4"/>
        <v>99.46966007905138</v>
      </c>
    </row>
    <row r="152" spans="2:10" x14ac:dyDescent="0.2">
      <c r="B152" s="1" t="s">
        <v>75</v>
      </c>
      <c r="C152" s="1">
        <v>512</v>
      </c>
      <c r="D152">
        <f t="shared" si="7"/>
        <v>48000</v>
      </c>
      <c r="E152" s="1">
        <v>2560</v>
      </c>
      <c r="F152" s="1" t="s">
        <v>3</v>
      </c>
      <c r="G152" s="1" t="s">
        <v>3</v>
      </c>
      <c r="H152" s="1"/>
      <c r="I152" s="2">
        <v>1.2849999999999999</v>
      </c>
      <c r="J152" s="2">
        <f t="shared" ref="J152:J169" si="8">(2*C152*D152*E152)/(I152/1000)/10^12</f>
        <v>97.921494163424128</v>
      </c>
    </row>
    <row r="153" spans="2:10" x14ac:dyDescent="0.2">
      <c r="B153" s="1" t="s">
        <v>75</v>
      </c>
      <c r="C153" s="1">
        <v>512</v>
      </c>
      <c r="D153">
        <f t="shared" si="7"/>
        <v>48000</v>
      </c>
      <c r="E153" s="1">
        <v>1530</v>
      </c>
      <c r="F153" s="1" t="s">
        <v>3</v>
      </c>
      <c r="G153" s="1" t="s">
        <v>3</v>
      </c>
      <c r="H153" s="1"/>
      <c r="I153" s="2">
        <v>0.8</v>
      </c>
      <c r="J153" s="2">
        <f t="shared" si="8"/>
        <v>94.003200000000007</v>
      </c>
    </row>
    <row r="154" spans="2:10" x14ac:dyDescent="0.2">
      <c r="B154" s="1" t="s">
        <v>75</v>
      </c>
      <c r="C154" s="1">
        <v>1024</v>
      </c>
      <c r="D154">
        <f t="shared" si="7"/>
        <v>48000</v>
      </c>
      <c r="E154" s="1">
        <v>2816</v>
      </c>
      <c r="F154" s="1" t="s">
        <v>3</v>
      </c>
      <c r="G154" s="1" t="s">
        <v>3</v>
      </c>
      <c r="H154" s="1"/>
      <c r="I154" s="2">
        <v>2.641</v>
      </c>
      <c r="J154" s="2">
        <f t="shared" si="8"/>
        <v>104.81789625141991</v>
      </c>
    </row>
    <row r="155" spans="2:10" x14ac:dyDescent="0.2">
      <c r="B155" s="1" t="s">
        <v>75</v>
      </c>
      <c r="C155" s="1">
        <v>1024</v>
      </c>
      <c r="D155">
        <f t="shared" si="7"/>
        <v>48000</v>
      </c>
      <c r="E155" s="1">
        <v>2048</v>
      </c>
      <c r="F155" s="1" t="s">
        <v>3</v>
      </c>
      <c r="G155" s="1" t="s">
        <v>3</v>
      </c>
      <c r="H155" s="1"/>
      <c r="I155" s="2">
        <v>1.9319999999999999</v>
      </c>
      <c r="J155" s="2">
        <f t="shared" si="8"/>
        <v>104.20631055900621</v>
      </c>
    </row>
    <row r="156" spans="2:10" x14ac:dyDescent="0.2">
      <c r="B156" s="1" t="s">
        <v>75</v>
      </c>
      <c r="C156" s="1">
        <v>1024</v>
      </c>
      <c r="D156">
        <f t="shared" si="7"/>
        <v>48000</v>
      </c>
      <c r="E156" s="1">
        <v>2560</v>
      </c>
      <c r="F156" s="1" t="s">
        <v>3</v>
      </c>
      <c r="G156" s="1" t="s">
        <v>3</v>
      </c>
      <c r="H156" s="1"/>
      <c r="I156" s="2">
        <v>2.4279999999999999</v>
      </c>
      <c r="J156" s="2">
        <f t="shared" si="8"/>
        <v>103.6483690280066</v>
      </c>
    </row>
    <row r="157" spans="2:10" x14ac:dyDescent="0.2">
      <c r="B157" s="1" t="s">
        <v>75</v>
      </c>
      <c r="C157" s="1">
        <v>1024</v>
      </c>
      <c r="D157">
        <f t="shared" si="7"/>
        <v>48000</v>
      </c>
      <c r="E157" s="1">
        <v>1530</v>
      </c>
      <c r="F157" s="1" t="s">
        <v>3</v>
      </c>
      <c r="G157" s="1" t="s">
        <v>3</v>
      </c>
      <c r="H157" s="1"/>
      <c r="I157" s="2">
        <v>1.518</v>
      </c>
      <c r="J157" s="2">
        <f t="shared" si="8"/>
        <v>99.081106719367597</v>
      </c>
    </row>
    <row r="158" spans="2:10" x14ac:dyDescent="0.2">
      <c r="B158" s="1" t="s">
        <v>75</v>
      </c>
      <c r="C158" s="1">
        <v>512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1.7000000000000001E-2</v>
      </c>
      <c r="J158" s="2">
        <f t="shared" si="8"/>
        <v>0.98689505882352946</v>
      </c>
    </row>
    <row r="159" spans="2:10" x14ac:dyDescent="0.2">
      <c r="B159" s="1" t="s">
        <v>75</v>
      </c>
      <c r="C159" s="1">
        <v>1024</v>
      </c>
      <c r="D159" s="1">
        <v>32</v>
      </c>
      <c r="E159" s="1">
        <v>512</v>
      </c>
      <c r="F159" s="1" t="s">
        <v>3</v>
      </c>
      <c r="G159" s="1" t="s">
        <v>3</v>
      </c>
      <c r="H159" s="1"/>
      <c r="I159" s="2">
        <v>1.7000000000000001E-2</v>
      </c>
      <c r="J159" s="2">
        <f t="shared" si="8"/>
        <v>1.9737901176470589</v>
      </c>
    </row>
    <row r="160" spans="2:10" x14ac:dyDescent="0.2">
      <c r="B160" s="1" t="s">
        <v>75</v>
      </c>
      <c r="C160" s="1">
        <v>512</v>
      </c>
      <c r="D160">
        <f>1500*32</f>
        <v>48000</v>
      </c>
      <c r="E160" s="1">
        <v>2816</v>
      </c>
      <c r="F160" s="1" t="s">
        <v>15</v>
      </c>
      <c r="G160" s="1" t="s">
        <v>3</v>
      </c>
      <c r="H160" s="1"/>
      <c r="I160" s="2">
        <v>1.4259999999999999</v>
      </c>
      <c r="J160" s="2">
        <f t="shared" si="8"/>
        <v>97.063136044880778</v>
      </c>
    </row>
    <row r="161" spans="1:31" x14ac:dyDescent="0.2">
      <c r="B161" s="1" t="s">
        <v>75</v>
      </c>
      <c r="C161" s="1">
        <v>512</v>
      </c>
      <c r="D161">
        <f t="shared" ref="D161:D167" si="9">1500*32</f>
        <v>48000</v>
      </c>
      <c r="E161" s="1">
        <v>2048</v>
      </c>
      <c r="F161" s="1" t="s">
        <v>15</v>
      </c>
      <c r="G161" s="1" t="s">
        <v>3</v>
      </c>
      <c r="H161" s="1"/>
      <c r="I161" s="2">
        <v>1.0349999999999999</v>
      </c>
      <c r="J161" s="2">
        <f t="shared" si="8"/>
        <v>97.259223188405812</v>
      </c>
    </row>
    <row r="162" spans="1:31" x14ac:dyDescent="0.2">
      <c r="B162" s="1" t="s">
        <v>75</v>
      </c>
      <c r="C162" s="1">
        <v>512</v>
      </c>
      <c r="D162">
        <f t="shared" si="9"/>
        <v>48000</v>
      </c>
      <c r="E162" s="1">
        <v>2560</v>
      </c>
      <c r="F162" s="1" t="s">
        <v>15</v>
      </c>
      <c r="G162" s="1" t="s">
        <v>3</v>
      </c>
      <c r="H162" s="1"/>
      <c r="I162" s="2">
        <v>1.375</v>
      </c>
      <c r="J162" s="2">
        <f t="shared" si="8"/>
        <v>91.512087272727285</v>
      </c>
    </row>
    <row r="163" spans="1:31" x14ac:dyDescent="0.2">
      <c r="B163" s="1" t="s">
        <v>75</v>
      </c>
      <c r="C163" s="1">
        <v>512</v>
      </c>
      <c r="D163">
        <f t="shared" si="9"/>
        <v>48000</v>
      </c>
      <c r="E163" s="1">
        <v>1530</v>
      </c>
      <c r="F163" s="1" t="s">
        <v>15</v>
      </c>
      <c r="G163" s="1" t="s">
        <v>3</v>
      </c>
      <c r="H163" s="1"/>
      <c r="I163" s="2">
        <v>0.84099999999999997</v>
      </c>
      <c r="J163" s="2">
        <f t="shared" si="8"/>
        <v>89.420404280618314</v>
      </c>
    </row>
    <row r="164" spans="1:31" x14ac:dyDescent="0.2">
      <c r="B164" s="1" t="s">
        <v>75</v>
      </c>
      <c r="C164" s="1">
        <v>1024</v>
      </c>
      <c r="D164">
        <f t="shared" si="9"/>
        <v>48000</v>
      </c>
      <c r="E164" s="1">
        <v>2816</v>
      </c>
      <c r="F164" s="1" t="s">
        <v>15</v>
      </c>
      <c r="G164" s="1" t="s">
        <v>3</v>
      </c>
      <c r="H164" s="1"/>
      <c r="I164" s="2">
        <v>2.73</v>
      </c>
      <c r="J164" s="2">
        <f t="shared" si="8"/>
        <v>101.40075604395605</v>
      </c>
    </row>
    <row r="165" spans="1:31" x14ac:dyDescent="0.2">
      <c r="B165" s="1" t="s">
        <v>75</v>
      </c>
      <c r="C165" s="1">
        <v>1024</v>
      </c>
      <c r="D165">
        <f t="shared" si="9"/>
        <v>48000</v>
      </c>
      <c r="E165" s="1">
        <v>2048</v>
      </c>
      <c r="F165" s="1" t="s">
        <v>15</v>
      </c>
      <c r="G165" s="1" t="s">
        <v>3</v>
      </c>
      <c r="H165" s="1"/>
      <c r="I165" s="2">
        <v>1.9730000000000001</v>
      </c>
      <c r="J165" s="2">
        <f t="shared" si="8"/>
        <v>102.04084744044603</v>
      </c>
    </row>
    <row r="166" spans="1:31" x14ac:dyDescent="0.2">
      <c r="B166" s="1" t="s">
        <v>75</v>
      </c>
      <c r="C166" s="1">
        <v>1024</v>
      </c>
      <c r="D166">
        <f t="shared" si="9"/>
        <v>48000</v>
      </c>
      <c r="E166" s="1">
        <v>2560</v>
      </c>
      <c r="F166" s="1" t="s">
        <v>15</v>
      </c>
      <c r="G166" s="1" t="s">
        <v>3</v>
      </c>
      <c r="H166" s="1"/>
      <c r="I166" s="2">
        <v>2.5870000000000002</v>
      </c>
      <c r="J166" s="2">
        <f t="shared" si="8"/>
        <v>97.278020873598749</v>
      </c>
    </row>
    <row r="167" spans="1:31" x14ac:dyDescent="0.2">
      <c r="B167" s="1" t="s">
        <v>75</v>
      </c>
      <c r="C167" s="1">
        <v>1024</v>
      </c>
      <c r="D167">
        <f t="shared" si="9"/>
        <v>48000</v>
      </c>
      <c r="E167" s="1">
        <v>1530</v>
      </c>
      <c r="F167" s="1" t="s">
        <v>15</v>
      </c>
      <c r="G167" s="1" t="s">
        <v>3</v>
      </c>
      <c r="H167" s="1"/>
      <c r="I167" s="2">
        <v>1.591</v>
      </c>
      <c r="J167" s="2">
        <f t="shared" si="8"/>
        <v>94.534959145191706</v>
      </c>
    </row>
    <row r="168" spans="1:31" x14ac:dyDescent="0.2">
      <c r="B168" s="1" t="s">
        <v>75</v>
      </c>
      <c r="C168" s="1">
        <v>512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1.7000000000000001E-2</v>
      </c>
      <c r="J168" s="2">
        <f t="shared" si="8"/>
        <v>0.98689505882352946</v>
      </c>
    </row>
    <row r="169" spans="1:31" x14ac:dyDescent="0.2">
      <c r="B169" s="1" t="s">
        <v>75</v>
      </c>
      <c r="C169" s="1">
        <v>1024</v>
      </c>
      <c r="D169" s="1">
        <v>32</v>
      </c>
      <c r="E169" s="1">
        <v>512</v>
      </c>
      <c r="F169" s="1" t="s">
        <v>3</v>
      </c>
      <c r="G169" s="1" t="s">
        <v>15</v>
      </c>
      <c r="H169" s="1"/>
      <c r="I169" s="2">
        <v>1.7000000000000001E-2</v>
      </c>
      <c r="J169" s="2">
        <f t="shared" si="8"/>
        <v>1.9737901176470589</v>
      </c>
    </row>
    <row r="170" spans="1:31" x14ac:dyDescent="0.2">
      <c r="B170" s="1"/>
      <c r="I170" s="2"/>
    </row>
    <row r="171" spans="1:31" x14ac:dyDescent="0.2">
      <c r="B171" s="1"/>
    </row>
    <row r="172" spans="1:31" x14ac:dyDescent="0.2">
      <c r="B172" s="1"/>
      <c r="J172" s="3"/>
    </row>
    <row r="173" spans="1:31" x14ac:dyDescent="0.2">
      <c r="B173" s="1"/>
    </row>
    <row r="174" spans="1:31" x14ac:dyDescent="0.2">
      <c r="A174" t="s">
        <v>1</v>
      </c>
      <c r="B174" s="1"/>
    </row>
    <row r="175" spans="1:31" x14ac:dyDescent="0.2">
      <c r="B175" s="1"/>
      <c r="C175" t="s">
        <v>7</v>
      </c>
      <c r="D175" t="s">
        <v>8</v>
      </c>
      <c r="E175" t="s">
        <v>9</v>
      </c>
      <c r="F175" t="s">
        <v>3</v>
      </c>
      <c r="G175" t="s">
        <v>10</v>
      </c>
      <c r="H175" t="s">
        <v>68</v>
      </c>
      <c r="I175" t="s">
        <v>67</v>
      </c>
      <c r="J175" t="s">
        <v>25</v>
      </c>
      <c r="K175" t="s">
        <v>24</v>
      </c>
      <c r="L175" t="s">
        <v>27</v>
      </c>
      <c r="M175" t="s">
        <v>26</v>
      </c>
      <c r="N175" t="s">
        <v>19</v>
      </c>
      <c r="O175" t="s">
        <v>20</v>
      </c>
      <c r="P175" t="s">
        <v>21</v>
      </c>
      <c r="R175" t="s">
        <v>28</v>
      </c>
      <c r="S175" t="s">
        <v>29</v>
      </c>
      <c r="T175" t="s">
        <v>47</v>
      </c>
      <c r="U175" t="s">
        <v>33</v>
      </c>
      <c r="V175" t="s">
        <v>34</v>
      </c>
      <c r="W175" t="s">
        <v>35</v>
      </c>
      <c r="X175" t="s">
        <v>30</v>
      </c>
    </row>
    <row r="176" spans="1:31" x14ac:dyDescent="0.2">
      <c r="B176" s="1" t="s">
        <v>75</v>
      </c>
      <c r="C176">
        <v>700</v>
      </c>
      <c r="D176">
        <v>161</v>
      </c>
      <c r="E176">
        <v>1</v>
      </c>
      <c r="F176">
        <v>4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1.07</v>
      </c>
      <c r="O176" s="2" t="s">
        <v>45</v>
      </c>
      <c r="P176">
        <v>0.996</v>
      </c>
      <c r="R176" s="4">
        <f>1+ROUNDDOWN((($C176-$H176+2*$J176)/$L176),0)</f>
        <v>341</v>
      </c>
      <c r="S176" s="4">
        <f>1+ROUNDDOWN((($D176-$I176+2*$K176)/$M176),0)</f>
        <v>79</v>
      </c>
      <c r="T176" s="2">
        <f>N176+P176</f>
        <v>2.0659999999999998</v>
      </c>
      <c r="U176" s="2">
        <f t="shared" ref="U176:V207" si="10">(2*$R176*$S176*$F176*$G176*$E176*$I176*$H176)/(N176/1000)/10^12</f>
        <v>0.64452186915887855</v>
      </c>
      <c r="V176" s="2" t="s">
        <v>45</v>
      </c>
      <c r="W176" s="2">
        <f t="shared" ref="W176:W239" si="11">(2*$R176*$S176*$F176*$G176*$E176*$I176*$H176)/(P176/1000)/10^12</f>
        <v>0.69240803212851421</v>
      </c>
      <c r="X176" t="s">
        <v>31</v>
      </c>
      <c r="AA176" s="2"/>
      <c r="AE176" s="2"/>
    </row>
    <row r="177" spans="2:31" x14ac:dyDescent="0.2">
      <c r="B177" s="1" t="s">
        <v>75</v>
      </c>
      <c r="C177">
        <v>700</v>
      </c>
      <c r="D177">
        <v>161</v>
      </c>
      <c r="E177">
        <v>1</v>
      </c>
      <c r="F177">
        <v>8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1.8069999999999999</v>
      </c>
      <c r="O177" s="2" t="s">
        <v>45</v>
      </c>
      <c r="P177">
        <v>1.7969999999999999</v>
      </c>
      <c r="R177" s="4">
        <f t="shared" ref="R177:R240" si="12">1+ROUNDDOWN((($C177-$H177+2*$J177)/$L177),0)</f>
        <v>341</v>
      </c>
      <c r="S177" s="4">
        <f t="shared" ref="S177:S240" si="13">1+ROUNDDOWN((($D177-$I177+2*$K177)/$M177),0)</f>
        <v>79</v>
      </c>
      <c r="T177" s="2">
        <f>N177+P177</f>
        <v>3.6040000000000001</v>
      </c>
      <c r="U177" s="2">
        <f t="shared" si="10"/>
        <v>0.76329651355838402</v>
      </c>
      <c r="V177" s="2" t="s">
        <v>45</v>
      </c>
      <c r="W177" s="2">
        <f t="shared" si="11"/>
        <v>0.76754412910406233</v>
      </c>
      <c r="X177" t="s">
        <v>31</v>
      </c>
      <c r="AA177" s="2"/>
      <c r="AE177" s="2"/>
    </row>
    <row r="178" spans="2:31" x14ac:dyDescent="0.2">
      <c r="B178" s="1" t="s">
        <v>75</v>
      </c>
      <c r="C178">
        <v>700</v>
      </c>
      <c r="D178">
        <v>161</v>
      </c>
      <c r="E178">
        <v>1</v>
      </c>
      <c r="F178">
        <v>16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3.5840000000000001</v>
      </c>
      <c r="O178" s="2" t="s">
        <v>45</v>
      </c>
      <c r="P178">
        <v>3.347</v>
      </c>
      <c r="R178" s="4">
        <f t="shared" si="12"/>
        <v>341</v>
      </c>
      <c r="S178" s="4">
        <f t="shared" si="13"/>
        <v>79</v>
      </c>
      <c r="T178" s="2">
        <f>N178+P178</f>
        <v>6.931</v>
      </c>
      <c r="U178" s="2">
        <f t="shared" si="10"/>
        <v>0.76968571428571431</v>
      </c>
      <c r="V178" s="2" t="s">
        <v>45</v>
      </c>
      <c r="W178" s="2">
        <f t="shared" si="11"/>
        <v>0.82418691365401842</v>
      </c>
      <c r="X178" t="s">
        <v>31</v>
      </c>
      <c r="AA178" s="2"/>
      <c r="AE178" s="2"/>
    </row>
    <row r="179" spans="2:31" x14ac:dyDescent="0.2">
      <c r="B179" s="1" t="s">
        <v>75</v>
      </c>
      <c r="C179">
        <v>700</v>
      </c>
      <c r="D179">
        <v>161</v>
      </c>
      <c r="E179">
        <v>1</v>
      </c>
      <c r="F179">
        <v>32</v>
      </c>
      <c r="G179">
        <v>32</v>
      </c>
      <c r="H179">
        <v>20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6.9989999999999997</v>
      </c>
      <c r="O179" s="2" t="s">
        <v>45</v>
      </c>
      <c r="P179">
        <v>6.6710000000000003</v>
      </c>
      <c r="R179" s="4">
        <f t="shared" si="12"/>
        <v>341</v>
      </c>
      <c r="S179" s="4">
        <f t="shared" si="13"/>
        <v>79</v>
      </c>
      <c r="T179" s="2">
        <f>N179+P179</f>
        <v>13.67</v>
      </c>
      <c r="U179" s="2">
        <f t="shared" si="10"/>
        <v>0.78827078154022001</v>
      </c>
      <c r="V179" s="2" t="s">
        <v>45</v>
      </c>
      <c r="W179" s="2">
        <f t="shared" si="11"/>
        <v>0.82702851146754619</v>
      </c>
      <c r="X179" t="s">
        <v>31</v>
      </c>
      <c r="AA179" s="2"/>
      <c r="AE179" s="2"/>
    </row>
    <row r="180" spans="2:31" x14ac:dyDescent="0.2">
      <c r="B180" s="1" t="s">
        <v>75</v>
      </c>
      <c r="C180">
        <v>341</v>
      </c>
      <c r="D180">
        <v>79</v>
      </c>
      <c r="E180">
        <v>32</v>
      </c>
      <c r="F180">
        <v>4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0.19400000000000001</v>
      </c>
      <c r="O180" s="2">
        <v>2.5350000000000001</v>
      </c>
      <c r="P180">
        <v>0.47599999999999998</v>
      </c>
      <c r="R180" s="4">
        <f t="shared" si="12"/>
        <v>166</v>
      </c>
      <c r="S180" s="4">
        <f t="shared" si="13"/>
        <v>38</v>
      </c>
      <c r="T180" s="2">
        <f>N180+O180+P180</f>
        <v>3.2050000000000001</v>
      </c>
      <c r="U180" s="2">
        <f t="shared" si="10"/>
        <v>13.318334020618556</v>
      </c>
      <c r="V180" s="2">
        <f>(2*$R180*$S180*$F180*$G180*$E180*$I180*$H180)/(O180/1000)/10^12</f>
        <v>1.0192334516765287</v>
      </c>
      <c r="W180" s="2">
        <f t="shared" si="11"/>
        <v>5.4280605042016807</v>
      </c>
      <c r="X180" t="s">
        <v>31</v>
      </c>
      <c r="AA180" s="2"/>
      <c r="AE180" s="2"/>
    </row>
    <row r="181" spans="2:31" x14ac:dyDescent="0.2">
      <c r="B181" s="1" t="s">
        <v>75</v>
      </c>
      <c r="C181">
        <v>341</v>
      </c>
      <c r="D181">
        <v>79</v>
      </c>
      <c r="E181">
        <v>32</v>
      </c>
      <c r="F181">
        <v>8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0.29699999999999999</v>
      </c>
      <c r="O181" s="2">
        <v>2.984</v>
      </c>
      <c r="P181">
        <v>0.84499999999999997</v>
      </c>
      <c r="R181" s="4">
        <f t="shared" si="12"/>
        <v>166</v>
      </c>
      <c r="S181" s="4">
        <f t="shared" si="13"/>
        <v>38</v>
      </c>
      <c r="T181" s="2">
        <f t="shared" ref="T181:T183" si="14">N181+O181+P181</f>
        <v>4.1260000000000003</v>
      </c>
      <c r="U181" s="2">
        <f t="shared" si="10"/>
        <v>17.399035690235689</v>
      </c>
      <c r="V181" s="2">
        <f>(2*$R181*$S181*$F181*$G181*$E181*$I181*$H181)/(O181/1000)/10^12</f>
        <v>1.7317404825737266</v>
      </c>
      <c r="W181" s="2">
        <f t="shared" si="11"/>
        <v>6.1154007100591716</v>
      </c>
      <c r="X181" t="s">
        <v>31</v>
      </c>
      <c r="AA181" s="2"/>
      <c r="AE181" s="2"/>
    </row>
    <row r="182" spans="2:31" x14ac:dyDescent="0.2">
      <c r="B182" s="1" t="s">
        <v>75</v>
      </c>
      <c r="C182">
        <v>341</v>
      </c>
      <c r="D182">
        <v>79</v>
      </c>
      <c r="E182">
        <v>32</v>
      </c>
      <c r="F182">
        <v>16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0.498</v>
      </c>
      <c r="O182" s="2">
        <v>5.891</v>
      </c>
      <c r="P182">
        <v>1.6060000000000001</v>
      </c>
      <c r="R182" s="4">
        <f t="shared" si="12"/>
        <v>166</v>
      </c>
      <c r="S182" s="4">
        <f t="shared" si="13"/>
        <v>38</v>
      </c>
      <c r="T182" s="2">
        <f t="shared" si="14"/>
        <v>7.9950000000000001</v>
      </c>
      <c r="U182" s="2">
        <f t="shared" si="10"/>
        <v>20.753066666666669</v>
      </c>
      <c r="V182" s="2">
        <f>(2*$R182*$S182*$F182*$G182*$E182*$I182*$H182)/(O182/1000)/10^12</f>
        <v>1.7543756917331521</v>
      </c>
      <c r="W182" s="2">
        <f t="shared" si="11"/>
        <v>6.4352597758405974</v>
      </c>
      <c r="X182" t="s">
        <v>31</v>
      </c>
      <c r="AA182" s="2"/>
      <c r="AE182" s="2"/>
    </row>
    <row r="183" spans="2:31" x14ac:dyDescent="0.2">
      <c r="B183" s="1" t="s">
        <v>75</v>
      </c>
      <c r="C183">
        <v>341</v>
      </c>
      <c r="D183">
        <v>79</v>
      </c>
      <c r="E183">
        <v>32</v>
      </c>
      <c r="F183">
        <v>32</v>
      </c>
      <c r="G183">
        <v>32</v>
      </c>
      <c r="H183">
        <v>10</v>
      </c>
      <c r="I183">
        <v>5</v>
      </c>
      <c r="J183">
        <v>0</v>
      </c>
      <c r="K183">
        <v>0</v>
      </c>
      <c r="L183">
        <v>2</v>
      </c>
      <c r="M183">
        <v>2</v>
      </c>
      <c r="N183" s="2">
        <v>0.97199999999999998</v>
      </c>
      <c r="O183" s="2">
        <v>9.6170000000000009</v>
      </c>
      <c r="P183">
        <v>3.1779999999999999</v>
      </c>
      <c r="R183" s="4">
        <f t="shared" si="12"/>
        <v>166</v>
      </c>
      <c r="S183" s="4">
        <f t="shared" si="13"/>
        <v>38</v>
      </c>
      <c r="T183" s="2">
        <f t="shared" si="14"/>
        <v>13.766999999999999</v>
      </c>
      <c r="U183" s="2">
        <f t="shared" si="10"/>
        <v>21.26548806584362</v>
      </c>
      <c r="V183" s="2">
        <f>(2*$R183*$S183*$F183*$G183*$E183*$I183*$H183)/(O183/1000)/10^12</f>
        <v>2.1493245710720599</v>
      </c>
      <c r="W183" s="2">
        <f t="shared" si="11"/>
        <v>6.5041077407174326</v>
      </c>
      <c r="X183" t="s">
        <v>31</v>
      </c>
      <c r="AA183" s="2"/>
      <c r="AE183" s="2"/>
    </row>
    <row r="184" spans="2:31" x14ac:dyDescent="0.2">
      <c r="B184" s="1" t="s">
        <v>77</v>
      </c>
      <c r="C184">
        <v>480</v>
      </c>
      <c r="D184">
        <v>48</v>
      </c>
      <c r="E184">
        <v>1</v>
      </c>
      <c r="F184">
        <v>16</v>
      </c>
      <c r="G184">
        <v>16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0.39300000000000002</v>
      </c>
      <c r="O184" s="2" t="s">
        <v>45</v>
      </c>
      <c r="P184">
        <v>1.9610000000000001</v>
      </c>
      <c r="R184" s="4">
        <f t="shared" si="12"/>
        <v>480</v>
      </c>
      <c r="S184" s="4">
        <f t="shared" si="13"/>
        <v>48</v>
      </c>
      <c r="T184" s="2">
        <f>N184+P184</f>
        <v>2.3540000000000001</v>
      </c>
      <c r="U184" s="2">
        <f t="shared" si="10"/>
        <v>0.27014839694656489</v>
      </c>
      <c r="V184" s="2" t="s">
        <v>45</v>
      </c>
      <c r="W184" s="2">
        <f t="shared" si="11"/>
        <v>5.4139887812340637E-2</v>
      </c>
      <c r="X184" t="s">
        <v>31</v>
      </c>
      <c r="AA184" s="2"/>
      <c r="AE184" s="2"/>
    </row>
    <row r="185" spans="2:31" x14ac:dyDescent="0.2">
      <c r="B185" s="1" t="s">
        <v>77</v>
      </c>
      <c r="C185">
        <v>240</v>
      </c>
      <c r="D185">
        <v>24</v>
      </c>
      <c r="E185">
        <v>16</v>
      </c>
      <c r="F185">
        <v>16</v>
      </c>
      <c r="G185">
        <v>32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0.129</v>
      </c>
      <c r="O185" s="2">
        <v>0.127</v>
      </c>
      <c r="P185">
        <v>0.72799999999999998</v>
      </c>
      <c r="R185" s="4">
        <f t="shared" si="12"/>
        <v>240</v>
      </c>
      <c r="S185" s="4">
        <f t="shared" si="13"/>
        <v>24</v>
      </c>
      <c r="T185" s="2">
        <f>N185+O185+P185</f>
        <v>0.98399999999999999</v>
      </c>
      <c r="U185" s="2">
        <f t="shared" si="10"/>
        <v>6.5840818604651172</v>
      </c>
      <c r="V185" s="2">
        <f>(2*$R185*$S185*$F185*$G185*$E185*$I185*$H185)/(O185/1000)/10^12</f>
        <v>6.6877681889763778</v>
      </c>
      <c r="W185" s="2">
        <f t="shared" si="11"/>
        <v>1.1666848351648351</v>
      </c>
      <c r="X185" t="s">
        <v>31</v>
      </c>
      <c r="AA185" s="2"/>
      <c r="AE185" s="2"/>
    </row>
    <row r="186" spans="2:31" x14ac:dyDescent="0.2">
      <c r="B186" s="1" t="s">
        <v>77</v>
      </c>
      <c r="C186">
        <v>120</v>
      </c>
      <c r="D186">
        <v>12</v>
      </c>
      <c r="E186">
        <v>32</v>
      </c>
      <c r="F186">
        <v>16</v>
      </c>
      <c r="G186">
        <v>64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0.06</v>
      </c>
      <c r="O186" s="2">
        <v>8.5999999999999993E-2</v>
      </c>
      <c r="P186">
        <v>0.61799999999999999</v>
      </c>
      <c r="R186" s="4">
        <f t="shared" si="12"/>
        <v>120</v>
      </c>
      <c r="S186" s="4">
        <f t="shared" si="13"/>
        <v>12</v>
      </c>
      <c r="T186" s="2">
        <f t="shared" ref="T186:T187" si="15">N186+O186+P186</f>
        <v>0.76400000000000001</v>
      </c>
      <c r="U186" s="2">
        <f t="shared" si="10"/>
        <v>14.155776000000001</v>
      </c>
      <c r="V186" s="2">
        <f>(2*$R186*$S186*$F186*$G186*$E186*$I186*$H186)/(O186/1000)/10^12</f>
        <v>9.876122790697675</v>
      </c>
      <c r="W186" s="2">
        <f t="shared" si="11"/>
        <v>1.3743471844660196</v>
      </c>
      <c r="X186" t="s">
        <v>31</v>
      </c>
      <c r="AA186" s="2"/>
      <c r="AE186" s="2"/>
    </row>
    <row r="187" spans="2:31" x14ac:dyDescent="0.2">
      <c r="B187" s="1" t="s">
        <v>77</v>
      </c>
      <c r="C187">
        <v>60</v>
      </c>
      <c r="D187">
        <v>6</v>
      </c>
      <c r="E187">
        <v>64</v>
      </c>
      <c r="F187">
        <v>16</v>
      </c>
      <c r="G187">
        <v>128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  <c r="N187" s="2">
        <v>4.5999999999999999E-2</v>
      </c>
      <c r="O187" s="2">
        <v>7.0000000000000007E-2</v>
      </c>
      <c r="P187">
        <v>0.15</v>
      </c>
      <c r="R187" s="4">
        <f t="shared" si="12"/>
        <v>60</v>
      </c>
      <c r="S187" s="4">
        <f t="shared" si="13"/>
        <v>6</v>
      </c>
      <c r="T187" s="2">
        <f t="shared" si="15"/>
        <v>0.26600000000000001</v>
      </c>
      <c r="U187" s="2">
        <f t="shared" si="10"/>
        <v>18.464055652173915</v>
      </c>
      <c r="V187" s="2">
        <f>(2*$R187*$S187*$F187*$G187*$E187*$I187*$H187)/(O187/1000)/10^12</f>
        <v>12.133522285714285</v>
      </c>
      <c r="W187" s="2">
        <f t="shared" si="11"/>
        <v>5.6623104000000009</v>
      </c>
      <c r="X187" t="s">
        <v>31</v>
      </c>
      <c r="AA187" s="2"/>
      <c r="AE187" s="2"/>
    </row>
    <row r="188" spans="2:31" x14ac:dyDescent="0.2">
      <c r="B188" s="1" t="s">
        <v>78</v>
      </c>
      <c r="C188">
        <v>108</v>
      </c>
      <c r="D188">
        <v>108</v>
      </c>
      <c r="E188">
        <v>3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2</v>
      </c>
      <c r="M188">
        <v>2</v>
      </c>
      <c r="N188" s="2">
        <v>6.7000000000000004E-2</v>
      </c>
      <c r="O188" s="2" t="s">
        <v>45</v>
      </c>
      <c r="P188">
        <v>0.36799999999999999</v>
      </c>
      <c r="R188" s="4">
        <f t="shared" si="12"/>
        <v>54</v>
      </c>
      <c r="S188" s="4">
        <f t="shared" si="13"/>
        <v>54</v>
      </c>
      <c r="T188" s="2">
        <f>N188+P188</f>
        <v>0.435</v>
      </c>
      <c r="U188" s="2">
        <f t="shared" si="10"/>
        <v>1.2033069850746267</v>
      </c>
      <c r="V188" s="2" t="s">
        <v>45</v>
      </c>
      <c r="W188" s="2">
        <f t="shared" si="11"/>
        <v>0.21908034782608696</v>
      </c>
      <c r="X188" t="s">
        <v>31</v>
      </c>
      <c r="AA188" s="2"/>
      <c r="AE188" s="2"/>
    </row>
    <row r="189" spans="2:31" x14ac:dyDescent="0.2">
      <c r="B189" s="1" t="s">
        <v>78</v>
      </c>
      <c r="C189">
        <v>54</v>
      </c>
      <c r="D189">
        <v>54</v>
      </c>
      <c r="E189">
        <v>64</v>
      </c>
      <c r="F189">
        <v>8</v>
      </c>
      <c r="G189">
        <v>64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9.0999999999999998E-2</v>
      </c>
      <c r="O189" s="2">
        <v>0.09</v>
      </c>
      <c r="P189">
        <v>0.435</v>
      </c>
      <c r="R189" s="4">
        <f t="shared" si="12"/>
        <v>54</v>
      </c>
      <c r="S189" s="4">
        <f t="shared" si="13"/>
        <v>54</v>
      </c>
      <c r="T189" s="2">
        <f>N189+O189+P189</f>
        <v>0.61599999999999999</v>
      </c>
      <c r="U189" s="2">
        <f t="shared" si="10"/>
        <v>18.900294329670327</v>
      </c>
      <c r="V189" s="2">
        <f>(2*$R189*$S189*$F189*$G189*$E189*$I189*$H189)/(O189/1000)/10^12</f>
        <v>19.110297599999999</v>
      </c>
      <c r="W189" s="2">
        <f t="shared" si="11"/>
        <v>3.9538546758620687</v>
      </c>
      <c r="X189" t="s">
        <v>31</v>
      </c>
      <c r="AA189" s="2"/>
      <c r="AE189" s="2"/>
    </row>
    <row r="190" spans="2:31" x14ac:dyDescent="0.2">
      <c r="B190" s="1" t="s">
        <v>78</v>
      </c>
      <c r="C190">
        <v>27</v>
      </c>
      <c r="D190">
        <v>27</v>
      </c>
      <c r="E190">
        <v>128</v>
      </c>
      <c r="F190">
        <v>8</v>
      </c>
      <c r="G190">
        <v>128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7.9000000000000001E-2</v>
      </c>
      <c r="O190" s="2">
        <v>7.9000000000000001E-2</v>
      </c>
      <c r="P190">
        <v>0.26800000000000002</v>
      </c>
      <c r="R190" s="4">
        <f t="shared" si="12"/>
        <v>27</v>
      </c>
      <c r="S190" s="4">
        <f t="shared" si="13"/>
        <v>27</v>
      </c>
      <c r="T190" s="2">
        <f t="shared" ref="T190:T192" si="16">N190+O190+P190</f>
        <v>0.42600000000000005</v>
      </c>
      <c r="U190" s="2">
        <f t="shared" si="10"/>
        <v>21.77122511392405</v>
      </c>
      <c r="V190" s="2">
        <f>(2*$R190*$S190*$F190*$G190*$E190*$I190*$H190)/(O190/1000)/10^12</f>
        <v>21.77122511392405</v>
      </c>
      <c r="W190" s="2">
        <f t="shared" si="11"/>
        <v>6.4176372537313426</v>
      </c>
      <c r="X190" t="s">
        <v>31</v>
      </c>
      <c r="AA190" s="2"/>
      <c r="AE190" s="2"/>
    </row>
    <row r="191" spans="2:31" x14ac:dyDescent="0.2">
      <c r="B191" s="1" t="s">
        <v>78</v>
      </c>
      <c r="C191">
        <v>14</v>
      </c>
      <c r="D191">
        <v>14</v>
      </c>
      <c r="E191">
        <v>128</v>
      </c>
      <c r="F191">
        <v>8</v>
      </c>
      <c r="G191">
        <v>256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7.2999999999999995E-2</v>
      </c>
      <c r="O191" s="2">
        <v>0.121</v>
      </c>
      <c r="P191">
        <v>0.13600000000000001</v>
      </c>
      <c r="R191" s="4">
        <f t="shared" si="12"/>
        <v>14</v>
      </c>
      <c r="S191" s="4">
        <f t="shared" si="13"/>
        <v>14</v>
      </c>
      <c r="T191" s="2">
        <f t="shared" si="16"/>
        <v>0.33</v>
      </c>
      <c r="U191" s="2">
        <f t="shared" si="10"/>
        <v>12.669096328767123</v>
      </c>
      <c r="V191" s="2">
        <f>(2*$R191*$S191*$F191*$G191*$E191*$I191*$H191)/(O191/1000)/10^12</f>
        <v>7.6433391074380168</v>
      </c>
      <c r="W191" s="2">
        <f t="shared" si="11"/>
        <v>6.8003237647058832</v>
      </c>
      <c r="X191" t="s">
        <v>31</v>
      </c>
      <c r="AA191" s="2"/>
      <c r="AE191" s="2"/>
    </row>
    <row r="192" spans="2:31" x14ac:dyDescent="0.2">
      <c r="B192" s="1" t="s">
        <v>78</v>
      </c>
      <c r="C192">
        <v>7</v>
      </c>
      <c r="D192">
        <v>7</v>
      </c>
      <c r="E192">
        <v>256</v>
      </c>
      <c r="F192">
        <v>8</v>
      </c>
      <c r="G192">
        <v>512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0.13200000000000001</v>
      </c>
      <c r="O192" s="2">
        <v>0.23</v>
      </c>
      <c r="P192">
        <v>9.1999999999999998E-2</v>
      </c>
      <c r="R192" s="4">
        <f t="shared" si="12"/>
        <v>7</v>
      </c>
      <c r="S192" s="4">
        <f t="shared" si="13"/>
        <v>7</v>
      </c>
      <c r="T192" s="2">
        <f t="shared" si="16"/>
        <v>0.45399999999999996</v>
      </c>
      <c r="U192" s="2">
        <f t="shared" si="10"/>
        <v>7.0063941818181821</v>
      </c>
      <c r="V192" s="2">
        <f>(2*$R192*$S192*$F192*$G192*$E192*$I192*$H192)/(O192/1000)/10^12</f>
        <v>4.0210610086956518</v>
      </c>
      <c r="W192" s="2">
        <f t="shared" si="11"/>
        <v>10.05265252173913</v>
      </c>
      <c r="X192" t="s">
        <v>31</v>
      </c>
      <c r="AA192" s="2"/>
      <c r="AE192" s="2"/>
    </row>
    <row r="193" spans="2:31" x14ac:dyDescent="0.2">
      <c r="B193" s="1" t="s">
        <v>79</v>
      </c>
      <c r="C193">
        <v>224</v>
      </c>
      <c r="D193">
        <v>224</v>
      </c>
      <c r="E193">
        <v>3</v>
      </c>
      <c r="F193">
        <v>8</v>
      </c>
      <c r="G193">
        <v>64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0.54100000000000004</v>
      </c>
      <c r="O193" s="2" t="s">
        <v>45</v>
      </c>
      <c r="P193">
        <v>2.0110000000000001</v>
      </c>
      <c r="R193" s="4">
        <f t="shared" si="12"/>
        <v>224</v>
      </c>
      <c r="S193" s="4">
        <f t="shared" si="13"/>
        <v>224</v>
      </c>
      <c r="T193" s="2">
        <f>N193+P193</f>
        <v>2.552</v>
      </c>
      <c r="U193" s="2">
        <f t="shared" si="10"/>
        <v>2.5642625656192237</v>
      </c>
      <c r="V193" s="2" t="s">
        <v>45</v>
      </c>
      <c r="W193" s="2">
        <f t="shared" si="11"/>
        <v>0.68983890999502717</v>
      </c>
      <c r="X193" t="s">
        <v>31</v>
      </c>
      <c r="AA193" s="2"/>
      <c r="AE193" s="2"/>
    </row>
    <row r="194" spans="2:31" x14ac:dyDescent="0.2">
      <c r="B194" s="1" t="s">
        <v>79</v>
      </c>
      <c r="C194">
        <v>112</v>
      </c>
      <c r="D194">
        <v>112</v>
      </c>
      <c r="E194">
        <v>64</v>
      </c>
      <c r="F194">
        <v>8</v>
      </c>
      <c r="G194">
        <v>128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0.29299999999999998</v>
      </c>
      <c r="O194" s="2">
        <v>0.39200000000000002</v>
      </c>
      <c r="P194">
        <v>1.923</v>
      </c>
      <c r="R194" s="4">
        <f t="shared" si="12"/>
        <v>112</v>
      </c>
      <c r="S194" s="4">
        <f t="shared" si="13"/>
        <v>112</v>
      </c>
      <c r="T194" s="2">
        <f>N194+O194+P194</f>
        <v>2.6080000000000001</v>
      </c>
      <c r="U194" s="2">
        <f t="shared" si="10"/>
        <v>50.503428368600687</v>
      </c>
      <c r="V194" s="2">
        <f>(2*$R194*$S194*$F194*$G194*$E194*$I194*$H194)/(O194/1000)/10^12</f>
        <v>37.748735999999994</v>
      </c>
      <c r="W194" s="2">
        <f t="shared" si="11"/>
        <v>7.695010146645866</v>
      </c>
      <c r="X194" t="s">
        <v>31</v>
      </c>
      <c r="AA194" s="2"/>
      <c r="AE194" s="2"/>
    </row>
    <row r="195" spans="2:31" x14ac:dyDescent="0.2">
      <c r="B195" s="1" t="s">
        <v>79</v>
      </c>
      <c r="C195">
        <f>112/2</f>
        <v>56</v>
      </c>
      <c r="D195">
        <v>56</v>
      </c>
      <c r="E195">
        <v>128</v>
      </c>
      <c r="F195">
        <v>8</v>
      </c>
      <c r="G195">
        <v>256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0.248</v>
      </c>
      <c r="O195" s="2">
        <v>0.28199999999999997</v>
      </c>
      <c r="P195">
        <v>0.753</v>
      </c>
      <c r="R195" s="4">
        <f t="shared" si="12"/>
        <v>56</v>
      </c>
      <c r="S195" s="4">
        <f t="shared" si="13"/>
        <v>56</v>
      </c>
      <c r="T195" s="2">
        <f t="shared" ref="T195:T198" si="17">N195+O195+P195</f>
        <v>1.2829999999999999</v>
      </c>
      <c r="U195" s="2">
        <f t="shared" si="10"/>
        <v>59.667356903225802</v>
      </c>
      <c r="V195" s="2">
        <f>(2*$R195*$S195*$F195*$G195*$E195*$I195*$H195)/(O195/1000)/10^12</f>
        <v>52.473420255319155</v>
      </c>
      <c r="W195" s="2">
        <f t="shared" si="11"/>
        <v>19.651400414342628</v>
      </c>
      <c r="X195" t="s">
        <v>31</v>
      </c>
      <c r="AA195" s="2"/>
      <c r="AE195" s="2"/>
    </row>
    <row r="196" spans="2:31" x14ac:dyDescent="0.2">
      <c r="B196" s="1" t="s">
        <v>79</v>
      </c>
      <c r="C196">
        <f>56/2</f>
        <v>28</v>
      </c>
      <c r="D196">
        <v>28</v>
      </c>
      <c r="E196">
        <v>256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0.27100000000000002</v>
      </c>
      <c r="O196" s="2">
        <v>0.254</v>
      </c>
      <c r="P196">
        <v>0.6</v>
      </c>
      <c r="R196" s="4">
        <f t="shared" si="12"/>
        <v>28</v>
      </c>
      <c r="S196" s="4">
        <f t="shared" si="13"/>
        <v>28</v>
      </c>
      <c r="T196" s="2">
        <f t="shared" si="17"/>
        <v>1.125</v>
      </c>
      <c r="U196" s="2">
        <f t="shared" si="10"/>
        <v>54.603337682656822</v>
      </c>
      <c r="V196" s="2">
        <f>(2*$R196*$S196*$F196*$G196*$E196*$I196*$H196)/(O196/1000)/10^12</f>
        <v>58.257891779527561</v>
      </c>
      <c r="W196" s="2">
        <f t="shared" si="11"/>
        <v>24.662507520000005</v>
      </c>
      <c r="X196" t="s">
        <v>31</v>
      </c>
      <c r="AA196" s="2"/>
      <c r="AE196" s="2"/>
    </row>
    <row r="197" spans="2:31" x14ac:dyDescent="0.2">
      <c r="B197" s="1" t="s">
        <v>79</v>
      </c>
      <c r="C197">
        <v>14</v>
      </c>
      <c r="D197">
        <v>14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0.25700000000000001</v>
      </c>
      <c r="O197" s="2">
        <v>0.247</v>
      </c>
      <c r="P197">
        <v>0.36699999999999999</v>
      </c>
      <c r="R197" s="4">
        <f t="shared" si="12"/>
        <v>14</v>
      </c>
      <c r="S197" s="4">
        <f t="shared" si="13"/>
        <v>14</v>
      </c>
      <c r="T197" s="2">
        <f t="shared" si="17"/>
        <v>0.871</v>
      </c>
      <c r="U197" s="2">
        <f t="shared" si="10"/>
        <v>28.788919284046692</v>
      </c>
      <c r="V197" s="2">
        <f>(2*$R197*$S197*$F197*$G197*$E197*$I197*$H197)/(O197/1000)/10^12</f>
        <v>29.954462574898784</v>
      </c>
      <c r="W197" s="2">
        <f t="shared" si="11"/>
        <v>20.160087891008175</v>
      </c>
      <c r="X197" t="s">
        <v>31</v>
      </c>
      <c r="AA197" s="2"/>
      <c r="AE197" s="2"/>
    </row>
    <row r="198" spans="2:31" x14ac:dyDescent="0.2">
      <c r="B198" s="1" t="s">
        <v>79</v>
      </c>
      <c r="C198">
        <v>7</v>
      </c>
      <c r="D198">
        <v>7</v>
      </c>
      <c r="E198">
        <v>512</v>
      </c>
      <c r="F198">
        <v>8</v>
      </c>
      <c r="G198">
        <v>512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0.253</v>
      </c>
      <c r="O198" s="2">
        <v>0.24199999999999999</v>
      </c>
      <c r="P198">
        <v>0.13800000000000001</v>
      </c>
      <c r="R198" s="4">
        <f t="shared" si="12"/>
        <v>7</v>
      </c>
      <c r="S198" s="4">
        <f t="shared" si="13"/>
        <v>7</v>
      </c>
      <c r="T198" s="2">
        <f t="shared" si="17"/>
        <v>0.63300000000000001</v>
      </c>
      <c r="U198" s="2">
        <f t="shared" si="10"/>
        <v>7.3110200158102767</v>
      </c>
      <c r="V198" s="2">
        <f>(2*$R198*$S198*$F198*$G198*$E198*$I198*$H198)/(O198/1000)/10^12</f>
        <v>7.6433391074380168</v>
      </c>
      <c r="W198" s="2">
        <f t="shared" si="11"/>
        <v>13.403536695652171</v>
      </c>
      <c r="X198" t="s">
        <v>31</v>
      </c>
      <c r="AA198" s="2"/>
      <c r="AE198" s="2"/>
    </row>
    <row r="199" spans="2:31" x14ac:dyDescent="0.2">
      <c r="B199" s="1" t="s">
        <v>79</v>
      </c>
      <c r="C199">
        <v>224</v>
      </c>
      <c r="D199">
        <v>224</v>
      </c>
      <c r="E199">
        <v>3</v>
      </c>
      <c r="F199">
        <v>16</v>
      </c>
      <c r="G199">
        <v>64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1.0580000000000001</v>
      </c>
      <c r="O199" s="2" t="s">
        <v>45</v>
      </c>
      <c r="P199">
        <v>3.1160000000000001</v>
      </c>
      <c r="R199" s="4">
        <f t="shared" si="12"/>
        <v>224</v>
      </c>
      <c r="S199" s="4">
        <f t="shared" si="13"/>
        <v>224</v>
      </c>
      <c r="T199" s="2">
        <f>N199+P199</f>
        <v>4.1740000000000004</v>
      </c>
      <c r="U199" s="2">
        <f t="shared" si="10"/>
        <v>2.6224310926275991</v>
      </c>
      <c r="V199" s="2" t="s">
        <v>45</v>
      </c>
      <c r="W199" s="2">
        <f t="shared" si="11"/>
        <v>0.8904146649550706</v>
      </c>
      <c r="X199" t="s">
        <v>31</v>
      </c>
      <c r="AA199" s="2"/>
      <c r="AE199" s="2"/>
    </row>
    <row r="200" spans="2:31" x14ac:dyDescent="0.2">
      <c r="B200" s="1" t="s">
        <v>79</v>
      </c>
      <c r="C200">
        <v>112</v>
      </c>
      <c r="D200">
        <v>112</v>
      </c>
      <c r="E200">
        <v>64</v>
      </c>
      <c r="F200">
        <v>16</v>
      </c>
      <c r="G200">
        <v>128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0.56299999999999994</v>
      </c>
      <c r="O200" s="2">
        <v>0.76</v>
      </c>
      <c r="P200">
        <v>2.9209999999999998</v>
      </c>
      <c r="R200" s="4">
        <f t="shared" si="12"/>
        <v>112</v>
      </c>
      <c r="S200" s="4">
        <f t="shared" si="13"/>
        <v>112</v>
      </c>
      <c r="T200" s="2">
        <f>N200+O200+P200</f>
        <v>4.2439999999999998</v>
      </c>
      <c r="U200" s="2">
        <f t="shared" si="10"/>
        <v>52.566623488454709</v>
      </c>
      <c r="V200" s="2">
        <f>(2*$R200*$S200*$F200*$G200*$E200*$I200*$H200)/(O200/1000)/10^12</f>
        <v>38.940801347368421</v>
      </c>
      <c r="W200" s="2">
        <f t="shared" si="11"/>
        <v>10.131807266004794</v>
      </c>
      <c r="X200" t="s">
        <v>31</v>
      </c>
      <c r="AA200" s="2"/>
      <c r="AE200" s="2"/>
    </row>
    <row r="201" spans="2:31" x14ac:dyDescent="0.2">
      <c r="B201" s="1" t="s">
        <v>79</v>
      </c>
      <c r="C201">
        <f>112/2</f>
        <v>56</v>
      </c>
      <c r="D201">
        <v>56</v>
      </c>
      <c r="E201">
        <v>128</v>
      </c>
      <c r="F201">
        <v>16</v>
      </c>
      <c r="G201">
        <v>256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0.42099999999999999</v>
      </c>
      <c r="O201" s="2">
        <v>0.439</v>
      </c>
      <c r="P201">
        <v>1.141</v>
      </c>
      <c r="R201" s="4">
        <f t="shared" si="12"/>
        <v>56</v>
      </c>
      <c r="S201" s="4">
        <f t="shared" si="13"/>
        <v>56</v>
      </c>
      <c r="T201" s="2">
        <f t="shared" ref="T201:T204" si="18">N201+O201+P201</f>
        <v>2.0009999999999999</v>
      </c>
      <c r="U201" s="2">
        <f t="shared" si="10"/>
        <v>70.296933548693588</v>
      </c>
      <c r="V201" s="2">
        <f>(2*$R201*$S201*$F201*$G201*$E201*$I201*$H201)/(O201/1000)/10^12</f>
        <v>67.414599143507971</v>
      </c>
      <c r="W201" s="2">
        <f t="shared" si="11"/>
        <v>25.937781791411037</v>
      </c>
      <c r="X201" t="s">
        <v>31</v>
      </c>
      <c r="AA201" s="2"/>
      <c r="AE201" s="2"/>
    </row>
    <row r="202" spans="2:31" x14ac:dyDescent="0.2">
      <c r="B202" s="1" t="s">
        <v>79</v>
      </c>
      <c r="C202">
        <f>56/2</f>
        <v>28</v>
      </c>
      <c r="D202">
        <v>28</v>
      </c>
      <c r="E202">
        <v>256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0.41599999999999998</v>
      </c>
      <c r="O202" s="2">
        <v>0.48499999999999999</v>
      </c>
      <c r="P202">
        <v>1.1180000000000001</v>
      </c>
      <c r="R202" s="4">
        <f t="shared" si="12"/>
        <v>28</v>
      </c>
      <c r="S202" s="4">
        <f t="shared" si="13"/>
        <v>28</v>
      </c>
      <c r="T202" s="2">
        <f t="shared" si="18"/>
        <v>2.0190000000000001</v>
      </c>
      <c r="U202" s="2">
        <f t="shared" si="10"/>
        <v>71.141848615384632</v>
      </c>
      <c r="V202" s="2">
        <f>(2*$R202*$S202*$F202*$G202*$E202*$I202*$H202)/(O202/1000)/10^12</f>
        <v>61.020637162886601</v>
      </c>
      <c r="W202" s="2">
        <f t="shared" si="11"/>
        <v>26.471385531305902</v>
      </c>
      <c r="X202" t="s">
        <v>31</v>
      </c>
      <c r="AA202" s="2"/>
      <c r="AE202" s="2"/>
    </row>
    <row r="203" spans="2:31" x14ac:dyDescent="0.2">
      <c r="B203" s="1" t="s">
        <v>79</v>
      </c>
      <c r="C203">
        <v>14</v>
      </c>
      <c r="D203">
        <v>14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0.26600000000000001</v>
      </c>
      <c r="O203" s="2">
        <v>0.25700000000000001</v>
      </c>
      <c r="P203">
        <v>0.61899999999999999</v>
      </c>
      <c r="R203" s="4">
        <f t="shared" si="12"/>
        <v>14</v>
      </c>
      <c r="S203" s="4">
        <f t="shared" si="13"/>
        <v>14</v>
      </c>
      <c r="T203" s="2">
        <f t="shared" si="18"/>
        <v>1.1419999999999999</v>
      </c>
      <c r="U203" s="2">
        <f t="shared" si="10"/>
        <v>55.629716210526311</v>
      </c>
      <c r="V203" s="2">
        <f>(2*$R203*$S203*$F203*$G203*$E203*$I203*$H203)/(O203/1000)/10^12</f>
        <v>57.577838568093384</v>
      </c>
      <c r="W203" s="2">
        <f t="shared" si="11"/>
        <v>23.90550001938611</v>
      </c>
      <c r="X203" t="s">
        <v>31</v>
      </c>
      <c r="AA203" s="2"/>
      <c r="AE203" s="2"/>
    </row>
    <row r="204" spans="2:31" x14ac:dyDescent="0.2">
      <c r="B204" s="1" t="s">
        <v>79</v>
      </c>
      <c r="C204">
        <v>7</v>
      </c>
      <c r="D204">
        <v>7</v>
      </c>
      <c r="E204">
        <v>512</v>
      </c>
      <c r="F204">
        <v>16</v>
      </c>
      <c r="G204">
        <v>512</v>
      </c>
      <c r="H204">
        <v>3</v>
      </c>
      <c r="I204">
        <v>3</v>
      </c>
      <c r="J204">
        <v>1</v>
      </c>
      <c r="K204">
        <v>1</v>
      </c>
      <c r="L204">
        <v>1</v>
      </c>
      <c r="M204">
        <v>1</v>
      </c>
      <c r="N204" s="2">
        <v>0.254</v>
      </c>
      <c r="O204" s="2">
        <v>0.24399999999999999</v>
      </c>
      <c r="P204">
        <v>0.19700000000000001</v>
      </c>
      <c r="R204" s="4">
        <f t="shared" si="12"/>
        <v>7</v>
      </c>
      <c r="S204" s="4">
        <f t="shared" si="13"/>
        <v>7</v>
      </c>
      <c r="T204" s="2">
        <f t="shared" si="18"/>
        <v>0.69500000000000006</v>
      </c>
      <c r="U204" s="2">
        <f t="shared" si="10"/>
        <v>14.56447294488189</v>
      </c>
      <c r="V204" s="2">
        <f>(2*$R204*$S204*$F204*$G204*$E204*$I204*$H204)/(O204/1000)/10^12</f>
        <v>15.161377573770492</v>
      </c>
      <c r="W204" s="2">
        <f t="shared" si="11"/>
        <v>18.778559025380709</v>
      </c>
      <c r="X204" t="s">
        <v>31</v>
      </c>
      <c r="AA204" s="2"/>
      <c r="AE204" s="2"/>
    </row>
    <row r="205" spans="2:31" x14ac:dyDescent="0.2">
      <c r="B205" s="1" t="s">
        <v>79</v>
      </c>
      <c r="C205">
        <v>224</v>
      </c>
      <c r="D205">
        <v>224</v>
      </c>
      <c r="E205">
        <v>3</v>
      </c>
      <c r="F205">
        <v>16</v>
      </c>
      <c r="G205">
        <v>64</v>
      </c>
      <c r="H205">
        <v>7</v>
      </c>
      <c r="I205">
        <v>7</v>
      </c>
      <c r="J205">
        <v>3</v>
      </c>
      <c r="K205">
        <v>3</v>
      </c>
      <c r="L205">
        <v>2</v>
      </c>
      <c r="M205">
        <v>2</v>
      </c>
      <c r="N205" s="2">
        <v>0.93799999999999994</v>
      </c>
      <c r="O205" s="2" t="s">
        <v>45</v>
      </c>
      <c r="P205">
        <v>2.8290000000000002</v>
      </c>
      <c r="R205" s="4">
        <f t="shared" si="12"/>
        <v>112</v>
      </c>
      <c r="S205" s="4">
        <f t="shared" si="13"/>
        <v>112</v>
      </c>
      <c r="T205" s="2">
        <f>N205+P205</f>
        <v>3.7670000000000003</v>
      </c>
      <c r="U205" s="2">
        <f t="shared" si="10"/>
        <v>4.0260623283582095</v>
      </c>
      <c r="V205" s="2" t="s">
        <v>45</v>
      </c>
      <c r="W205" s="2">
        <f t="shared" si="11"/>
        <v>1.3349050774125131</v>
      </c>
      <c r="X205" t="s">
        <v>31</v>
      </c>
      <c r="AA205" s="2"/>
      <c r="AE205" s="2"/>
    </row>
    <row r="206" spans="2:31" x14ac:dyDescent="0.2">
      <c r="B206" s="1" t="s">
        <v>79</v>
      </c>
      <c r="C206">
        <v>28</v>
      </c>
      <c r="D206">
        <v>28</v>
      </c>
      <c r="E206">
        <v>192</v>
      </c>
      <c r="F206">
        <v>16</v>
      </c>
      <c r="G206">
        <v>32</v>
      </c>
      <c r="H206">
        <v>5</v>
      </c>
      <c r="I206">
        <v>5</v>
      </c>
      <c r="J206">
        <v>2</v>
      </c>
      <c r="K206">
        <v>2</v>
      </c>
      <c r="L206">
        <v>1</v>
      </c>
      <c r="M206">
        <v>1</v>
      </c>
      <c r="N206" s="2">
        <v>0.248</v>
      </c>
      <c r="O206" s="2">
        <v>0.109</v>
      </c>
      <c r="P206">
        <v>0.61299999999999999</v>
      </c>
      <c r="R206" s="4">
        <f t="shared" si="12"/>
        <v>28</v>
      </c>
      <c r="S206" s="4">
        <f t="shared" si="13"/>
        <v>28</v>
      </c>
      <c r="T206" s="2">
        <f>N206+O206+P206</f>
        <v>0.97</v>
      </c>
      <c r="U206" s="2">
        <f t="shared" si="10"/>
        <v>15.538374193548387</v>
      </c>
      <c r="V206" s="2">
        <f t="shared" si="10"/>
        <v>35.353365137614681</v>
      </c>
      <c r="W206" s="2">
        <f t="shared" si="11"/>
        <v>6.2863243066884182</v>
      </c>
      <c r="X206" t="s">
        <v>31</v>
      </c>
      <c r="AA206" s="2"/>
      <c r="AE206" s="2"/>
    </row>
    <row r="207" spans="2:31" x14ac:dyDescent="0.2">
      <c r="B207" s="1" t="s">
        <v>79</v>
      </c>
      <c r="C207">
        <v>28</v>
      </c>
      <c r="D207">
        <v>28</v>
      </c>
      <c r="E207">
        <v>192</v>
      </c>
      <c r="F207">
        <v>16</v>
      </c>
      <c r="G207">
        <v>64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 s="2">
        <v>4.2000000000000003E-2</v>
      </c>
      <c r="O207" s="2">
        <v>4.7E-2</v>
      </c>
      <c r="P207">
        <v>0.22800000000000001</v>
      </c>
      <c r="R207" s="4">
        <f t="shared" si="12"/>
        <v>28</v>
      </c>
      <c r="S207" s="4">
        <f t="shared" si="13"/>
        <v>28</v>
      </c>
      <c r="T207" s="2">
        <f t="shared" ref="T207:T229" si="19">N207+O207+P207</f>
        <v>0.317</v>
      </c>
      <c r="U207" s="2">
        <f t="shared" si="10"/>
        <v>7.340031999999999</v>
      </c>
      <c r="V207" s="2">
        <f t="shared" si="10"/>
        <v>6.5591775319148935</v>
      </c>
      <c r="W207" s="2">
        <f t="shared" si="11"/>
        <v>1.3521111578947369</v>
      </c>
      <c r="X207" t="s">
        <v>31</v>
      </c>
      <c r="AA207" s="2"/>
      <c r="AE207" s="2"/>
    </row>
    <row r="208" spans="2:31" x14ac:dyDescent="0.2">
      <c r="B208" s="1" t="s">
        <v>79</v>
      </c>
      <c r="C208">
        <v>14</v>
      </c>
      <c r="D208">
        <v>14</v>
      </c>
      <c r="E208">
        <v>512</v>
      </c>
      <c r="F208">
        <v>16</v>
      </c>
      <c r="G208">
        <v>48</v>
      </c>
      <c r="H208">
        <v>5</v>
      </c>
      <c r="I208">
        <v>5</v>
      </c>
      <c r="J208">
        <v>2</v>
      </c>
      <c r="K208">
        <v>2</v>
      </c>
      <c r="L208">
        <v>1</v>
      </c>
      <c r="M208">
        <v>1</v>
      </c>
      <c r="N208" s="2">
        <v>0.59799999999999998</v>
      </c>
      <c r="O208" s="2">
        <v>0.105</v>
      </c>
      <c r="P208">
        <v>0.41399999999999998</v>
      </c>
      <c r="R208" s="4">
        <f t="shared" si="12"/>
        <v>14</v>
      </c>
      <c r="S208" s="4">
        <f t="shared" si="13"/>
        <v>14</v>
      </c>
      <c r="T208" s="2">
        <f t="shared" si="19"/>
        <v>1.117</v>
      </c>
      <c r="U208" s="2">
        <f t="shared" ref="U208:V239" si="20">(2*$R208*$S208*$F208*$G208*$E208*$I208*$H208)/(N208/1000)/10^12</f>
        <v>6.4440080267558528</v>
      </c>
      <c r="V208" s="2">
        <f t="shared" si="20"/>
        <v>36.700159999999997</v>
      </c>
      <c r="W208" s="2">
        <f t="shared" si="11"/>
        <v>9.3080115942028989</v>
      </c>
      <c r="X208" t="s">
        <v>31</v>
      </c>
      <c r="AA208" s="2"/>
      <c r="AE208" s="2"/>
    </row>
    <row r="209" spans="2:31" x14ac:dyDescent="0.2">
      <c r="B209" s="1" t="s">
        <v>79</v>
      </c>
      <c r="C209">
        <v>14</v>
      </c>
      <c r="D209">
        <v>14</v>
      </c>
      <c r="E209">
        <v>512</v>
      </c>
      <c r="F209">
        <v>16</v>
      </c>
      <c r="G209">
        <v>192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0.05</v>
      </c>
      <c r="O209" s="2">
        <v>4.1000000000000002E-2</v>
      </c>
      <c r="P209">
        <v>0.151</v>
      </c>
      <c r="R209" s="4">
        <f t="shared" si="12"/>
        <v>14</v>
      </c>
      <c r="S209" s="4">
        <f t="shared" si="13"/>
        <v>14</v>
      </c>
      <c r="T209" s="2">
        <f t="shared" si="19"/>
        <v>0.24199999999999999</v>
      </c>
      <c r="U209" s="2">
        <f t="shared" si="20"/>
        <v>12.331253759999999</v>
      </c>
      <c r="V209" s="2">
        <f t="shared" si="20"/>
        <v>15.038114341463414</v>
      </c>
      <c r="W209" s="2">
        <f t="shared" si="11"/>
        <v>4.0831966092715231</v>
      </c>
      <c r="X209" t="s">
        <v>31</v>
      </c>
      <c r="AA209" s="2"/>
      <c r="AE209" s="2"/>
    </row>
    <row r="210" spans="2:31" x14ac:dyDescent="0.2">
      <c r="B210" s="1" t="s">
        <v>79</v>
      </c>
      <c r="C210">
        <v>7</v>
      </c>
      <c r="D210">
        <v>7</v>
      </c>
      <c r="E210">
        <v>832</v>
      </c>
      <c r="F210">
        <v>16</v>
      </c>
      <c r="G210">
        <v>256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 s="2">
        <v>5.3999999999999999E-2</v>
      </c>
      <c r="O210" s="2">
        <v>3.1E-2</v>
      </c>
      <c r="P210">
        <v>0.08</v>
      </c>
      <c r="R210" s="4">
        <f t="shared" si="12"/>
        <v>7</v>
      </c>
      <c r="S210" s="4">
        <f t="shared" si="13"/>
        <v>7</v>
      </c>
      <c r="T210" s="2">
        <f t="shared" si="19"/>
        <v>0.16499999999999998</v>
      </c>
      <c r="U210" s="2">
        <f t="shared" si="20"/>
        <v>6.1846565925925931</v>
      </c>
      <c r="V210" s="2">
        <f t="shared" si="20"/>
        <v>10.773272774193549</v>
      </c>
      <c r="W210" s="2">
        <f t="shared" si="11"/>
        <v>4.1746431999999993</v>
      </c>
      <c r="X210" t="s">
        <v>31</v>
      </c>
      <c r="AA210" s="2"/>
      <c r="AE210" s="2"/>
    </row>
    <row r="211" spans="2:31" x14ac:dyDescent="0.2">
      <c r="B211" s="1" t="s">
        <v>79</v>
      </c>
      <c r="C211">
        <v>7</v>
      </c>
      <c r="D211">
        <v>7</v>
      </c>
      <c r="E211">
        <v>832</v>
      </c>
      <c r="F211">
        <v>16</v>
      </c>
      <c r="G211">
        <v>128</v>
      </c>
      <c r="H211">
        <v>5</v>
      </c>
      <c r="I211">
        <v>5</v>
      </c>
      <c r="J211">
        <v>2</v>
      </c>
      <c r="K211">
        <v>2</v>
      </c>
      <c r="L211">
        <v>1</v>
      </c>
      <c r="M211">
        <v>1</v>
      </c>
      <c r="N211" s="2">
        <v>0.97099999999999997</v>
      </c>
      <c r="O211" s="2">
        <v>0.17599999999999999</v>
      </c>
      <c r="P211">
        <v>0.22700000000000001</v>
      </c>
      <c r="R211" s="4">
        <f t="shared" si="12"/>
        <v>7</v>
      </c>
      <c r="S211" s="4">
        <f t="shared" si="13"/>
        <v>7</v>
      </c>
      <c r="T211" s="2">
        <f t="shared" si="19"/>
        <v>1.3740000000000001</v>
      </c>
      <c r="U211" s="2">
        <f t="shared" si="20"/>
        <v>4.2993235839340889</v>
      </c>
      <c r="V211" s="2">
        <f t="shared" si="20"/>
        <v>23.719563636363638</v>
      </c>
      <c r="W211" s="2">
        <f t="shared" si="11"/>
        <v>18.390498678414094</v>
      </c>
      <c r="X211" t="s">
        <v>31</v>
      </c>
      <c r="AA211" s="2"/>
      <c r="AE211" s="2"/>
    </row>
    <row r="212" spans="2:31" x14ac:dyDescent="0.2">
      <c r="B212" s="1" t="s">
        <v>78</v>
      </c>
      <c r="C212">
        <v>56</v>
      </c>
      <c r="D212">
        <v>56</v>
      </c>
      <c r="E212">
        <v>64</v>
      </c>
      <c r="F212">
        <v>8</v>
      </c>
      <c r="G212">
        <v>64</v>
      </c>
      <c r="H212">
        <v>3</v>
      </c>
      <c r="I212">
        <v>3</v>
      </c>
      <c r="J212">
        <v>1</v>
      </c>
      <c r="K212">
        <v>1</v>
      </c>
      <c r="L212">
        <v>1</v>
      </c>
      <c r="M212">
        <v>1</v>
      </c>
      <c r="N212" s="2">
        <v>9.0999999999999998E-2</v>
      </c>
      <c r="O212" s="2">
        <v>0.09</v>
      </c>
      <c r="P212" s="2">
        <v>0.45300000000000001</v>
      </c>
      <c r="R212" s="4">
        <f t="shared" si="12"/>
        <v>56</v>
      </c>
      <c r="S212" s="4">
        <f t="shared" si="13"/>
        <v>56</v>
      </c>
      <c r="T212" s="2">
        <f t="shared" si="19"/>
        <v>0.63400000000000001</v>
      </c>
      <c r="U212" s="2">
        <f t="shared" si="20"/>
        <v>20.32624246153846</v>
      </c>
      <c r="V212" s="2">
        <f t="shared" si="20"/>
        <v>20.552089599999999</v>
      </c>
      <c r="W212" s="2">
        <f t="shared" si="11"/>
        <v>4.0831966092715231</v>
      </c>
      <c r="X212" t="s">
        <v>31</v>
      </c>
    </row>
    <row r="213" spans="2:31" x14ac:dyDescent="0.2">
      <c r="B213" s="1" t="s">
        <v>78</v>
      </c>
      <c r="C213">
        <v>56</v>
      </c>
      <c r="D213">
        <v>56</v>
      </c>
      <c r="E213">
        <v>64</v>
      </c>
      <c r="F213">
        <v>8</v>
      </c>
      <c r="G213">
        <v>256</v>
      </c>
      <c r="H213">
        <v>1</v>
      </c>
      <c r="I213">
        <v>1</v>
      </c>
      <c r="J213">
        <v>0</v>
      </c>
      <c r="K213">
        <v>0</v>
      </c>
      <c r="L213">
        <v>2</v>
      </c>
      <c r="M213">
        <v>2</v>
      </c>
      <c r="N213" s="2">
        <v>3.6999999999999998E-2</v>
      </c>
      <c r="O213" s="2">
        <v>5.2009999999999996</v>
      </c>
      <c r="P213" s="2">
        <v>0.21099999999999999</v>
      </c>
      <c r="R213" s="4">
        <f t="shared" si="12"/>
        <v>28</v>
      </c>
      <c r="S213" s="4">
        <f t="shared" si="13"/>
        <v>28</v>
      </c>
      <c r="T213" s="2">
        <f t="shared" si="19"/>
        <v>5.4489999999999998</v>
      </c>
      <c r="U213" s="2">
        <f t="shared" si="20"/>
        <v>5.5546188108108119</v>
      </c>
      <c r="V213" s="2">
        <f t="shared" si="20"/>
        <v>3.9515650067294752E-2</v>
      </c>
      <c r="W213" s="2">
        <f t="shared" si="11"/>
        <v>0.97403268246445496</v>
      </c>
      <c r="X213" t="s">
        <v>31</v>
      </c>
    </row>
    <row r="214" spans="2:31" x14ac:dyDescent="0.2">
      <c r="B214" s="1" t="s">
        <v>78</v>
      </c>
      <c r="C214">
        <v>28</v>
      </c>
      <c r="D214">
        <v>28</v>
      </c>
      <c r="E214">
        <v>128</v>
      </c>
      <c r="F214">
        <v>8</v>
      </c>
      <c r="G214">
        <v>128</v>
      </c>
      <c r="H214">
        <v>3</v>
      </c>
      <c r="I214">
        <v>3</v>
      </c>
      <c r="J214">
        <v>1</v>
      </c>
      <c r="K214">
        <v>1</v>
      </c>
      <c r="L214">
        <v>1</v>
      </c>
      <c r="M214">
        <v>1</v>
      </c>
      <c r="N214" s="2">
        <v>0.08</v>
      </c>
      <c r="O214" s="2">
        <v>0.08</v>
      </c>
      <c r="P214" s="2">
        <v>0.27900000000000003</v>
      </c>
      <c r="R214" s="4">
        <f t="shared" si="12"/>
        <v>28</v>
      </c>
      <c r="S214" s="4">
        <f t="shared" si="13"/>
        <v>28</v>
      </c>
      <c r="T214" s="2">
        <f t="shared" si="19"/>
        <v>0.43900000000000006</v>
      </c>
      <c r="U214" s="2">
        <f t="shared" si="20"/>
        <v>23.121100800000001</v>
      </c>
      <c r="V214" s="2">
        <f t="shared" si="20"/>
        <v>23.121100800000001</v>
      </c>
      <c r="W214" s="2">
        <f t="shared" si="11"/>
        <v>6.6297063225806454</v>
      </c>
      <c r="X214" t="s">
        <v>31</v>
      </c>
    </row>
    <row r="215" spans="2:31" x14ac:dyDescent="0.2">
      <c r="B215" s="1" t="s">
        <v>78</v>
      </c>
      <c r="C215" s="1">
        <v>28</v>
      </c>
      <c r="D215" s="1">
        <v>28</v>
      </c>
      <c r="E215" s="1">
        <v>128</v>
      </c>
      <c r="F215" s="1">
        <v>8</v>
      </c>
      <c r="G215" s="1">
        <v>512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2</v>
      </c>
      <c r="N215" s="2">
        <v>3.1E-2</v>
      </c>
      <c r="O215" s="2">
        <v>2.2330000000000001</v>
      </c>
      <c r="P215" s="2">
        <v>0.113</v>
      </c>
      <c r="R215" s="4">
        <f t="shared" si="12"/>
        <v>14</v>
      </c>
      <c r="S215" s="4">
        <f t="shared" si="13"/>
        <v>14</v>
      </c>
      <c r="T215" s="2">
        <f t="shared" si="19"/>
        <v>2.3770000000000002</v>
      </c>
      <c r="U215" s="2">
        <f t="shared" si="20"/>
        <v>6.6297063225806445</v>
      </c>
      <c r="V215" s="2">
        <f t="shared" si="20"/>
        <v>9.2038018808777419E-2</v>
      </c>
      <c r="W215" s="2">
        <f t="shared" si="11"/>
        <v>1.8187689911504423</v>
      </c>
      <c r="X215" t="s">
        <v>31</v>
      </c>
    </row>
    <row r="216" spans="2:31" x14ac:dyDescent="0.2">
      <c r="B216" s="1" t="s">
        <v>78</v>
      </c>
      <c r="C216">
        <v>14</v>
      </c>
      <c r="D216">
        <v>14</v>
      </c>
      <c r="E216">
        <v>256</v>
      </c>
      <c r="F216">
        <v>8</v>
      </c>
      <c r="G216">
        <v>256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1</v>
      </c>
      <c r="N216" s="2">
        <v>2.8000000000000001E-2</v>
      </c>
      <c r="O216" s="2">
        <v>2.9000000000000001E-2</v>
      </c>
      <c r="P216" s="2">
        <v>0.112</v>
      </c>
      <c r="R216" s="4">
        <f t="shared" si="12"/>
        <v>14</v>
      </c>
      <c r="S216" s="4">
        <f t="shared" si="13"/>
        <v>14</v>
      </c>
      <c r="T216" s="2">
        <f t="shared" si="19"/>
        <v>0.16900000000000001</v>
      </c>
      <c r="U216" s="2">
        <f t="shared" si="20"/>
        <v>7.3400319999999999</v>
      </c>
      <c r="V216" s="2">
        <f t="shared" si="20"/>
        <v>7.086927448275862</v>
      </c>
      <c r="W216" s="2">
        <f t="shared" si="11"/>
        <v>1.835008</v>
      </c>
      <c r="X216" t="s">
        <v>31</v>
      </c>
    </row>
    <row r="217" spans="2:31" x14ac:dyDescent="0.2">
      <c r="B217" s="1" t="s">
        <v>78</v>
      </c>
      <c r="C217">
        <v>14</v>
      </c>
      <c r="D217">
        <v>14</v>
      </c>
      <c r="E217">
        <v>256</v>
      </c>
      <c r="F217">
        <v>8</v>
      </c>
      <c r="G217">
        <v>256</v>
      </c>
      <c r="H217">
        <v>3</v>
      </c>
      <c r="I217">
        <v>3</v>
      </c>
      <c r="J217">
        <v>1</v>
      </c>
      <c r="K217">
        <v>1</v>
      </c>
      <c r="L217">
        <v>1</v>
      </c>
      <c r="M217">
        <v>1</v>
      </c>
      <c r="N217" s="2">
        <v>0.127</v>
      </c>
      <c r="O217" s="2">
        <v>0.124</v>
      </c>
      <c r="P217" s="2">
        <v>0.14299999999999999</v>
      </c>
      <c r="R217" s="4">
        <f t="shared" si="12"/>
        <v>14</v>
      </c>
      <c r="S217" s="4">
        <f t="shared" si="13"/>
        <v>14</v>
      </c>
      <c r="T217" s="2">
        <f t="shared" si="19"/>
        <v>0.39400000000000002</v>
      </c>
      <c r="U217" s="2">
        <f t="shared" si="20"/>
        <v>14.56447294488189</v>
      </c>
      <c r="V217" s="2">
        <f t="shared" si="20"/>
        <v>14.91683922580645</v>
      </c>
      <c r="W217" s="2">
        <f t="shared" si="11"/>
        <v>12.934881566433569</v>
      </c>
      <c r="X217" t="s">
        <v>31</v>
      </c>
    </row>
    <row r="218" spans="2:31" x14ac:dyDescent="0.2">
      <c r="B218" s="1" t="s">
        <v>78</v>
      </c>
      <c r="C218" s="1">
        <v>14</v>
      </c>
      <c r="D218" s="1">
        <v>14</v>
      </c>
      <c r="E218" s="1">
        <v>256</v>
      </c>
      <c r="F218" s="1">
        <v>8</v>
      </c>
      <c r="G218" s="1">
        <v>1024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2</v>
      </c>
      <c r="N218" s="2">
        <v>2.8000000000000001E-2</v>
      </c>
      <c r="O218" s="2">
        <v>0.51300000000000001</v>
      </c>
      <c r="P218" s="2">
        <v>7.0999999999999994E-2</v>
      </c>
      <c r="R218" s="4">
        <f t="shared" si="12"/>
        <v>7</v>
      </c>
      <c r="S218" s="4">
        <f t="shared" si="13"/>
        <v>7</v>
      </c>
      <c r="T218" s="2">
        <f t="shared" si="19"/>
        <v>0.61199999999999999</v>
      </c>
      <c r="U218" s="2">
        <f t="shared" si="20"/>
        <v>7.3400319999999999</v>
      </c>
      <c r="V218" s="2">
        <f t="shared" si="20"/>
        <v>0.40062552826510722</v>
      </c>
      <c r="W218" s="2">
        <f t="shared" si="11"/>
        <v>2.894660507042254</v>
      </c>
      <c r="X218" t="s">
        <v>31</v>
      </c>
    </row>
    <row r="219" spans="2:31" x14ac:dyDescent="0.2">
      <c r="B219" s="1" t="s">
        <v>78</v>
      </c>
      <c r="C219">
        <v>7</v>
      </c>
      <c r="D219">
        <v>7</v>
      </c>
      <c r="E219">
        <v>512</v>
      </c>
      <c r="F219">
        <v>8</v>
      </c>
      <c r="G219">
        <v>512</v>
      </c>
      <c r="H219">
        <v>1</v>
      </c>
      <c r="I219">
        <v>1</v>
      </c>
      <c r="J219">
        <v>0</v>
      </c>
      <c r="K219">
        <v>0</v>
      </c>
      <c r="L219">
        <v>1</v>
      </c>
      <c r="M219">
        <v>1</v>
      </c>
      <c r="N219" s="2">
        <v>3.7999999999999999E-2</v>
      </c>
      <c r="O219" s="2">
        <v>3.9E-2</v>
      </c>
      <c r="P219" s="2">
        <v>6.9000000000000006E-2</v>
      </c>
      <c r="R219" s="4">
        <f t="shared" si="12"/>
        <v>7</v>
      </c>
      <c r="S219" s="4">
        <f t="shared" si="13"/>
        <v>7</v>
      </c>
      <c r="T219" s="2">
        <f t="shared" si="19"/>
        <v>0.14600000000000002</v>
      </c>
      <c r="U219" s="2">
        <f t="shared" si="20"/>
        <v>5.4084446315789476</v>
      </c>
      <c r="V219" s="2">
        <f t="shared" si="20"/>
        <v>5.2697665641025644</v>
      </c>
      <c r="W219" s="2">
        <f t="shared" si="11"/>
        <v>2.9785637101449272</v>
      </c>
      <c r="X219" t="s">
        <v>31</v>
      </c>
    </row>
    <row r="220" spans="2:31" x14ac:dyDescent="0.2">
      <c r="B220" s="1" t="s">
        <v>78</v>
      </c>
      <c r="C220">
        <v>7</v>
      </c>
      <c r="D220">
        <v>7</v>
      </c>
      <c r="E220">
        <v>2048</v>
      </c>
      <c r="F220">
        <v>8</v>
      </c>
      <c r="G220">
        <v>512</v>
      </c>
      <c r="H220">
        <v>1</v>
      </c>
      <c r="I220">
        <v>1</v>
      </c>
      <c r="J220">
        <v>3</v>
      </c>
      <c r="K220">
        <v>3</v>
      </c>
      <c r="L220">
        <v>2</v>
      </c>
      <c r="M220">
        <v>2</v>
      </c>
      <c r="N220" s="2">
        <v>0.113</v>
      </c>
      <c r="O220" s="2">
        <v>0.34699999999999998</v>
      </c>
      <c r="P220" s="2">
        <v>7.0999999999999994E-2</v>
      </c>
      <c r="R220" s="4">
        <f t="shared" si="12"/>
        <v>7</v>
      </c>
      <c r="S220" s="4">
        <f t="shared" si="13"/>
        <v>7</v>
      </c>
      <c r="T220" s="2">
        <f t="shared" si="19"/>
        <v>0.53099999999999992</v>
      </c>
      <c r="U220" s="2">
        <f t="shared" si="20"/>
        <v>7.2750759646017693</v>
      </c>
      <c r="V220" s="2">
        <f t="shared" si="20"/>
        <v>2.3691169567723347</v>
      </c>
      <c r="W220" s="2">
        <f t="shared" si="11"/>
        <v>11.578642028169016</v>
      </c>
      <c r="X220" t="s">
        <v>31</v>
      </c>
    </row>
    <row r="221" spans="2:31" x14ac:dyDescent="0.2">
      <c r="B221" s="1" t="s">
        <v>78</v>
      </c>
      <c r="C221">
        <v>56</v>
      </c>
      <c r="D221">
        <v>56</v>
      </c>
      <c r="E221">
        <v>64</v>
      </c>
      <c r="F221">
        <v>16</v>
      </c>
      <c r="G221">
        <v>64</v>
      </c>
      <c r="H221">
        <v>3</v>
      </c>
      <c r="I221">
        <v>3</v>
      </c>
      <c r="J221">
        <v>1</v>
      </c>
      <c r="K221">
        <v>1</v>
      </c>
      <c r="L221">
        <v>1</v>
      </c>
      <c r="M221">
        <v>1</v>
      </c>
      <c r="N221" s="2">
        <v>0.14699999999999999</v>
      </c>
      <c r="O221" s="2">
        <v>0.14499999999999999</v>
      </c>
      <c r="P221" s="2">
        <v>0.52400000000000002</v>
      </c>
      <c r="R221" s="4">
        <f>1+ROUNDDOWN((($C221-$H221+2*$J221)/$L221),0)</f>
        <v>56</v>
      </c>
      <c r="S221" s="4">
        <f>1+ROUNDDOWN((($D221-$I221+2*$K221)/$M221),0)</f>
        <v>56</v>
      </c>
      <c r="T221" s="2">
        <f t="shared" si="19"/>
        <v>0.81600000000000006</v>
      </c>
      <c r="U221" s="2">
        <f t="shared" si="20"/>
        <v>25.165824000000001</v>
      </c>
      <c r="V221" s="2">
        <f t="shared" si="20"/>
        <v>25.512938813793102</v>
      </c>
      <c r="W221" s="2">
        <f t="shared" si="11"/>
        <v>7.0598781068702285</v>
      </c>
      <c r="X221" t="s">
        <v>31</v>
      </c>
    </row>
    <row r="222" spans="2:31" x14ac:dyDescent="0.2">
      <c r="B222" s="1" t="s">
        <v>78</v>
      </c>
      <c r="C222">
        <v>56</v>
      </c>
      <c r="D222">
        <v>56</v>
      </c>
      <c r="E222">
        <v>64</v>
      </c>
      <c r="F222">
        <v>16</v>
      </c>
      <c r="G222">
        <v>256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2</v>
      </c>
      <c r="N222" s="2">
        <v>6.6000000000000003E-2</v>
      </c>
      <c r="O222" s="2">
        <v>5.2969999999999997</v>
      </c>
      <c r="P222" s="2">
        <v>0.23899999999999999</v>
      </c>
      <c r="R222" s="4">
        <f t="shared" si="12"/>
        <v>28</v>
      </c>
      <c r="S222" s="4">
        <f t="shared" si="13"/>
        <v>28</v>
      </c>
      <c r="T222" s="2">
        <f t="shared" si="19"/>
        <v>5.6019999999999994</v>
      </c>
      <c r="U222" s="2">
        <f t="shared" si="20"/>
        <v>6.2279059393939384</v>
      </c>
      <c r="V222" s="2">
        <f t="shared" si="20"/>
        <v>7.7598979044742306E-2</v>
      </c>
      <c r="W222" s="2">
        <f t="shared" si="11"/>
        <v>1.7198401338912137</v>
      </c>
      <c r="X222" t="s">
        <v>31</v>
      </c>
    </row>
    <row r="223" spans="2:31" x14ac:dyDescent="0.2">
      <c r="B223" s="1" t="s">
        <v>78</v>
      </c>
      <c r="C223">
        <v>28</v>
      </c>
      <c r="D223">
        <v>28</v>
      </c>
      <c r="E223">
        <v>128</v>
      </c>
      <c r="F223">
        <v>16</v>
      </c>
      <c r="G223">
        <v>128</v>
      </c>
      <c r="H223">
        <v>3</v>
      </c>
      <c r="I223">
        <v>3</v>
      </c>
      <c r="J223">
        <v>1</v>
      </c>
      <c r="K223">
        <v>1</v>
      </c>
      <c r="L223">
        <v>1</v>
      </c>
      <c r="M223">
        <v>1</v>
      </c>
      <c r="N223" s="2">
        <v>8.8999999999999996E-2</v>
      </c>
      <c r="O223" s="2">
        <v>8.8999999999999996E-2</v>
      </c>
      <c r="P223" s="2">
        <v>0.313</v>
      </c>
      <c r="R223" s="4">
        <f t="shared" si="12"/>
        <v>28</v>
      </c>
      <c r="S223" s="4">
        <f t="shared" si="13"/>
        <v>28</v>
      </c>
      <c r="T223" s="2">
        <f t="shared" si="19"/>
        <v>0.49099999999999999</v>
      </c>
      <c r="U223" s="2">
        <f t="shared" si="20"/>
        <v>41.566023910112357</v>
      </c>
      <c r="V223" s="2">
        <f t="shared" si="20"/>
        <v>41.566023910112357</v>
      </c>
      <c r="W223" s="2">
        <f t="shared" si="11"/>
        <v>11.819093060702874</v>
      </c>
      <c r="X223" t="s">
        <v>31</v>
      </c>
    </row>
    <row r="224" spans="2:31" x14ac:dyDescent="0.2">
      <c r="B224" s="1" t="s">
        <v>78</v>
      </c>
      <c r="C224" s="1">
        <v>28</v>
      </c>
      <c r="D224" s="1">
        <v>28</v>
      </c>
      <c r="E224" s="1">
        <v>128</v>
      </c>
      <c r="F224" s="1">
        <v>16</v>
      </c>
      <c r="G224" s="1">
        <v>512</v>
      </c>
      <c r="H224" s="1">
        <v>1</v>
      </c>
      <c r="I224" s="1">
        <v>1</v>
      </c>
      <c r="J224" s="1">
        <v>0</v>
      </c>
      <c r="K224" s="1">
        <v>0</v>
      </c>
      <c r="L224" s="1">
        <v>2</v>
      </c>
      <c r="M224" s="1">
        <v>2</v>
      </c>
      <c r="N224" s="2">
        <v>4.1000000000000002E-2</v>
      </c>
      <c r="O224" s="2">
        <v>2.278</v>
      </c>
      <c r="P224" s="2">
        <v>0.13200000000000001</v>
      </c>
      <c r="R224" s="4">
        <f t="shared" si="12"/>
        <v>14</v>
      </c>
      <c r="S224" s="4">
        <f t="shared" si="13"/>
        <v>14</v>
      </c>
      <c r="T224" s="2">
        <f t="shared" si="19"/>
        <v>2.4510000000000001</v>
      </c>
      <c r="U224" s="2">
        <f t="shared" si="20"/>
        <v>10.025409560975609</v>
      </c>
      <c r="V224" s="2">
        <f t="shared" si="20"/>
        <v>0.18043976821773486</v>
      </c>
      <c r="W224" s="2">
        <f t="shared" si="11"/>
        <v>3.1139529696969692</v>
      </c>
      <c r="X224" t="s">
        <v>31</v>
      </c>
    </row>
    <row r="225" spans="2:24" x14ac:dyDescent="0.2">
      <c r="B225" s="1" t="s">
        <v>78</v>
      </c>
      <c r="C225">
        <v>14</v>
      </c>
      <c r="D225">
        <v>14</v>
      </c>
      <c r="E225">
        <v>256</v>
      </c>
      <c r="F225">
        <v>16</v>
      </c>
      <c r="G225">
        <v>256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  <c r="N225" s="2">
        <v>3.5999999999999997E-2</v>
      </c>
      <c r="O225" s="2">
        <v>3.6999999999999998E-2</v>
      </c>
      <c r="P225" s="2">
        <v>0.126</v>
      </c>
      <c r="R225" s="4">
        <f t="shared" si="12"/>
        <v>14</v>
      </c>
      <c r="S225" s="4">
        <f t="shared" si="13"/>
        <v>14</v>
      </c>
      <c r="T225" s="2">
        <f t="shared" si="19"/>
        <v>0.19900000000000001</v>
      </c>
      <c r="U225" s="2">
        <f t="shared" si="20"/>
        <v>11.417827555555556</v>
      </c>
      <c r="V225" s="2">
        <f t="shared" si="20"/>
        <v>11.109237621621624</v>
      </c>
      <c r="W225" s="2">
        <f t="shared" si="11"/>
        <v>3.2622364444444445</v>
      </c>
      <c r="X225" t="s">
        <v>31</v>
      </c>
    </row>
    <row r="226" spans="2:24" x14ac:dyDescent="0.2">
      <c r="B226" s="1" t="s">
        <v>78</v>
      </c>
      <c r="C226">
        <v>14</v>
      </c>
      <c r="D226">
        <v>14</v>
      </c>
      <c r="E226">
        <v>256</v>
      </c>
      <c r="F226">
        <v>16</v>
      </c>
      <c r="G226">
        <v>256</v>
      </c>
      <c r="H226">
        <v>3</v>
      </c>
      <c r="I226">
        <v>3</v>
      </c>
      <c r="J226">
        <v>1</v>
      </c>
      <c r="K226">
        <v>1</v>
      </c>
      <c r="L226">
        <v>1</v>
      </c>
      <c r="M226">
        <v>1</v>
      </c>
      <c r="N226" s="2">
        <v>0.13700000000000001</v>
      </c>
      <c r="O226" s="2">
        <v>0.13300000000000001</v>
      </c>
      <c r="P226" s="2">
        <v>0.19600000000000001</v>
      </c>
      <c r="R226" s="4">
        <f t="shared" si="12"/>
        <v>14</v>
      </c>
      <c r="S226" s="4">
        <f t="shared" si="13"/>
        <v>14</v>
      </c>
      <c r="T226" s="2">
        <f t="shared" si="19"/>
        <v>0.46600000000000003</v>
      </c>
      <c r="U226" s="2">
        <f t="shared" si="20"/>
        <v>27.002745459854012</v>
      </c>
      <c r="V226" s="2">
        <f t="shared" si="20"/>
        <v>27.814858105263156</v>
      </c>
      <c r="W226" s="2">
        <f t="shared" si="11"/>
        <v>18.874367999999997</v>
      </c>
      <c r="X226" t="s">
        <v>31</v>
      </c>
    </row>
    <row r="227" spans="2:24" x14ac:dyDescent="0.2">
      <c r="B227" s="1" t="s">
        <v>78</v>
      </c>
      <c r="C227" s="1">
        <v>14</v>
      </c>
      <c r="D227" s="1">
        <v>14</v>
      </c>
      <c r="E227" s="1">
        <v>256</v>
      </c>
      <c r="F227" s="1">
        <v>16</v>
      </c>
      <c r="G227" s="1">
        <v>1024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2</v>
      </c>
      <c r="N227" s="2">
        <v>0.04</v>
      </c>
      <c r="O227" s="2">
        <v>0.51600000000000001</v>
      </c>
      <c r="P227" s="2">
        <v>8.5000000000000006E-2</v>
      </c>
      <c r="R227" s="4">
        <f>1+ROUNDDOWN((($C227-$H227+2*$J227)/$L227),0)</f>
        <v>7</v>
      </c>
      <c r="S227" s="4">
        <f>1+ROUNDDOWN((($D227-$I227+2*$K227)/$M227),0)</f>
        <v>7</v>
      </c>
      <c r="T227" s="2">
        <f t="shared" si="19"/>
        <v>0.64100000000000001</v>
      </c>
      <c r="U227" s="2">
        <f t="shared" si="20"/>
        <v>10.276044799999999</v>
      </c>
      <c r="V227" s="2">
        <f t="shared" si="20"/>
        <v>0.79659262015503884</v>
      </c>
      <c r="W227" s="2">
        <f t="shared" si="11"/>
        <v>4.8357857882352944</v>
      </c>
      <c r="X227" t="s">
        <v>31</v>
      </c>
    </row>
    <row r="228" spans="2:24" x14ac:dyDescent="0.2">
      <c r="B228" s="1" t="s">
        <v>78</v>
      </c>
      <c r="C228">
        <v>7</v>
      </c>
      <c r="D228">
        <v>7</v>
      </c>
      <c r="E228">
        <v>512</v>
      </c>
      <c r="F228">
        <v>16</v>
      </c>
      <c r="G228">
        <v>512</v>
      </c>
      <c r="H228">
        <v>1</v>
      </c>
      <c r="I228">
        <v>1</v>
      </c>
      <c r="J228">
        <v>0</v>
      </c>
      <c r="K228">
        <v>0</v>
      </c>
      <c r="L228">
        <v>1</v>
      </c>
      <c r="M228">
        <v>1</v>
      </c>
      <c r="N228" s="2">
        <v>0.04</v>
      </c>
      <c r="O228" s="2">
        <v>4.1000000000000002E-2</v>
      </c>
      <c r="P228" s="2">
        <v>0.08</v>
      </c>
      <c r="R228" s="4">
        <f t="shared" si="12"/>
        <v>7</v>
      </c>
      <c r="S228" s="4">
        <f t="shared" si="13"/>
        <v>7</v>
      </c>
      <c r="T228" s="2">
        <f t="shared" si="19"/>
        <v>0.161</v>
      </c>
      <c r="U228" s="2">
        <f t="shared" si="20"/>
        <v>10.276044799999999</v>
      </c>
      <c r="V228" s="2">
        <f t="shared" si="20"/>
        <v>10.025409560975609</v>
      </c>
      <c r="W228" s="2">
        <f t="shared" si="11"/>
        <v>5.1380223999999997</v>
      </c>
      <c r="X228" t="s">
        <v>31</v>
      </c>
    </row>
    <row r="229" spans="2:24" x14ac:dyDescent="0.2">
      <c r="B229" s="1" t="s">
        <v>78</v>
      </c>
      <c r="C229">
        <v>7</v>
      </c>
      <c r="D229">
        <v>7</v>
      </c>
      <c r="E229">
        <v>2048</v>
      </c>
      <c r="F229">
        <v>16</v>
      </c>
      <c r="G229">
        <v>512</v>
      </c>
      <c r="H229">
        <v>1</v>
      </c>
      <c r="I229">
        <v>1</v>
      </c>
      <c r="J229">
        <v>3</v>
      </c>
      <c r="K229">
        <v>3</v>
      </c>
      <c r="L229">
        <v>2</v>
      </c>
      <c r="M229">
        <v>2</v>
      </c>
      <c r="N229" s="2">
        <v>0.12</v>
      </c>
      <c r="O229" s="2">
        <v>0.69099999999999995</v>
      </c>
      <c r="P229" s="2">
        <v>0.13200000000000001</v>
      </c>
      <c r="R229" s="4">
        <f t="shared" si="12"/>
        <v>7</v>
      </c>
      <c r="S229" s="4">
        <f t="shared" si="13"/>
        <v>7</v>
      </c>
      <c r="T229" s="2">
        <f t="shared" si="19"/>
        <v>0.94299999999999995</v>
      </c>
      <c r="U229" s="2">
        <f t="shared" si="20"/>
        <v>13.701393066666668</v>
      </c>
      <c r="V229" s="2">
        <f t="shared" si="20"/>
        <v>2.379402558610709</v>
      </c>
      <c r="W229" s="2">
        <f t="shared" si="11"/>
        <v>12.455811878787877</v>
      </c>
      <c r="X229" t="s">
        <v>31</v>
      </c>
    </row>
    <row r="230" spans="2:24" x14ac:dyDescent="0.2">
      <c r="B230" s="1" t="s">
        <v>76</v>
      </c>
      <c r="C230" s="9">
        <v>700</v>
      </c>
      <c r="D230">
        <v>161</v>
      </c>
      <c r="E230">
        <v>1</v>
      </c>
      <c r="F230">
        <v>16</v>
      </c>
      <c r="G230">
        <v>64</v>
      </c>
      <c r="H230">
        <v>5</v>
      </c>
      <c r="I230">
        <v>5</v>
      </c>
      <c r="J230">
        <v>1</v>
      </c>
      <c r="K230">
        <v>1</v>
      </c>
      <c r="L230">
        <v>2</v>
      </c>
      <c r="M230">
        <v>2</v>
      </c>
      <c r="N230" s="2">
        <v>1.2370000000000001</v>
      </c>
      <c r="O230" s="2" t="s">
        <v>45</v>
      </c>
      <c r="P230" s="2">
        <v>3.0289999999999999</v>
      </c>
      <c r="R230" s="4">
        <f t="shared" si="12"/>
        <v>349</v>
      </c>
      <c r="S230" s="4">
        <f t="shared" si="13"/>
        <v>80</v>
      </c>
      <c r="T230" s="2">
        <f>N230+P230</f>
        <v>4.266</v>
      </c>
      <c r="U230" s="2">
        <f t="shared" si="20"/>
        <v>1.1556216653193208</v>
      </c>
      <c r="V230" s="2" t="s">
        <v>45</v>
      </c>
      <c r="W230" s="2">
        <f t="shared" si="11"/>
        <v>0.47193925387916802</v>
      </c>
      <c r="X230" t="s">
        <v>31</v>
      </c>
    </row>
    <row r="231" spans="2:24" x14ac:dyDescent="0.2">
      <c r="B231" s="1" t="s">
        <v>76</v>
      </c>
      <c r="C231">
        <v>350</v>
      </c>
      <c r="D231">
        <v>80</v>
      </c>
      <c r="E231">
        <v>64</v>
      </c>
      <c r="F231">
        <v>16</v>
      </c>
      <c r="G231">
        <v>64</v>
      </c>
      <c r="H231">
        <v>3</v>
      </c>
      <c r="I231">
        <v>3</v>
      </c>
      <c r="J231">
        <v>1</v>
      </c>
      <c r="K231">
        <v>1</v>
      </c>
      <c r="L231">
        <v>1</v>
      </c>
      <c r="M231">
        <v>1</v>
      </c>
      <c r="N231" s="2">
        <v>1.0029999999999999</v>
      </c>
      <c r="O231" s="2">
        <v>0.96799999999999997</v>
      </c>
      <c r="P231" s="2">
        <v>6.52</v>
      </c>
      <c r="R231" s="4">
        <f t="shared" si="12"/>
        <v>350</v>
      </c>
      <c r="S231" s="4">
        <f t="shared" si="13"/>
        <v>80</v>
      </c>
      <c r="T231" s="2">
        <f t="shared" ref="T231:T269" si="21">N231+O231+P231</f>
        <v>8.4909999999999997</v>
      </c>
      <c r="U231" s="2">
        <f t="shared" si="20"/>
        <v>32.931349950149553</v>
      </c>
      <c r="V231" s="2">
        <f t="shared" si="20"/>
        <v>34.122049586776861</v>
      </c>
      <c r="W231" s="2">
        <f t="shared" si="11"/>
        <v>5.0659730061349695</v>
      </c>
      <c r="X231" t="s">
        <v>31</v>
      </c>
    </row>
    <row r="232" spans="2:24" x14ac:dyDescent="0.2">
      <c r="B232" s="1" t="s">
        <v>76</v>
      </c>
      <c r="C232">
        <v>350</v>
      </c>
      <c r="D232">
        <v>80</v>
      </c>
      <c r="E232">
        <v>64</v>
      </c>
      <c r="F232">
        <v>16</v>
      </c>
      <c r="G232">
        <v>128</v>
      </c>
      <c r="H232">
        <v>5</v>
      </c>
      <c r="I232">
        <v>5</v>
      </c>
      <c r="J232">
        <v>1</v>
      </c>
      <c r="K232">
        <v>1</v>
      </c>
      <c r="L232">
        <v>2</v>
      </c>
      <c r="M232">
        <v>2</v>
      </c>
      <c r="N232" s="2">
        <v>0.75900000000000001</v>
      </c>
      <c r="O232" s="2">
        <v>7.98</v>
      </c>
      <c r="P232" s="2">
        <v>4.3120000000000003</v>
      </c>
      <c r="R232" s="4">
        <f t="shared" si="12"/>
        <v>174</v>
      </c>
      <c r="S232" s="4">
        <f t="shared" si="13"/>
        <v>39</v>
      </c>
      <c r="T232" s="2">
        <f t="shared" si="21"/>
        <v>13.051000000000002</v>
      </c>
      <c r="U232" s="2">
        <f t="shared" si="20"/>
        <v>58.593846640316201</v>
      </c>
      <c r="V232" s="2">
        <f t="shared" si="20"/>
        <v>5.5730237593984953</v>
      </c>
      <c r="W232" s="2">
        <f t="shared" si="11"/>
        <v>10.313712801484231</v>
      </c>
      <c r="X232" t="s">
        <v>31</v>
      </c>
    </row>
    <row r="233" spans="2:24" x14ac:dyDescent="0.2">
      <c r="B233" s="1" t="s">
        <v>76</v>
      </c>
      <c r="C233">
        <v>175</v>
      </c>
      <c r="D233">
        <v>40</v>
      </c>
      <c r="E233">
        <v>128</v>
      </c>
      <c r="F233">
        <v>16</v>
      </c>
      <c r="G233">
        <v>128</v>
      </c>
      <c r="H233">
        <v>3</v>
      </c>
      <c r="I233">
        <v>3</v>
      </c>
      <c r="J233">
        <v>1</v>
      </c>
      <c r="K233">
        <v>1</v>
      </c>
      <c r="L233">
        <v>1</v>
      </c>
      <c r="M233">
        <v>1</v>
      </c>
      <c r="N233" s="2">
        <v>0.53800000000000003</v>
      </c>
      <c r="O233" s="2">
        <v>0.52</v>
      </c>
      <c r="P233" s="2">
        <v>3.4009999999999998</v>
      </c>
      <c r="R233" s="4">
        <f t="shared" si="12"/>
        <v>175</v>
      </c>
      <c r="S233" s="4">
        <f t="shared" si="13"/>
        <v>40</v>
      </c>
      <c r="T233" s="2">
        <f t="shared" si="21"/>
        <v>4.4589999999999996</v>
      </c>
      <c r="U233" s="2">
        <f t="shared" si="20"/>
        <v>61.394319702602225</v>
      </c>
      <c r="V233" s="2">
        <f t="shared" si="20"/>
        <v>63.519507692307684</v>
      </c>
      <c r="W233" s="2">
        <f t="shared" si="11"/>
        <v>9.7118917965304323</v>
      </c>
      <c r="X233" t="s">
        <v>31</v>
      </c>
    </row>
    <row r="234" spans="2:24" x14ac:dyDescent="0.2">
      <c r="B234" s="1" t="s">
        <v>76</v>
      </c>
      <c r="C234">
        <v>175</v>
      </c>
      <c r="D234">
        <v>40</v>
      </c>
      <c r="E234">
        <v>128</v>
      </c>
      <c r="F234">
        <v>16</v>
      </c>
      <c r="G234">
        <v>256</v>
      </c>
      <c r="H234">
        <v>5</v>
      </c>
      <c r="I234">
        <v>5</v>
      </c>
      <c r="J234">
        <v>1</v>
      </c>
      <c r="K234">
        <v>1</v>
      </c>
      <c r="L234">
        <v>2</v>
      </c>
      <c r="M234">
        <v>2</v>
      </c>
      <c r="N234" s="2">
        <v>0.623</v>
      </c>
      <c r="O234" s="2">
        <v>3.62</v>
      </c>
      <c r="P234" s="2">
        <v>2.1520000000000001</v>
      </c>
      <c r="R234" s="4">
        <f t="shared" si="12"/>
        <v>87</v>
      </c>
      <c r="S234" s="4">
        <f t="shared" si="13"/>
        <v>19</v>
      </c>
      <c r="T234" s="2">
        <f t="shared" si="21"/>
        <v>6.3950000000000005</v>
      </c>
      <c r="U234" s="2">
        <f t="shared" si="20"/>
        <v>69.554419261637236</v>
      </c>
      <c r="V234" s="2">
        <f t="shared" si="20"/>
        <v>11.970277127071824</v>
      </c>
      <c r="W234" s="2">
        <f t="shared" si="11"/>
        <v>20.1358750929368</v>
      </c>
      <c r="X234" t="s">
        <v>31</v>
      </c>
    </row>
    <row r="235" spans="2:24" x14ac:dyDescent="0.2">
      <c r="B235" s="1" t="s">
        <v>76</v>
      </c>
      <c r="C235">
        <v>84</v>
      </c>
      <c r="D235">
        <v>20</v>
      </c>
      <c r="E235">
        <v>256</v>
      </c>
      <c r="F235">
        <v>16</v>
      </c>
      <c r="G235">
        <v>256</v>
      </c>
      <c r="H235">
        <v>3</v>
      </c>
      <c r="I235">
        <v>3</v>
      </c>
      <c r="J235">
        <v>1</v>
      </c>
      <c r="K235">
        <v>1</v>
      </c>
      <c r="L235">
        <v>1</v>
      </c>
      <c r="M235">
        <v>1</v>
      </c>
      <c r="N235" s="2">
        <v>0.435</v>
      </c>
      <c r="O235" s="2">
        <v>0.41399999999999998</v>
      </c>
      <c r="P235" s="2">
        <v>1.859</v>
      </c>
      <c r="R235" s="4">
        <f t="shared" si="12"/>
        <v>84</v>
      </c>
      <c r="S235" s="4">
        <f t="shared" si="13"/>
        <v>20</v>
      </c>
      <c r="T235" s="2">
        <f t="shared" si="21"/>
        <v>2.7080000000000002</v>
      </c>
      <c r="U235" s="2">
        <f t="shared" si="20"/>
        <v>72.894110896551723</v>
      </c>
      <c r="V235" s="2">
        <f t="shared" si="20"/>
        <v>76.591638260869559</v>
      </c>
      <c r="W235" s="2">
        <f t="shared" si="11"/>
        <v>17.056986681011296</v>
      </c>
      <c r="X235" t="s">
        <v>31</v>
      </c>
    </row>
    <row r="236" spans="2:24" x14ac:dyDescent="0.2">
      <c r="B236" s="1" t="s">
        <v>76</v>
      </c>
      <c r="C236">
        <v>84</v>
      </c>
      <c r="D236">
        <v>20</v>
      </c>
      <c r="E236">
        <v>256</v>
      </c>
      <c r="F236">
        <v>16</v>
      </c>
      <c r="G236">
        <v>512</v>
      </c>
      <c r="H236">
        <v>5</v>
      </c>
      <c r="I236">
        <v>5</v>
      </c>
      <c r="J236">
        <v>1</v>
      </c>
      <c r="K236">
        <v>1</v>
      </c>
      <c r="L236">
        <v>2</v>
      </c>
      <c r="M236">
        <v>2</v>
      </c>
      <c r="N236" s="2">
        <v>0.68500000000000005</v>
      </c>
      <c r="O236" s="2">
        <v>2.17</v>
      </c>
      <c r="P236" s="2">
        <v>1.4259999999999999</v>
      </c>
      <c r="R236" s="4">
        <f t="shared" si="12"/>
        <v>41</v>
      </c>
      <c r="S236" s="4">
        <f t="shared" si="13"/>
        <v>9</v>
      </c>
      <c r="T236" s="2">
        <f t="shared" si="21"/>
        <v>4.2809999999999997</v>
      </c>
      <c r="U236" s="2">
        <f t="shared" si="20"/>
        <v>56.485334890510948</v>
      </c>
      <c r="V236" s="2">
        <f t="shared" si="20"/>
        <v>17.830624147465439</v>
      </c>
      <c r="W236" s="2">
        <f t="shared" si="11"/>
        <v>27.133558485273493</v>
      </c>
      <c r="X236" t="s">
        <v>31</v>
      </c>
    </row>
    <row r="237" spans="2:24" x14ac:dyDescent="0.2">
      <c r="B237" s="1" t="s">
        <v>76</v>
      </c>
      <c r="C237">
        <v>42</v>
      </c>
      <c r="D237">
        <v>10</v>
      </c>
      <c r="E237">
        <v>512</v>
      </c>
      <c r="F237">
        <v>16</v>
      </c>
      <c r="G237">
        <v>512</v>
      </c>
      <c r="H237">
        <v>3</v>
      </c>
      <c r="I237">
        <v>3</v>
      </c>
      <c r="J237">
        <v>1</v>
      </c>
      <c r="K237">
        <v>1</v>
      </c>
      <c r="L237">
        <v>1</v>
      </c>
      <c r="M237">
        <v>1</v>
      </c>
      <c r="N237" s="2">
        <v>0.50800000000000001</v>
      </c>
      <c r="O237" s="2">
        <v>0.48299999999999998</v>
      </c>
      <c r="P237" s="2">
        <v>1.161</v>
      </c>
      <c r="R237" s="4">
        <f t="shared" si="12"/>
        <v>42</v>
      </c>
      <c r="S237" s="4">
        <f t="shared" si="13"/>
        <v>10</v>
      </c>
      <c r="T237" s="2">
        <f t="shared" si="21"/>
        <v>2.1520000000000001</v>
      </c>
      <c r="U237" s="2">
        <f t="shared" si="20"/>
        <v>62.419169763779529</v>
      </c>
      <c r="V237" s="2">
        <f t="shared" si="20"/>
        <v>65.649975652173907</v>
      </c>
      <c r="W237" s="2">
        <f t="shared" si="11"/>
        <v>27.311746976744182</v>
      </c>
      <c r="X237" t="s">
        <v>31</v>
      </c>
    </row>
    <row r="238" spans="2:24" x14ac:dyDescent="0.2">
      <c r="B238" s="1" t="s">
        <v>80</v>
      </c>
      <c r="C238">
        <v>112</v>
      </c>
      <c r="D238">
        <v>112</v>
      </c>
      <c r="E238">
        <v>64</v>
      </c>
      <c r="F238">
        <v>8</v>
      </c>
      <c r="G238">
        <v>64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0.13</v>
      </c>
      <c r="O238" s="2">
        <v>0.13200000000000001</v>
      </c>
      <c r="P238" s="2">
        <v>0.85399999999999998</v>
      </c>
      <c r="R238" s="4">
        <f>1+ROUNDDOWN((($C238-$H238+2*$J238)/$L238),0)</f>
        <v>112</v>
      </c>
      <c r="S238" s="4">
        <f>1+ROUNDDOWN((($D238-$I238+2*$K238)/$M238),0)</f>
        <v>112</v>
      </c>
      <c r="T238" s="2">
        <f t="shared" si="21"/>
        <v>1.1160000000000001</v>
      </c>
      <c r="U238" s="2">
        <f t="shared" si="20"/>
        <v>6.323719876923076</v>
      </c>
      <c r="V238" s="2">
        <f t="shared" si="20"/>
        <v>6.2279059393939384</v>
      </c>
      <c r="W238" s="2">
        <f t="shared" si="11"/>
        <v>0.96262714754098366</v>
      </c>
      <c r="X238" t="s">
        <v>31</v>
      </c>
    </row>
    <row r="239" spans="2:24" x14ac:dyDescent="0.2">
      <c r="B239" s="1" t="s">
        <v>80</v>
      </c>
      <c r="C239">
        <v>56</v>
      </c>
      <c r="D239">
        <v>56</v>
      </c>
      <c r="E239">
        <v>64</v>
      </c>
      <c r="F239">
        <v>8</v>
      </c>
      <c r="G239">
        <v>256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8.6999999999999994E-2</v>
      </c>
      <c r="O239" s="2">
        <v>9.0999999999999998E-2</v>
      </c>
      <c r="P239" s="2">
        <v>0.46700000000000003</v>
      </c>
      <c r="R239" s="4">
        <f t="shared" si="12"/>
        <v>56</v>
      </c>
      <c r="S239" s="4">
        <f t="shared" si="13"/>
        <v>56</v>
      </c>
      <c r="T239" s="2">
        <f t="shared" si="21"/>
        <v>0.64500000000000002</v>
      </c>
      <c r="U239" s="2">
        <f t="shared" si="20"/>
        <v>9.4492365977011481</v>
      </c>
      <c r="V239" s="2">
        <f t="shared" si="20"/>
        <v>9.0338855384615382</v>
      </c>
      <c r="W239" s="2">
        <f t="shared" si="11"/>
        <v>1.7603502869379013</v>
      </c>
      <c r="X239" t="s">
        <v>31</v>
      </c>
    </row>
    <row r="240" spans="2:24" x14ac:dyDescent="0.2">
      <c r="B240" s="1" t="s">
        <v>80</v>
      </c>
      <c r="C240">
        <v>56</v>
      </c>
      <c r="D240">
        <v>56</v>
      </c>
      <c r="E240">
        <v>256</v>
      </c>
      <c r="F240">
        <v>8</v>
      </c>
      <c r="G240">
        <v>64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 s="2">
        <v>9.0999999999999998E-2</v>
      </c>
      <c r="O240" s="2">
        <v>8.8999999999999996E-2</v>
      </c>
      <c r="P240" s="2">
        <v>0.47099999999999997</v>
      </c>
      <c r="R240" s="4">
        <f t="shared" si="12"/>
        <v>56</v>
      </c>
      <c r="S240" s="4">
        <f t="shared" si="13"/>
        <v>56</v>
      </c>
      <c r="T240" s="2">
        <f t="shared" si="21"/>
        <v>0.65100000000000002</v>
      </c>
      <c r="U240" s="2">
        <f t="shared" ref="U240:W269" si="22">(2*$R240*$S240*$F240*$G240*$E240*$I240*$H240)/(N240/1000)/10^12</f>
        <v>9.0338855384615382</v>
      </c>
      <c r="V240" s="2">
        <f t="shared" si="22"/>
        <v>9.2368942022471909</v>
      </c>
      <c r="W240" s="2">
        <f t="shared" si="22"/>
        <v>1.7454003906581743</v>
      </c>
      <c r="X240" t="s">
        <v>31</v>
      </c>
    </row>
    <row r="241" spans="2:24" x14ac:dyDescent="0.2">
      <c r="B241" s="1" t="s">
        <v>80</v>
      </c>
      <c r="C241">
        <v>56</v>
      </c>
      <c r="D241">
        <v>56</v>
      </c>
      <c r="E241">
        <v>256</v>
      </c>
      <c r="F241">
        <v>8</v>
      </c>
      <c r="G241">
        <v>128</v>
      </c>
      <c r="H241">
        <v>1</v>
      </c>
      <c r="I241">
        <v>1</v>
      </c>
      <c r="J241">
        <v>0</v>
      </c>
      <c r="K241">
        <v>0</v>
      </c>
      <c r="L241">
        <v>2</v>
      </c>
      <c r="M241">
        <v>2</v>
      </c>
      <c r="N241" s="2">
        <v>6.6000000000000003E-2</v>
      </c>
      <c r="O241" s="2">
        <v>12.019</v>
      </c>
      <c r="P241" s="2">
        <v>0.22500000000000001</v>
      </c>
      <c r="R241" s="4">
        <f t="shared" ref="R241:R260" si="23">1+ROUNDDOWN((($C241-$H241+2*$J241)/$L241),0)</f>
        <v>28</v>
      </c>
      <c r="S241" s="4">
        <f t="shared" ref="S241:S260" si="24">1+ROUNDDOWN((($D241-$I241+2*$K241)/$M241),0)</f>
        <v>28</v>
      </c>
      <c r="T241" s="2">
        <f t="shared" si="21"/>
        <v>12.31</v>
      </c>
      <c r="U241" s="2">
        <f t="shared" si="22"/>
        <v>6.2279059393939384</v>
      </c>
      <c r="V241" s="2">
        <f t="shared" si="22"/>
        <v>3.4199333721607453E-2</v>
      </c>
      <c r="W241" s="2">
        <f t="shared" si="22"/>
        <v>1.8268524088888889</v>
      </c>
      <c r="X241" t="s">
        <v>31</v>
      </c>
    </row>
    <row r="242" spans="2:24" x14ac:dyDescent="0.2">
      <c r="B242" s="1" t="s">
        <v>80</v>
      </c>
      <c r="C242" s="1">
        <v>28</v>
      </c>
      <c r="D242" s="1">
        <v>28</v>
      </c>
      <c r="E242" s="1">
        <v>128</v>
      </c>
      <c r="F242">
        <v>8</v>
      </c>
      <c r="G242" s="1">
        <v>512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5.8000000000000003E-2</v>
      </c>
      <c r="O242" s="2">
        <v>0.06</v>
      </c>
      <c r="P242" s="2">
        <v>0.247</v>
      </c>
      <c r="R242" s="4">
        <f t="shared" si="23"/>
        <v>28</v>
      </c>
      <c r="S242" s="4">
        <f t="shared" si="24"/>
        <v>28</v>
      </c>
      <c r="T242" s="2">
        <f t="shared" si="21"/>
        <v>0.36499999999999999</v>
      </c>
      <c r="U242" s="2">
        <f t="shared" si="22"/>
        <v>14.173854896551724</v>
      </c>
      <c r="V242" s="2">
        <f t="shared" si="22"/>
        <v>13.701393066666668</v>
      </c>
      <c r="W242" s="2">
        <f t="shared" si="22"/>
        <v>3.3282736194331988</v>
      </c>
      <c r="X242" t="s">
        <v>31</v>
      </c>
    </row>
    <row r="243" spans="2:24" x14ac:dyDescent="0.2">
      <c r="B243" s="1" t="s">
        <v>80</v>
      </c>
      <c r="C243" s="1">
        <v>28</v>
      </c>
      <c r="D243" s="1">
        <v>28</v>
      </c>
      <c r="E243" s="1">
        <v>512</v>
      </c>
      <c r="F243">
        <v>8</v>
      </c>
      <c r="G243" s="1">
        <v>128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1</v>
      </c>
      <c r="N243" s="2">
        <v>6.0999999999999999E-2</v>
      </c>
      <c r="O243" s="2">
        <v>0.06</v>
      </c>
      <c r="P243" s="2">
        <v>0.247</v>
      </c>
      <c r="R243" s="4">
        <f t="shared" si="23"/>
        <v>28</v>
      </c>
      <c r="S243" s="4">
        <f t="shared" si="24"/>
        <v>28</v>
      </c>
      <c r="T243" s="2">
        <f t="shared" si="21"/>
        <v>0.36799999999999999</v>
      </c>
      <c r="U243" s="2">
        <f t="shared" si="22"/>
        <v>13.476780065573772</v>
      </c>
      <c r="V243" s="2">
        <f t="shared" si="22"/>
        <v>13.701393066666668</v>
      </c>
      <c r="W243" s="2">
        <f t="shared" si="22"/>
        <v>3.3282736194331988</v>
      </c>
      <c r="X243" t="s">
        <v>31</v>
      </c>
    </row>
    <row r="244" spans="2:24" x14ac:dyDescent="0.2">
      <c r="B244" s="1" t="s">
        <v>80</v>
      </c>
      <c r="C244" s="1">
        <v>28</v>
      </c>
      <c r="D244" s="1">
        <v>28</v>
      </c>
      <c r="E244" s="1">
        <v>512</v>
      </c>
      <c r="F244">
        <v>8</v>
      </c>
      <c r="G244" s="1">
        <v>256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2</v>
      </c>
      <c r="N244" s="2">
        <v>0.06</v>
      </c>
      <c r="O244" s="2">
        <v>2.2440000000000002</v>
      </c>
      <c r="P244" s="2">
        <v>0.13400000000000001</v>
      </c>
      <c r="R244" s="4">
        <f t="shared" si="23"/>
        <v>14</v>
      </c>
      <c r="S244" s="4">
        <f t="shared" si="24"/>
        <v>14</v>
      </c>
      <c r="T244" s="2">
        <f t="shared" si="21"/>
        <v>2.4380000000000002</v>
      </c>
      <c r="U244" s="2">
        <f t="shared" si="22"/>
        <v>6.8506965333333341</v>
      </c>
      <c r="V244" s="2">
        <f t="shared" si="22"/>
        <v>0.18317370409982173</v>
      </c>
      <c r="W244" s="2">
        <f t="shared" si="22"/>
        <v>3.0674760597014927</v>
      </c>
      <c r="X244" t="s">
        <v>31</v>
      </c>
    </row>
    <row r="245" spans="2:24" x14ac:dyDescent="0.2">
      <c r="B245" s="1" t="s">
        <v>80</v>
      </c>
      <c r="C245" s="1">
        <v>14</v>
      </c>
      <c r="D245" s="1">
        <v>14</v>
      </c>
      <c r="E245" s="1">
        <v>256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1</v>
      </c>
      <c r="M245" s="1">
        <v>1</v>
      </c>
      <c r="N245" s="2">
        <v>0.04</v>
      </c>
      <c r="O245" s="2">
        <v>7.1999999999999995E-2</v>
      </c>
      <c r="P245" s="2">
        <v>0.15</v>
      </c>
      <c r="R245" s="4">
        <f t="shared" si="23"/>
        <v>14</v>
      </c>
      <c r="S245" s="4">
        <f t="shared" si="24"/>
        <v>14</v>
      </c>
      <c r="T245" s="2">
        <f t="shared" si="21"/>
        <v>0.26200000000000001</v>
      </c>
      <c r="U245" s="2">
        <f t="shared" si="22"/>
        <v>20.552089599999999</v>
      </c>
      <c r="V245" s="2">
        <f t="shared" si="22"/>
        <v>11.417827555555556</v>
      </c>
      <c r="W245" s="2">
        <f t="shared" si="22"/>
        <v>5.4805572266666669</v>
      </c>
      <c r="X245" t="s">
        <v>31</v>
      </c>
    </row>
    <row r="246" spans="2:24" x14ac:dyDescent="0.2">
      <c r="B246" s="1" t="s">
        <v>80</v>
      </c>
      <c r="C246" s="1">
        <v>28</v>
      </c>
      <c r="D246" s="1">
        <v>28</v>
      </c>
      <c r="E246" s="1">
        <v>512</v>
      </c>
      <c r="F246">
        <v>8</v>
      </c>
      <c r="G246" s="1">
        <v>1024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2">
        <v>6.7000000000000004E-2</v>
      </c>
      <c r="O246" s="2">
        <v>2.431</v>
      </c>
      <c r="P246" s="2">
        <v>0.17100000000000001</v>
      </c>
      <c r="R246" s="4">
        <f t="shared" si="23"/>
        <v>14</v>
      </c>
      <c r="S246" s="4">
        <f t="shared" si="24"/>
        <v>14</v>
      </c>
      <c r="T246" s="2">
        <f t="shared" si="21"/>
        <v>2.669</v>
      </c>
      <c r="U246" s="2">
        <f t="shared" si="22"/>
        <v>24.539808477611942</v>
      </c>
      <c r="V246" s="2">
        <f t="shared" si="22"/>
        <v>0.67633367667626487</v>
      </c>
      <c r="W246" s="2">
        <f t="shared" si="22"/>
        <v>9.6150126783625716</v>
      </c>
      <c r="X246" t="s">
        <v>31</v>
      </c>
    </row>
    <row r="247" spans="2:24" x14ac:dyDescent="0.2">
      <c r="B247" s="1" t="s">
        <v>80</v>
      </c>
      <c r="C247" s="1">
        <v>14</v>
      </c>
      <c r="D247" s="1">
        <v>14</v>
      </c>
      <c r="E247" s="1">
        <v>1024</v>
      </c>
      <c r="F247">
        <v>8</v>
      </c>
      <c r="G247" s="1">
        <v>256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7.2999999999999995E-2</v>
      </c>
      <c r="O247" s="2">
        <v>4.2000000000000003E-2</v>
      </c>
      <c r="P247" s="2">
        <v>0.14899999999999999</v>
      </c>
      <c r="R247" s="4">
        <f t="shared" si="23"/>
        <v>14</v>
      </c>
      <c r="S247" s="4">
        <f t="shared" si="24"/>
        <v>14</v>
      </c>
      <c r="T247" s="2">
        <f t="shared" si="21"/>
        <v>0.26400000000000001</v>
      </c>
      <c r="U247" s="2">
        <f t="shared" si="22"/>
        <v>11.261418958904109</v>
      </c>
      <c r="V247" s="2">
        <f t="shared" si="22"/>
        <v>19.573418666666665</v>
      </c>
      <c r="W247" s="2">
        <f t="shared" si="22"/>
        <v>5.5173394899328869</v>
      </c>
      <c r="X247" t="s">
        <v>31</v>
      </c>
    </row>
    <row r="248" spans="2:24" x14ac:dyDescent="0.2">
      <c r="B248" s="1" t="s">
        <v>80</v>
      </c>
      <c r="C248" s="1">
        <v>14</v>
      </c>
      <c r="D248" s="1">
        <v>14</v>
      </c>
      <c r="E248" s="1">
        <v>256</v>
      </c>
      <c r="F248">
        <v>8</v>
      </c>
      <c r="G248" s="1">
        <v>1024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2">
        <v>0.04</v>
      </c>
      <c r="O248" s="2">
        <v>7.1999999999999995E-2</v>
      </c>
      <c r="P248" s="2">
        <v>0.15</v>
      </c>
      <c r="R248" s="4">
        <f t="shared" si="23"/>
        <v>14</v>
      </c>
      <c r="S248" s="4">
        <f t="shared" si="24"/>
        <v>14</v>
      </c>
      <c r="T248" s="2">
        <f t="shared" si="21"/>
        <v>0.26200000000000001</v>
      </c>
      <c r="U248" s="2">
        <f t="shared" si="22"/>
        <v>20.552089599999999</v>
      </c>
      <c r="V248" s="2">
        <f t="shared" si="22"/>
        <v>11.417827555555556</v>
      </c>
      <c r="W248" s="2">
        <f t="shared" si="22"/>
        <v>5.4805572266666669</v>
      </c>
      <c r="X248" t="s">
        <v>31</v>
      </c>
    </row>
    <row r="249" spans="2:24" x14ac:dyDescent="0.2">
      <c r="B249" s="1" t="s">
        <v>80</v>
      </c>
      <c r="C249" s="1">
        <v>14</v>
      </c>
      <c r="D249" s="1">
        <v>14</v>
      </c>
      <c r="E249" s="1">
        <v>1024</v>
      </c>
      <c r="F249">
        <v>8</v>
      </c>
      <c r="G249" s="1">
        <v>512</v>
      </c>
      <c r="H249" s="1">
        <v>1</v>
      </c>
      <c r="I249" s="1">
        <v>1</v>
      </c>
      <c r="J249" s="1">
        <v>0</v>
      </c>
      <c r="K249" s="1">
        <v>0</v>
      </c>
      <c r="L249" s="1">
        <v>2</v>
      </c>
      <c r="M249" s="1">
        <v>2</v>
      </c>
      <c r="N249" s="2">
        <v>7.2999999999999995E-2</v>
      </c>
      <c r="O249" s="2">
        <v>0.45800000000000002</v>
      </c>
      <c r="P249" s="2">
        <v>7.9000000000000001E-2</v>
      </c>
      <c r="R249" s="4">
        <f t="shared" si="23"/>
        <v>7</v>
      </c>
      <c r="S249" s="4">
        <f t="shared" si="24"/>
        <v>7</v>
      </c>
      <c r="T249" s="2">
        <f t="shared" si="21"/>
        <v>0.61</v>
      </c>
      <c r="U249" s="2">
        <f t="shared" si="22"/>
        <v>5.6307094794520545</v>
      </c>
      <c r="V249" s="2">
        <f t="shared" si="22"/>
        <v>0.89747116157205242</v>
      </c>
      <c r="W249" s="2">
        <f t="shared" si="22"/>
        <v>5.2030606582278489</v>
      </c>
      <c r="X249" t="s">
        <v>31</v>
      </c>
    </row>
    <row r="250" spans="2:24" x14ac:dyDescent="0.2">
      <c r="B250" s="1" t="s">
        <v>80</v>
      </c>
      <c r="C250" s="1">
        <v>7</v>
      </c>
      <c r="D250" s="1">
        <v>7</v>
      </c>
      <c r="E250" s="1">
        <v>512</v>
      </c>
      <c r="F250">
        <v>8</v>
      </c>
      <c r="G250" s="1">
        <v>512</v>
      </c>
      <c r="H250" s="1">
        <v>3</v>
      </c>
      <c r="I250" s="1">
        <v>3</v>
      </c>
      <c r="J250" s="1">
        <v>1</v>
      </c>
      <c r="K250" s="1">
        <v>1</v>
      </c>
      <c r="L250" s="1">
        <v>1</v>
      </c>
      <c r="M250" s="1">
        <v>1</v>
      </c>
      <c r="N250" s="2">
        <v>0.254</v>
      </c>
      <c r="O250" s="2">
        <v>0.24299999999999999</v>
      </c>
      <c r="P250" s="2">
        <v>0.13700000000000001</v>
      </c>
      <c r="R250" s="4">
        <f t="shared" si="23"/>
        <v>7</v>
      </c>
      <c r="S250" s="4">
        <f t="shared" si="24"/>
        <v>7</v>
      </c>
      <c r="T250" s="2">
        <f t="shared" si="21"/>
        <v>0.63400000000000001</v>
      </c>
      <c r="U250" s="2">
        <f t="shared" si="22"/>
        <v>7.2822364724409452</v>
      </c>
      <c r="V250" s="2">
        <f t="shared" si="22"/>
        <v>7.6118850370370374</v>
      </c>
      <c r="W250" s="2">
        <f t="shared" si="22"/>
        <v>13.501372729927006</v>
      </c>
      <c r="X250" t="s">
        <v>31</v>
      </c>
    </row>
    <row r="251" spans="2:24" x14ac:dyDescent="0.2">
      <c r="B251" s="1" t="s">
        <v>80</v>
      </c>
      <c r="C251" s="1">
        <v>7</v>
      </c>
      <c r="D251" s="1">
        <v>7</v>
      </c>
      <c r="E251" s="1">
        <v>512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1</v>
      </c>
      <c r="N251" s="2">
        <v>4.5999999999999999E-2</v>
      </c>
      <c r="O251" s="2">
        <v>0.106</v>
      </c>
      <c r="P251" s="2">
        <v>9.1999999999999998E-2</v>
      </c>
      <c r="R251" s="4">
        <f t="shared" si="23"/>
        <v>7</v>
      </c>
      <c r="S251" s="4">
        <f t="shared" si="24"/>
        <v>7</v>
      </c>
      <c r="T251" s="2">
        <f t="shared" si="21"/>
        <v>0.24399999999999999</v>
      </c>
      <c r="U251" s="2">
        <f t="shared" si="22"/>
        <v>17.871382260869566</v>
      </c>
      <c r="V251" s="2">
        <f t="shared" si="22"/>
        <v>7.755505509433962</v>
      </c>
      <c r="W251" s="2">
        <f t="shared" si="22"/>
        <v>8.9356911304347832</v>
      </c>
      <c r="X251" t="s">
        <v>31</v>
      </c>
    </row>
    <row r="252" spans="2:24" x14ac:dyDescent="0.2">
      <c r="B252" s="1" t="s">
        <v>80</v>
      </c>
      <c r="C252" s="1">
        <v>14</v>
      </c>
      <c r="D252" s="1">
        <v>14</v>
      </c>
      <c r="E252" s="1">
        <v>1024</v>
      </c>
      <c r="F252">
        <v>8</v>
      </c>
      <c r="G252" s="1">
        <v>2048</v>
      </c>
      <c r="H252" s="1">
        <v>1</v>
      </c>
      <c r="I252" s="1">
        <v>1</v>
      </c>
      <c r="J252" s="1">
        <v>0</v>
      </c>
      <c r="K252" s="1">
        <v>0</v>
      </c>
      <c r="L252" s="1">
        <v>2</v>
      </c>
      <c r="M252" s="1">
        <v>2</v>
      </c>
      <c r="N252" s="2">
        <v>7.8E-2</v>
      </c>
      <c r="O252" s="2">
        <v>0.65200000000000002</v>
      </c>
      <c r="P252" s="2">
        <v>0.16700000000000001</v>
      </c>
      <c r="R252" s="4">
        <f t="shared" si="23"/>
        <v>7</v>
      </c>
      <c r="S252" s="4">
        <f t="shared" si="24"/>
        <v>7</v>
      </c>
      <c r="T252" s="2">
        <f t="shared" si="21"/>
        <v>0.89700000000000002</v>
      </c>
      <c r="U252" s="2">
        <f t="shared" si="22"/>
        <v>21.079066256410258</v>
      </c>
      <c r="V252" s="2">
        <f t="shared" si="22"/>
        <v>2.5217287852760739</v>
      </c>
      <c r="W252" s="2">
        <f t="shared" si="22"/>
        <v>9.8453123832335319</v>
      </c>
      <c r="X252" t="s">
        <v>31</v>
      </c>
    </row>
    <row r="253" spans="2:24" x14ac:dyDescent="0.2">
      <c r="B253" s="1" t="s">
        <v>80</v>
      </c>
      <c r="C253" s="1">
        <v>7</v>
      </c>
      <c r="D253" s="1">
        <v>7</v>
      </c>
      <c r="E253" s="1">
        <v>2048</v>
      </c>
      <c r="F253">
        <v>8</v>
      </c>
      <c r="G253" s="1">
        <v>512</v>
      </c>
      <c r="H253" s="1">
        <v>1</v>
      </c>
      <c r="I253" s="1">
        <v>1</v>
      </c>
      <c r="J253" s="1">
        <v>0</v>
      </c>
      <c r="K253" s="1">
        <v>0</v>
      </c>
      <c r="L253" s="1">
        <v>1</v>
      </c>
      <c r="M253" s="1">
        <v>1</v>
      </c>
      <c r="N253" s="2">
        <v>0.111</v>
      </c>
      <c r="O253" s="2">
        <v>4.2999999999999997E-2</v>
      </c>
      <c r="P253" s="2">
        <v>9.2999999999999999E-2</v>
      </c>
      <c r="R253" s="4">
        <f t="shared" si="23"/>
        <v>7</v>
      </c>
      <c r="S253" s="4">
        <f t="shared" si="24"/>
        <v>7</v>
      </c>
      <c r="T253" s="2">
        <f t="shared" si="21"/>
        <v>0.247</v>
      </c>
      <c r="U253" s="2">
        <f t="shared" si="22"/>
        <v>7.4061584144144144</v>
      </c>
      <c r="V253" s="2">
        <f t="shared" si="22"/>
        <v>19.118222883720932</v>
      </c>
      <c r="W253" s="2">
        <f t="shared" si="22"/>
        <v>8.8396084301075266</v>
      </c>
      <c r="X253" t="s">
        <v>31</v>
      </c>
    </row>
    <row r="254" spans="2:24" x14ac:dyDescent="0.2">
      <c r="B254" s="1" t="s">
        <v>80</v>
      </c>
      <c r="C254">
        <v>112</v>
      </c>
      <c r="D254">
        <v>112</v>
      </c>
      <c r="E254">
        <v>64</v>
      </c>
      <c r="F254">
        <v>16</v>
      </c>
      <c r="G254">
        <v>64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0.23899999999999999</v>
      </c>
      <c r="O254" s="2">
        <v>0.23899999999999999</v>
      </c>
      <c r="P254" s="2">
        <v>1.028</v>
      </c>
      <c r="R254" s="4">
        <f t="shared" si="23"/>
        <v>112</v>
      </c>
      <c r="S254" s="4">
        <f t="shared" si="24"/>
        <v>112</v>
      </c>
      <c r="T254" s="2">
        <f t="shared" si="21"/>
        <v>1.506</v>
      </c>
      <c r="U254" s="2">
        <f t="shared" si="22"/>
        <v>6.8793605355648548</v>
      </c>
      <c r="V254" s="2">
        <f t="shared" si="22"/>
        <v>6.8793605355648548</v>
      </c>
      <c r="W254" s="2">
        <f t="shared" si="22"/>
        <v>1.5993844046692607</v>
      </c>
      <c r="X254" t="s">
        <v>31</v>
      </c>
    </row>
    <row r="255" spans="2:24" x14ac:dyDescent="0.2">
      <c r="B255" s="1" t="s">
        <v>80</v>
      </c>
      <c r="C255">
        <v>56</v>
      </c>
      <c r="D255">
        <v>56</v>
      </c>
      <c r="E255">
        <v>64</v>
      </c>
      <c r="F255">
        <v>16</v>
      </c>
      <c r="G255">
        <v>256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0.156</v>
      </c>
      <c r="O255" s="2">
        <v>0.155</v>
      </c>
      <c r="P255" s="2">
        <v>0.55400000000000005</v>
      </c>
      <c r="R255" s="4">
        <f t="shared" si="23"/>
        <v>56</v>
      </c>
      <c r="S255" s="4">
        <f t="shared" si="24"/>
        <v>56</v>
      </c>
      <c r="T255" s="2">
        <f t="shared" si="21"/>
        <v>0.86499999999999999</v>
      </c>
      <c r="U255" s="2">
        <f t="shared" si="22"/>
        <v>10.539533128205129</v>
      </c>
      <c r="V255" s="2">
        <f t="shared" si="22"/>
        <v>10.607530116129034</v>
      </c>
      <c r="W255" s="2">
        <f t="shared" si="22"/>
        <v>2.9678107725631766</v>
      </c>
      <c r="X255" t="s">
        <v>31</v>
      </c>
    </row>
    <row r="256" spans="2:24" x14ac:dyDescent="0.2">
      <c r="B256" s="1" t="s">
        <v>80</v>
      </c>
      <c r="C256">
        <v>56</v>
      </c>
      <c r="D256">
        <v>56</v>
      </c>
      <c r="E256">
        <v>256</v>
      </c>
      <c r="F256">
        <v>16</v>
      </c>
      <c r="G256">
        <v>64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 s="2">
        <v>0.157</v>
      </c>
      <c r="O256" s="2">
        <v>0.157</v>
      </c>
      <c r="P256" s="2">
        <v>0.59399999999999997</v>
      </c>
      <c r="R256" s="4">
        <f t="shared" si="23"/>
        <v>56</v>
      </c>
      <c r="S256" s="4">
        <f t="shared" si="24"/>
        <v>56</v>
      </c>
      <c r="T256" s="2">
        <f t="shared" si="21"/>
        <v>0.90799999999999992</v>
      </c>
      <c r="U256" s="2">
        <f t="shared" si="22"/>
        <v>10.472402343949044</v>
      </c>
      <c r="V256" s="2">
        <f t="shared" si="22"/>
        <v>10.472402343949044</v>
      </c>
      <c r="W256" s="2">
        <f t="shared" si="22"/>
        <v>2.7679581952861954</v>
      </c>
      <c r="X256" t="s">
        <v>31</v>
      </c>
    </row>
    <row r="257" spans="2:24" x14ac:dyDescent="0.2">
      <c r="B257" s="1" t="s">
        <v>80</v>
      </c>
      <c r="C257">
        <v>56</v>
      </c>
      <c r="D257">
        <v>56</v>
      </c>
      <c r="E257">
        <v>256</v>
      </c>
      <c r="F257">
        <v>16</v>
      </c>
      <c r="G257">
        <v>128</v>
      </c>
      <c r="H257">
        <v>1</v>
      </c>
      <c r="I257">
        <v>1</v>
      </c>
      <c r="J257">
        <v>0</v>
      </c>
      <c r="K257">
        <v>0</v>
      </c>
      <c r="L257">
        <v>2</v>
      </c>
      <c r="M257">
        <v>2</v>
      </c>
      <c r="N257" s="2">
        <v>0.108</v>
      </c>
      <c r="O257" s="2">
        <v>12.066000000000001</v>
      </c>
      <c r="P257" s="2">
        <v>0.26200000000000001</v>
      </c>
      <c r="R257" s="4">
        <f t="shared" si="23"/>
        <v>28</v>
      </c>
      <c r="S257" s="4">
        <f t="shared" si="24"/>
        <v>28</v>
      </c>
      <c r="T257" s="2">
        <f t="shared" si="21"/>
        <v>12.436000000000002</v>
      </c>
      <c r="U257" s="2">
        <f t="shared" si="22"/>
        <v>7.6118850370370374</v>
      </c>
      <c r="V257" s="2">
        <f t="shared" si="22"/>
        <v>6.8132238024200237E-2</v>
      </c>
      <c r="W257" s="2">
        <f t="shared" si="22"/>
        <v>3.1377236030534346</v>
      </c>
      <c r="X257" t="s">
        <v>31</v>
      </c>
    </row>
    <row r="258" spans="2:24" x14ac:dyDescent="0.2">
      <c r="B258" s="1" t="s">
        <v>80</v>
      </c>
      <c r="C258" s="1">
        <v>28</v>
      </c>
      <c r="D258" s="1">
        <v>28</v>
      </c>
      <c r="E258" s="1">
        <v>128</v>
      </c>
      <c r="F258">
        <v>16</v>
      </c>
      <c r="G258" s="1">
        <v>512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9.6000000000000002E-2</v>
      </c>
      <c r="O258" s="2">
        <v>8.6999999999999994E-2</v>
      </c>
      <c r="P258" s="2">
        <v>0.29399999999999998</v>
      </c>
      <c r="R258" s="4">
        <f t="shared" si="23"/>
        <v>28</v>
      </c>
      <c r="S258" s="4">
        <f t="shared" si="24"/>
        <v>28</v>
      </c>
      <c r="T258" s="2">
        <f t="shared" si="21"/>
        <v>0.47699999999999998</v>
      </c>
      <c r="U258" s="2">
        <f t="shared" si="22"/>
        <v>17.126741333333332</v>
      </c>
      <c r="V258" s="2">
        <f t="shared" si="22"/>
        <v>18.898473195402296</v>
      </c>
      <c r="W258" s="2">
        <f t="shared" si="22"/>
        <v>5.5924053333333337</v>
      </c>
      <c r="X258" t="s">
        <v>31</v>
      </c>
    </row>
    <row r="259" spans="2:24" x14ac:dyDescent="0.2">
      <c r="B259" s="1" t="s">
        <v>80</v>
      </c>
      <c r="C259" s="1">
        <v>28</v>
      </c>
      <c r="D259" s="1">
        <v>28</v>
      </c>
      <c r="E259" s="1">
        <v>512</v>
      </c>
      <c r="F259">
        <v>16</v>
      </c>
      <c r="G259" s="1">
        <v>128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2">
        <v>8.5999999999999993E-2</v>
      </c>
      <c r="O259" s="2">
        <v>9.6000000000000002E-2</v>
      </c>
      <c r="P259" s="2">
        <v>0.29199999999999998</v>
      </c>
      <c r="R259" s="4">
        <f t="shared" si="23"/>
        <v>28</v>
      </c>
      <c r="S259" s="4">
        <f t="shared" si="24"/>
        <v>28</v>
      </c>
      <c r="T259" s="2">
        <f t="shared" si="21"/>
        <v>0.47399999999999998</v>
      </c>
      <c r="U259" s="2">
        <f t="shared" si="22"/>
        <v>19.118222883720932</v>
      </c>
      <c r="V259" s="2">
        <f t="shared" si="22"/>
        <v>17.126741333333332</v>
      </c>
      <c r="W259" s="2">
        <f t="shared" si="22"/>
        <v>5.6307094794520545</v>
      </c>
      <c r="X259" t="s">
        <v>31</v>
      </c>
    </row>
    <row r="260" spans="2:24" x14ac:dyDescent="0.2">
      <c r="B260" s="1" t="s">
        <v>80</v>
      </c>
      <c r="C260" s="1">
        <v>28</v>
      </c>
      <c r="D260" s="1">
        <v>28</v>
      </c>
      <c r="E260" s="1">
        <v>512</v>
      </c>
      <c r="F260">
        <v>16</v>
      </c>
      <c r="G260" s="1">
        <v>256</v>
      </c>
      <c r="H260" s="1">
        <v>1</v>
      </c>
      <c r="I260" s="1">
        <v>1</v>
      </c>
      <c r="J260" s="1">
        <v>0</v>
      </c>
      <c r="K260" s="1">
        <v>0</v>
      </c>
      <c r="L260" s="1">
        <v>2</v>
      </c>
      <c r="M260" s="1">
        <v>2</v>
      </c>
      <c r="N260" s="2">
        <v>7.8E-2</v>
      </c>
      <c r="O260" s="2">
        <v>2.266</v>
      </c>
      <c r="P260" s="2">
        <v>0.161</v>
      </c>
      <c r="R260" s="4">
        <f t="shared" si="23"/>
        <v>14</v>
      </c>
      <c r="S260" s="4">
        <f t="shared" si="24"/>
        <v>14</v>
      </c>
      <c r="T260" s="2">
        <f t="shared" si="21"/>
        <v>2.5049999999999999</v>
      </c>
      <c r="U260" s="2">
        <f t="shared" si="22"/>
        <v>10.539533128205129</v>
      </c>
      <c r="V260" s="2">
        <f t="shared" si="22"/>
        <v>0.36279063724624883</v>
      </c>
      <c r="W260" s="2">
        <f t="shared" si="22"/>
        <v>5.1061092173913041</v>
      </c>
      <c r="X260" t="s">
        <v>31</v>
      </c>
    </row>
    <row r="261" spans="2:24" x14ac:dyDescent="0.2">
      <c r="B261" s="1" t="s">
        <v>80</v>
      </c>
      <c r="C261" s="1">
        <v>14</v>
      </c>
      <c r="D261" s="1">
        <v>14</v>
      </c>
      <c r="E261" s="1">
        <v>256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2">
        <v>7.3999999999999996E-2</v>
      </c>
      <c r="O261" s="2">
        <v>8.3000000000000004E-2</v>
      </c>
      <c r="P261" s="2">
        <v>0.17799999999999999</v>
      </c>
      <c r="R261" s="4">
        <f>1+ROUNDDOWN((($C261-$H261+2*$J261)/$L261),0)</f>
        <v>14</v>
      </c>
      <c r="S261" s="4">
        <f>1+ROUNDDOWN((($D261-$I261+2*$K261)/$M261),0)</f>
        <v>14</v>
      </c>
      <c r="T261" s="2">
        <f t="shared" si="21"/>
        <v>0.33499999999999996</v>
      </c>
      <c r="U261" s="2">
        <f t="shared" si="22"/>
        <v>22.218475243243248</v>
      </c>
      <c r="V261" s="2">
        <f t="shared" si="22"/>
        <v>19.809242987951809</v>
      </c>
      <c r="W261" s="2">
        <f t="shared" si="22"/>
        <v>9.2368942022471909</v>
      </c>
      <c r="X261" t="s">
        <v>31</v>
      </c>
    </row>
    <row r="262" spans="2:24" x14ac:dyDescent="0.2">
      <c r="B262" s="1" t="s">
        <v>80</v>
      </c>
      <c r="C262" s="1">
        <v>28</v>
      </c>
      <c r="D262" s="1">
        <v>28</v>
      </c>
      <c r="E262" s="1">
        <v>512</v>
      </c>
      <c r="F262">
        <v>16</v>
      </c>
      <c r="G262" s="1">
        <v>1024</v>
      </c>
      <c r="H262" s="1">
        <v>1</v>
      </c>
      <c r="I262" s="1">
        <v>1</v>
      </c>
      <c r="J262" s="1">
        <v>0</v>
      </c>
      <c r="K262" s="1">
        <v>0</v>
      </c>
      <c r="L262" s="1">
        <v>2</v>
      </c>
      <c r="M262" s="1">
        <v>2</v>
      </c>
      <c r="N262" s="2">
        <v>0.127</v>
      </c>
      <c r="O262" s="2">
        <v>2.452</v>
      </c>
      <c r="P262" s="2">
        <v>0.248</v>
      </c>
      <c r="R262" s="4">
        <f t="shared" ref="R262:R269" si="25">1+ROUNDDOWN((($C262-$H262+2*$J262)/$L262),0)</f>
        <v>14</v>
      </c>
      <c r="S262" s="4">
        <f t="shared" ref="S262:S269" si="26">1+ROUNDDOWN((($D262-$I262+2*$K262)/$M262),0)</f>
        <v>14</v>
      </c>
      <c r="T262" s="2">
        <f t="shared" si="21"/>
        <v>2.827</v>
      </c>
      <c r="U262" s="2">
        <f t="shared" si="22"/>
        <v>25.892396346456696</v>
      </c>
      <c r="V262" s="2">
        <f t="shared" si="22"/>
        <v>1.3410825187601958</v>
      </c>
      <c r="W262" s="2">
        <f t="shared" si="22"/>
        <v>13.259412645161289</v>
      </c>
      <c r="X262" t="s">
        <v>31</v>
      </c>
    </row>
    <row r="263" spans="2:24" x14ac:dyDescent="0.2">
      <c r="B263" s="1" t="s">
        <v>80</v>
      </c>
      <c r="C263" s="1">
        <v>14</v>
      </c>
      <c r="D263" s="1">
        <v>14</v>
      </c>
      <c r="E263" s="1">
        <v>1024</v>
      </c>
      <c r="F263">
        <v>16</v>
      </c>
      <c r="G263" s="1">
        <v>256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8.7999999999999995E-2</v>
      </c>
      <c r="O263" s="2">
        <v>7.4999999999999997E-2</v>
      </c>
      <c r="P263" s="2">
        <v>0.17799999999999999</v>
      </c>
      <c r="R263" s="4">
        <f t="shared" si="25"/>
        <v>14</v>
      </c>
      <c r="S263" s="4">
        <f t="shared" si="26"/>
        <v>14</v>
      </c>
      <c r="T263" s="2">
        <f t="shared" si="21"/>
        <v>0.34099999999999997</v>
      </c>
      <c r="U263" s="2">
        <f t="shared" si="22"/>
        <v>18.683717818181819</v>
      </c>
      <c r="V263" s="2">
        <f t="shared" si="22"/>
        <v>21.922228906666668</v>
      </c>
      <c r="W263" s="2">
        <f t="shared" si="22"/>
        <v>9.2368942022471909</v>
      </c>
      <c r="X263" t="s">
        <v>31</v>
      </c>
    </row>
    <row r="264" spans="2:24" x14ac:dyDescent="0.2">
      <c r="B264" s="1" t="s">
        <v>80</v>
      </c>
      <c r="C264" s="1">
        <v>14</v>
      </c>
      <c r="D264" s="1">
        <v>14</v>
      </c>
      <c r="E264" s="1">
        <v>256</v>
      </c>
      <c r="F264">
        <v>16</v>
      </c>
      <c r="G264" s="1">
        <v>1024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1</v>
      </c>
      <c r="N264" s="2">
        <v>7.3999999999999996E-2</v>
      </c>
      <c r="O264" s="2">
        <v>8.3000000000000004E-2</v>
      </c>
      <c r="P264" s="2">
        <v>0.17799999999999999</v>
      </c>
      <c r="R264" s="4">
        <f t="shared" si="25"/>
        <v>14</v>
      </c>
      <c r="S264" s="4">
        <f t="shared" si="26"/>
        <v>14</v>
      </c>
      <c r="T264" s="2">
        <f t="shared" si="21"/>
        <v>0.33499999999999996</v>
      </c>
      <c r="U264" s="2">
        <f t="shared" si="22"/>
        <v>22.218475243243248</v>
      </c>
      <c r="V264" s="2">
        <f t="shared" si="22"/>
        <v>19.809242987951809</v>
      </c>
      <c r="W264" s="2">
        <f t="shared" si="22"/>
        <v>9.2368942022471909</v>
      </c>
      <c r="X264" t="s">
        <v>31</v>
      </c>
    </row>
    <row r="265" spans="2:24" x14ac:dyDescent="0.2">
      <c r="B265" s="1" t="s">
        <v>80</v>
      </c>
      <c r="C265" s="1">
        <v>14</v>
      </c>
      <c r="D265" s="1">
        <v>14</v>
      </c>
      <c r="E265" s="1">
        <v>1024</v>
      </c>
      <c r="F265">
        <v>16</v>
      </c>
      <c r="G265" s="1">
        <v>512</v>
      </c>
      <c r="H265" s="1">
        <v>1</v>
      </c>
      <c r="I265" s="1">
        <v>1</v>
      </c>
      <c r="J265" s="1">
        <v>0</v>
      </c>
      <c r="K265" s="1">
        <v>0</v>
      </c>
      <c r="L265" s="1">
        <v>2</v>
      </c>
      <c r="M265" s="1">
        <v>2</v>
      </c>
      <c r="N265" s="2">
        <v>8.5000000000000006E-2</v>
      </c>
      <c r="O265" s="2">
        <v>0.54100000000000004</v>
      </c>
      <c r="P265" s="2">
        <v>0.10199999999999999</v>
      </c>
      <c r="R265" s="4">
        <f t="shared" si="25"/>
        <v>7</v>
      </c>
      <c r="S265" s="4">
        <f t="shared" si="26"/>
        <v>7</v>
      </c>
      <c r="T265" s="2">
        <f t="shared" si="21"/>
        <v>0.72799999999999998</v>
      </c>
      <c r="U265" s="2">
        <f t="shared" si="22"/>
        <v>9.6715715764705887</v>
      </c>
      <c r="V265" s="2">
        <f t="shared" si="22"/>
        <v>1.5195630018484287</v>
      </c>
      <c r="W265" s="2">
        <f t="shared" si="22"/>
        <v>8.059642980392157</v>
      </c>
      <c r="X265" t="s">
        <v>31</v>
      </c>
    </row>
    <row r="266" spans="2:24" x14ac:dyDescent="0.2">
      <c r="B266" s="1" t="s">
        <v>80</v>
      </c>
      <c r="C266" s="1">
        <v>7</v>
      </c>
      <c r="D266" s="1">
        <v>7</v>
      </c>
      <c r="E266" s="1">
        <v>512</v>
      </c>
      <c r="F266">
        <v>16</v>
      </c>
      <c r="G266" s="1">
        <v>512</v>
      </c>
      <c r="H266" s="1">
        <v>3</v>
      </c>
      <c r="I266" s="1">
        <v>3</v>
      </c>
      <c r="J266" s="1">
        <v>1</v>
      </c>
      <c r="K266" s="1">
        <v>1</v>
      </c>
      <c r="L266" s="1">
        <v>1</v>
      </c>
      <c r="M266" s="1">
        <v>1</v>
      </c>
      <c r="N266" s="2">
        <v>0.254</v>
      </c>
      <c r="O266" s="2">
        <v>0.24399999999999999</v>
      </c>
      <c r="P266" s="2">
        <v>0.19800000000000001</v>
      </c>
      <c r="R266" s="4">
        <f t="shared" si="25"/>
        <v>7</v>
      </c>
      <c r="S266" s="4">
        <f t="shared" si="26"/>
        <v>7</v>
      </c>
      <c r="T266" s="2">
        <f t="shared" si="21"/>
        <v>0.69599999999999995</v>
      </c>
      <c r="U266" s="2">
        <f t="shared" si="22"/>
        <v>14.56447294488189</v>
      </c>
      <c r="V266" s="2">
        <f t="shared" si="22"/>
        <v>15.161377573770492</v>
      </c>
      <c r="W266" s="2">
        <f t="shared" si="22"/>
        <v>18.683717818181815</v>
      </c>
      <c r="X266" t="s">
        <v>31</v>
      </c>
    </row>
    <row r="267" spans="2:24" x14ac:dyDescent="0.2">
      <c r="B267" s="1" t="s">
        <v>80</v>
      </c>
      <c r="C267" s="1">
        <v>7</v>
      </c>
      <c r="D267" s="1">
        <v>7</v>
      </c>
      <c r="E267" s="1">
        <v>512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2">
        <v>5.2999999999999999E-2</v>
      </c>
      <c r="O267" s="2">
        <v>0.11700000000000001</v>
      </c>
      <c r="P267" s="2">
        <v>0.121</v>
      </c>
      <c r="R267" s="4">
        <f t="shared" si="25"/>
        <v>7</v>
      </c>
      <c r="S267" s="4">
        <f t="shared" si="26"/>
        <v>7</v>
      </c>
      <c r="T267" s="2">
        <f t="shared" si="21"/>
        <v>0.29100000000000004</v>
      </c>
      <c r="U267" s="2">
        <f t="shared" si="22"/>
        <v>31.022022037735848</v>
      </c>
      <c r="V267" s="2">
        <f t="shared" si="22"/>
        <v>14.052710837606837</v>
      </c>
      <c r="W267" s="2">
        <f t="shared" si="22"/>
        <v>13.588158413223141</v>
      </c>
      <c r="X267" t="s">
        <v>31</v>
      </c>
    </row>
    <row r="268" spans="2:24" x14ac:dyDescent="0.2">
      <c r="B268" s="1" t="s">
        <v>80</v>
      </c>
      <c r="C268" s="1">
        <v>14</v>
      </c>
      <c r="D268" s="1">
        <v>14</v>
      </c>
      <c r="E268" s="1">
        <v>1024</v>
      </c>
      <c r="F268">
        <v>16</v>
      </c>
      <c r="G268" s="1">
        <v>2048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2</v>
      </c>
      <c r="N268" s="2">
        <v>9.2999999999999999E-2</v>
      </c>
      <c r="O268" s="2">
        <v>0.84299999999999997</v>
      </c>
      <c r="P268" s="2">
        <v>0.251</v>
      </c>
      <c r="R268" s="4">
        <f t="shared" si="25"/>
        <v>7</v>
      </c>
      <c r="S268" s="4">
        <f t="shared" si="26"/>
        <v>7</v>
      </c>
      <c r="T268" s="2">
        <f t="shared" si="21"/>
        <v>1.1869999999999998</v>
      </c>
      <c r="U268" s="2">
        <f t="shared" si="22"/>
        <v>35.358433720430106</v>
      </c>
      <c r="V268" s="2">
        <f t="shared" si="22"/>
        <v>3.9007524744958482</v>
      </c>
      <c r="W268" s="2">
        <f t="shared" si="22"/>
        <v>13.100933609561753</v>
      </c>
      <c r="X268" t="s">
        <v>31</v>
      </c>
    </row>
    <row r="269" spans="2:24" x14ac:dyDescent="0.2">
      <c r="B269" s="1" t="s">
        <v>80</v>
      </c>
      <c r="C269" s="1">
        <v>7</v>
      </c>
      <c r="D269" s="1">
        <v>7</v>
      </c>
      <c r="E269" s="1">
        <v>2048</v>
      </c>
      <c r="F269">
        <v>16</v>
      </c>
      <c r="G269" s="1">
        <v>512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1</v>
      </c>
      <c r="N269" s="2">
        <v>0.124</v>
      </c>
      <c r="O269" s="2">
        <v>5.3999999999999999E-2</v>
      </c>
      <c r="P269" s="2">
        <v>0.12</v>
      </c>
      <c r="R269" s="4">
        <f t="shared" si="25"/>
        <v>7</v>
      </c>
      <c r="S269" s="4">
        <f t="shared" si="26"/>
        <v>7</v>
      </c>
      <c r="T269" s="2">
        <f t="shared" si="21"/>
        <v>0.29799999999999999</v>
      </c>
      <c r="U269" s="2">
        <f t="shared" si="22"/>
        <v>13.259412645161289</v>
      </c>
      <c r="V269" s="2">
        <f t="shared" si="22"/>
        <v>30.44754014814815</v>
      </c>
      <c r="W269" s="2">
        <f t="shared" si="22"/>
        <v>13.701393066666668</v>
      </c>
      <c r="X269" t="s">
        <v>31</v>
      </c>
    </row>
    <row r="270" spans="2:24" x14ac:dyDescent="0.2">
      <c r="B270" s="1"/>
    </row>
    <row r="271" spans="2:24" x14ac:dyDescent="0.2">
      <c r="B271" s="1"/>
    </row>
    <row r="272" spans="2:24" x14ac:dyDescent="0.2">
      <c r="B272" s="1"/>
      <c r="D272" t="s">
        <v>46</v>
      </c>
    </row>
    <row r="273" spans="1:13" x14ac:dyDescent="0.2">
      <c r="B273" s="1"/>
    </row>
    <row r="274" spans="1:13" x14ac:dyDescent="0.2">
      <c r="A274" t="s">
        <v>11</v>
      </c>
      <c r="B274" s="1"/>
      <c r="C274" t="s">
        <v>13</v>
      </c>
      <c r="D274" t="s">
        <v>3</v>
      </c>
      <c r="E274" t="s">
        <v>14</v>
      </c>
      <c r="G274" t="s">
        <v>17</v>
      </c>
      <c r="H274" t="s">
        <v>87</v>
      </c>
      <c r="I274" t="s">
        <v>86</v>
      </c>
      <c r="J274" t="s">
        <v>36</v>
      </c>
      <c r="K274" t="s">
        <v>89</v>
      </c>
      <c r="L274" t="s">
        <v>90</v>
      </c>
      <c r="M274" t="s">
        <v>88</v>
      </c>
    </row>
    <row r="275" spans="1:13" x14ac:dyDescent="0.2">
      <c r="B275" s="1"/>
    </row>
    <row r="276" spans="1:13" x14ac:dyDescent="0.2">
      <c r="B276" s="1" t="s">
        <v>75</v>
      </c>
      <c r="C276">
        <v>1760</v>
      </c>
      <c r="D276">
        <v>16</v>
      </c>
      <c r="E276">
        <v>50</v>
      </c>
      <c r="G276" s="2">
        <v>4.1559999999999997</v>
      </c>
      <c r="H276" s="2">
        <v>3.8839999999999999</v>
      </c>
      <c r="I276" s="2">
        <v>0.16800000000000001</v>
      </c>
      <c r="J276" s="2">
        <f>(2*$E276*$D276*$C276*$C276+$E276*$D276*$C276)/(G276/1000)/10^12</f>
        <v>1.1928700673724737</v>
      </c>
      <c r="K276" s="2">
        <f>(2*$E276*$D276*$C276*$C276+$E276*$D276*$C276)/(H276/1000)/10^12</f>
        <v>1.2764078269824923</v>
      </c>
      <c r="L276" s="2">
        <f>(2*$E276*$D276*$C276*$C276+$E276*$D276*$C276)/(I276/1000)/10^12</f>
        <v>29.509333333333331</v>
      </c>
      <c r="M276" s="2">
        <f t="shared" ref="M276:M287" si="27">G276+H276+I276</f>
        <v>8.2079999999999984</v>
      </c>
    </row>
    <row r="277" spans="1:13" x14ac:dyDescent="0.2">
      <c r="B277" s="1" t="s">
        <v>75</v>
      </c>
      <c r="C277">
        <v>1760</v>
      </c>
      <c r="D277">
        <v>32</v>
      </c>
      <c r="E277">
        <v>50</v>
      </c>
      <c r="G277" s="2">
        <v>4.6340000000000003</v>
      </c>
      <c r="H277" s="2">
        <v>3.8490000000000002</v>
      </c>
      <c r="I277" s="2">
        <v>0.24099999999999999</v>
      </c>
      <c r="J277" s="2">
        <f>(2*$E277*$D277*$C277*$C277+$E277*$D277*$C277)/(G277/1000)/10^12</f>
        <v>2.1396495468277945</v>
      </c>
      <c r="K277" s="2">
        <f>(2*$E277*$D277*$C277*$C277+$E277*$D277*$C277)/(H277/1000)/10^12</f>
        <v>2.5760290984671341</v>
      </c>
      <c r="L277" s="2">
        <f t="shared" ref="L277:L287" si="28">(2*$E277*$D277*$C277*$C277+$E277*$D277*$C277)/(I277/1000)/10^12</f>
        <v>41.141643153526971</v>
      </c>
      <c r="M277" s="2">
        <f t="shared" si="27"/>
        <v>8.7240000000000002</v>
      </c>
    </row>
    <row r="278" spans="1:13" x14ac:dyDescent="0.2">
      <c r="B278" s="1" t="s">
        <v>75</v>
      </c>
      <c r="C278">
        <v>1760</v>
      </c>
      <c r="D278">
        <v>64</v>
      </c>
      <c r="E278">
        <v>50</v>
      </c>
      <c r="G278" s="2">
        <v>4.8739999999999997</v>
      </c>
      <c r="H278" s="2">
        <v>4.476</v>
      </c>
      <c r="I278" s="2">
        <v>0.38900000000000001</v>
      </c>
      <c r="J278" s="2">
        <f>(2*$E278*$D278*$C278*$C278+$E278*$D278*$C278)/(G278/1000)/10^12</f>
        <v>4.0685826836274108</v>
      </c>
      <c r="K278" s="2">
        <f>(2*$E278*$D278*$C278*$C278+$E278*$D278*$C278)/(H278/1000)/10^12</f>
        <v>4.4303556747095625</v>
      </c>
      <c r="L278" s="2">
        <f t="shared" si="28"/>
        <v>50.977562982005139</v>
      </c>
      <c r="M278" s="2">
        <f t="shared" si="27"/>
        <v>9.738999999999999</v>
      </c>
    </row>
    <row r="279" spans="1:13" x14ac:dyDescent="0.2">
      <c r="A279">
        <f>2560*2560/1760/1760</f>
        <v>2.115702479338843</v>
      </c>
      <c r="B279" s="1" t="s">
        <v>75</v>
      </c>
      <c r="C279">
        <v>1760</v>
      </c>
      <c r="D279">
        <v>128</v>
      </c>
      <c r="E279">
        <v>50</v>
      </c>
      <c r="G279" s="2">
        <v>4.9480000000000004</v>
      </c>
      <c r="H279" s="2">
        <v>5.0369999999999999</v>
      </c>
      <c r="I279" s="2">
        <v>0.61199999999999999</v>
      </c>
      <c r="J279" s="2">
        <f>(2*$E279*$D279*$C279*$C279+$E279*$D279*$C279)/(G279/1000)/10^12</f>
        <v>8.0154696847210989</v>
      </c>
      <c r="K279" s="2">
        <f>(2*$E279*$D279*$C279*$C279+$E279*$D279*$C279)/(H279/1000)/10^12</f>
        <v>7.8738423664879891</v>
      </c>
      <c r="L279" s="2">
        <f t="shared" si="28"/>
        <v>64.804810457516339</v>
      </c>
      <c r="M279" s="2">
        <f t="shared" si="27"/>
        <v>10.597</v>
      </c>
    </row>
    <row r="280" spans="1:13" x14ac:dyDescent="0.2">
      <c r="B280" s="1" t="s">
        <v>75</v>
      </c>
      <c r="C280">
        <v>2048</v>
      </c>
      <c r="D280">
        <v>16</v>
      </c>
      <c r="E280">
        <v>50</v>
      </c>
      <c r="G280" s="2">
        <v>4.8550000000000004</v>
      </c>
      <c r="H280" s="2">
        <v>4.74</v>
      </c>
      <c r="I280" s="2">
        <v>0.20300000000000001</v>
      </c>
      <c r="J280" s="2">
        <f>(2*$E280*$D280*$C280*$C280+$E280*$D280*$C280)/(G280/1000)/10^12</f>
        <v>1.382600370751802</v>
      </c>
      <c r="K280" s="2">
        <f>(2*$E280*$D280*$C280*$C280+$E280*$D280*$C280)/(H280/1000)/10^12</f>
        <v>1.4161444725738397</v>
      </c>
      <c r="L280" s="2">
        <f t="shared" si="28"/>
        <v>33.066624630541874</v>
      </c>
      <c r="M280" s="2">
        <f t="shared" si="27"/>
        <v>9.798</v>
      </c>
    </row>
    <row r="281" spans="1:13" x14ac:dyDescent="0.2">
      <c r="B281" s="1" t="s">
        <v>75</v>
      </c>
      <c r="C281">
        <v>2048</v>
      </c>
      <c r="D281">
        <v>32</v>
      </c>
      <c r="E281">
        <v>50</v>
      </c>
      <c r="G281" s="2">
        <v>4.8769999999999998</v>
      </c>
      <c r="H281" s="2">
        <v>4.9169999999999998</v>
      </c>
      <c r="I281" s="2">
        <v>0.27600000000000002</v>
      </c>
      <c r="J281" s="2">
        <f>(2*$E281*$D281*$C281*$C281+$E281*$D281*$C281)/(G281/1000)/10^12</f>
        <v>2.7527270043059264</v>
      </c>
      <c r="K281" s="2">
        <f>(2*$E281*$D281*$C281*$C281+$E281*$D281*$C281)/(H281/1000)/10^12</f>
        <v>2.7303334553589589</v>
      </c>
      <c r="L281" s="2">
        <f t="shared" si="28"/>
        <v>48.641484057971006</v>
      </c>
      <c r="M281" s="2">
        <f t="shared" si="27"/>
        <v>10.07</v>
      </c>
    </row>
    <row r="282" spans="1:13" x14ac:dyDescent="0.2">
      <c r="B282" s="1" t="s">
        <v>75</v>
      </c>
      <c r="C282">
        <v>2048</v>
      </c>
      <c r="D282">
        <v>64</v>
      </c>
      <c r="E282">
        <v>50</v>
      </c>
      <c r="G282" s="2">
        <v>4.9340000000000002</v>
      </c>
      <c r="H282" s="2">
        <v>4.9960000000000004</v>
      </c>
      <c r="I282" s="2">
        <v>0.45100000000000001</v>
      </c>
      <c r="J282" s="2">
        <f>(2*$E282*$D282*$C282*$C282+$E282*$D282*$C282)/(G282/1000)/10^12</f>
        <v>5.4418522902310498</v>
      </c>
      <c r="K282" s="2">
        <f>(2*$E282*$D282*$C282*$C282+$E282*$D282*$C282)/(H282/1000)/10^12</f>
        <v>5.374319295436349</v>
      </c>
      <c r="L282" s="2">
        <f t="shared" si="28"/>
        <v>59.534588026607537</v>
      </c>
      <c r="M282" s="2">
        <f t="shared" si="27"/>
        <v>10.381</v>
      </c>
    </row>
    <row r="283" spans="1:13" x14ac:dyDescent="0.2">
      <c r="A283">
        <f>2560*2560/2048/2048</f>
        <v>1.5625</v>
      </c>
      <c r="B283" s="1" t="s">
        <v>75</v>
      </c>
      <c r="C283">
        <v>2048</v>
      </c>
      <c r="D283">
        <v>128</v>
      </c>
      <c r="E283">
        <v>50</v>
      </c>
      <c r="G283" s="2">
        <v>4.9219999999999997</v>
      </c>
      <c r="H283" s="2">
        <v>5.0540000000000003</v>
      </c>
      <c r="I283" s="2">
        <v>0.75700000000000001</v>
      </c>
      <c r="J283" s="2">
        <f>(2*$E283*$D283*$C283*$C283+$E283*$D283*$C283)/(G283/1000)/10^12</f>
        <v>10.910239414872004</v>
      </c>
      <c r="K283" s="2">
        <f>(2*$E283*$D283*$C283*$C283+$E283*$D283*$C283)/(H283/1000)/10^12</f>
        <v>10.625286584883259</v>
      </c>
      <c r="L283" s="2">
        <f t="shared" si="28"/>
        <v>70.938174900924707</v>
      </c>
      <c r="M283" s="2">
        <f t="shared" si="27"/>
        <v>10.732999999999999</v>
      </c>
    </row>
    <row r="284" spans="1:13" x14ac:dyDescent="0.2">
      <c r="B284" s="1" t="s">
        <v>75</v>
      </c>
      <c r="C284">
        <v>2560</v>
      </c>
      <c r="D284">
        <v>16</v>
      </c>
      <c r="E284">
        <v>50</v>
      </c>
      <c r="G284" s="2">
        <v>5.2750000000000004</v>
      </c>
      <c r="H284" s="2">
        <v>5.0170000000000003</v>
      </c>
      <c r="I284" s="2">
        <v>0.252</v>
      </c>
      <c r="J284" s="2">
        <f>(2*$E284*$D284*$C284*$C284+$E284*$D284*$C284)/(G284/1000)/10^12</f>
        <v>1.9882100473933648</v>
      </c>
      <c r="K284" s="2">
        <f>(2*$E284*$D284*$C284*$C284+$E284*$D284*$C284)/(H284/1000)/10^12</f>
        <v>2.0904540562088894</v>
      </c>
      <c r="L284" s="2">
        <f t="shared" si="28"/>
        <v>41.618285714285712</v>
      </c>
      <c r="M284" s="2">
        <f t="shared" si="27"/>
        <v>10.544000000000002</v>
      </c>
    </row>
    <row r="285" spans="1:13" x14ac:dyDescent="0.2">
      <c r="B285" s="1" t="s">
        <v>75</v>
      </c>
      <c r="C285">
        <v>2560</v>
      </c>
      <c r="D285">
        <v>32</v>
      </c>
      <c r="E285">
        <v>50</v>
      </c>
      <c r="G285" s="2">
        <v>5.141</v>
      </c>
      <c r="H285" s="2">
        <v>4.9710000000000001</v>
      </c>
      <c r="I285" s="2">
        <v>0.39</v>
      </c>
      <c r="J285" s="2">
        <f>(2*$E285*$D285*$C285*$C285+$E285*$D285*$C285)/(G285/1000)/10^12</f>
        <v>4.0800653569344485</v>
      </c>
      <c r="K285" s="2">
        <f>(2*$E285*$D285*$C285*$C285+$E285*$D285*$C285)/(H285/1000)/10^12</f>
        <v>4.219596861798431</v>
      </c>
      <c r="L285" s="2">
        <f t="shared" si="28"/>
        <v>53.783630769230776</v>
      </c>
      <c r="M285" s="2">
        <f t="shared" si="27"/>
        <v>10.502000000000001</v>
      </c>
    </row>
    <row r="286" spans="1:13" x14ac:dyDescent="0.2">
      <c r="B286" s="1" t="s">
        <v>75</v>
      </c>
      <c r="C286">
        <v>2560</v>
      </c>
      <c r="D286">
        <v>64</v>
      </c>
      <c r="E286">
        <v>50</v>
      </c>
      <c r="G286" s="2">
        <v>5.9649999999999999</v>
      </c>
      <c r="H286" s="2">
        <v>5.0339999999999998</v>
      </c>
      <c r="I286" s="2">
        <v>0.59599999999999997</v>
      </c>
      <c r="J286" s="2">
        <f>(2*$E286*$D286*$C286*$C286+$E286*$D286*$C286)/(G286/1000)/10^12</f>
        <v>7.0328972338642082</v>
      </c>
      <c r="K286" s="2">
        <f>(2*$E286*$D286*$C286*$C286+$E286*$D286*$C286)/(H286/1000)/10^12</f>
        <v>8.3335780691299188</v>
      </c>
      <c r="L286" s="2">
        <f t="shared" si="28"/>
        <v>70.387973154362427</v>
      </c>
      <c r="M286" s="2">
        <f t="shared" si="27"/>
        <v>11.594999999999999</v>
      </c>
    </row>
    <row r="287" spans="1:13" x14ac:dyDescent="0.2">
      <c r="B287" s="1" t="s">
        <v>75</v>
      </c>
      <c r="C287">
        <v>2560</v>
      </c>
      <c r="D287">
        <v>128</v>
      </c>
      <c r="E287">
        <v>50</v>
      </c>
      <c r="G287" s="2">
        <v>6.0890000000000004</v>
      </c>
      <c r="H287" s="2">
        <v>5.0999999999999996</v>
      </c>
      <c r="I287" s="2">
        <v>1.0029999999999999</v>
      </c>
      <c r="J287" s="2">
        <f>(2*$E287*$D287*$C287*$C287+$E287*$D287*$C287)/(G287/1000)/10^12</f>
        <v>13.77935030382657</v>
      </c>
      <c r="K287" s="2">
        <f>(2*$E287*$D287*$C287*$C287+$E287*$D287*$C287)/(H287/1000)/10^12</f>
        <v>16.451463529411765</v>
      </c>
      <c r="L287" s="2">
        <f t="shared" si="28"/>
        <v>83.651509471585257</v>
      </c>
      <c r="M287" s="2">
        <f t="shared" si="27"/>
        <v>12.192</v>
      </c>
    </row>
    <row r="288" spans="1:13" x14ac:dyDescent="0.2">
      <c r="B288" s="1"/>
      <c r="G288" s="2"/>
      <c r="H288" s="2"/>
    </row>
    <row r="289" spans="1:13" x14ac:dyDescent="0.2">
      <c r="B289" s="1"/>
      <c r="G289" s="2"/>
      <c r="H289" s="2"/>
    </row>
    <row r="290" spans="1:13" x14ac:dyDescent="0.2">
      <c r="B290" s="1"/>
      <c r="G290" s="2"/>
      <c r="H290" s="2"/>
    </row>
    <row r="291" spans="1:13" x14ac:dyDescent="0.2">
      <c r="A291" t="s">
        <v>12</v>
      </c>
      <c r="B291" s="1" t="s">
        <v>81</v>
      </c>
      <c r="C291" t="s">
        <v>13</v>
      </c>
      <c r="D291" t="s">
        <v>3</v>
      </c>
      <c r="E291" t="s">
        <v>14</v>
      </c>
      <c r="G291" t="s">
        <v>17</v>
      </c>
      <c r="H291" t="s">
        <v>87</v>
      </c>
      <c r="I291" t="s">
        <v>86</v>
      </c>
      <c r="J291" t="s">
        <v>36</v>
      </c>
      <c r="K291" t="s">
        <v>89</v>
      </c>
      <c r="L291" t="s">
        <v>90</v>
      </c>
      <c r="M291" t="s">
        <v>88</v>
      </c>
    </row>
    <row r="292" spans="1:13" x14ac:dyDescent="0.2">
      <c r="B292" s="1" t="s">
        <v>70</v>
      </c>
      <c r="C292">
        <v>512</v>
      </c>
      <c r="D292">
        <v>16</v>
      </c>
      <c r="E292">
        <v>25</v>
      </c>
      <c r="G292" s="2">
        <v>1.653</v>
      </c>
      <c r="H292" s="2">
        <v>1.9450000000000001</v>
      </c>
      <c r="I292" s="2">
        <v>4.9000000000000002E-2</v>
      </c>
      <c r="J292" s="2">
        <f>(8*$E292*$D292*$C292*$C292)/(G292/1000)/10^12</f>
        <v>0.50747779794313375</v>
      </c>
      <c r="K292" s="2">
        <f>(8*$E292*$D292*$C292*$C292)/(H292/1000)/10^12</f>
        <v>0.43129089974293056</v>
      </c>
      <c r="L292" s="2">
        <f>(8*$E292*$D292*$C292*$C292)/(I292/1000)/10^12</f>
        <v>17.119608163265305</v>
      </c>
      <c r="M292" s="2">
        <f t="shared" ref="M292:M313" si="29">G292+H292+I292</f>
        <v>3.6469999999999998</v>
      </c>
    </row>
    <row r="293" spans="1:13" x14ac:dyDescent="0.2">
      <c r="B293" s="1" t="s">
        <v>70</v>
      </c>
      <c r="C293">
        <v>512</v>
      </c>
      <c r="D293">
        <v>32</v>
      </c>
      <c r="E293">
        <v>25</v>
      </c>
      <c r="G293" s="2">
        <v>2.431</v>
      </c>
      <c r="H293" s="2">
        <v>1.998</v>
      </c>
      <c r="I293" s="2">
        <v>8.5000000000000006E-2</v>
      </c>
      <c r="J293" s="2">
        <f>(8*$E293*$D293*$C293*$C293)/(G293/1000)/10^12</f>
        <v>0.6901364047716988</v>
      </c>
      <c r="K293" s="2">
        <f>(8*$E293*$D293*$C293*$C293)/(H293/1000)/10^12</f>
        <v>0.83970050050050038</v>
      </c>
      <c r="L293" s="2">
        <f t="shared" ref="L293:L313" si="30">(8*$E293*$D293*$C293*$C293)/(I293/1000)/10^12</f>
        <v>19.737901176470587</v>
      </c>
      <c r="M293" s="2">
        <f t="shared" si="29"/>
        <v>4.5140000000000002</v>
      </c>
    </row>
    <row r="294" spans="1:13" x14ac:dyDescent="0.2">
      <c r="B294" s="1" t="s">
        <v>70</v>
      </c>
      <c r="C294">
        <v>512</v>
      </c>
      <c r="D294">
        <v>64</v>
      </c>
      <c r="E294">
        <v>25</v>
      </c>
      <c r="G294" s="2">
        <v>2.44</v>
      </c>
      <c r="H294" s="2">
        <v>2</v>
      </c>
      <c r="I294" s="2">
        <v>0.13500000000000001</v>
      </c>
      <c r="J294" s="2">
        <f>(8*$E294*$D294*$C294*$C294)/(G294/1000)/10^12</f>
        <v>1.3751816393442624</v>
      </c>
      <c r="K294" s="2">
        <f>(8*$E294*$D294*$C294*$C294)/(H294/1000)/10^12</f>
        <v>1.6777215999999999</v>
      </c>
      <c r="L294" s="2">
        <f t="shared" si="30"/>
        <v>24.855134814814818</v>
      </c>
      <c r="M294" s="2">
        <f t="shared" si="29"/>
        <v>4.5749999999999993</v>
      </c>
    </row>
    <row r="295" spans="1:13" x14ac:dyDescent="0.2">
      <c r="B295" s="1" t="s">
        <v>70</v>
      </c>
      <c r="C295">
        <v>512</v>
      </c>
      <c r="D295">
        <v>128</v>
      </c>
      <c r="E295">
        <v>25</v>
      </c>
      <c r="G295" s="2">
        <v>1.6779999999999999</v>
      </c>
      <c r="H295" s="2">
        <v>1.9990000000000001</v>
      </c>
      <c r="I295" s="2">
        <v>0.20100000000000001</v>
      </c>
      <c r="J295" s="2">
        <f>(8*$E295*$D295*$C295*$C295)/(G295/1000)/10^12</f>
        <v>3.9993363528009538</v>
      </c>
      <c r="K295" s="2">
        <f>(8*$E295*$D295*$C295*$C295)/(H295/1000)/10^12</f>
        <v>3.3571217608804402</v>
      </c>
      <c r="L295" s="2">
        <f t="shared" si="30"/>
        <v>33.387494527363181</v>
      </c>
      <c r="M295" s="2">
        <f t="shared" si="29"/>
        <v>3.8780000000000001</v>
      </c>
    </row>
    <row r="296" spans="1:13" x14ac:dyDescent="0.2">
      <c r="B296" s="1" t="s">
        <v>70</v>
      </c>
      <c r="C296">
        <v>1024</v>
      </c>
      <c r="D296">
        <v>16</v>
      </c>
      <c r="E296">
        <v>25</v>
      </c>
      <c r="G296" s="2">
        <v>1.726</v>
      </c>
      <c r="H296" s="2">
        <v>2.5910000000000002</v>
      </c>
      <c r="I296" s="2">
        <v>0.153</v>
      </c>
      <c r="J296" s="2">
        <f>(8*$E296*$D296*$C296*$C296)/(G296/1000)/10^12</f>
        <v>1.9440574739281578</v>
      </c>
      <c r="K296" s="2">
        <f>(8*$E296*$D296*$C296*$C296)/(H296/1000)/10^12</f>
        <v>1.2950379004245467</v>
      </c>
      <c r="L296" s="2">
        <f t="shared" si="30"/>
        <v>21.931001307189543</v>
      </c>
      <c r="M296" s="2">
        <f t="shared" si="29"/>
        <v>4.47</v>
      </c>
    </row>
    <row r="297" spans="1:13" x14ac:dyDescent="0.2">
      <c r="B297" s="1" t="s">
        <v>70</v>
      </c>
      <c r="C297">
        <v>1024</v>
      </c>
      <c r="D297">
        <v>32</v>
      </c>
      <c r="E297">
        <v>25</v>
      </c>
      <c r="G297" s="2">
        <v>1.7270000000000001</v>
      </c>
      <c r="H297" s="2">
        <v>2.6139999999999999</v>
      </c>
      <c r="I297" s="2">
        <v>0.19400000000000001</v>
      </c>
      <c r="J297" s="2">
        <f>(8*$E297*$D297*$C297*$C297)/(G297/1000)/10^12</f>
        <v>3.8858635784597571</v>
      </c>
      <c r="K297" s="2">
        <f>(8*$E297*$D297*$C297*$C297)/(H297/1000)/10^12</f>
        <v>2.567286304514155</v>
      </c>
      <c r="L297" s="2">
        <f t="shared" si="30"/>
        <v>34.592197938144331</v>
      </c>
      <c r="M297" s="2">
        <f t="shared" si="29"/>
        <v>4.5350000000000001</v>
      </c>
    </row>
    <row r="298" spans="1:13" x14ac:dyDescent="0.2">
      <c r="B298" s="1" t="s">
        <v>70</v>
      </c>
      <c r="C298">
        <v>1024</v>
      </c>
      <c r="D298">
        <v>64</v>
      </c>
      <c r="E298">
        <v>25</v>
      </c>
      <c r="G298" s="2">
        <v>1.752</v>
      </c>
      <c r="H298" s="2">
        <v>2.6219999999999999</v>
      </c>
      <c r="I298" s="2">
        <v>0.28199999999999997</v>
      </c>
      <c r="J298" s="2">
        <f>(8*$E298*$D298*$C298*$C298)/(G298/1000)/10^12</f>
        <v>7.6608292237442921</v>
      </c>
      <c r="K298" s="2">
        <f>(8*$E298*$D298*$C298*$C298)/(H298/1000)/10^12</f>
        <v>5.1189064836003055</v>
      </c>
      <c r="L298" s="2">
        <f t="shared" si="30"/>
        <v>47.594939007092201</v>
      </c>
      <c r="M298" s="2">
        <f t="shared" si="29"/>
        <v>4.6559999999999997</v>
      </c>
    </row>
    <row r="299" spans="1:13" x14ac:dyDescent="0.2">
      <c r="B299" s="1" t="s">
        <v>70</v>
      </c>
      <c r="C299">
        <v>1024</v>
      </c>
      <c r="D299">
        <v>128</v>
      </c>
      <c r="E299">
        <v>25</v>
      </c>
      <c r="G299" s="2">
        <v>2.46</v>
      </c>
      <c r="H299" s="2">
        <v>2.6459999999999999</v>
      </c>
      <c r="I299" s="2">
        <v>0.45</v>
      </c>
      <c r="J299" s="2">
        <f>(8*$E299*$D299*$C299*$C299)/(G299/1000)/10^12</f>
        <v>10.912010406504065</v>
      </c>
      <c r="K299" s="2">
        <f>(8*$E299*$D299*$C299*$C299)/(H299/1000)/10^12</f>
        <v>10.144952985638701</v>
      </c>
      <c r="L299" s="2">
        <f t="shared" si="30"/>
        <v>59.652323555555554</v>
      </c>
      <c r="M299" s="2">
        <f t="shared" si="29"/>
        <v>5.556</v>
      </c>
    </row>
    <row r="300" spans="1:13" x14ac:dyDescent="0.2">
      <c r="B300" s="1" t="s">
        <v>70</v>
      </c>
      <c r="C300">
        <v>2048</v>
      </c>
      <c r="D300">
        <v>16</v>
      </c>
      <c r="E300">
        <v>25</v>
      </c>
      <c r="G300" s="2">
        <v>3.456</v>
      </c>
      <c r="H300" s="2">
        <v>3.2770000000000001</v>
      </c>
      <c r="I300" s="2">
        <v>0.36799999999999999</v>
      </c>
      <c r="J300" s="2">
        <f>(8*$E300*$D300*$C300*$C300)/(G300/1000)/10^12</f>
        <v>3.8836148148148149</v>
      </c>
      <c r="K300" s="2">
        <f>(8*$E300*$D300*$C300*$C300)/(H300/1000)/10^12</f>
        <v>4.0957500152578579</v>
      </c>
      <c r="L300" s="2">
        <f t="shared" si="30"/>
        <v>36.472208695652171</v>
      </c>
      <c r="M300" s="2">
        <f t="shared" si="29"/>
        <v>7.1010000000000009</v>
      </c>
    </row>
    <row r="301" spans="1:13" x14ac:dyDescent="0.2">
      <c r="B301" s="1" t="s">
        <v>70</v>
      </c>
      <c r="C301">
        <v>2048</v>
      </c>
      <c r="D301">
        <v>32</v>
      </c>
      <c r="E301">
        <v>25</v>
      </c>
      <c r="G301" s="2">
        <v>3.7</v>
      </c>
      <c r="H301" s="2">
        <v>3.4670000000000001</v>
      </c>
      <c r="I301" s="2">
        <v>0.48799999999999999</v>
      </c>
      <c r="J301" s="2">
        <f>(8*$E301*$D301*$C301*$C301)/(G301/1000)/10^12</f>
        <v>7.2550123243243245</v>
      </c>
      <c r="K301" s="2">
        <f>(8*$E301*$D301*$C301*$C301)/(H301/1000)/10^12</f>
        <v>7.7425859821171041</v>
      </c>
      <c r="L301" s="2">
        <f t="shared" si="30"/>
        <v>55.007265573770489</v>
      </c>
      <c r="M301" s="2">
        <f t="shared" si="29"/>
        <v>7.6549999999999994</v>
      </c>
    </row>
    <row r="302" spans="1:13" x14ac:dyDescent="0.2">
      <c r="B302" s="1" t="s">
        <v>70</v>
      </c>
      <c r="C302">
        <v>2048</v>
      </c>
      <c r="D302">
        <v>64</v>
      </c>
      <c r="E302">
        <v>25</v>
      </c>
      <c r="G302" s="2">
        <v>3.899</v>
      </c>
      <c r="H302" s="2">
        <v>3.28</v>
      </c>
      <c r="I302" s="2">
        <v>0.77500000000000002</v>
      </c>
      <c r="J302" s="2">
        <f>(8*$E302*$D302*$C302*$C302)/(G302/1000)/10^12</f>
        <v>13.769451449089511</v>
      </c>
      <c r="K302" s="2">
        <f>(8*$E302*$D302*$C302*$C302)/(H302/1000)/10^12</f>
        <v>16.368015609756096</v>
      </c>
      <c r="L302" s="2">
        <f t="shared" si="30"/>
        <v>69.273666064516135</v>
      </c>
      <c r="M302" s="2">
        <f t="shared" si="29"/>
        <v>7.9540000000000006</v>
      </c>
    </row>
    <row r="303" spans="1:13" x14ac:dyDescent="0.2">
      <c r="B303" s="1" t="s">
        <v>70</v>
      </c>
      <c r="C303">
        <v>2048</v>
      </c>
      <c r="D303">
        <v>128</v>
      </c>
      <c r="E303">
        <v>25</v>
      </c>
      <c r="G303" s="2">
        <v>4.0289999999999999</v>
      </c>
      <c r="H303" s="2">
        <v>3.9580000000000002</v>
      </c>
      <c r="I303" s="2">
        <v>1.319</v>
      </c>
      <c r="J303" s="2">
        <f>(8*$E303*$D303*$C303*$C303)/(G303/1000)/10^12</f>
        <v>26.650330702407548</v>
      </c>
      <c r="K303" s="2">
        <f>(8*$E303*$D303*$C303*$C303)/(H303/1000)/10^12</f>
        <v>27.12839373420919</v>
      </c>
      <c r="L303" s="2">
        <f t="shared" si="30"/>
        <v>81.405748597422303</v>
      </c>
      <c r="M303" s="2">
        <f t="shared" si="29"/>
        <v>9.3060000000000009</v>
      </c>
    </row>
    <row r="304" spans="1:13" x14ac:dyDescent="0.2">
      <c r="B304" s="1" t="s">
        <v>69</v>
      </c>
      <c r="C304">
        <v>4096</v>
      </c>
      <c r="D304">
        <v>16</v>
      </c>
      <c r="E304">
        <v>25</v>
      </c>
      <c r="G304" s="2">
        <v>6.8419999999999996</v>
      </c>
      <c r="H304" s="2">
        <v>6.1050000000000004</v>
      </c>
      <c r="I304" s="2">
        <v>1.147</v>
      </c>
      <c r="J304" s="2">
        <f>(8*$E304*$D304*$C304*$C304)/(G304/1000)/10^12</f>
        <v>7.8466955860859393</v>
      </c>
      <c r="K304" s="2">
        <f>(8*$E304*$D304*$C304*$C304)/(H304/1000)/10^12</f>
        <v>8.7939543325143319</v>
      </c>
      <c r="L304" s="2">
        <f t="shared" si="30"/>
        <v>46.806531124673064</v>
      </c>
      <c r="M304" s="2">
        <f t="shared" si="29"/>
        <v>14.093999999999999</v>
      </c>
    </row>
    <row r="305" spans="1:13" x14ac:dyDescent="0.2">
      <c r="B305" s="1" t="s">
        <v>69</v>
      </c>
      <c r="C305">
        <v>4096</v>
      </c>
      <c r="D305">
        <v>32</v>
      </c>
      <c r="E305">
        <v>25</v>
      </c>
      <c r="G305" s="2">
        <v>6.5209999999999999</v>
      </c>
      <c r="H305" s="2">
        <v>6.3150000000000004</v>
      </c>
      <c r="I305" s="2">
        <v>1.577</v>
      </c>
      <c r="J305" s="2">
        <f>(8*$E305*$D305*$C305*$C305)/(G305/1000)/10^12</f>
        <v>16.465907437509586</v>
      </c>
      <c r="K305" s="2">
        <f>(8*$E305*$D305*$C305*$C305)/(H305/1000)/10^12</f>
        <v>17.00303759303246</v>
      </c>
      <c r="L305" s="2">
        <f t="shared" si="30"/>
        <v>68.087623589093212</v>
      </c>
      <c r="M305" s="2">
        <f t="shared" si="29"/>
        <v>14.413</v>
      </c>
    </row>
    <row r="306" spans="1:13" x14ac:dyDescent="0.2">
      <c r="B306" s="1" t="s">
        <v>69</v>
      </c>
      <c r="C306">
        <v>4096</v>
      </c>
      <c r="D306">
        <v>64</v>
      </c>
      <c r="E306">
        <v>25</v>
      </c>
      <c r="G306" s="2">
        <v>6.9560000000000004</v>
      </c>
      <c r="H306" s="2">
        <v>6.3609999999999998</v>
      </c>
      <c r="I306" s="2">
        <v>2.5910000000000002</v>
      </c>
      <c r="J306" s="2">
        <f>(8*$E306*$D306*$C306*$C306)/(G306/1000)/10^12</f>
        <v>30.872392869465209</v>
      </c>
      <c r="K306" s="2">
        <f>(8*$E306*$D306*$C306*$C306)/(H306/1000)/10^12</f>
        <v>33.760157962584501</v>
      </c>
      <c r="L306" s="2">
        <f t="shared" si="30"/>
        <v>82.882425627170988</v>
      </c>
      <c r="M306" s="2">
        <f t="shared" si="29"/>
        <v>15.908000000000001</v>
      </c>
    </row>
    <row r="307" spans="1:13" ht="16" customHeight="1" x14ac:dyDescent="0.2">
      <c r="B307" s="1" t="s">
        <v>69</v>
      </c>
      <c r="C307">
        <v>4096</v>
      </c>
      <c r="D307">
        <v>128</v>
      </c>
      <c r="E307">
        <v>25</v>
      </c>
      <c r="G307" s="2">
        <v>7.532</v>
      </c>
      <c r="H307" s="2">
        <v>7.08</v>
      </c>
      <c r="I307" s="2">
        <v>4.59</v>
      </c>
      <c r="J307" s="2">
        <f>(8*$E307*$D307*$C307*$C307)/(G307/1000)/10^12</f>
        <v>57.022932766861388</v>
      </c>
      <c r="K307" s="2">
        <f>(8*$E307*$D307*$C307*$C307)/(H307/1000)/10^12</f>
        <v>60.663379887005647</v>
      </c>
      <c r="L307" s="2">
        <f t="shared" si="30"/>
        <v>93.572272244008715</v>
      </c>
      <c r="M307" s="2">
        <f t="shared" si="29"/>
        <v>19.201999999999998</v>
      </c>
    </row>
    <row r="308" spans="1:13" x14ac:dyDescent="0.2">
      <c r="B308" s="1" t="s">
        <v>69</v>
      </c>
      <c r="C308">
        <v>1536</v>
      </c>
      <c r="D308">
        <v>8</v>
      </c>
      <c r="E308">
        <v>50</v>
      </c>
      <c r="G308" s="2">
        <v>5.9870000000000001</v>
      </c>
      <c r="H308" s="2">
        <v>5.0119999999999996</v>
      </c>
      <c r="I308" s="2">
        <v>0.26200000000000001</v>
      </c>
      <c r="J308" s="2">
        <f>(8*$E308*$D308*$C308*$C308)/(G308/1000)/10^12</f>
        <v>1.2610234174043762</v>
      </c>
      <c r="K308" s="2">
        <f>(8*$E308*$D308*$C308*$C308)/(H308/1000)/10^12</f>
        <v>1.5063342378292099</v>
      </c>
      <c r="L308" s="2">
        <f t="shared" si="30"/>
        <v>28.815829007633585</v>
      </c>
      <c r="M308" s="2">
        <f t="shared" si="29"/>
        <v>11.260999999999999</v>
      </c>
    </row>
    <row r="309" spans="1:13" x14ac:dyDescent="0.2">
      <c r="B309" s="1" t="s">
        <v>69</v>
      </c>
      <c r="C309">
        <v>1536</v>
      </c>
      <c r="D309">
        <v>16</v>
      </c>
      <c r="E309">
        <v>50</v>
      </c>
      <c r="G309" s="2">
        <v>6.117</v>
      </c>
      <c r="H309" s="2">
        <v>4.9950000000000001</v>
      </c>
      <c r="I309" s="2">
        <v>0.32900000000000001</v>
      </c>
      <c r="J309" s="2">
        <f>(8*$E309*$D309*$C309*$C309)/(G309/1000)/10^12</f>
        <v>2.4684476704266798</v>
      </c>
      <c r="K309" s="2">
        <f>(8*$E309*$D309*$C309*$C309)/(H309/1000)/10^12</f>
        <v>3.0229218018018016</v>
      </c>
      <c r="L309" s="2">
        <f t="shared" si="30"/>
        <v>45.895119756838895</v>
      </c>
      <c r="M309" s="2">
        <f t="shared" si="29"/>
        <v>11.441000000000001</v>
      </c>
    </row>
    <row r="310" spans="1:13" x14ac:dyDescent="0.2">
      <c r="B310" s="1" t="s">
        <v>69</v>
      </c>
      <c r="C310">
        <v>1536</v>
      </c>
      <c r="D310">
        <v>32</v>
      </c>
      <c r="E310">
        <v>50</v>
      </c>
      <c r="G310" s="2">
        <v>6.298</v>
      </c>
      <c r="H310" s="2">
        <v>5.0780000000000003</v>
      </c>
      <c r="I310" s="2">
        <v>0.48</v>
      </c>
      <c r="J310" s="2">
        <f>(8*$E310*$D310*$C310*$C310)/(G310/1000)/10^12</f>
        <v>4.7950125119085429</v>
      </c>
      <c r="K310" s="2">
        <f>(8*$E310*$D310*$C310*$C310)/(H310/1000)/10^12</f>
        <v>5.9470241827491135</v>
      </c>
      <c r="L310" s="2">
        <f t="shared" si="30"/>
        <v>62.914560000000009</v>
      </c>
      <c r="M310" s="2">
        <f t="shared" si="29"/>
        <v>11.856000000000002</v>
      </c>
    </row>
    <row r="311" spans="1:13" x14ac:dyDescent="0.2">
      <c r="B311" s="1" t="s">
        <v>73</v>
      </c>
      <c r="C311">
        <v>256</v>
      </c>
      <c r="D311">
        <v>16</v>
      </c>
      <c r="E311">
        <v>150</v>
      </c>
      <c r="G311" s="2">
        <v>6.8140000000000001</v>
      </c>
      <c r="H311" s="2">
        <v>6.7770000000000001</v>
      </c>
      <c r="I311" s="2">
        <v>6.9000000000000006E-2</v>
      </c>
      <c r="J311" s="2">
        <f>(8*$E311*$D311*$C311*$C311)/(G311/1000)/10^12</f>
        <v>0.18466263574992664</v>
      </c>
      <c r="K311" s="2">
        <f>(8*$E311*$D311*$C311*$C311)/(H311/1000)/10^12</f>
        <v>0.18567082779991148</v>
      </c>
      <c r="L311" s="2">
        <f t="shared" si="30"/>
        <v>18.236104347826085</v>
      </c>
      <c r="M311" s="2">
        <f t="shared" si="29"/>
        <v>13.660000000000002</v>
      </c>
    </row>
    <row r="312" spans="1:13" x14ac:dyDescent="0.2">
      <c r="B312" s="1" t="s">
        <v>73</v>
      </c>
      <c r="C312">
        <v>256</v>
      </c>
      <c r="D312">
        <v>32</v>
      </c>
      <c r="E312">
        <v>150</v>
      </c>
      <c r="G312" s="2">
        <v>9.093</v>
      </c>
      <c r="H312" s="2">
        <v>9.7759999999999998</v>
      </c>
      <c r="I312" s="2">
        <v>0.17699999999999999</v>
      </c>
      <c r="J312" s="2">
        <f>(8*$E312*$D312*$C312*$C312)/(G312/1000)/10^12</f>
        <v>0.27676040910590566</v>
      </c>
      <c r="K312" s="2">
        <f>(8*$E312*$D312*$C312*$C312)/(H312/1000)/10^12</f>
        <v>0.25742454991816693</v>
      </c>
      <c r="L312" s="2">
        <f t="shared" si="30"/>
        <v>14.217979661016949</v>
      </c>
      <c r="M312" s="2">
        <f t="shared" si="29"/>
        <v>19.045999999999999</v>
      </c>
    </row>
    <row r="313" spans="1:13" x14ac:dyDescent="0.2">
      <c r="B313" s="1" t="s">
        <v>73</v>
      </c>
      <c r="C313">
        <v>256</v>
      </c>
      <c r="D313">
        <v>64</v>
      </c>
      <c r="E313">
        <v>150</v>
      </c>
      <c r="G313" s="2">
        <v>9.5719999999999992</v>
      </c>
      <c r="H313" s="2">
        <v>9.2360000000000007</v>
      </c>
      <c r="I313" s="2">
        <v>0.218</v>
      </c>
      <c r="J313" s="2">
        <f>(8*$E313*$D313*$C313*$C313)/(G313/1000)/10^12</f>
        <v>0.52582164646886764</v>
      </c>
      <c r="K313" s="2">
        <f>(8*$E313*$D313*$C313*$C313)/(H313/1000)/10^12</f>
        <v>0.54495071459506272</v>
      </c>
      <c r="L313" s="2">
        <f t="shared" si="30"/>
        <v>23.087911926605507</v>
      </c>
      <c r="M313" s="2">
        <f t="shared" si="29"/>
        <v>19.026</v>
      </c>
    </row>
    <row r="314" spans="1:13" x14ac:dyDescent="0.2">
      <c r="B314" s="1"/>
    </row>
    <row r="315" spans="1:13" x14ac:dyDescent="0.2">
      <c r="B315" s="1"/>
    </row>
    <row r="316" spans="1:13" x14ac:dyDescent="0.2">
      <c r="A316" t="s">
        <v>65</v>
      </c>
      <c r="B316" s="1" t="s">
        <v>81</v>
      </c>
      <c r="C316" t="s">
        <v>66</v>
      </c>
      <c r="D316" t="s">
        <v>3</v>
      </c>
      <c r="E316" t="s">
        <v>14</v>
      </c>
      <c r="G316" t="s">
        <v>17</v>
      </c>
      <c r="H316" t="s">
        <v>87</v>
      </c>
      <c r="I316" t="s">
        <v>86</v>
      </c>
      <c r="J316" t="s">
        <v>36</v>
      </c>
      <c r="K316" t="s">
        <v>89</v>
      </c>
      <c r="L316" t="s">
        <v>90</v>
      </c>
      <c r="M316" t="s">
        <v>88</v>
      </c>
    </row>
    <row r="317" spans="1:13" x14ac:dyDescent="0.2">
      <c r="B317" s="1" t="s">
        <v>75</v>
      </c>
      <c r="C317">
        <v>2816</v>
      </c>
      <c r="D317">
        <v>32</v>
      </c>
      <c r="E317">
        <v>1500</v>
      </c>
      <c r="G317" s="2">
        <v>192.77500000000001</v>
      </c>
      <c r="H317" s="2">
        <v>154.86099999999999</v>
      </c>
      <c r="I317" s="2">
        <v>32.402000000000001</v>
      </c>
      <c r="J317" s="2">
        <f>(6*$E317*$D317*$C317*$C317)/(G317/1000)/10^12</f>
        <v>11.846964222539231</v>
      </c>
      <c r="K317" s="2">
        <f>(6*$E317*$D317*$C317*$C317)/(H317/1000)/10^12</f>
        <v>14.747409147558132</v>
      </c>
      <c r="L317" s="2">
        <f>(6*$E317*$D317*$C317*$C317)/(I317/1000)/10^12</f>
        <v>70.48325807048947</v>
      </c>
      <c r="M317" s="2">
        <f>G317+H317+I317</f>
        <v>380.03799999999995</v>
      </c>
    </row>
    <row r="318" spans="1:13" x14ac:dyDescent="0.2">
      <c r="B318" s="1" t="s">
        <v>75</v>
      </c>
      <c r="C318">
        <v>2816</v>
      </c>
      <c r="D318">
        <v>32</v>
      </c>
      <c r="E318">
        <v>750</v>
      </c>
      <c r="G318" s="2">
        <v>103.078</v>
      </c>
      <c r="H318" s="2">
        <v>82.007999999999996</v>
      </c>
      <c r="I318" s="2">
        <v>14.768000000000001</v>
      </c>
      <c r="J318" s="2">
        <f>(6*$E318*$D318*$C318*$C318)/(G318/1000)/10^12</f>
        <v>11.078011447641591</v>
      </c>
      <c r="K318" s="2">
        <f>(6*$E318*$D318*$C318*$C318)/(H318/1000)/10^12</f>
        <v>13.924242317822653</v>
      </c>
      <c r="L318" s="2">
        <f t="shared" ref="L318:L335" si="31">(6*$E318*$D318*$C318*$C318)/(I318/1000)/10^12</f>
        <v>77.322539544962083</v>
      </c>
      <c r="M318" s="2">
        <f t="shared" ref="M318:M335" si="32">G318+H318+I318</f>
        <v>199.85400000000001</v>
      </c>
    </row>
    <row r="319" spans="1:13" x14ac:dyDescent="0.2">
      <c r="B319" s="1" t="s">
        <v>75</v>
      </c>
      <c r="C319">
        <v>2816</v>
      </c>
      <c r="D319">
        <v>32</v>
      </c>
      <c r="E319">
        <v>375</v>
      </c>
      <c r="G319" s="2">
        <v>55.341999999999999</v>
      </c>
      <c r="H319" s="2">
        <v>46.167000000000002</v>
      </c>
      <c r="I319" s="2">
        <v>6.8620000000000001</v>
      </c>
      <c r="J319" s="2">
        <f>(6*$E319*$D319*$C319*$C319)/(G319/1000)/10^12</f>
        <v>10.316750966716057</v>
      </c>
      <c r="K319" s="2">
        <f>(6*$E319*$D319*$C319*$C319)/(H319/1000)/10^12</f>
        <v>12.367050750536098</v>
      </c>
      <c r="L319" s="2">
        <f t="shared" si="31"/>
        <v>83.204551442728061</v>
      </c>
      <c r="M319" s="2">
        <f t="shared" si="32"/>
        <v>108.371</v>
      </c>
    </row>
    <row r="320" spans="1:13" x14ac:dyDescent="0.2">
      <c r="B320" s="1" t="s">
        <v>75</v>
      </c>
      <c r="C320">
        <v>2816</v>
      </c>
      <c r="D320">
        <v>32</v>
      </c>
      <c r="E320">
        <v>187</v>
      </c>
      <c r="G320" s="2">
        <v>29.253</v>
      </c>
      <c r="H320" s="2">
        <v>25.044</v>
      </c>
      <c r="I320" s="2">
        <v>3.3090000000000002</v>
      </c>
      <c r="J320" s="2">
        <f>(6*$E320*$D320*$C320*$C320)/(G320/1000)/10^12</f>
        <v>9.7327983394523638</v>
      </c>
      <c r="K320" s="2">
        <f>(6*$E320*$D320*$C320*$C320)/(H320/1000)/10^12</f>
        <v>11.368533374221371</v>
      </c>
      <c r="L320" s="2">
        <f t="shared" si="31"/>
        <v>86.042172808703526</v>
      </c>
      <c r="M320" s="2">
        <f t="shared" si="32"/>
        <v>57.605999999999995</v>
      </c>
    </row>
    <row r="321" spans="2:13" x14ac:dyDescent="0.2">
      <c r="B321" s="1" t="s">
        <v>75</v>
      </c>
      <c r="C321">
        <v>2048</v>
      </c>
      <c r="D321">
        <v>32</v>
      </c>
      <c r="E321">
        <v>1500</v>
      </c>
      <c r="G321" s="2">
        <v>104.55</v>
      </c>
      <c r="H321" s="2">
        <v>102.67700000000001</v>
      </c>
      <c r="I321" s="2">
        <v>14.045999999999999</v>
      </c>
      <c r="J321" s="2">
        <f>(6*$E321*$D321*$C321*$C321)/(G321/1000)/10^12</f>
        <v>11.553893371592538</v>
      </c>
      <c r="K321" s="2">
        <f>(6*$E321*$D321*$C321*$C321)/(H321/1000)/10^12</f>
        <v>11.764655687252256</v>
      </c>
      <c r="L321" s="2">
        <f t="shared" si="31"/>
        <v>86.000252883383169</v>
      </c>
      <c r="M321" s="2">
        <f t="shared" si="32"/>
        <v>221.273</v>
      </c>
    </row>
    <row r="322" spans="2:13" x14ac:dyDescent="0.2">
      <c r="B322" s="1" t="s">
        <v>75</v>
      </c>
      <c r="C322">
        <v>2048</v>
      </c>
      <c r="D322">
        <v>32</v>
      </c>
      <c r="E322">
        <v>750</v>
      </c>
      <c r="G322" s="2">
        <v>58.121000000000002</v>
      </c>
      <c r="H322" s="2">
        <v>55.518000000000001</v>
      </c>
      <c r="I322" s="2">
        <v>7.0090000000000003</v>
      </c>
      <c r="J322" s="2">
        <f>(6*$E322*$D322*$C322*$C322)/(G322/1000)/10^12</f>
        <v>10.391765041895356</v>
      </c>
      <c r="K322" s="2">
        <f>(6*$E322*$D322*$C322*$C322)/(H322/1000)/10^12</f>
        <v>10.878990165351777</v>
      </c>
      <c r="L322" s="2">
        <f t="shared" si="31"/>
        <v>86.172032529604778</v>
      </c>
      <c r="M322" s="2">
        <f t="shared" si="32"/>
        <v>120.64800000000001</v>
      </c>
    </row>
    <row r="323" spans="2:13" x14ac:dyDescent="0.2">
      <c r="B323" s="1" t="s">
        <v>75</v>
      </c>
      <c r="C323">
        <v>2048</v>
      </c>
      <c r="D323">
        <v>32</v>
      </c>
      <c r="E323">
        <v>375</v>
      </c>
      <c r="G323" s="2">
        <v>34.225999999999999</v>
      </c>
      <c r="H323" s="2">
        <v>31.408000000000001</v>
      </c>
      <c r="I323" s="2">
        <v>3.52</v>
      </c>
      <c r="J323" s="2">
        <f>(6*$E323*$D323*$C323*$C323)/(G323/1000)/10^12</f>
        <v>8.8234058318237594</v>
      </c>
      <c r="K323" s="2">
        <f>(6*$E323*$D323*$C323*$C323)/(H323/1000)/10^12</f>
        <v>9.6150626591951092</v>
      </c>
      <c r="L323" s="2">
        <f t="shared" si="31"/>
        <v>85.792581818181816</v>
      </c>
      <c r="M323" s="2">
        <f t="shared" si="32"/>
        <v>69.153999999999996</v>
      </c>
    </row>
    <row r="324" spans="2:13" x14ac:dyDescent="0.2">
      <c r="B324" s="1" t="s">
        <v>75</v>
      </c>
      <c r="C324">
        <v>2048</v>
      </c>
      <c r="D324">
        <v>32</v>
      </c>
      <c r="E324">
        <v>187</v>
      </c>
      <c r="G324" s="2">
        <v>18.402999999999999</v>
      </c>
      <c r="H324" s="2">
        <v>18.071000000000002</v>
      </c>
      <c r="I324" s="2">
        <v>1.8260000000000001</v>
      </c>
      <c r="J324" s="2">
        <f>(6*$E324*$D324*$C324*$C324)/(G324/1000)/10^12</f>
        <v>8.1830294417214589</v>
      </c>
      <c r="K324" s="2">
        <f>(6*$E324*$D324*$C324*$C324)/(H324/1000)/10^12</f>
        <v>8.3333678720602062</v>
      </c>
      <c r="L324" s="2">
        <f t="shared" si="31"/>
        <v>82.471134072289161</v>
      </c>
      <c r="M324" s="2">
        <f t="shared" si="32"/>
        <v>38.300000000000004</v>
      </c>
    </row>
    <row r="325" spans="2:13" x14ac:dyDescent="0.2">
      <c r="B325" s="1" t="s">
        <v>75</v>
      </c>
      <c r="C325">
        <v>1536</v>
      </c>
      <c r="D325">
        <v>32</v>
      </c>
      <c r="E325">
        <v>1500</v>
      </c>
      <c r="G325" s="2">
        <v>94.486000000000004</v>
      </c>
      <c r="H325" s="2">
        <v>82.95</v>
      </c>
      <c r="I325" s="2">
        <v>8.6210000000000004</v>
      </c>
      <c r="J325" s="2">
        <f>(6*$E325*$D325*$C325*$C325)/(G325/1000)/10^12</f>
        <v>7.1913008064686839</v>
      </c>
      <c r="K325" s="2">
        <f>(6*$E325*$D325*$C325*$C325)/(H325/1000)/10^12</f>
        <v>8.1914074502712477</v>
      </c>
      <c r="L325" s="2">
        <f t="shared" si="31"/>
        <v>78.81652337315856</v>
      </c>
      <c r="M325" s="2">
        <f t="shared" si="32"/>
        <v>186.05700000000002</v>
      </c>
    </row>
    <row r="326" spans="2:13" x14ac:dyDescent="0.2">
      <c r="B326" s="1" t="s">
        <v>75</v>
      </c>
      <c r="C326">
        <v>1536</v>
      </c>
      <c r="D326">
        <v>32</v>
      </c>
      <c r="E326">
        <v>750</v>
      </c>
      <c r="G326" s="2">
        <v>52.320999999999998</v>
      </c>
      <c r="H326" s="2">
        <v>45.290999999999997</v>
      </c>
      <c r="I326" s="2">
        <v>3.9830000000000001</v>
      </c>
      <c r="J326" s="2">
        <f>(6*$E326*$D326*$C326*$C326)/(G326/1000)/10^12</f>
        <v>6.4933511209648138</v>
      </c>
      <c r="K326" s="2">
        <f>(6*$E326*$D326*$C326*$C326)/(H326/1000)/10^12</f>
        <v>7.501239186593363</v>
      </c>
      <c r="L326" s="2">
        <f t="shared" si="31"/>
        <v>85.297168968114491</v>
      </c>
      <c r="M326" s="2">
        <f t="shared" si="32"/>
        <v>101.595</v>
      </c>
    </row>
    <row r="327" spans="2:13" x14ac:dyDescent="0.2">
      <c r="B327" s="1" t="s">
        <v>75</v>
      </c>
      <c r="C327">
        <v>1536</v>
      </c>
      <c r="D327">
        <v>32</v>
      </c>
      <c r="E327">
        <v>375</v>
      </c>
      <c r="G327" s="2">
        <v>30.745999999999999</v>
      </c>
      <c r="H327" s="2">
        <v>26.657</v>
      </c>
      <c r="I327" s="2">
        <v>2.0630000000000002</v>
      </c>
      <c r="J327" s="2">
        <f>(6*$E327*$D327*$C327*$C327)/(G327/1000)/10^12</f>
        <v>5.5249239575879798</v>
      </c>
      <c r="K327" s="2">
        <f>(6*$E327*$D327*$C327*$C327)/(H327/1000)/10^12</f>
        <v>6.3724091983343962</v>
      </c>
      <c r="L327" s="2">
        <f t="shared" si="31"/>
        <v>82.340917111003392</v>
      </c>
      <c r="M327" s="2">
        <f t="shared" si="32"/>
        <v>59.466000000000001</v>
      </c>
    </row>
    <row r="328" spans="2:13" x14ac:dyDescent="0.2">
      <c r="B328" s="1" t="s">
        <v>75</v>
      </c>
      <c r="C328">
        <v>1536</v>
      </c>
      <c r="D328">
        <v>32</v>
      </c>
      <c r="E328">
        <v>187</v>
      </c>
      <c r="G328" s="2">
        <v>17.756</v>
      </c>
      <c r="H328" s="2">
        <v>17.079999999999998</v>
      </c>
      <c r="I328" s="2">
        <v>1.1140000000000001</v>
      </c>
      <c r="J328" s="2">
        <f>(6*$E328*$D328*$C328*$C328)/(G328/1000)/10^12</f>
        <v>4.7706782824960579</v>
      </c>
      <c r="K328" s="2">
        <f>(6*$E328*$D328*$C328*$C328)/(H328/1000)/10^12</f>
        <v>4.9594943550351296</v>
      </c>
      <c r="L328" s="2">
        <f t="shared" si="31"/>
        <v>76.039644150807888</v>
      </c>
      <c r="M328" s="2">
        <f t="shared" si="32"/>
        <v>35.949999999999996</v>
      </c>
    </row>
    <row r="329" spans="2:13" x14ac:dyDescent="0.2">
      <c r="B329" s="1" t="s">
        <v>75</v>
      </c>
      <c r="C329">
        <v>2560</v>
      </c>
      <c r="D329" s="1">
        <v>32</v>
      </c>
      <c r="E329" s="1">
        <v>1500</v>
      </c>
      <c r="G329" s="2">
        <v>190.858</v>
      </c>
      <c r="H329" s="2">
        <v>132.251</v>
      </c>
      <c r="I329" s="2">
        <v>20.295000000000002</v>
      </c>
      <c r="J329" s="2">
        <f>(6*$E329*$D329*$C329*$C329)/(G329/1000)/10^12</f>
        <v>9.8892202579928536</v>
      </c>
      <c r="K329" s="2">
        <f>(6*$E329*$D329*$C329*$C329)/(H329/1000)/10^12</f>
        <v>14.27162592343347</v>
      </c>
      <c r="L329" s="2">
        <f t="shared" si="31"/>
        <v>93.000088691795995</v>
      </c>
      <c r="M329" s="2">
        <f t="shared" si="32"/>
        <v>343.40400000000005</v>
      </c>
    </row>
    <row r="330" spans="2:13" x14ac:dyDescent="0.2">
      <c r="B330" s="1" t="s">
        <v>75</v>
      </c>
      <c r="C330">
        <v>2560</v>
      </c>
      <c r="D330" s="1">
        <v>32</v>
      </c>
      <c r="E330" s="1">
        <v>750</v>
      </c>
      <c r="G330" s="2">
        <v>99.085999999999999</v>
      </c>
      <c r="H330" s="2">
        <v>71.007000000000005</v>
      </c>
      <c r="I330" s="2">
        <v>10.132</v>
      </c>
      <c r="J330" s="2">
        <f>(6*$E330*$D330*$C330*$C330)/(G330/1000)/10^12</f>
        <v>9.5242355125850278</v>
      </c>
      <c r="K330" s="2">
        <f>(6*$E330*$D330*$C330*$C330)/(H330/1000)/10^12</f>
        <v>13.290498119903672</v>
      </c>
      <c r="L330" s="2">
        <f t="shared" si="31"/>
        <v>93.142360836952236</v>
      </c>
      <c r="M330" s="2">
        <f t="shared" si="32"/>
        <v>180.22500000000002</v>
      </c>
    </row>
    <row r="331" spans="2:13" x14ac:dyDescent="0.2">
      <c r="B331" s="1" t="s">
        <v>75</v>
      </c>
      <c r="C331">
        <v>2560</v>
      </c>
      <c r="D331" s="1">
        <v>32</v>
      </c>
      <c r="E331" s="1">
        <v>375</v>
      </c>
      <c r="G331" s="2">
        <v>54.42</v>
      </c>
      <c r="H331" s="2">
        <v>39.914999999999999</v>
      </c>
      <c r="I331" s="2">
        <v>5.1449999999999996</v>
      </c>
      <c r="J331" s="2">
        <f>(6*$E331*$D331*$C331*$C331)/(G331/1000)/10^12</f>
        <v>8.6706945975744212</v>
      </c>
      <c r="K331" s="2">
        <f>(6*$E331*$D331*$C331*$C331)/(H331/1000)/10^12</f>
        <v>11.821600901916572</v>
      </c>
      <c r="L331" s="2">
        <f t="shared" si="31"/>
        <v>91.712186588921298</v>
      </c>
      <c r="M331" s="2">
        <f t="shared" si="32"/>
        <v>99.48</v>
      </c>
    </row>
    <row r="332" spans="2:13" x14ac:dyDescent="0.2">
      <c r="B332" s="1" t="s">
        <v>75</v>
      </c>
      <c r="C332">
        <v>2560</v>
      </c>
      <c r="D332" s="1">
        <v>32</v>
      </c>
      <c r="E332" s="1">
        <v>187</v>
      </c>
      <c r="G332" s="2">
        <v>29.34</v>
      </c>
      <c r="H332" s="2">
        <v>21.954999999999998</v>
      </c>
      <c r="I332" s="2">
        <v>2.6829999999999998</v>
      </c>
      <c r="J332" s="2">
        <f>(6*$E332*$D332*$C332*$C332)/(G332/1000)/10^12</f>
        <v>8.0197837218813905</v>
      </c>
      <c r="K332" s="2">
        <f>(6*$E332*$D332*$C332*$C332)/(H332/1000)/10^12</f>
        <v>10.717397148713278</v>
      </c>
      <c r="L332" s="2">
        <f t="shared" si="31"/>
        <v>87.700504808050709</v>
      </c>
      <c r="M332" s="2">
        <f t="shared" si="32"/>
        <v>53.978000000000002</v>
      </c>
    </row>
    <row r="333" spans="2:13" x14ac:dyDescent="0.2">
      <c r="B333" s="1" t="s">
        <v>75</v>
      </c>
      <c r="C333">
        <v>512</v>
      </c>
      <c r="D333" s="1">
        <v>32</v>
      </c>
      <c r="E333" s="1">
        <v>1</v>
      </c>
      <c r="G333" s="2">
        <v>8.5999999999999993E-2</v>
      </c>
      <c r="H333" s="2">
        <v>7.9000000000000001E-2</v>
      </c>
      <c r="I333" s="2">
        <v>4.4999999999999998E-2</v>
      </c>
      <c r="J333" s="2">
        <f>(6*$E333*$D333*$C333*$C333)/(G333/1000)/10^12</f>
        <v>0.5852517209302327</v>
      </c>
      <c r="K333" s="2">
        <f>(6*$E333*$D333*$C333*$C333)/(H333/1000)/10^12</f>
        <v>0.63710946835443039</v>
      </c>
      <c r="L333" s="2">
        <f t="shared" si="31"/>
        <v>1.1184810666666667</v>
      </c>
      <c r="M333" s="2">
        <f t="shared" si="32"/>
        <v>0.20999999999999996</v>
      </c>
    </row>
    <row r="334" spans="2:13" x14ac:dyDescent="0.2">
      <c r="B334" s="1" t="s">
        <v>76</v>
      </c>
      <c r="C334">
        <v>1024</v>
      </c>
      <c r="D334" s="1">
        <v>32</v>
      </c>
      <c r="E334" s="1">
        <v>1500</v>
      </c>
      <c r="G334" s="2">
        <v>59.204999999999998</v>
      </c>
      <c r="H334" s="2">
        <v>61.677999999999997</v>
      </c>
      <c r="I334" s="2">
        <v>3.843</v>
      </c>
      <c r="J334" s="2">
        <f>(6*$E334*$D334*$C334*$C334)/(G334/1000)/10^12</f>
        <v>5.1007497339751708</v>
      </c>
      <c r="K334" s="2">
        <f>(6*$E334*$D334*$C334*$C334)/(H334/1000)/10^12</f>
        <v>4.8962334706054023</v>
      </c>
      <c r="L334" s="2">
        <f t="shared" si="31"/>
        <v>78.581807962529268</v>
      </c>
      <c r="M334" s="2">
        <f t="shared" si="32"/>
        <v>124.726</v>
      </c>
    </row>
    <row r="335" spans="2:13" x14ac:dyDescent="0.2">
      <c r="B335" s="1" t="s">
        <v>76</v>
      </c>
      <c r="C335">
        <v>1024</v>
      </c>
      <c r="D335" s="1">
        <v>64</v>
      </c>
      <c r="E335" s="1">
        <v>1500</v>
      </c>
      <c r="G335" s="2">
        <v>62.768000000000001</v>
      </c>
      <c r="H335" s="2">
        <v>69.534999999999997</v>
      </c>
      <c r="I335" s="2">
        <v>7.9139999999999997</v>
      </c>
      <c r="J335" s="2">
        <f>(6*$E335*$D335*$C335*$C335)/(G335/1000)/10^12</f>
        <v>9.6224154983431038</v>
      </c>
      <c r="K335" s="2">
        <f>(6*$E335*$D335*$C335*$C335)/(H335/1000)/10^12</f>
        <v>8.6859822535413826</v>
      </c>
      <c r="L335" s="2">
        <f t="shared" si="31"/>
        <v>76.317889310083402</v>
      </c>
      <c r="M335" s="2">
        <f t="shared" si="32"/>
        <v>140.21699999999998</v>
      </c>
    </row>
    <row r="338" spans="7:11" x14ac:dyDescent="0.2">
      <c r="G338" s="2"/>
      <c r="H338" s="2"/>
    </row>
    <row r="341" spans="7:11" x14ac:dyDescent="0.2">
      <c r="G341" s="2"/>
      <c r="H341" s="2"/>
      <c r="I341" s="2"/>
      <c r="K341" s="2"/>
    </row>
    <row r="342" spans="7:11" x14ac:dyDescent="0.2">
      <c r="G342" s="2"/>
      <c r="H342" s="2"/>
      <c r="I342" s="2"/>
      <c r="K342" s="2"/>
    </row>
    <row r="343" spans="7:11" x14ac:dyDescent="0.2">
      <c r="G343" s="2"/>
      <c r="H343" s="2"/>
      <c r="I343" s="2"/>
      <c r="K343" s="2"/>
    </row>
    <row r="344" spans="7:11" x14ac:dyDescent="0.2">
      <c r="G344" s="2"/>
      <c r="I344" s="2"/>
      <c r="K344" s="2"/>
    </row>
    <row r="345" spans="7:11" x14ac:dyDescent="0.2">
      <c r="G345" s="2"/>
      <c r="I345" s="2"/>
      <c r="K345" s="2"/>
    </row>
    <row r="346" spans="7:11" x14ac:dyDescent="0.2">
      <c r="G346" s="2"/>
      <c r="H346" s="2"/>
      <c r="I346" s="2"/>
      <c r="K346" s="2"/>
    </row>
    <row r="347" spans="7:11" x14ac:dyDescent="0.2">
      <c r="G347" s="2"/>
      <c r="H347" s="2"/>
      <c r="I347" s="2"/>
      <c r="K347" s="2"/>
    </row>
    <row r="348" spans="7:11" x14ac:dyDescent="0.2">
      <c r="G348" s="2"/>
      <c r="H348" s="2"/>
      <c r="I348" s="2"/>
      <c r="K348" s="2"/>
    </row>
    <row r="349" spans="7:11" x14ac:dyDescent="0.2">
      <c r="G349" s="2"/>
      <c r="I349" s="2"/>
      <c r="K349" s="2"/>
    </row>
    <row r="350" spans="7:11" x14ac:dyDescent="0.2">
      <c r="G350" s="2"/>
      <c r="I350" s="2"/>
      <c r="K350" s="2"/>
    </row>
    <row r="351" spans="7:11" x14ac:dyDescent="0.2">
      <c r="G351" s="2"/>
      <c r="H351" s="2"/>
      <c r="I351" s="2"/>
      <c r="K351" s="2"/>
    </row>
    <row r="352" spans="7:11" x14ac:dyDescent="0.2">
      <c r="G352" s="2"/>
      <c r="H352" s="2"/>
      <c r="I352" s="2"/>
      <c r="K352" s="2"/>
    </row>
    <row r="353" spans="7:11" x14ac:dyDescent="0.2">
      <c r="G353" s="2"/>
      <c r="H353" s="2"/>
      <c r="I353" s="2"/>
      <c r="K353" s="2"/>
    </row>
    <row r="354" spans="7:11" x14ac:dyDescent="0.2">
      <c r="G354" s="2"/>
      <c r="I354" s="2"/>
      <c r="K354" s="2"/>
    </row>
    <row r="355" spans="7:11" x14ac:dyDescent="0.2">
      <c r="G355" s="2"/>
      <c r="I355" s="2"/>
      <c r="K355" s="2"/>
    </row>
    <row r="356" spans="7:11" x14ac:dyDescent="0.2">
      <c r="G356" s="2"/>
      <c r="H356" s="2"/>
      <c r="I356" s="2"/>
      <c r="K356" s="2"/>
    </row>
    <row r="357" spans="7:11" x14ac:dyDescent="0.2">
      <c r="G357" s="2"/>
      <c r="H357" s="2"/>
      <c r="I357" s="2"/>
      <c r="K357" s="2"/>
    </row>
    <row r="358" spans="7:11" x14ac:dyDescent="0.2">
      <c r="G358" s="2"/>
      <c r="H358" s="2"/>
      <c r="I358" s="2"/>
      <c r="K358" s="2"/>
    </row>
    <row r="359" spans="7:11" x14ac:dyDescent="0.2">
      <c r="G359" s="2"/>
      <c r="I359" s="2"/>
      <c r="K359" s="2"/>
    </row>
    <row r="360" spans="7:11" x14ac:dyDescent="0.2">
      <c r="G360" s="2"/>
      <c r="I360" s="2"/>
      <c r="K360" s="2"/>
    </row>
    <row r="361" spans="7:11" x14ac:dyDescent="0.2">
      <c r="G361" s="2"/>
      <c r="H361" s="2"/>
      <c r="I361" s="2"/>
      <c r="K361" s="2"/>
    </row>
    <row r="362" spans="7:11" x14ac:dyDescent="0.2">
      <c r="G362" s="2"/>
      <c r="H362" s="2"/>
      <c r="I362" s="2"/>
      <c r="K362" s="2"/>
    </row>
    <row r="363" spans="7:11" x14ac:dyDescent="0.2">
      <c r="G363" s="2"/>
      <c r="H363" s="2"/>
      <c r="I363" s="2"/>
      <c r="K363" s="2"/>
    </row>
    <row r="364" spans="7:11" x14ac:dyDescent="0.2">
      <c r="G364" s="2"/>
      <c r="H364" s="2"/>
      <c r="I364" s="2"/>
      <c r="K364" s="2"/>
    </row>
    <row r="365" spans="7:11" x14ac:dyDescent="0.2">
      <c r="G365" s="2"/>
      <c r="H365" s="2"/>
      <c r="I365" s="2"/>
      <c r="K365" s="2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A8" sqref="A8"/>
    </sheetView>
  </sheetViews>
  <sheetFormatPr baseColWidth="10" defaultRowHeight="16" x14ac:dyDescent="0.2"/>
  <cols>
    <col min="1" max="1" width="21.1640625" customWidth="1"/>
  </cols>
  <sheetData>
    <row r="1" spans="1:2" x14ac:dyDescent="0.2">
      <c r="A1" s="5" t="s">
        <v>37</v>
      </c>
      <c r="B1" s="13" t="s">
        <v>85</v>
      </c>
    </row>
    <row r="2" spans="1:2" x14ac:dyDescent="0.2">
      <c r="A2" s="5" t="s">
        <v>38</v>
      </c>
      <c r="B2" s="6" t="s">
        <v>83</v>
      </c>
    </row>
    <row r="3" spans="1:2" x14ac:dyDescent="0.2">
      <c r="A3" s="5" t="s">
        <v>39</v>
      </c>
      <c r="B3" s="6" t="s">
        <v>40</v>
      </c>
    </row>
    <row r="4" spans="1:2" x14ac:dyDescent="0.2">
      <c r="A4" s="5" t="s">
        <v>41</v>
      </c>
      <c r="B4" s="7" t="s">
        <v>84</v>
      </c>
    </row>
    <row r="5" spans="1:2" x14ac:dyDescent="0.2">
      <c r="A5" s="5" t="s">
        <v>42</v>
      </c>
      <c r="B5" s="7">
        <v>7</v>
      </c>
    </row>
    <row r="6" spans="1:2" x14ac:dyDescent="0.2">
      <c r="A6" s="5" t="s">
        <v>43</v>
      </c>
      <c r="B6" s="6" t="s">
        <v>48</v>
      </c>
    </row>
    <row r="7" spans="1:2" x14ac:dyDescent="0.2">
      <c r="A7" s="5" t="s">
        <v>44</v>
      </c>
      <c r="B7" s="8">
        <v>384.81</v>
      </c>
    </row>
    <row r="8" spans="1:2" x14ac:dyDescent="0.2">
      <c r="A8" s="14" t="str">
        <f>HYPERLINK("https://www.nvidia.com/en-us/data-center/dgx-1/", "NVIDIA DGX-1")</f>
        <v>NVIDIA DGX-1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FP32</vt:lpstr>
      <vt:lpstr>Results - FP32 ip, Mixed Math</vt:lpstr>
      <vt:lpstr>Results - FP16 ip, Mixed math</vt:lpstr>
      <vt:lpstr>Specs</vt:lpstr>
    </vt:vector>
  </TitlesOfParts>
  <Company>Baidu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Sharan Narang</cp:lastModifiedBy>
  <dcterms:created xsi:type="dcterms:W3CDTF">2016-06-07T15:13:25Z</dcterms:created>
  <dcterms:modified xsi:type="dcterms:W3CDTF">2018-05-23T22:12:40Z</dcterms:modified>
</cp:coreProperties>
</file>