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560" yWindow="560" windowWidth="29780" windowHeight="18380" tabRatio="500"/>
  </bookViews>
  <sheets>
    <sheet name="Results" sheetId="1" r:id="rId1"/>
    <sheet name="Spec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26" i="1" l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I176" i="1"/>
  <c r="I177" i="1"/>
  <c r="I178" i="1"/>
  <c r="I179" i="1"/>
  <c r="I180" i="1"/>
  <c r="C181" i="1"/>
  <c r="I181" i="1"/>
  <c r="C182" i="1"/>
  <c r="I182" i="1"/>
  <c r="I183" i="1"/>
  <c r="I184" i="1"/>
  <c r="I185" i="1"/>
  <c r="C186" i="1"/>
  <c r="I186" i="1"/>
  <c r="C187" i="1"/>
  <c r="I187" i="1"/>
  <c r="I188" i="1"/>
  <c r="I189" i="1"/>
  <c r="I190" i="1"/>
  <c r="C191" i="1"/>
  <c r="I191" i="1"/>
  <c r="C192" i="1"/>
  <c r="I192" i="1"/>
  <c r="I193" i="1"/>
  <c r="I194" i="1"/>
  <c r="C195" i="1"/>
  <c r="I195" i="1"/>
  <c r="C196" i="1"/>
  <c r="I196" i="1"/>
  <c r="C197" i="1"/>
  <c r="I197" i="1"/>
  <c r="I198" i="1"/>
  <c r="I199" i="1"/>
  <c r="I175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39" i="1"/>
  <c r="J140" i="1"/>
  <c r="J141" i="1"/>
  <c r="J142" i="1"/>
  <c r="J143" i="1"/>
  <c r="J144" i="1"/>
  <c r="J145" i="1"/>
  <c r="J146" i="1"/>
  <c r="J147" i="1"/>
  <c r="J148" i="1"/>
  <c r="J149" i="1"/>
  <c r="J138" i="1"/>
  <c r="I139" i="1"/>
  <c r="I140" i="1"/>
  <c r="I141" i="1"/>
  <c r="I142" i="1"/>
  <c r="I143" i="1"/>
  <c r="I144" i="1"/>
  <c r="I145" i="1"/>
  <c r="I146" i="1"/>
  <c r="I147" i="1"/>
  <c r="I148" i="1"/>
  <c r="I149" i="1"/>
  <c r="I138" i="1"/>
  <c r="R92" i="1"/>
  <c r="S92" i="1"/>
  <c r="W92" i="1"/>
  <c r="R93" i="1"/>
  <c r="S93" i="1"/>
  <c r="W93" i="1"/>
  <c r="R94" i="1"/>
  <c r="S94" i="1"/>
  <c r="W94" i="1"/>
  <c r="R95" i="1"/>
  <c r="S95" i="1"/>
  <c r="W95" i="1"/>
  <c r="R96" i="1"/>
  <c r="S96" i="1"/>
  <c r="W96" i="1"/>
  <c r="R97" i="1"/>
  <c r="S97" i="1"/>
  <c r="W97" i="1"/>
  <c r="R98" i="1"/>
  <c r="S98" i="1"/>
  <c r="W98" i="1"/>
  <c r="R99" i="1"/>
  <c r="S99" i="1"/>
  <c r="W99" i="1"/>
  <c r="R100" i="1"/>
  <c r="S100" i="1"/>
  <c r="W100" i="1"/>
  <c r="R101" i="1"/>
  <c r="S101" i="1"/>
  <c r="W101" i="1"/>
  <c r="R102" i="1"/>
  <c r="S102" i="1"/>
  <c r="W102" i="1"/>
  <c r="R103" i="1"/>
  <c r="S103" i="1"/>
  <c r="W103" i="1"/>
  <c r="R104" i="1"/>
  <c r="S104" i="1"/>
  <c r="W104" i="1"/>
  <c r="R105" i="1"/>
  <c r="S105" i="1"/>
  <c r="W105" i="1"/>
  <c r="R106" i="1"/>
  <c r="S106" i="1"/>
  <c r="W106" i="1"/>
  <c r="R107" i="1"/>
  <c r="S107" i="1"/>
  <c r="W107" i="1"/>
  <c r="R108" i="1"/>
  <c r="S108" i="1"/>
  <c r="W108" i="1"/>
  <c r="R109" i="1"/>
  <c r="S109" i="1"/>
  <c r="W109" i="1"/>
  <c r="R110" i="1"/>
  <c r="C110" i="1"/>
  <c r="S110" i="1"/>
  <c r="W110" i="1"/>
  <c r="R111" i="1"/>
  <c r="C111" i="1"/>
  <c r="S111" i="1"/>
  <c r="W111" i="1"/>
  <c r="R112" i="1"/>
  <c r="S112" i="1"/>
  <c r="W112" i="1"/>
  <c r="R113" i="1"/>
  <c r="S113" i="1"/>
  <c r="W113" i="1"/>
  <c r="R114" i="1"/>
  <c r="S114" i="1"/>
  <c r="W114" i="1"/>
  <c r="R115" i="1"/>
  <c r="S115" i="1"/>
  <c r="W115" i="1"/>
  <c r="R116" i="1"/>
  <c r="C116" i="1"/>
  <c r="S116" i="1"/>
  <c r="W116" i="1"/>
  <c r="R117" i="1"/>
  <c r="C117" i="1"/>
  <c r="S117" i="1"/>
  <c r="W117" i="1"/>
  <c r="R118" i="1"/>
  <c r="S118" i="1"/>
  <c r="W118" i="1"/>
  <c r="R119" i="1"/>
  <c r="S119" i="1"/>
  <c r="W119" i="1"/>
  <c r="R120" i="1"/>
  <c r="S120" i="1"/>
  <c r="W120" i="1"/>
  <c r="R121" i="1"/>
  <c r="S121" i="1"/>
  <c r="W121" i="1"/>
  <c r="R122" i="1"/>
  <c r="S122" i="1"/>
  <c r="W122" i="1"/>
  <c r="R123" i="1"/>
  <c r="S123" i="1"/>
  <c r="W123" i="1"/>
  <c r="R124" i="1"/>
  <c r="S124" i="1"/>
  <c r="W124" i="1"/>
  <c r="R125" i="1"/>
  <c r="S125" i="1"/>
  <c r="W125" i="1"/>
  <c r="R126" i="1"/>
  <c r="S126" i="1"/>
  <c r="W126" i="1"/>
  <c r="R91" i="1"/>
  <c r="S91" i="1"/>
  <c r="W91" i="1"/>
  <c r="V95" i="1"/>
  <c r="V96" i="1"/>
  <c r="V97" i="1"/>
  <c r="V98" i="1"/>
  <c r="V100" i="1"/>
  <c r="V101" i="1"/>
  <c r="V102" i="1"/>
  <c r="V104" i="1"/>
  <c r="V105" i="1"/>
  <c r="V106" i="1"/>
  <c r="V107" i="1"/>
  <c r="V109" i="1"/>
  <c r="V110" i="1"/>
  <c r="V111" i="1"/>
  <c r="V112" i="1"/>
  <c r="V113" i="1"/>
  <c r="V115" i="1"/>
  <c r="V116" i="1"/>
  <c r="V117" i="1"/>
  <c r="V118" i="1"/>
  <c r="V119" i="1"/>
  <c r="V121" i="1"/>
  <c r="V122" i="1"/>
  <c r="V123" i="1"/>
  <c r="V124" i="1"/>
  <c r="V125" i="1"/>
  <c r="V126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9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2" i="1"/>
  <c r="C73" i="1"/>
  <c r="J73" i="1"/>
  <c r="C74" i="1"/>
  <c r="J74" i="1"/>
  <c r="C75" i="1"/>
  <c r="J75" i="1"/>
  <c r="C76" i="1"/>
  <c r="J76" i="1"/>
  <c r="C77" i="1"/>
  <c r="J77" i="1"/>
  <c r="C78" i="1"/>
  <c r="J78" i="1"/>
  <c r="C79" i="1"/>
  <c r="J79" i="1"/>
  <c r="C80" i="1"/>
  <c r="J80" i="1"/>
  <c r="J82" i="1"/>
  <c r="J83" i="1"/>
  <c r="J2" i="1"/>
</calcChain>
</file>

<file path=xl/sharedStrings.xml><?xml version="1.0" encoding="utf-8"?>
<sst xmlns="http://schemas.openxmlformats.org/spreadsheetml/2006/main" count="312" uniqueCount="79">
  <si>
    <t>OSU MPI</t>
  </si>
  <si>
    <t>NCCL Single Process</t>
  </si>
  <si>
    <t xml:space="preserve">OSU MPI </t>
  </si>
  <si>
    <t>Selected Algorithm</t>
  </si>
  <si>
    <t># chips / accelerator cards</t>
  </si>
  <si>
    <t>Size # floats</t>
  </si>
  <si>
    <t>All-Reduce</t>
  </si>
  <si>
    <t xml:space="preserve">Time Backward (msec) </t>
  </si>
  <si>
    <t xml:space="preserve">Time Forward (msec) </t>
  </si>
  <si>
    <t>Timesteps</t>
  </si>
  <si>
    <t>N</t>
  </si>
  <si>
    <t>Hidden Units</t>
  </si>
  <si>
    <t>Recurrent Layers - LSTM</t>
  </si>
  <si>
    <t>Time Backward (msec)</t>
  </si>
  <si>
    <t>Time Forward (msec)</t>
  </si>
  <si>
    <t>Recurrent Layers - Vanilla</t>
  </si>
  <si>
    <t>IMPLICIT_PRECOMP_GEMM</t>
  </si>
  <si>
    <t>WINOGRAD</t>
  </si>
  <si>
    <t>FFT</t>
  </si>
  <si>
    <t>Forward Algorithm</t>
  </si>
  <si>
    <t>wrt Parameters (msec)</t>
  </si>
  <si>
    <t>wrt Inputs (msec)</t>
  </si>
  <si>
    <t>Forward (msec)</t>
  </si>
  <si>
    <t>S</t>
  </si>
  <si>
    <t>R</t>
  </si>
  <si>
    <t xml:space="preserve">K </t>
  </si>
  <si>
    <t>C</t>
  </si>
  <si>
    <t>H</t>
  </si>
  <si>
    <t>W</t>
  </si>
  <si>
    <t>Convolution</t>
  </si>
  <si>
    <t>T</t>
  </si>
  <si>
    <t>(both matrices are 2560x7133)</t>
  </si>
  <si>
    <t>Time (msec)</t>
  </si>
  <si>
    <t>B Transpose</t>
  </si>
  <si>
    <t>A Transpose</t>
  </si>
  <si>
    <t>K</t>
  </si>
  <si>
    <t>M</t>
  </si>
  <si>
    <t>Dense Matrix Multiplication</t>
  </si>
  <si>
    <t>TERAFLOPS</t>
  </si>
  <si>
    <t>pad_h</t>
  </si>
  <si>
    <t>pad_w</t>
  </si>
  <si>
    <t>Horizontal Stride</t>
  </si>
  <si>
    <t>Vertical Stride</t>
  </si>
  <si>
    <t>P</t>
  </si>
  <si>
    <t>Q</t>
  </si>
  <si>
    <t>FWD TERAFLOPS</t>
  </si>
  <si>
    <t>BWD INPUTS TERAFLOPS</t>
  </si>
  <si>
    <t>BWD PARAMS TERAFLOPS</t>
  </si>
  <si>
    <t>TERAFLOPS FWD</t>
  </si>
  <si>
    <t>TERAFLOPS BWD</t>
  </si>
  <si>
    <t>Gigabytes/sec</t>
  </si>
  <si>
    <t>Std Dev All Reduce Time (msec)</t>
  </si>
  <si>
    <t>Mean All Reduce Time (msec)</t>
  </si>
  <si>
    <t>CPU Model</t>
  </si>
  <si>
    <t>GPU Model</t>
  </si>
  <si>
    <t>Intel(R) Xeon(R) CPU E5-2650 v2 @ 2.60GHz</t>
  </si>
  <si>
    <t>Linux Kernel Version</t>
  </si>
  <si>
    <t>3.13.0-57-generic</t>
  </si>
  <si>
    <t>CUDA Version</t>
  </si>
  <si>
    <t>7.5.18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</si>
  <si>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</si>
  <si>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</si>
  <si>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</si>
  <si>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</si>
  <si>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</si>
  <si>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</si>
  <si>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</si>
  <si>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</si>
  <si>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</si>
  <si>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Mellanox Driver</t>
  </si>
  <si>
    <t>3.0-2.0.1</t>
  </si>
  <si>
    <t xml:space="preserve">Mellanox OS </t>
  </si>
  <si>
    <t>3.4.2008</t>
  </si>
  <si>
    <t>Nvidia Tesla M40</t>
  </si>
  <si>
    <t>Cudnn Version</t>
  </si>
  <si>
    <t>* = The backward pass wrt inputs is excluded for these kernels since they are typically the input layers of a neural network</t>
  </si>
  <si>
    <t>N/A*</t>
  </si>
  <si>
    <t>Total Time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</si>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</sst>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2" fontId="1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7"/>
  <sheetViews>
    <sheetView tabSelected="1" showRuler="0" workbookViewId="0"/>
  </sheetViews>
  <sheetFormatPr baseColWidth="10" defaultRowHeight="15" x14ac:dyDescent="0"/>
  <cols>
    <col min="1" max="1" width="28" customWidth="1"/>
    <col min="3" max="3" width="13.33203125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24.1640625" customWidth="1"/>
    <col min="12" max="12" width="18.6640625" customWidth="1"/>
    <col min="13" max="13" width="15.83203125" customWidth="1"/>
    <col min="14" max="14" width="20.1640625" customWidth="1"/>
    <col min="20" max="20" width="24.33203125" bestFit="1" customWidth="1"/>
    <col min="21" max="21" width="24.83203125" bestFit="1" customWidth="1"/>
    <col min="22" max="22" width="23.33203125" bestFit="1" customWidth="1"/>
  </cols>
  <sheetData>
    <row r="1" spans="1:11">
      <c r="A1" t="s">
        <v>37</v>
      </c>
      <c r="C1" t="s">
        <v>36</v>
      </c>
      <c r="D1" t="s">
        <v>10</v>
      </c>
      <c r="E1" t="s">
        <v>35</v>
      </c>
      <c r="F1" t="s">
        <v>34</v>
      </c>
      <c r="G1" t="s">
        <v>33</v>
      </c>
      <c r="I1" t="s">
        <v>32</v>
      </c>
      <c r="J1" t="s">
        <v>38</v>
      </c>
    </row>
    <row r="2" spans="1:11">
      <c r="C2">
        <v>1760</v>
      </c>
      <c r="D2">
        <v>16</v>
      </c>
      <c r="E2">
        <v>1760</v>
      </c>
      <c r="F2" t="s">
        <v>10</v>
      </c>
      <c r="G2" t="s">
        <v>10</v>
      </c>
      <c r="I2" s="2">
        <v>0.192</v>
      </c>
      <c r="J2" s="2">
        <f>(2*C2*D2*E2)/(I2/1000)/10^12</f>
        <v>0.51626666666666665</v>
      </c>
      <c r="K2" s="2"/>
    </row>
    <row r="3" spans="1:11">
      <c r="C3">
        <v>1760</v>
      </c>
      <c r="D3">
        <v>32</v>
      </c>
      <c r="E3">
        <v>1760</v>
      </c>
      <c r="F3" t="s">
        <v>10</v>
      </c>
      <c r="G3" t="s">
        <v>10</v>
      </c>
      <c r="I3" s="2">
        <v>0.192</v>
      </c>
      <c r="J3" s="2">
        <f t="shared" ref="J3:J66" si="0">(2*C3*D3*E3)/(I3/1000)/10^12</f>
        <v>1.0325333333333333</v>
      </c>
      <c r="K3" s="2"/>
    </row>
    <row r="4" spans="1:11">
      <c r="C4">
        <v>1760</v>
      </c>
      <c r="D4">
        <v>64</v>
      </c>
      <c r="E4">
        <v>1760</v>
      </c>
      <c r="F4" t="s">
        <v>10</v>
      </c>
      <c r="G4" t="s">
        <v>10</v>
      </c>
      <c r="I4" s="2">
        <v>0.26100000000000001</v>
      </c>
      <c r="J4" s="2">
        <f t="shared" si="0"/>
        <v>1.5191295019157087</v>
      </c>
      <c r="K4" s="2"/>
    </row>
    <row r="5" spans="1:11">
      <c r="C5">
        <v>1760</v>
      </c>
      <c r="D5">
        <v>128</v>
      </c>
      <c r="E5">
        <v>1760</v>
      </c>
      <c r="F5" t="s">
        <v>10</v>
      </c>
      <c r="G5" t="s">
        <v>10</v>
      </c>
      <c r="I5" s="2">
        <v>0.33600000000000002</v>
      </c>
      <c r="J5" s="2">
        <f t="shared" si="0"/>
        <v>2.3600761904761902</v>
      </c>
      <c r="K5" s="2"/>
    </row>
    <row r="6" spans="1:11">
      <c r="C6">
        <v>1760</v>
      </c>
      <c r="D6">
        <v>7000</v>
      </c>
      <c r="E6">
        <v>1760</v>
      </c>
      <c r="F6" t="s">
        <v>10</v>
      </c>
      <c r="G6" t="s">
        <v>10</v>
      </c>
      <c r="I6" s="2">
        <v>13.548999999999999</v>
      </c>
      <c r="J6" s="2">
        <f t="shared" si="0"/>
        <v>3.2007085393755994</v>
      </c>
      <c r="K6" s="2"/>
    </row>
    <row r="7" spans="1:11">
      <c r="C7">
        <v>2048</v>
      </c>
      <c r="D7">
        <v>16</v>
      </c>
      <c r="E7">
        <v>2048</v>
      </c>
      <c r="F7" t="s">
        <v>10</v>
      </c>
      <c r="G7" t="s">
        <v>10</v>
      </c>
      <c r="I7" s="2">
        <v>0.221</v>
      </c>
      <c r="J7" s="2">
        <f t="shared" si="0"/>
        <v>0.60732003619909503</v>
      </c>
      <c r="K7" s="2"/>
    </row>
    <row r="8" spans="1:11">
      <c r="C8">
        <v>2048</v>
      </c>
      <c r="D8">
        <v>32</v>
      </c>
      <c r="E8">
        <v>2048</v>
      </c>
      <c r="F8" t="s">
        <v>10</v>
      </c>
      <c r="G8" t="s">
        <v>10</v>
      </c>
      <c r="I8" s="2">
        <v>0.223</v>
      </c>
      <c r="J8" s="2">
        <f t="shared" si="0"/>
        <v>1.2037464394618833</v>
      </c>
      <c r="K8" s="2"/>
    </row>
    <row r="9" spans="1:11">
      <c r="C9">
        <v>2048</v>
      </c>
      <c r="D9">
        <v>64</v>
      </c>
      <c r="E9">
        <v>2048</v>
      </c>
      <c r="F9" t="s">
        <v>10</v>
      </c>
      <c r="G9" t="s">
        <v>10</v>
      </c>
      <c r="I9" s="2">
        <v>0.3</v>
      </c>
      <c r="J9" s="2">
        <f t="shared" si="0"/>
        <v>1.7895697066666667</v>
      </c>
      <c r="K9" s="2"/>
    </row>
    <row r="10" spans="1:11">
      <c r="C10">
        <v>2048</v>
      </c>
      <c r="D10">
        <v>128</v>
      </c>
      <c r="E10">
        <v>2048</v>
      </c>
      <c r="F10" t="s">
        <v>10</v>
      </c>
      <c r="G10" t="s">
        <v>10</v>
      </c>
      <c r="I10" s="2">
        <v>0.35299999999999998</v>
      </c>
      <c r="J10" s="2">
        <f t="shared" si="0"/>
        <v>3.0417615410764878</v>
      </c>
      <c r="K10" s="2"/>
    </row>
    <row r="11" spans="1:11">
      <c r="C11">
        <v>2048</v>
      </c>
      <c r="D11">
        <v>7000</v>
      </c>
      <c r="E11">
        <v>2048</v>
      </c>
      <c r="F11" t="s">
        <v>10</v>
      </c>
      <c r="G11" t="s">
        <v>10</v>
      </c>
      <c r="I11" s="2">
        <v>13.573</v>
      </c>
      <c r="J11" s="2">
        <f t="shared" si="0"/>
        <v>4.3262547705002579</v>
      </c>
      <c r="K11" s="2"/>
    </row>
    <row r="12" spans="1:11">
      <c r="C12">
        <v>2560</v>
      </c>
      <c r="D12">
        <v>16</v>
      </c>
      <c r="E12">
        <v>2560</v>
      </c>
      <c r="F12" t="s">
        <v>10</v>
      </c>
      <c r="G12" t="s">
        <v>10</v>
      </c>
      <c r="I12" s="2">
        <v>0.372</v>
      </c>
      <c r="J12" s="2">
        <f t="shared" si="0"/>
        <v>0.56375053763440852</v>
      </c>
      <c r="K12" s="2"/>
    </row>
    <row r="13" spans="1:11">
      <c r="C13">
        <v>2560</v>
      </c>
      <c r="D13">
        <v>32</v>
      </c>
      <c r="E13">
        <v>2560</v>
      </c>
      <c r="F13" t="s">
        <v>10</v>
      </c>
      <c r="G13" t="s">
        <v>10</v>
      </c>
      <c r="I13" s="2">
        <v>0.372</v>
      </c>
      <c r="J13" s="2">
        <f t="shared" si="0"/>
        <v>1.127501075268817</v>
      </c>
      <c r="K13" s="2"/>
    </row>
    <row r="14" spans="1:11">
      <c r="C14">
        <v>2560</v>
      </c>
      <c r="D14">
        <v>64</v>
      </c>
      <c r="E14">
        <v>2560</v>
      </c>
      <c r="F14" t="s">
        <v>10</v>
      </c>
      <c r="G14" t="s">
        <v>10</v>
      </c>
      <c r="I14" s="2">
        <v>0.38600000000000001</v>
      </c>
      <c r="J14" s="2">
        <f t="shared" si="0"/>
        <v>2.1732145077720206</v>
      </c>
      <c r="K14" s="2"/>
    </row>
    <row r="15" spans="1:11">
      <c r="C15">
        <v>2560</v>
      </c>
      <c r="D15">
        <v>128</v>
      </c>
      <c r="E15">
        <v>2560</v>
      </c>
      <c r="F15" t="s">
        <v>10</v>
      </c>
      <c r="G15" t="s">
        <v>10</v>
      </c>
      <c r="I15" s="2">
        <v>0.443</v>
      </c>
      <c r="J15" s="2">
        <f t="shared" si="0"/>
        <v>3.7871819413092553</v>
      </c>
      <c r="K15" s="2"/>
    </row>
    <row r="16" spans="1:11">
      <c r="C16">
        <v>2560</v>
      </c>
      <c r="D16">
        <v>7000</v>
      </c>
      <c r="E16">
        <v>2560</v>
      </c>
      <c r="F16" t="s">
        <v>10</v>
      </c>
      <c r="G16" t="s">
        <v>10</v>
      </c>
      <c r="I16" s="2">
        <v>21.047000000000001</v>
      </c>
      <c r="J16" s="2">
        <f t="shared" si="0"/>
        <v>4.3593101154558846</v>
      </c>
      <c r="K16" s="2"/>
    </row>
    <row r="17" spans="3:11">
      <c r="C17">
        <v>4096</v>
      </c>
      <c r="D17">
        <v>16</v>
      </c>
      <c r="E17">
        <v>4096</v>
      </c>
      <c r="F17" t="s">
        <v>10</v>
      </c>
      <c r="G17" t="s">
        <v>10</v>
      </c>
      <c r="I17" s="2">
        <v>0.78600000000000003</v>
      </c>
      <c r="J17" s="2">
        <f t="shared" si="0"/>
        <v>0.6830418727735369</v>
      </c>
      <c r="K17" s="2"/>
    </row>
    <row r="18" spans="3:11">
      <c r="C18">
        <v>4096</v>
      </c>
      <c r="D18">
        <v>32</v>
      </c>
      <c r="E18">
        <v>4096</v>
      </c>
      <c r="F18" t="s">
        <v>10</v>
      </c>
      <c r="G18" t="s">
        <v>10</v>
      </c>
      <c r="I18" s="2">
        <v>0.78900000000000003</v>
      </c>
      <c r="J18" s="2">
        <f t="shared" si="0"/>
        <v>1.3608895107731307</v>
      </c>
      <c r="K18" s="2"/>
    </row>
    <row r="19" spans="3:11">
      <c r="C19">
        <v>4096</v>
      </c>
      <c r="D19">
        <v>64</v>
      </c>
      <c r="E19">
        <v>4096</v>
      </c>
      <c r="F19" t="s">
        <v>10</v>
      </c>
      <c r="G19" t="s">
        <v>10</v>
      </c>
      <c r="I19" s="2">
        <v>0.70299999999999996</v>
      </c>
      <c r="J19" s="2">
        <f t="shared" si="0"/>
        <v>3.0547420312944524</v>
      </c>
      <c r="K19" s="2"/>
    </row>
    <row r="20" spans="3:11">
      <c r="C20">
        <v>4096</v>
      </c>
      <c r="D20">
        <v>128</v>
      </c>
      <c r="E20">
        <v>4096</v>
      </c>
      <c r="F20" t="s">
        <v>10</v>
      </c>
      <c r="G20" t="s">
        <v>10</v>
      </c>
      <c r="I20" s="2">
        <v>1.012</v>
      </c>
      <c r="J20" s="2">
        <f t="shared" si="0"/>
        <v>4.2440388300395258</v>
      </c>
      <c r="K20" s="2"/>
    </row>
    <row r="21" spans="3:11">
      <c r="C21">
        <v>4096</v>
      </c>
      <c r="D21">
        <v>7000</v>
      </c>
      <c r="E21">
        <v>4096</v>
      </c>
      <c r="F21" t="s">
        <v>10</v>
      </c>
      <c r="G21" t="s">
        <v>10</v>
      </c>
      <c r="I21" s="2">
        <v>53.625999999999998</v>
      </c>
      <c r="J21" s="2">
        <f t="shared" si="0"/>
        <v>4.3799840375937045</v>
      </c>
      <c r="K21" s="2"/>
    </row>
    <row r="22" spans="3:11">
      <c r="C22">
        <v>1760</v>
      </c>
      <c r="D22">
        <v>16</v>
      </c>
      <c r="E22">
        <v>1760</v>
      </c>
      <c r="F22" t="s">
        <v>30</v>
      </c>
      <c r="G22" t="s">
        <v>10</v>
      </c>
      <c r="I22" s="2">
        <v>0.185</v>
      </c>
      <c r="J22" s="2">
        <f t="shared" si="0"/>
        <v>0.53580108108108115</v>
      </c>
      <c r="K22" s="2"/>
    </row>
    <row r="23" spans="3:11">
      <c r="C23">
        <v>1760</v>
      </c>
      <c r="D23">
        <v>32</v>
      </c>
      <c r="E23">
        <v>1760</v>
      </c>
      <c r="F23" t="s">
        <v>30</v>
      </c>
      <c r="G23" t="s">
        <v>10</v>
      </c>
      <c r="I23" s="2">
        <v>0.186</v>
      </c>
      <c r="J23" s="2">
        <f t="shared" si="0"/>
        <v>1.0658408602150538</v>
      </c>
      <c r="K23" s="2"/>
    </row>
    <row r="24" spans="3:11">
      <c r="C24">
        <v>1760</v>
      </c>
      <c r="D24">
        <v>64</v>
      </c>
      <c r="E24">
        <v>1760</v>
      </c>
      <c r="F24" t="s">
        <v>30</v>
      </c>
      <c r="G24" t="s">
        <v>10</v>
      </c>
      <c r="I24" s="2">
        <v>0.317</v>
      </c>
      <c r="J24" s="2">
        <f t="shared" si="0"/>
        <v>1.2507659305993692</v>
      </c>
      <c r="K24" s="2"/>
    </row>
    <row r="25" spans="3:11">
      <c r="C25">
        <v>1760</v>
      </c>
      <c r="D25">
        <v>128</v>
      </c>
      <c r="E25">
        <v>1760</v>
      </c>
      <c r="F25" t="s">
        <v>30</v>
      </c>
      <c r="G25" t="s">
        <v>10</v>
      </c>
      <c r="I25" s="2">
        <v>0.35499999999999998</v>
      </c>
      <c r="J25" s="2">
        <f t="shared" si="0"/>
        <v>2.2337622535211268</v>
      </c>
      <c r="K25" s="2"/>
    </row>
    <row r="26" spans="3:11">
      <c r="C26">
        <v>1760</v>
      </c>
      <c r="D26">
        <v>7000</v>
      </c>
      <c r="E26">
        <v>1760</v>
      </c>
      <c r="F26" t="s">
        <v>30</v>
      </c>
      <c r="G26" t="s">
        <v>10</v>
      </c>
      <c r="I26" s="2">
        <v>15.186999999999999</v>
      </c>
      <c r="J26" s="2">
        <f t="shared" si="0"/>
        <v>2.8554948311055508</v>
      </c>
      <c r="K26" s="2"/>
    </row>
    <row r="27" spans="3:11">
      <c r="C27">
        <v>2048</v>
      </c>
      <c r="D27">
        <v>16</v>
      </c>
      <c r="E27">
        <v>2048</v>
      </c>
      <c r="F27" t="s">
        <v>30</v>
      </c>
      <c r="G27" t="s">
        <v>10</v>
      </c>
      <c r="I27" s="2">
        <v>0.22</v>
      </c>
      <c r="J27" s="2">
        <f t="shared" si="0"/>
        <v>0.61008058181818181</v>
      </c>
      <c r="K27" s="2"/>
    </row>
    <row r="28" spans="3:11">
      <c r="C28">
        <v>2048</v>
      </c>
      <c r="D28">
        <v>32</v>
      </c>
      <c r="E28">
        <v>2048</v>
      </c>
      <c r="F28" t="s">
        <v>30</v>
      </c>
      <c r="G28" t="s">
        <v>10</v>
      </c>
      <c r="I28" s="2">
        <v>0.221</v>
      </c>
      <c r="J28" s="2">
        <f t="shared" si="0"/>
        <v>1.2146400723981901</v>
      </c>
      <c r="K28" s="2"/>
    </row>
    <row r="29" spans="3:11">
      <c r="C29">
        <v>2048</v>
      </c>
      <c r="D29">
        <v>64</v>
      </c>
      <c r="E29">
        <v>2048</v>
      </c>
      <c r="F29" t="s">
        <v>30</v>
      </c>
      <c r="G29" t="s">
        <v>10</v>
      </c>
      <c r="I29" s="2">
        <v>0.42099999999999999</v>
      </c>
      <c r="J29" s="2">
        <f t="shared" si="0"/>
        <v>1.2752278194774349</v>
      </c>
      <c r="K29" s="2"/>
    </row>
    <row r="30" spans="3:11">
      <c r="C30">
        <v>2048</v>
      </c>
      <c r="D30">
        <v>128</v>
      </c>
      <c r="E30">
        <v>2048</v>
      </c>
      <c r="F30" t="s">
        <v>30</v>
      </c>
      <c r="G30" t="s">
        <v>10</v>
      </c>
      <c r="I30" s="2">
        <v>0.37</v>
      </c>
      <c r="J30" s="2">
        <f t="shared" si="0"/>
        <v>2.9020049297297299</v>
      </c>
      <c r="K30" s="2"/>
    </row>
    <row r="31" spans="3:11">
      <c r="C31">
        <v>2048</v>
      </c>
      <c r="D31">
        <v>7000</v>
      </c>
      <c r="E31">
        <v>2048</v>
      </c>
      <c r="F31" t="s">
        <v>30</v>
      </c>
      <c r="G31" t="s">
        <v>10</v>
      </c>
      <c r="I31" s="2">
        <v>14.875999999999999</v>
      </c>
      <c r="J31" s="2">
        <f t="shared" si="0"/>
        <v>3.9473148695885998</v>
      </c>
      <c r="K31" s="2"/>
    </row>
    <row r="32" spans="3:11">
      <c r="C32">
        <v>2560</v>
      </c>
      <c r="D32">
        <v>16</v>
      </c>
      <c r="E32">
        <v>2560</v>
      </c>
      <c r="F32" t="s">
        <v>30</v>
      </c>
      <c r="G32" t="s">
        <v>10</v>
      </c>
      <c r="I32" s="2">
        <v>0.37</v>
      </c>
      <c r="J32" s="2">
        <f t="shared" si="0"/>
        <v>0.56679783783783788</v>
      </c>
      <c r="K32" s="2"/>
    </row>
    <row r="33" spans="3:11">
      <c r="C33">
        <v>2560</v>
      </c>
      <c r="D33">
        <v>32</v>
      </c>
      <c r="E33">
        <v>2560</v>
      </c>
      <c r="F33" t="s">
        <v>30</v>
      </c>
      <c r="G33" t="s">
        <v>10</v>
      </c>
      <c r="I33" s="2">
        <v>0.36499999999999999</v>
      </c>
      <c r="J33" s="2">
        <f t="shared" si="0"/>
        <v>1.1491243835616438</v>
      </c>
      <c r="K33" s="2"/>
    </row>
    <row r="34" spans="3:11">
      <c r="C34">
        <v>2560</v>
      </c>
      <c r="D34">
        <v>64</v>
      </c>
      <c r="E34">
        <v>2560</v>
      </c>
      <c r="F34" t="s">
        <v>30</v>
      </c>
      <c r="G34" t="s">
        <v>10</v>
      </c>
      <c r="I34" s="2">
        <v>0.66800000000000004</v>
      </c>
      <c r="J34" s="2">
        <f t="shared" si="0"/>
        <v>1.2557796407185629</v>
      </c>
      <c r="K34" s="2"/>
    </row>
    <row r="35" spans="3:11">
      <c r="C35">
        <v>2560</v>
      </c>
      <c r="D35">
        <v>128</v>
      </c>
      <c r="E35">
        <v>2560</v>
      </c>
      <c r="F35" t="s">
        <v>30</v>
      </c>
      <c r="G35" t="s">
        <v>10</v>
      </c>
      <c r="I35" s="2">
        <v>0.52600000000000002</v>
      </c>
      <c r="J35" s="2">
        <f t="shared" si="0"/>
        <v>3.189584790874525</v>
      </c>
      <c r="K35" s="2"/>
    </row>
    <row r="36" spans="3:11">
      <c r="C36">
        <v>2560</v>
      </c>
      <c r="D36">
        <v>7000</v>
      </c>
      <c r="E36">
        <v>2560</v>
      </c>
      <c r="F36" t="s">
        <v>30</v>
      </c>
      <c r="G36" t="s">
        <v>10</v>
      </c>
      <c r="I36" s="2">
        <v>26.082999999999998</v>
      </c>
      <c r="J36" s="2">
        <f t="shared" si="0"/>
        <v>3.5176321742130892</v>
      </c>
      <c r="K36" s="2"/>
    </row>
    <row r="37" spans="3:11">
      <c r="C37">
        <v>4096</v>
      </c>
      <c r="D37">
        <v>16</v>
      </c>
      <c r="E37">
        <v>4096</v>
      </c>
      <c r="F37" t="s">
        <v>30</v>
      </c>
      <c r="G37" t="s">
        <v>10</v>
      </c>
      <c r="I37" s="2">
        <v>0.8</v>
      </c>
      <c r="J37" s="2">
        <f t="shared" si="0"/>
        <v>0.67108864000000001</v>
      </c>
      <c r="K37" s="2"/>
    </row>
    <row r="38" spans="3:11">
      <c r="C38">
        <v>4096</v>
      </c>
      <c r="D38">
        <v>32</v>
      </c>
      <c r="E38">
        <v>4096</v>
      </c>
      <c r="F38" t="s">
        <v>30</v>
      </c>
      <c r="G38" t="s">
        <v>10</v>
      </c>
      <c r="I38" s="2">
        <v>0.80600000000000005</v>
      </c>
      <c r="J38" s="2">
        <f t="shared" si="0"/>
        <v>1.3321858858560793</v>
      </c>
      <c r="K38" s="2"/>
    </row>
    <row r="39" spans="3:11">
      <c r="C39">
        <v>4096</v>
      </c>
      <c r="D39">
        <v>64</v>
      </c>
      <c r="E39">
        <v>4096</v>
      </c>
      <c r="F39" t="s">
        <v>30</v>
      </c>
      <c r="G39" t="s">
        <v>10</v>
      </c>
      <c r="I39" s="2">
        <v>0.89800000000000002</v>
      </c>
      <c r="J39" s="2">
        <f t="shared" si="0"/>
        <v>2.3914071804008907</v>
      </c>
      <c r="K39" s="2"/>
    </row>
    <row r="40" spans="3:11">
      <c r="C40">
        <v>4096</v>
      </c>
      <c r="D40">
        <v>128</v>
      </c>
      <c r="E40">
        <v>4096</v>
      </c>
      <c r="F40" t="s">
        <v>30</v>
      </c>
      <c r="G40" t="s">
        <v>10</v>
      </c>
      <c r="I40" s="2">
        <v>1.206</v>
      </c>
      <c r="J40" s="2">
        <f t="shared" si="0"/>
        <v>3.5613327495854064</v>
      </c>
      <c r="K40" s="2"/>
    </row>
    <row r="41" spans="3:11">
      <c r="C41">
        <v>4096</v>
      </c>
      <c r="D41">
        <v>7000</v>
      </c>
      <c r="E41">
        <v>4096</v>
      </c>
      <c r="F41" t="s">
        <v>30</v>
      </c>
      <c r="G41" t="s">
        <v>10</v>
      </c>
      <c r="I41" s="2">
        <v>63.545999999999999</v>
      </c>
      <c r="J41" s="2">
        <f t="shared" si="0"/>
        <v>3.696236175369024</v>
      </c>
      <c r="K41" s="2"/>
    </row>
    <row r="42" spans="3:11">
      <c r="C42">
        <v>1760</v>
      </c>
      <c r="D42">
        <v>7133</v>
      </c>
      <c r="E42">
        <v>1760</v>
      </c>
      <c r="F42" t="s">
        <v>10</v>
      </c>
      <c r="G42" t="s">
        <v>30</v>
      </c>
      <c r="H42" t="s">
        <v>31</v>
      </c>
      <c r="I42" s="2">
        <v>13.733000000000001</v>
      </c>
      <c r="J42" s="2">
        <f t="shared" si="0"/>
        <v>3.2178228791960968</v>
      </c>
      <c r="K42" s="2"/>
    </row>
    <row r="43" spans="3:11">
      <c r="C43">
        <v>2048</v>
      </c>
      <c r="D43">
        <v>7133</v>
      </c>
      <c r="E43">
        <v>2048</v>
      </c>
      <c r="F43" t="s">
        <v>10</v>
      </c>
      <c r="G43" t="s">
        <v>30</v>
      </c>
      <c r="I43" s="2">
        <v>13.672000000000001</v>
      </c>
      <c r="J43" s="2">
        <f t="shared" si="0"/>
        <v>4.3765316606202456</v>
      </c>
      <c r="K43" s="2"/>
    </row>
    <row r="44" spans="3:11">
      <c r="C44">
        <v>2560</v>
      </c>
      <c r="D44">
        <v>7133</v>
      </c>
      <c r="E44">
        <v>2560</v>
      </c>
      <c r="F44" t="s">
        <v>10</v>
      </c>
      <c r="G44" t="s">
        <v>30</v>
      </c>
      <c r="I44" s="2">
        <v>21.148</v>
      </c>
      <c r="J44" s="2">
        <f t="shared" si="0"/>
        <v>4.4209219595233593</v>
      </c>
      <c r="K44" s="2"/>
    </row>
    <row r="45" spans="3:11">
      <c r="C45" s="3">
        <v>4096</v>
      </c>
      <c r="D45" s="3">
        <v>7133</v>
      </c>
      <c r="E45" s="3">
        <v>4096</v>
      </c>
      <c r="F45" s="3" t="s">
        <v>10</v>
      </c>
      <c r="G45" s="3" t="s">
        <v>30</v>
      </c>
      <c r="I45" s="2">
        <v>53.929000000000002</v>
      </c>
      <c r="J45" s="2">
        <f t="shared" si="0"/>
        <v>4.4381272312855788</v>
      </c>
      <c r="K45" s="2"/>
    </row>
    <row r="46" spans="3:11">
      <c r="I46" s="2"/>
      <c r="J46" s="2"/>
      <c r="K46" s="2"/>
    </row>
    <row r="47" spans="3:11">
      <c r="I47" s="2"/>
      <c r="J47" s="2"/>
      <c r="K47" s="2"/>
    </row>
    <row r="48" spans="3:11">
      <c r="C48">
        <v>5124</v>
      </c>
      <c r="D48">
        <v>9124</v>
      </c>
      <c r="E48">
        <v>1760</v>
      </c>
      <c r="F48" t="s">
        <v>10</v>
      </c>
      <c r="G48" t="s">
        <v>10</v>
      </c>
      <c r="I48" s="2">
        <v>36.457999999999998</v>
      </c>
      <c r="J48" s="2">
        <f t="shared" si="0"/>
        <v>4.5138198343299143</v>
      </c>
      <c r="K48" s="2"/>
    </row>
    <row r="49" spans="3:11">
      <c r="C49">
        <v>35</v>
      </c>
      <c r="D49">
        <v>8457</v>
      </c>
      <c r="E49">
        <v>1760</v>
      </c>
      <c r="F49" t="s">
        <v>10</v>
      </c>
      <c r="G49" t="s">
        <v>10</v>
      </c>
      <c r="I49" s="2">
        <v>0.96699999999999997</v>
      </c>
      <c r="J49" s="2">
        <f t="shared" si="0"/>
        <v>1.077458531540848</v>
      </c>
      <c r="K49" s="2"/>
    </row>
    <row r="50" spans="3:11">
      <c r="C50">
        <v>5124</v>
      </c>
      <c r="D50">
        <v>9124</v>
      </c>
      <c r="E50">
        <v>2048</v>
      </c>
      <c r="F50" t="s">
        <v>10</v>
      </c>
      <c r="G50" t="s">
        <v>10</v>
      </c>
      <c r="I50" s="2">
        <v>42.45</v>
      </c>
      <c r="J50" s="2">
        <f t="shared" si="0"/>
        <v>4.5110397195759715</v>
      </c>
      <c r="K50" s="2"/>
    </row>
    <row r="51" spans="3:11">
      <c r="C51">
        <v>35</v>
      </c>
      <c r="D51">
        <v>8457</v>
      </c>
      <c r="E51">
        <v>2048</v>
      </c>
      <c r="F51" t="s">
        <v>10</v>
      </c>
      <c r="G51" t="s">
        <v>10</v>
      </c>
      <c r="I51" s="2">
        <v>0.85399999999999998</v>
      </c>
      <c r="J51" s="2">
        <f t="shared" si="0"/>
        <v>1.4196668852459018</v>
      </c>
      <c r="K51" s="2"/>
    </row>
    <row r="52" spans="3:11">
      <c r="C52">
        <v>5124</v>
      </c>
      <c r="D52">
        <v>9124</v>
      </c>
      <c r="E52">
        <v>2560</v>
      </c>
      <c r="F52" t="s">
        <v>10</v>
      </c>
      <c r="G52" t="s">
        <v>10</v>
      </c>
      <c r="I52" s="2">
        <v>53.197000000000003</v>
      </c>
      <c r="J52" s="2">
        <f t="shared" si="0"/>
        <v>4.4996342861439551</v>
      </c>
      <c r="K52" s="2"/>
    </row>
    <row r="53" spans="3:11">
      <c r="C53">
        <v>35</v>
      </c>
      <c r="D53">
        <v>8457</v>
      </c>
      <c r="E53">
        <v>2560</v>
      </c>
      <c r="F53" t="s">
        <v>10</v>
      </c>
      <c r="G53" t="s">
        <v>10</v>
      </c>
      <c r="I53" s="2">
        <v>1.3160000000000001</v>
      </c>
      <c r="J53" s="2">
        <f t="shared" si="0"/>
        <v>1.1515914893617021</v>
      </c>
      <c r="K53" s="2"/>
    </row>
    <row r="54" spans="3:11">
      <c r="C54">
        <v>5124</v>
      </c>
      <c r="D54">
        <v>9124</v>
      </c>
      <c r="E54">
        <v>4096</v>
      </c>
      <c r="F54" t="s">
        <v>10</v>
      </c>
      <c r="G54" t="s">
        <v>10</v>
      </c>
      <c r="I54" s="2">
        <v>84.466999999999999</v>
      </c>
      <c r="J54" s="2">
        <f t="shared" si="0"/>
        <v>4.5341644925473856</v>
      </c>
      <c r="K54" s="2"/>
    </row>
    <row r="55" spans="3:11">
      <c r="C55">
        <v>35</v>
      </c>
      <c r="D55">
        <v>8457</v>
      </c>
      <c r="E55">
        <v>4096</v>
      </c>
      <c r="F55" t="s">
        <v>10</v>
      </c>
      <c r="G55" t="s">
        <v>10</v>
      </c>
      <c r="I55" s="2">
        <v>1.6739999999999999</v>
      </c>
      <c r="J55" s="2">
        <f t="shared" si="0"/>
        <v>1.4485012186379929</v>
      </c>
      <c r="K55" s="2"/>
    </row>
    <row r="56" spans="3:11">
      <c r="C56">
        <v>5124</v>
      </c>
      <c r="D56">
        <v>9124</v>
      </c>
      <c r="E56">
        <v>1760</v>
      </c>
      <c r="F56" t="s">
        <v>30</v>
      </c>
      <c r="G56" t="s">
        <v>10</v>
      </c>
      <c r="I56" s="2">
        <v>46.712000000000003</v>
      </c>
      <c r="J56" s="2">
        <f t="shared" si="0"/>
        <v>3.5229671930125019</v>
      </c>
      <c r="K56" s="2"/>
    </row>
    <row r="57" spans="3:11">
      <c r="C57">
        <v>35</v>
      </c>
      <c r="D57">
        <v>8457</v>
      </c>
      <c r="E57">
        <v>1760</v>
      </c>
      <c r="F57" t="s">
        <v>30</v>
      </c>
      <c r="G57" t="s">
        <v>10</v>
      </c>
      <c r="I57" s="2">
        <v>0.68500000000000005</v>
      </c>
      <c r="J57" s="2">
        <f t="shared" si="0"/>
        <v>1.5210254014598537</v>
      </c>
      <c r="K57" s="2"/>
    </row>
    <row r="58" spans="3:11">
      <c r="C58">
        <v>5124</v>
      </c>
      <c r="D58">
        <v>9124</v>
      </c>
      <c r="E58">
        <v>2048</v>
      </c>
      <c r="F58" t="s">
        <v>30</v>
      </c>
      <c r="G58" t="s">
        <v>10</v>
      </c>
      <c r="I58" s="2">
        <v>53.628</v>
      </c>
      <c r="J58" s="2">
        <f t="shared" si="0"/>
        <v>3.5707771331394049</v>
      </c>
      <c r="K58" s="2"/>
    </row>
    <row r="59" spans="3:11">
      <c r="C59">
        <v>35</v>
      </c>
      <c r="D59">
        <v>8457</v>
      </c>
      <c r="E59">
        <v>2048</v>
      </c>
      <c r="F59" t="s">
        <v>30</v>
      </c>
      <c r="G59" t="s">
        <v>10</v>
      </c>
      <c r="I59" s="2">
        <v>0.79</v>
      </c>
      <c r="J59" s="2">
        <f t="shared" si="0"/>
        <v>1.5346778734177213</v>
      </c>
      <c r="K59" s="2"/>
    </row>
    <row r="60" spans="3:11">
      <c r="C60">
        <v>5124</v>
      </c>
      <c r="D60">
        <v>9124</v>
      </c>
      <c r="E60">
        <v>2560</v>
      </c>
      <c r="F60" t="s">
        <v>30</v>
      </c>
      <c r="G60" t="s">
        <v>10</v>
      </c>
      <c r="I60" s="2">
        <v>71.004999999999995</v>
      </c>
      <c r="J60" s="2">
        <f t="shared" si="0"/>
        <v>3.3711294291951268</v>
      </c>
      <c r="K60" s="2"/>
    </row>
    <row r="61" spans="3:11">
      <c r="C61">
        <v>35</v>
      </c>
      <c r="D61">
        <v>8457</v>
      </c>
      <c r="E61">
        <v>2560</v>
      </c>
      <c r="F61" t="s">
        <v>30</v>
      </c>
      <c r="G61" t="s">
        <v>10</v>
      </c>
      <c r="I61" s="2">
        <v>0.97799999999999998</v>
      </c>
      <c r="J61" s="2">
        <f t="shared" si="0"/>
        <v>1.54958527607362</v>
      </c>
      <c r="K61" s="2"/>
    </row>
    <row r="62" spans="3:11">
      <c r="C62">
        <v>5124</v>
      </c>
      <c r="D62">
        <v>9124</v>
      </c>
      <c r="E62">
        <v>4096</v>
      </c>
      <c r="F62" t="s">
        <v>30</v>
      </c>
      <c r="G62" t="s">
        <v>10</v>
      </c>
      <c r="I62" s="2">
        <v>110.792</v>
      </c>
      <c r="J62" s="2">
        <f t="shared" si="0"/>
        <v>3.4568134178641055</v>
      </c>
      <c r="K62" s="2"/>
    </row>
    <row r="63" spans="3:11">
      <c r="C63">
        <v>35</v>
      </c>
      <c r="D63">
        <v>8457</v>
      </c>
      <c r="E63">
        <v>4096</v>
      </c>
      <c r="F63" t="s">
        <v>30</v>
      </c>
      <c r="G63" t="s">
        <v>10</v>
      </c>
      <c r="I63" s="2">
        <v>1.5409999999999999</v>
      </c>
      <c r="J63" s="2">
        <f t="shared" si="0"/>
        <v>1.5735178715120053</v>
      </c>
      <c r="K63" s="2"/>
    </row>
    <row r="64" spans="3:11">
      <c r="I64" s="2"/>
      <c r="J64" s="2"/>
      <c r="K64" s="2"/>
    </row>
    <row r="65" spans="3:11">
      <c r="C65">
        <v>7680</v>
      </c>
      <c r="D65">
        <v>16</v>
      </c>
      <c r="E65">
        <v>2560</v>
      </c>
      <c r="F65" t="s">
        <v>10</v>
      </c>
      <c r="G65" t="s">
        <v>10</v>
      </c>
      <c r="I65" s="2">
        <v>0.89400000000000002</v>
      </c>
      <c r="J65" s="2">
        <f t="shared" si="0"/>
        <v>0.70374228187919463</v>
      </c>
      <c r="K65" s="2"/>
    </row>
    <row r="66" spans="3:11">
      <c r="C66">
        <v>7680</v>
      </c>
      <c r="D66">
        <v>32</v>
      </c>
      <c r="E66">
        <v>2560</v>
      </c>
      <c r="F66" t="s">
        <v>10</v>
      </c>
      <c r="G66" t="s">
        <v>10</v>
      </c>
      <c r="I66" s="2">
        <v>0.88900000000000001</v>
      </c>
      <c r="J66" s="2">
        <f t="shared" si="0"/>
        <v>1.4154006749156356</v>
      </c>
      <c r="K66" s="2"/>
    </row>
    <row r="67" spans="3:11">
      <c r="C67">
        <v>7680</v>
      </c>
      <c r="D67">
        <v>64</v>
      </c>
      <c r="E67">
        <v>2560</v>
      </c>
      <c r="F67" t="s">
        <v>10</v>
      </c>
      <c r="G67" t="s">
        <v>10</v>
      </c>
      <c r="I67" s="2">
        <v>0.64200000000000002</v>
      </c>
      <c r="J67" s="2">
        <f t="shared" ref="J67:J83" si="1">(2*C67*D67*E67)/(I67/1000)/10^12</f>
        <v>3.9199102803738319</v>
      </c>
      <c r="K67" s="2"/>
    </row>
    <row r="68" spans="3:11">
      <c r="C68">
        <v>7680</v>
      </c>
      <c r="D68">
        <v>128</v>
      </c>
      <c r="E68">
        <v>2560</v>
      </c>
      <c r="F68" t="s">
        <v>10</v>
      </c>
      <c r="G68" t="s">
        <v>10</v>
      </c>
      <c r="I68" s="2">
        <v>1.254</v>
      </c>
      <c r="J68" s="2">
        <f t="shared" si="1"/>
        <v>4.013688038277512</v>
      </c>
      <c r="K68" s="2"/>
    </row>
    <row r="69" spans="3:11">
      <c r="C69">
        <v>7680</v>
      </c>
      <c r="D69">
        <v>16</v>
      </c>
      <c r="E69">
        <v>2560</v>
      </c>
      <c r="F69" t="s">
        <v>30</v>
      </c>
      <c r="G69" t="s">
        <v>10</v>
      </c>
      <c r="I69" s="2">
        <v>0.90100000000000002</v>
      </c>
      <c r="J69" s="2">
        <f t="shared" si="1"/>
        <v>0.69827480577136514</v>
      </c>
      <c r="K69" s="2"/>
    </row>
    <row r="70" spans="3:11">
      <c r="C70">
        <v>7680</v>
      </c>
      <c r="D70">
        <v>32</v>
      </c>
      <c r="E70">
        <v>2560</v>
      </c>
      <c r="F70" t="s">
        <v>30</v>
      </c>
      <c r="G70" t="s">
        <v>10</v>
      </c>
      <c r="I70" s="2">
        <v>0.90700000000000003</v>
      </c>
      <c r="J70" s="2">
        <f t="shared" si="1"/>
        <v>1.3873111356119072</v>
      </c>
      <c r="K70" s="2"/>
    </row>
    <row r="71" spans="3:11">
      <c r="C71">
        <v>7680</v>
      </c>
      <c r="D71">
        <v>64</v>
      </c>
      <c r="E71">
        <v>2560</v>
      </c>
      <c r="F71" t="s">
        <v>30</v>
      </c>
      <c r="G71" t="s">
        <v>10</v>
      </c>
      <c r="I71" s="2">
        <v>1.1619999999999999</v>
      </c>
      <c r="J71" s="2">
        <f t="shared" si="1"/>
        <v>2.1657335628227199</v>
      </c>
      <c r="K71" s="2"/>
    </row>
    <row r="72" spans="3:11">
      <c r="C72">
        <v>7680</v>
      </c>
      <c r="D72">
        <v>128</v>
      </c>
      <c r="E72">
        <v>2560</v>
      </c>
      <c r="F72" t="s">
        <v>30</v>
      </c>
      <c r="G72" t="s">
        <v>10</v>
      </c>
      <c r="I72" s="2">
        <v>1.885</v>
      </c>
      <c r="J72" s="2">
        <f t="shared" si="1"/>
        <v>2.670113952254642</v>
      </c>
      <c r="K72" s="2"/>
    </row>
    <row r="73" spans="3:11">
      <c r="C73">
        <f t="shared" ref="C73:C80" si="2">3*1024</f>
        <v>3072</v>
      </c>
      <c r="D73">
        <v>16</v>
      </c>
      <c r="E73">
        <v>1024</v>
      </c>
      <c r="F73" t="s">
        <v>10</v>
      </c>
      <c r="G73" t="s">
        <v>10</v>
      </c>
      <c r="I73" s="2">
        <v>0.19900000000000001</v>
      </c>
      <c r="J73" s="2">
        <f t="shared" si="1"/>
        <v>0.5058457085427136</v>
      </c>
      <c r="K73" s="2"/>
    </row>
    <row r="74" spans="3:11">
      <c r="C74">
        <f t="shared" si="2"/>
        <v>3072</v>
      </c>
      <c r="D74">
        <v>32</v>
      </c>
      <c r="E74">
        <v>1024</v>
      </c>
      <c r="F74" t="s">
        <v>10</v>
      </c>
      <c r="G74" t="s">
        <v>10</v>
      </c>
      <c r="I74" s="2">
        <v>0.20100000000000001</v>
      </c>
      <c r="J74" s="2">
        <f t="shared" si="1"/>
        <v>1.0016248358208955</v>
      </c>
      <c r="K74" s="2"/>
    </row>
    <row r="75" spans="3:11">
      <c r="C75">
        <f t="shared" si="2"/>
        <v>3072</v>
      </c>
      <c r="D75">
        <v>64</v>
      </c>
      <c r="E75">
        <v>1024</v>
      </c>
      <c r="F75" t="s">
        <v>10</v>
      </c>
      <c r="G75" t="s">
        <v>10</v>
      </c>
      <c r="I75" s="2">
        <v>0.17599999999999999</v>
      </c>
      <c r="J75" s="2">
        <f t="shared" si="1"/>
        <v>2.2878021818181815</v>
      </c>
      <c r="K75" s="2"/>
    </row>
    <row r="76" spans="3:11">
      <c r="C76">
        <f t="shared" si="2"/>
        <v>3072</v>
      </c>
      <c r="D76">
        <v>128</v>
      </c>
      <c r="E76">
        <v>1024</v>
      </c>
      <c r="F76" t="s">
        <v>10</v>
      </c>
      <c r="G76" t="s">
        <v>10</v>
      </c>
      <c r="I76" s="2">
        <v>0.2</v>
      </c>
      <c r="J76" s="2">
        <f t="shared" si="1"/>
        <v>4.0265318399999996</v>
      </c>
      <c r="K76" s="2"/>
    </row>
    <row r="77" spans="3:11">
      <c r="C77">
        <f t="shared" si="2"/>
        <v>3072</v>
      </c>
      <c r="D77">
        <v>16</v>
      </c>
      <c r="E77">
        <v>1024</v>
      </c>
      <c r="F77" t="s">
        <v>30</v>
      </c>
      <c r="G77" t="s">
        <v>10</v>
      </c>
      <c r="I77" s="2">
        <v>0.23100000000000001</v>
      </c>
      <c r="J77" s="2">
        <f t="shared" si="1"/>
        <v>0.43577184415584419</v>
      </c>
      <c r="K77" s="2"/>
    </row>
    <row r="78" spans="3:11">
      <c r="C78">
        <f t="shared" si="2"/>
        <v>3072</v>
      </c>
      <c r="D78">
        <v>32</v>
      </c>
      <c r="E78">
        <v>1024</v>
      </c>
      <c r="F78" t="s">
        <v>30</v>
      </c>
      <c r="G78" t="s">
        <v>10</v>
      </c>
      <c r="I78" s="2">
        <v>0.23200000000000001</v>
      </c>
      <c r="J78" s="2">
        <f t="shared" si="1"/>
        <v>0.86778703448275862</v>
      </c>
      <c r="K78" s="2"/>
    </row>
    <row r="79" spans="3:11">
      <c r="C79">
        <f t="shared" si="2"/>
        <v>3072</v>
      </c>
      <c r="D79">
        <v>64</v>
      </c>
      <c r="E79">
        <v>1024</v>
      </c>
      <c r="F79" t="s">
        <v>30</v>
      </c>
      <c r="G79" t="s">
        <v>10</v>
      </c>
      <c r="I79" s="2">
        <v>0.254</v>
      </c>
      <c r="J79" s="2">
        <f t="shared" si="1"/>
        <v>1.585248755905512</v>
      </c>
      <c r="K79" s="2"/>
    </row>
    <row r="80" spans="3:11">
      <c r="C80">
        <f t="shared" si="2"/>
        <v>3072</v>
      </c>
      <c r="D80">
        <v>128</v>
      </c>
      <c r="E80">
        <v>1024</v>
      </c>
      <c r="F80" t="s">
        <v>30</v>
      </c>
      <c r="G80" t="s">
        <v>10</v>
      </c>
      <c r="I80" s="2">
        <v>0.22600000000000001</v>
      </c>
      <c r="J80" s="2">
        <f t="shared" si="1"/>
        <v>3.5633025132743361</v>
      </c>
      <c r="K80" s="2"/>
    </row>
    <row r="81" spans="1:29">
      <c r="I81" s="2"/>
      <c r="J81" s="2"/>
      <c r="K81" s="2"/>
    </row>
    <row r="82" spans="1:29">
      <c r="C82">
        <v>3072</v>
      </c>
      <c r="D82">
        <v>7435</v>
      </c>
      <c r="E82">
        <v>1024</v>
      </c>
      <c r="F82" t="s">
        <v>10</v>
      </c>
      <c r="G82" t="s">
        <v>30</v>
      </c>
      <c r="I82" s="2">
        <v>9.9060000000000006</v>
      </c>
      <c r="J82" s="2">
        <f t="shared" si="1"/>
        <v>4.7220851362810423</v>
      </c>
      <c r="K82" s="2"/>
    </row>
    <row r="83" spans="1:29">
      <c r="C83">
        <v>7680</v>
      </c>
      <c r="D83">
        <v>5481</v>
      </c>
      <c r="E83">
        <v>2560</v>
      </c>
      <c r="F83" t="s">
        <v>10</v>
      </c>
      <c r="G83" t="s">
        <v>30</v>
      </c>
      <c r="I83" s="2">
        <v>51.033999999999999</v>
      </c>
      <c r="J83" s="2">
        <f t="shared" si="1"/>
        <v>4.2231000822980764</v>
      </c>
      <c r="K83" s="2"/>
    </row>
    <row r="87" spans="1:29">
      <c r="J87" s="1"/>
    </row>
    <row r="89" spans="1:29">
      <c r="A89" t="s">
        <v>29</v>
      </c>
    </row>
    <row r="90" spans="1:29">
      <c r="C90" t="s">
        <v>28</v>
      </c>
      <c r="D90" t="s">
        <v>27</v>
      </c>
      <c r="E90" t="s">
        <v>26</v>
      </c>
      <c r="F90" t="s">
        <v>10</v>
      </c>
      <c r="G90" t="s">
        <v>25</v>
      </c>
      <c r="H90" t="s">
        <v>24</v>
      </c>
      <c r="I90" t="s">
        <v>23</v>
      </c>
      <c r="J90" t="s">
        <v>39</v>
      </c>
      <c r="K90" t="s">
        <v>40</v>
      </c>
      <c r="L90" t="s">
        <v>42</v>
      </c>
      <c r="M90" t="s">
        <v>41</v>
      </c>
      <c r="N90" t="s">
        <v>22</v>
      </c>
      <c r="O90" t="s">
        <v>21</v>
      </c>
      <c r="P90" t="s">
        <v>20</v>
      </c>
      <c r="R90" t="s">
        <v>43</v>
      </c>
      <c r="S90" t="s">
        <v>44</v>
      </c>
      <c r="T90" t="s">
        <v>77</v>
      </c>
      <c r="U90" t="s">
        <v>45</v>
      </c>
      <c r="V90" t="s">
        <v>46</v>
      </c>
      <c r="W90" t="s">
        <v>47</v>
      </c>
      <c r="X90" t="s">
        <v>19</v>
      </c>
    </row>
    <row r="91" spans="1:29">
      <c r="C91">
        <v>700</v>
      </c>
      <c r="D91">
        <v>161</v>
      </c>
      <c r="E91">
        <v>1</v>
      </c>
      <c r="F91">
        <v>4</v>
      </c>
      <c r="G91">
        <v>32</v>
      </c>
      <c r="H91">
        <v>5</v>
      </c>
      <c r="I91">
        <v>20</v>
      </c>
      <c r="J91">
        <v>0</v>
      </c>
      <c r="K91">
        <v>0</v>
      </c>
      <c r="L91">
        <v>2</v>
      </c>
      <c r="M91">
        <v>2</v>
      </c>
      <c r="N91" s="2">
        <v>0.224</v>
      </c>
      <c r="O91" s="2" t="s">
        <v>76</v>
      </c>
      <c r="P91" s="2">
        <v>0.36899999999999999</v>
      </c>
      <c r="R91" s="4">
        <f>(D91-H91+1+2*J91)/L91</f>
        <v>78.5</v>
      </c>
      <c r="S91" s="4">
        <f>(C91-I91+1+2*K91)/M91</f>
        <v>340.5</v>
      </c>
      <c r="T91" s="2">
        <f>N91+P91</f>
        <v>0.59299999999999997</v>
      </c>
      <c r="U91" s="2">
        <f>(2*$R91*$S91*$F91*$G91*$E91*$H91*$I91)/(N91/1000)/10^12</f>
        <v>3.0547714285714287</v>
      </c>
      <c r="V91" s="10" t="s">
        <v>76</v>
      </c>
      <c r="W91" s="2">
        <f>(2*$R91*$S91*$F91*$G91*$E91*$H91*$I91)/(P91/1000)/10^12</f>
        <v>1.854386991869919</v>
      </c>
      <c r="X91" s="3" t="s">
        <v>16</v>
      </c>
      <c r="AA91" s="2"/>
      <c r="AC91" s="2"/>
    </row>
    <row r="92" spans="1:29">
      <c r="C92">
        <v>700</v>
      </c>
      <c r="D92">
        <v>161</v>
      </c>
      <c r="E92">
        <v>1</v>
      </c>
      <c r="F92">
        <v>8</v>
      </c>
      <c r="G92">
        <v>32</v>
      </c>
      <c r="H92">
        <v>5</v>
      </c>
      <c r="I92">
        <v>20</v>
      </c>
      <c r="J92">
        <v>0</v>
      </c>
      <c r="K92">
        <v>0</v>
      </c>
      <c r="L92">
        <v>2</v>
      </c>
      <c r="M92">
        <v>2</v>
      </c>
      <c r="N92" s="2">
        <v>0.42</v>
      </c>
      <c r="O92" s="2" t="s">
        <v>76</v>
      </c>
      <c r="P92" s="2">
        <v>0.68799999999999994</v>
      </c>
      <c r="R92" s="4">
        <f t="shared" ref="R92:R126" si="3">(D92-H92+1+2*J92)/L92</f>
        <v>78.5</v>
      </c>
      <c r="S92" s="4">
        <f t="shared" ref="S92:S126" si="4">(C92-I92+1+2*K92)/M92</f>
        <v>340.5</v>
      </c>
      <c r="T92" s="2">
        <f>N92+P92</f>
        <v>1.1079999999999999</v>
      </c>
      <c r="U92" s="2">
        <f t="shared" ref="U92:U126" si="5">(2*$R92*$S92*$F92*$G92*$E92*$H92*$I92)/(N92/1000)/10^12</f>
        <v>3.2584228571428575</v>
      </c>
      <c r="V92" s="10" t="s">
        <v>76</v>
      </c>
      <c r="W92" s="2">
        <f t="shared" ref="W92:W126" si="6">(2*$R92*$S92*$F92*$G92*$E92*$H92*$I92)/(P92/1000)/10^12</f>
        <v>1.9891534883720932</v>
      </c>
      <c r="X92" s="3" t="s">
        <v>16</v>
      </c>
      <c r="AA92" s="2"/>
      <c r="AC92" s="2"/>
    </row>
    <row r="93" spans="1:29">
      <c r="C93">
        <v>700</v>
      </c>
      <c r="D93">
        <v>161</v>
      </c>
      <c r="E93">
        <v>1</v>
      </c>
      <c r="F93">
        <v>16</v>
      </c>
      <c r="G93">
        <v>32</v>
      </c>
      <c r="H93">
        <v>5</v>
      </c>
      <c r="I93">
        <v>20</v>
      </c>
      <c r="J93">
        <v>0</v>
      </c>
      <c r="K93">
        <v>0</v>
      </c>
      <c r="L93">
        <v>2</v>
      </c>
      <c r="M93">
        <v>2</v>
      </c>
      <c r="N93" s="2">
        <v>0.81499999999999995</v>
      </c>
      <c r="O93" s="2" t="s">
        <v>76</v>
      </c>
      <c r="P93" s="2">
        <v>1.329</v>
      </c>
      <c r="R93" s="4">
        <f t="shared" si="3"/>
        <v>78.5</v>
      </c>
      <c r="S93" s="4">
        <f t="shared" si="4"/>
        <v>340.5</v>
      </c>
      <c r="T93" s="2">
        <f>N93+P93</f>
        <v>2.1440000000000001</v>
      </c>
      <c r="U93" s="2">
        <f t="shared" si="5"/>
        <v>3.3583744785276073</v>
      </c>
      <c r="V93" s="2" t="s">
        <v>76</v>
      </c>
      <c r="W93" s="2">
        <f t="shared" si="6"/>
        <v>2.0594997742663659</v>
      </c>
      <c r="X93" s="3" t="s">
        <v>16</v>
      </c>
      <c r="AA93" s="2"/>
      <c r="AC93" s="2"/>
    </row>
    <row r="94" spans="1:29">
      <c r="C94">
        <v>700</v>
      </c>
      <c r="D94">
        <v>161</v>
      </c>
      <c r="E94">
        <v>1</v>
      </c>
      <c r="F94">
        <v>32</v>
      </c>
      <c r="G94">
        <v>32</v>
      </c>
      <c r="H94">
        <v>5</v>
      </c>
      <c r="I94">
        <v>20</v>
      </c>
      <c r="J94">
        <v>0</v>
      </c>
      <c r="K94">
        <v>0</v>
      </c>
      <c r="L94">
        <v>2</v>
      </c>
      <c r="M94">
        <v>2</v>
      </c>
      <c r="N94" s="2">
        <v>1.607</v>
      </c>
      <c r="O94" s="2" t="s">
        <v>76</v>
      </c>
      <c r="P94" s="2">
        <v>2.8780000000000001</v>
      </c>
      <c r="R94" s="4">
        <f t="shared" si="3"/>
        <v>78.5</v>
      </c>
      <c r="S94" s="4">
        <f t="shared" si="4"/>
        <v>340.5</v>
      </c>
      <c r="T94" s="2">
        <f>N94+P94</f>
        <v>4.4850000000000003</v>
      </c>
      <c r="U94" s="2">
        <f t="shared" si="5"/>
        <v>3.4064408214063473</v>
      </c>
      <c r="V94" s="2" t="s">
        <v>76</v>
      </c>
      <c r="W94" s="2">
        <f t="shared" si="6"/>
        <v>1.9020675469075747</v>
      </c>
      <c r="X94" s="3" t="s">
        <v>16</v>
      </c>
      <c r="AA94" s="2"/>
      <c r="AC94" s="2"/>
    </row>
    <row r="95" spans="1:29">
      <c r="C95">
        <v>341</v>
      </c>
      <c r="D95">
        <v>79</v>
      </c>
      <c r="E95">
        <v>32</v>
      </c>
      <c r="F95">
        <v>4</v>
      </c>
      <c r="G95">
        <v>32</v>
      </c>
      <c r="H95">
        <v>5</v>
      </c>
      <c r="I95">
        <v>10</v>
      </c>
      <c r="J95">
        <v>0</v>
      </c>
      <c r="K95">
        <v>0</v>
      </c>
      <c r="L95">
        <v>2</v>
      </c>
      <c r="M95">
        <v>2</v>
      </c>
      <c r="N95" s="2">
        <v>0.78200000000000003</v>
      </c>
      <c r="O95" s="2">
        <v>3.3450000000000002</v>
      </c>
      <c r="P95" s="2">
        <v>0.80300000000000005</v>
      </c>
      <c r="R95" s="4">
        <f t="shared" si="3"/>
        <v>37.5</v>
      </c>
      <c r="S95" s="4">
        <f t="shared" si="4"/>
        <v>166</v>
      </c>
      <c r="T95" s="2">
        <f>N95+O95+P95</f>
        <v>4.9300000000000006</v>
      </c>
      <c r="U95" s="2">
        <f t="shared" si="5"/>
        <v>3.2605626598465474</v>
      </c>
      <c r="V95" s="2">
        <f t="shared" ref="V95:V126" si="7">(2*$R95*$S95*$F95*$G95*$E95*$H95*$I95)/(O95/1000)/10^12</f>
        <v>0.7622600896860986</v>
      </c>
      <c r="W95" s="2">
        <f t="shared" si="6"/>
        <v>3.1752926525529266</v>
      </c>
      <c r="X95" s="3" t="s">
        <v>16</v>
      </c>
      <c r="AA95" s="2"/>
      <c r="AC95" s="2"/>
    </row>
    <row r="96" spans="1:29">
      <c r="C96">
        <v>341</v>
      </c>
      <c r="D96">
        <v>79</v>
      </c>
      <c r="E96">
        <v>32</v>
      </c>
      <c r="F96">
        <v>8</v>
      </c>
      <c r="G96">
        <v>32</v>
      </c>
      <c r="H96">
        <v>5</v>
      </c>
      <c r="I96">
        <v>10</v>
      </c>
      <c r="J96">
        <v>0</v>
      </c>
      <c r="K96">
        <v>0</v>
      </c>
      <c r="L96">
        <v>2</v>
      </c>
      <c r="M96">
        <v>2</v>
      </c>
      <c r="N96" s="2">
        <v>1.4730000000000001</v>
      </c>
      <c r="O96" s="2">
        <v>6.6429999999999998</v>
      </c>
      <c r="P96" s="2">
        <v>1.556</v>
      </c>
      <c r="R96" s="4">
        <f t="shared" si="3"/>
        <v>37.5</v>
      </c>
      <c r="S96" s="4">
        <f t="shared" si="4"/>
        <v>166</v>
      </c>
      <c r="T96" s="2">
        <f t="shared" ref="T96:T98" si="8">N96+O96+P96</f>
        <v>9.6720000000000006</v>
      </c>
      <c r="U96" s="2">
        <f t="shared" si="5"/>
        <v>3.461995926680244</v>
      </c>
      <c r="V96" s="2">
        <f t="shared" si="7"/>
        <v>0.7676531687490592</v>
      </c>
      <c r="W96" s="2">
        <f t="shared" si="6"/>
        <v>3.2773264781491003</v>
      </c>
      <c r="X96" s="3" t="s">
        <v>16</v>
      </c>
      <c r="AA96" s="2"/>
      <c r="AC96" s="2"/>
    </row>
    <row r="97" spans="3:29">
      <c r="C97">
        <v>341</v>
      </c>
      <c r="D97">
        <v>79</v>
      </c>
      <c r="E97">
        <v>32</v>
      </c>
      <c r="F97">
        <v>16</v>
      </c>
      <c r="G97">
        <v>32</v>
      </c>
      <c r="H97">
        <v>5</v>
      </c>
      <c r="I97">
        <v>10</v>
      </c>
      <c r="J97">
        <v>0</v>
      </c>
      <c r="K97">
        <v>0</v>
      </c>
      <c r="L97">
        <v>2</v>
      </c>
      <c r="M97">
        <v>2</v>
      </c>
      <c r="N97" s="2">
        <v>2.6789999999999998</v>
      </c>
      <c r="O97" s="2">
        <v>13.189</v>
      </c>
      <c r="P97" s="2">
        <v>3.0190000000000001</v>
      </c>
      <c r="R97" s="4">
        <f t="shared" si="3"/>
        <v>37.5</v>
      </c>
      <c r="S97" s="4">
        <f t="shared" si="4"/>
        <v>166</v>
      </c>
      <c r="T97" s="2">
        <f t="shared" si="8"/>
        <v>18.887</v>
      </c>
      <c r="U97" s="2">
        <f t="shared" si="5"/>
        <v>3.8070324748040312</v>
      </c>
      <c r="V97" s="2">
        <f t="shared" si="7"/>
        <v>0.77329896125559183</v>
      </c>
      <c r="W97" s="2">
        <f t="shared" si="6"/>
        <v>3.378284200066247</v>
      </c>
      <c r="X97" s="3" t="s">
        <v>16</v>
      </c>
      <c r="AA97" s="2"/>
      <c r="AC97" s="2"/>
    </row>
    <row r="98" spans="3:29">
      <c r="C98">
        <v>341</v>
      </c>
      <c r="D98">
        <v>79</v>
      </c>
      <c r="E98">
        <v>32</v>
      </c>
      <c r="F98">
        <v>32</v>
      </c>
      <c r="G98">
        <v>32</v>
      </c>
      <c r="H98">
        <v>5</v>
      </c>
      <c r="I98">
        <v>10</v>
      </c>
      <c r="J98">
        <v>0</v>
      </c>
      <c r="K98">
        <v>0</v>
      </c>
      <c r="L98">
        <v>2</v>
      </c>
      <c r="M98">
        <v>2</v>
      </c>
      <c r="N98" s="2">
        <v>5.1459999999999999</v>
      </c>
      <c r="O98" s="2">
        <v>26.302</v>
      </c>
      <c r="P98" s="2">
        <v>5.9729999999999999</v>
      </c>
      <c r="R98" s="4">
        <f t="shared" si="3"/>
        <v>37.5</v>
      </c>
      <c r="S98" s="4">
        <f t="shared" si="4"/>
        <v>166</v>
      </c>
      <c r="T98" s="2">
        <f t="shared" si="8"/>
        <v>37.420999999999999</v>
      </c>
      <c r="U98" s="2">
        <f t="shared" si="5"/>
        <v>3.9638709677419359</v>
      </c>
      <c r="V98" s="2">
        <f t="shared" si="7"/>
        <v>0.7755334195118242</v>
      </c>
      <c r="W98" s="2">
        <f t="shared" si="6"/>
        <v>3.415047714716223</v>
      </c>
      <c r="X98" s="3" t="s">
        <v>16</v>
      </c>
      <c r="AA98" s="2"/>
      <c r="AC98" s="2"/>
    </row>
    <row r="99" spans="3:29">
      <c r="C99">
        <v>480</v>
      </c>
      <c r="D99">
        <v>48</v>
      </c>
      <c r="E99">
        <v>1</v>
      </c>
      <c r="F99">
        <v>16</v>
      </c>
      <c r="G99">
        <v>16</v>
      </c>
      <c r="H99">
        <v>3</v>
      </c>
      <c r="I99">
        <v>3</v>
      </c>
      <c r="J99">
        <v>1</v>
      </c>
      <c r="K99">
        <v>1</v>
      </c>
      <c r="L99">
        <v>1</v>
      </c>
      <c r="M99">
        <v>1</v>
      </c>
      <c r="N99" s="2">
        <v>0.247</v>
      </c>
      <c r="O99" s="2" t="s">
        <v>76</v>
      </c>
      <c r="P99" s="2">
        <v>0.8</v>
      </c>
      <c r="R99" s="4">
        <f t="shared" si="3"/>
        <v>48</v>
      </c>
      <c r="S99" s="4">
        <f t="shared" si="4"/>
        <v>480</v>
      </c>
      <c r="T99" s="2">
        <f>N99+P99</f>
        <v>1.0470000000000002</v>
      </c>
      <c r="U99" s="2">
        <f t="shared" si="5"/>
        <v>0.42983125506072878</v>
      </c>
      <c r="V99" s="2" t="s">
        <v>78</v>
      </c>
      <c r="W99" s="2">
        <f t="shared" si="6"/>
        <v>0.13271040000000001</v>
      </c>
      <c r="X99" s="3" t="s">
        <v>16</v>
      </c>
      <c r="AA99" s="2"/>
      <c r="AC99" s="2"/>
    </row>
    <row r="100" spans="3:29">
      <c r="C100">
        <v>240</v>
      </c>
      <c r="D100">
        <v>24</v>
      </c>
      <c r="E100">
        <v>16</v>
      </c>
      <c r="F100">
        <v>16</v>
      </c>
      <c r="G100">
        <v>32</v>
      </c>
      <c r="H100">
        <v>3</v>
      </c>
      <c r="I100">
        <v>3</v>
      </c>
      <c r="J100">
        <v>1</v>
      </c>
      <c r="K100">
        <v>1</v>
      </c>
      <c r="L100">
        <v>1</v>
      </c>
      <c r="M100">
        <v>1</v>
      </c>
      <c r="N100" s="2">
        <v>0.29499999999999998</v>
      </c>
      <c r="O100" s="2">
        <v>0.32200000000000001</v>
      </c>
      <c r="P100" s="2">
        <v>0.93700000000000006</v>
      </c>
      <c r="R100" s="4">
        <f t="shared" si="3"/>
        <v>24</v>
      </c>
      <c r="S100" s="4">
        <f t="shared" si="4"/>
        <v>240</v>
      </c>
      <c r="T100" s="2">
        <f>N100+O100+P100</f>
        <v>1.554</v>
      </c>
      <c r="U100" s="2">
        <f t="shared" si="5"/>
        <v>2.8791408813559327</v>
      </c>
      <c r="V100" s="2">
        <f t="shared" si="7"/>
        <v>2.6377222360248447</v>
      </c>
      <c r="W100" s="2">
        <f t="shared" si="6"/>
        <v>0.90645310565635007</v>
      </c>
      <c r="X100" s="3" t="s">
        <v>16</v>
      </c>
      <c r="AA100" s="2"/>
      <c r="AC100" s="2"/>
    </row>
    <row r="101" spans="3:29">
      <c r="C101">
        <v>120</v>
      </c>
      <c r="D101">
        <v>12</v>
      </c>
      <c r="E101">
        <v>32</v>
      </c>
      <c r="F101">
        <v>16</v>
      </c>
      <c r="G101">
        <v>64</v>
      </c>
      <c r="H101">
        <v>3</v>
      </c>
      <c r="I101">
        <v>3</v>
      </c>
      <c r="J101">
        <v>1</v>
      </c>
      <c r="K101">
        <v>1</v>
      </c>
      <c r="L101">
        <v>1</v>
      </c>
      <c r="M101">
        <v>1</v>
      </c>
      <c r="N101" s="2">
        <v>0.25600000000000001</v>
      </c>
      <c r="O101" s="2">
        <v>0.159</v>
      </c>
      <c r="P101" s="2">
        <v>0.57799999999999996</v>
      </c>
      <c r="R101" s="4">
        <f t="shared" si="3"/>
        <v>12</v>
      </c>
      <c r="S101" s="4">
        <f t="shared" si="4"/>
        <v>120</v>
      </c>
      <c r="T101" s="2">
        <f t="shared" ref="T101:T102" si="9">N101+O101+P101</f>
        <v>0.99299999999999999</v>
      </c>
      <c r="U101" s="2">
        <f t="shared" si="5"/>
        <v>3.3177599999999998</v>
      </c>
      <c r="V101" s="2">
        <f t="shared" si="7"/>
        <v>5.3418022641509424</v>
      </c>
      <c r="W101" s="2">
        <f t="shared" si="6"/>
        <v>1.4694577162629758</v>
      </c>
      <c r="X101" s="3" t="s">
        <v>16</v>
      </c>
      <c r="AA101" s="2"/>
      <c r="AC101" s="2"/>
    </row>
    <row r="102" spans="3:29">
      <c r="C102">
        <v>60</v>
      </c>
      <c r="D102">
        <v>6</v>
      </c>
      <c r="E102">
        <v>64</v>
      </c>
      <c r="F102">
        <v>16</v>
      </c>
      <c r="G102">
        <v>128</v>
      </c>
      <c r="H102">
        <v>3</v>
      </c>
      <c r="I102">
        <v>3</v>
      </c>
      <c r="J102">
        <v>1</v>
      </c>
      <c r="K102">
        <v>1</v>
      </c>
      <c r="L102">
        <v>1</v>
      </c>
      <c r="M102">
        <v>1</v>
      </c>
      <c r="N102" s="2">
        <v>0.17</v>
      </c>
      <c r="O102" s="2">
        <v>0.14399999999999999</v>
      </c>
      <c r="P102" s="2">
        <v>0.377</v>
      </c>
      <c r="R102" s="4">
        <f t="shared" si="3"/>
        <v>6</v>
      </c>
      <c r="S102" s="4">
        <f t="shared" si="4"/>
        <v>60</v>
      </c>
      <c r="T102" s="2">
        <f t="shared" si="9"/>
        <v>0.69100000000000006</v>
      </c>
      <c r="U102" s="2">
        <f t="shared" si="5"/>
        <v>4.9961562352941176</v>
      </c>
      <c r="V102" s="2">
        <f t="shared" si="7"/>
        <v>5.8982400000000013</v>
      </c>
      <c r="W102" s="2">
        <f t="shared" si="6"/>
        <v>2.2529086472148538</v>
      </c>
      <c r="X102" s="3" t="s">
        <v>17</v>
      </c>
      <c r="AA102" s="2"/>
      <c r="AC102" s="2"/>
    </row>
    <row r="103" spans="3:29">
      <c r="C103">
        <v>108</v>
      </c>
      <c r="D103">
        <v>108</v>
      </c>
      <c r="E103">
        <v>3</v>
      </c>
      <c r="F103">
        <v>8</v>
      </c>
      <c r="G103">
        <v>64</v>
      </c>
      <c r="H103">
        <v>3</v>
      </c>
      <c r="I103">
        <v>3</v>
      </c>
      <c r="J103">
        <v>1</v>
      </c>
      <c r="K103">
        <v>1</v>
      </c>
      <c r="L103">
        <v>2</v>
      </c>
      <c r="M103">
        <v>2</v>
      </c>
      <c r="N103" s="2">
        <v>7.0999999999999994E-2</v>
      </c>
      <c r="O103" s="2" t="s">
        <v>76</v>
      </c>
      <c r="P103" s="2">
        <v>0.18099999999999999</v>
      </c>
      <c r="R103" s="4">
        <f t="shared" si="3"/>
        <v>54</v>
      </c>
      <c r="S103" s="4">
        <f t="shared" si="4"/>
        <v>54</v>
      </c>
      <c r="T103" s="2">
        <f>N103+P103</f>
        <v>0.252</v>
      </c>
      <c r="U103" s="2">
        <f t="shared" si="5"/>
        <v>1.1355150422535212</v>
      </c>
      <c r="V103" s="2" t="s">
        <v>78</v>
      </c>
      <c r="W103" s="2">
        <f t="shared" si="6"/>
        <v>0.44542302762430946</v>
      </c>
      <c r="X103" s="3" t="s">
        <v>16</v>
      </c>
      <c r="AA103" s="2"/>
      <c r="AC103" s="2"/>
    </row>
    <row r="104" spans="3:29">
      <c r="C104">
        <v>54</v>
      </c>
      <c r="D104">
        <v>54</v>
      </c>
      <c r="E104">
        <v>64</v>
      </c>
      <c r="F104">
        <v>8</v>
      </c>
      <c r="G104">
        <v>64</v>
      </c>
      <c r="H104">
        <v>3</v>
      </c>
      <c r="I104">
        <v>3</v>
      </c>
      <c r="J104">
        <v>1</v>
      </c>
      <c r="K104">
        <v>1</v>
      </c>
      <c r="L104">
        <v>1</v>
      </c>
      <c r="M104">
        <v>1</v>
      </c>
      <c r="N104" s="2">
        <v>0.36499999999999999</v>
      </c>
      <c r="O104" s="2">
        <v>0.36699999999999999</v>
      </c>
      <c r="P104" s="2">
        <v>0.59399999999999997</v>
      </c>
      <c r="R104" s="4">
        <f t="shared" si="3"/>
        <v>54</v>
      </c>
      <c r="S104" s="4">
        <f t="shared" si="4"/>
        <v>54</v>
      </c>
      <c r="T104" s="2">
        <f>N104+O104+P104</f>
        <v>1.3260000000000001</v>
      </c>
      <c r="U104" s="2">
        <f t="shared" si="5"/>
        <v>4.7121281753424658</v>
      </c>
      <c r="V104" s="2">
        <f t="shared" si="7"/>
        <v>4.686449002724796</v>
      </c>
      <c r="W104" s="2">
        <f t="shared" si="6"/>
        <v>2.8954996363636361</v>
      </c>
      <c r="X104" s="3" t="s">
        <v>17</v>
      </c>
      <c r="AA104" s="2"/>
      <c r="AC104" s="2"/>
    </row>
    <row r="105" spans="3:29">
      <c r="C105">
        <v>27</v>
      </c>
      <c r="D105">
        <v>27</v>
      </c>
      <c r="E105">
        <v>128</v>
      </c>
      <c r="F105">
        <v>8</v>
      </c>
      <c r="G105">
        <v>128</v>
      </c>
      <c r="H105">
        <v>3</v>
      </c>
      <c r="I105">
        <v>3</v>
      </c>
      <c r="J105">
        <v>1</v>
      </c>
      <c r="K105">
        <v>1</v>
      </c>
      <c r="L105">
        <v>1</v>
      </c>
      <c r="M105">
        <v>1</v>
      </c>
      <c r="N105" s="2">
        <v>0.31</v>
      </c>
      <c r="O105" s="2">
        <v>0.31</v>
      </c>
      <c r="P105" s="2">
        <v>0.53</v>
      </c>
      <c r="R105" s="4">
        <f t="shared" si="3"/>
        <v>27</v>
      </c>
      <c r="S105" s="4">
        <f t="shared" si="4"/>
        <v>27</v>
      </c>
      <c r="T105" s="2">
        <f t="shared" ref="T105:T107" si="10">N105+O105+P105</f>
        <v>1.1499999999999999</v>
      </c>
      <c r="U105" s="2">
        <f t="shared" si="5"/>
        <v>5.5481509161290319</v>
      </c>
      <c r="V105" s="2">
        <f t="shared" si="7"/>
        <v>5.5481509161290319</v>
      </c>
      <c r="W105" s="2">
        <f t="shared" si="6"/>
        <v>3.2451448754716981</v>
      </c>
      <c r="X105" s="3" t="s">
        <v>17</v>
      </c>
      <c r="AA105" s="2"/>
      <c r="AC105" s="2"/>
    </row>
    <row r="106" spans="3:29">
      <c r="C106">
        <v>14</v>
      </c>
      <c r="D106">
        <v>14</v>
      </c>
      <c r="E106">
        <v>128</v>
      </c>
      <c r="F106">
        <v>8</v>
      </c>
      <c r="G106">
        <v>256</v>
      </c>
      <c r="H106">
        <v>3</v>
      </c>
      <c r="I106">
        <v>3</v>
      </c>
      <c r="J106">
        <v>1</v>
      </c>
      <c r="K106">
        <v>1</v>
      </c>
      <c r="L106">
        <v>1</v>
      </c>
      <c r="M106">
        <v>1</v>
      </c>
      <c r="N106" s="2">
        <v>0.17699999999999999</v>
      </c>
      <c r="O106" s="2">
        <v>0.19500000000000001</v>
      </c>
      <c r="P106" s="2">
        <v>0.33500000000000002</v>
      </c>
      <c r="R106" s="4">
        <f t="shared" si="3"/>
        <v>14</v>
      </c>
      <c r="S106" s="4">
        <f t="shared" si="4"/>
        <v>14</v>
      </c>
      <c r="T106" s="2">
        <f t="shared" si="10"/>
        <v>0.70700000000000007</v>
      </c>
      <c r="U106" s="2">
        <f t="shared" si="5"/>
        <v>5.2251075254237298</v>
      </c>
      <c r="V106" s="2">
        <f t="shared" si="7"/>
        <v>4.7427899076923072</v>
      </c>
      <c r="W106" s="2">
        <f t="shared" si="6"/>
        <v>2.7607284537313435</v>
      </c>
      <c r="X106" s="3" t="s">
        <v>17</v>
      </c>
      <c r="AA106" s="2"/>
      <c r="AC106" s="2"/>
    </row>
    <row r="107" spans="3:29">
      <c r="C107">
        <v>7</v>
      </c>
      <c r="D107">
        <v>7</v>
      </c>
      <c r="E107">
        <v>256</v>
      </c>
      <c r="F107">
        <v>8</v>
      </c>
      <c r="G107">
        <v>512</v>
      </c>
      <c r="H107">
        <v>3</v>
      </c>
      <c r="I107">
        <v>3</v>
      </c>
      <c r="J107">
        <v>1</v>
      </c>
      <c r="K107">
        <v>1</v>
      </c>
      <c r="L107">
        <v>1</v>
      </c>
      <c r="M107">
        <v>1</v>
      </c>
      <c r="N107" s="2">
        <v>0.40500000000000003</v>
      </c>
      <c r="O107" s="2">
        <v>0.39500000000000002</v>
      </c>
      <c r="P107" s="2">
        <v>0.47399999999999998</v>
      </c>
      <c r="R107" s="4">
        <f t="shared" si="3"/>
        <v>7</v>
      </c>
      <c r="S107" s="4">
        <f t="shared" si="4"/>
        <v>7</v>
      </c>
      <c r="T107" s="2">
        <f t="shared" si="10"/>
        <v>1.274</v>
      </c>
      <c r="U107" s="2">
        <f t="shared" si="5"/>
        <v>2.2835655111111111</v>
      </c>
      <c r="V107" s="2">
        <f t="shared" si="7"/>
        <v>2.3413772962025319</v>
      </c>
      <c r="W107" s="2">
        <f t="shared" si="6"/>
        <v>1.951147746835443</v>
      </c>
      <c r="X107" s="3" t="s">
        <v>17</v>
      </c>
      <c r="AA107" s="2"/>
      <c r="AC107" s="2"/>
    </row>
    <row r="108" spans="3:29">
      <c r="C108">
        <v>224</v>
      </c>
      <c r="D108">
        <v>224</v>
      </c>
      <c r="E108">
        <v>3</v>
      </c>
      <c r="F108">
        <v>8</v>
      </c>
      <c r="G108">
        <v>64</v>
      </c>
      <c r="H108">
        <v>3</v>
      </c>
      <c r="I108">
        <v>3</v>
      </c>
      <c r="J108">
        <v>1</v>
      </c>
      <c r="K108">
        <v>1</v>
      </c>
      <c r="L108">
        <v>1</v>
      </c>
      <c r="M108">
        <v>1</v>
      </c>
      <c r="N108" s="2">
        <v>0.77600000000000002</v>
      </c>
      <c r="O108" s="2" t="s">
        <v>76</v>
      </c>
      <c r="P108" s="2">
        <v>1.651</v>
      </c>
      <c r="R108" s="4">
        <f t="shared" si="3"/>
        <v>224</v>
      </c>
      <c r="S108" s="4">
        <f t="shared" si="4"/>
        <v>224</v>
      </c>
      <c r="T108" s="2">
        <f>N108+P108</f>
        <v>2.427</v>
      </c>
      <c r="U108" s="2">
        <f t="shared" si="5"/>
        <v>1.7877139793814434</v>
      </c>
      <c r="V108" s="2" t="s">
        <v>76</v>
      </c>
      <c r="W108" s="2">
        <f t="shared" si="6"/>
        <v>0.84025805451241664</v>
      </c>
      <c r="X108" s="3" t="s">
        <v>16</v>
      </c>
      <c r="AA108" s="2"/>
      <c r="AC108" s="2"/>
    </row>
    <row r="109" spans="3:29">
      <c r="C109">
        <v>112</v>
      </c>
      <c r="D109">
        <v>112</v>
      </c>
      <c r="E109">
        <v>64</v>
      </c>
      <c r="F109">
        <v>8</v>
      </c>
      <c r="G109">
        <v>128</v>
      </c>
      <c r="H109">
        <v>3</v>
      </c>
      <c r="I109">
        <v>3</v>
      </c>
      <c r="J109">
        <v>1</v>
      </c>
      <c r="K109">
        <v>1</v>
      </c>
      <c r="L109">
        <v>1</v>
      </c>
      <c r="M109">
        <v>1</v>
      </c>
      <c r="N109" s="2">
        <v>2.0169999999999999</v>
      </c>
      <c r="O109" s="2">
        <v>1.8440000000000001</v>
      </c>
      <c r="P109" s="2">
        <v>3.9039999999999999</v>
      </c>
      <c r="R109" s="4">
        <f t="shared" si="3"/>
        <v>112</v>
      </c>
      <c r="S109" s="4">
        <f t="shared" si="4"/>
        <v>112</v>
      </c>
      <c r="T109" s="2">
        <f>N109+O109+P109</f>
        <v>7.7649999999999997</v>
      </c>
      <c r="U109" s="2">
        <f t="shared" si="5"/>
        <v>7.3363929162121977</v>
      </c>
      <c r="V109" s="2">
        <f t="shared" si="7"/>
        <v>8.0246770672451184</v>
      </c>
      <c r="W109" s="2">
        <f t="shared" si="6"/>
        <v>3.7903443934426231</v>
      </c>
      <c r="X109" s="3" t="s">
        <v>17</v>
      </c>
      <c r="AA109" s="2"/>
      <c r="AC109" s="2"/>
    </row>
    <row r="110" spans="3:29">
      <c r="C110">
        <f>112/2</f>
        <v>56</v>
      </c>
      <c r="D110">
        <v>56</v>
      </c>
      <c r="E110">
        <v>128</v>
      </c>
      <c r="F110">
        <v>8</v>
      </c>
      <c r="G110">
        <v>256</v>
      </c>
      <c r="H110">
        <v>3</v>
      </c>
      <c r="I110">
        <v>3</v>
      </c>
      <c r="J110">
        <v>1</v>
      </c>
      <c r="K110">
        <v>1</v>
      </c>
      <c r="L110">
        <v>1</v>
      </c>
      <c r="M110">
        <v>1</v>
      </c>
      <c r="N110" s="2">
        <v>7.3710000000000004</v>
      </c>
      <c r="O110" s="2">
        <v>1.9710000000000001</v>
      </c>
      <c r="P110" s="2">
        <v>3.57</v>
      </c>
      <c r="R110" s="4">
        <f t="shared" si="3"/>
        <v>56</v>
      </c>
      <c r="S110" s="4">
        <f t="shared" si="4"/>
        <v>56</v>
      </c>
      <c r="T110" s="2">
        <f t="shared" ref="T110:T113" si="11">N110+O110+P110</f>
        <v>12.912000000000001</v>
      </c>
      <c r="U110" s="2">
        <f t="shared" si="5"/>
        <v>2.0075301196581194</v>
      </c>
      <c r="V110" s="2">
        <f t="shared" si="7"/>
        <v>7.5076126392694063</v>
      </c>
      <c r="W110" s="2">
        <f t="shared" si="6"/>
        <v>4.1449592470588241</v>
      </c>
      <c r="X110" s="3" t="s">
        <v>18</v>
      </c>
      <c r="AA110" s="2"/>
      <c r="AC110" s="2"/>
    </row>
    <row r="111" spans="3:29">
      <c r="C111">
        <f>56/2</f>
        <v>28</v>
      </c>
      <c r="D111">
        <v>28</v>
      </c>
      <c r="E111">
        <v>256</v>
      </c>
      <c r="F111">
        <v>8</v>
      </c>
      <c r="G111">
        <v>512</v>
      </c>
      <c r="H111">
        <v>3</v>
      </c>
      <c r="I111">
        <v>3</v>
      </c>
      <c r="J111">
        <v>1</v>
      </c>
      <c r="K111">
        <v>1</v>
      </c>
      <c r="L111">
        <v>1</v>
      </c>
      <c r="M111">
        <v>1</v>
      </c>
      <c r="N111" s="2">
        <v>2.113</v>
      </c>
      <c r="O111" s="2">
        <v>1.998</v>
      </c>
      <c r="P111" s="2">
        <v>3.8170000000000002</v>
      </c>
      <c r="R111" s="4">
        <f t="shared" si="3"/>
        <v>28</v>
      </c>
      <c r="S111" s="4">
        <f t="shared" si="4"/>
        <v>28</v>
      </c>
      <c r="T111" s="2">
        <f t="shared" si="11"/>
        <v>7.9279999999999999</v>
      </c>
      <c r="U111" s="2">
        <f t="shared" si="5"/>
        <v>7.0030783303360158</v>
      </c>
      <c r="V111" s="2">
        <f t="shared" si="7"/>
        <v>7.4061584144144144</v>
      </c>
      <c r="W111" s="2">
        <f t="shared" si="6"/>
        <v>3.8767368383547289</v>
      </c>
      <c r="X111" s="3" t="s">
        <v>17</v>
      </c>
      <c r="AA111" s="2"/>
      <c r="AC111" s="2"/>
    </row>
    <row r="112" spans="3:29">
      <c r="C112">
        <v>14</v>
      </c>
      <c r="D112">
        <v>14</v>
      </c>
      <c r="E112">
        <v>512</v>
      </c>
      <c r="F112">
        <v>8</v>
      </c>
      <c r="G112">
        <v>512</v>
      </c>
      <c r="H112">
        <v>3</v>
      </c>
      <c r="I112">
        <v>3</v>
      </c>
      <c r="J112">
        <v>1</v>
      </c>
      <c r="K112">
        <v>1</v>
      </c>
      <c r="L112">
        <v>1</v>
      </c>
      <c r="M112">
        <v>1</v>
      </c>
      <c r="N112" s="2">
        <v>1.1759999999999999</v>
      </c>
      <c r="O112" s="2">
        <v>1.135</v>
      </c>
      <c r="P112" s="2">
        <v>2.3079999999999998</v>
      </c>
      <c r="R112" s="4">
        <f t="shared" si="3"/>
        <v>14</v>
      </c>
      <c r="S112" s="4">
        <f t="shared" si="4"/>
        <v>14</v>
      </c>
      <c r="T112" s="2">
        <f t="shared" si="11"/>
        <v>4.6189999999999998</v>
      </c>
      <c r="U112" s="2">
        <f t="shared" si="5"/>
        <v>6.2914560000000002</v>
      </c>
      <c r="V112" s="2">
        <f t="shared" si="7"/>
        <v>6.5187244546255512</v>
      </c>
      <c r="W112" s="2">
        <f t="shared" si="6"/>
        <v>3.2056985511265172</v>
      </c>
      <c r="X112" s="3" t="s">
        <v>17</v>
      </c>
      <c r="AA112" s="2"/>
      <c r="AC112" s="2"/>
    </row>
    <row r="113" spans="3:29">
      <c r="C113">
        <v>7</v>
      </c>
      <c r="D113">
        <v>7</v>
      </c>
      <c r="E113">
        <v>512</v>
      </c>
      <c r="F113">
        <v>8</v>
      </c>
      <c r="G113">
        <v>512</v>
      </c>
      <c r="H113">
        <v>3</v>
      </c>
      <c r="I113">
        <v>3</v>
      </c>
      <c r="J113">
        <v>1</v>
      </c>
      <c r="K113">
        <v>1</v>
      </c>
      <c r="L113">
        <v>1</v>
      </c>
      <c r="M113">
        <v>1</v>
      </c>
      <c r="N113" s="2">
        <v>0.76</v>
      </c>
      <c r="O113" s="2">
        <v>0.72099999999999997</v>
      </c>
      <c r="P113" s="2">
        <v>0.88300000000000001</v>
      </c>
      <c r="R113" s="4">
        <f t="shared" si="3"/>
        <v>7</v>
      </c>
      <c r="S113" s="4">
        <f t="shared" si="4"/>
        <v>7</v>
      </c>
      <c r="T113" s="2">
        <f t="shared" si="11"/>
        <v>2.3639999999999999</v>
      </c>
      <c r="U113" s="2">
        <f t="shared" si="5"/>
        <v>2.4338000842105263</v>
      </c>
      <c r="V113" s="2">
        <f t="shared" si="7"/>
        <v>2.5654480776699029</v>
      </c>
      <c r="W113" s="2">
        <f t="shared" si="6"/>
        <v>2.0947769694224236</v>
      </c>
      <c r="X113" s="3" t="s">
        <v>17</v>
      </c>
      <c r="AA113" s="2"/>
      <c r="AC113" s="2"/>
    </row>
    <row r="114" spans="3:29">
      <c r="C114">
        <v>224</v>
      </c>
      <c r="D114">
        <v>224</v>
      </c>
      <c r="E114">
        <v>3</v>
      </c>
      <c r="F114">
        <v>16</v>
      </c>
      <c r="G114">
        <v>64</v>
      </c>
      <c r="H114">
        <v>3</v>
      </c>
      <c r="I114">
        <v>3</v>
      </c>
      <c r="J114">
        <v>1</v>
      </c>
      <c r="K114">
        <v>1</v>
      </c>
      <c r="L114">
        <v>1</v>
      </c>
      <c r="M114">
        <v>1</v>
      </c>
      <c r="N114" s="2">
        <v>1.5249999999999999</v>
      </c>
      <c r="O114" s="2" t="s">
        <v>76</v>
      </c>
      <c r="P114" s="2">
        <v>3.2090000000000001</v>
      </c>
      <c r="R114" s="4">
        <f t="shared" si="3"/>
        <v>224</v>
      </c>
      <c r="S114" s="4">
        <f t="shared" si="4"/>
        <v>224</v>
      </c>
      <c r="T114" s="2">
        <f>N114+P114</f>
        <v>4.734</v>
      </c>
      <c r="U114" s="2">
        <f t="shared" si="5"/>
        <v>1.8193653088524593</v>
      </c>
      <c r="V114" s="2" t="s">
        <v>76</v>
      </c>
      <c r="W114" s="2">
        <f t="shared" si="6"/>
        <v>0.86460956559675917</v>
      </c>
      <c r="X114" s="3" t="s">
        <v>16</v>
      </c>
      <c r="AA114" s="2"/>
      <c r="AC114" s="2"/>
    </row>
    <row r="115" spans="3:29">
      <c r="C115">
        <v>112</v>
      </c>
      <c r="D115">
        <v>112</v>
      </c>
      <c r="E115">
        <v>64</v>
      </c>
      <c r="F115">
        <v>16</v>
      </c>
      <c r="G115">
        <v>128</v>
      </c>
      <c r="H115">
        <v>3</v>
      </c>
      <c r="I115">
        <v>3</v>
      </c>
      <c r="J115">
        <v>1</v>
      </c>
      <c r="K115">
        <v>1</v>
      </c>
      <c r="L115">
        <v>1</v>
      </c>
      <c r="M115">
        <v>1</v>
      </c>
      <c r="N115" s="2">
        <v>4.0069999999999997</v>
      </c>
      <c r="O115" s="2">
        <v>3.6320000000000001</v>
      </c>
      <c r="P115" s="2">
        <v>7.6189999999999998</v>
      </c>
      <c r="R115" s="4">
        <f t="shared" si="3"/>
        <v>112</v>
      </c>
      <c r="S115" s="4">
        <f t="shared" si="4"/>
        <v>112</v>
      </c>
      <c r="T115" s="2">
        <f>N115+O115+P115</f>
        <v>15.257999999999999</v>
      </c>
      <c r="U115" s="2">
        <f t="shared" si="5"/>
        <v>7.3858270586473678</v>
      </c>
      <c r="V115" s="2">
        <f t="shared" si="7"/>
        <v>8.1484055682819374</v>
      </c>
      <c r="W115" s="2">
        <f t="shared" si="6"/>
        <v>3.8843692117075732</v>
      </c>
      <c r="X115" s="3" t="s">
        <v>17</v>
      </c>
      <c r="AA115" s="2"/>
      <c r="AC115" s="2"/>
    </row>
    <row r="116" spans="3:29">
      <c r="C116">
        <f>112/2</f>
        <v>56</v>
      </c>
      <c r="D116">
        <v>56</v>
      </c>
      <c r="E116">
        <v>128</v>
      </c>
      <c r="F116">
        <v>16</v>
      </c>
      <c r="G116">
        <v>256</v>
      </c>
      <c r="H116">
        <v>3</v>
      </c>
      <c r="I116">
        <v>3</v>
      </c>
      <c r="J116">
        <v>1</v>
      </c>
      <c r="K116">
        <v>1</v>
      </c>
      <c r="L116">
        <v>1</v>
      </c>
      <c r="M116">
        <v>1</v>
      </c>
      <c r="N116" s="2">
        <v>11.483000000000001</v>
      </c>
      <c r="O116" s="2">
        <v>11.930999999999999</v>
      </c>
      <c r="P116" s="2">
        <v>6.81</v>
      </c>
      <c r="R116" s="4">
        <f t="shared" si="3"/>
        <v>56</v>
      </c>
      <c r="S116" s="4">
        <f t="shared" si="4"/>
        <v>56</v>
      </c>
      <c r="T116" s="2">
        <f t="shared" ref="T116:T119" si="12">N116+O116+P116</f>
        <v>30.224</v>
      </c>
      <c r="U116" s="2">
        <f t="shared" si="5"/>
        <v>2.5772889509710004</v>
      </c>
      <c r="V116" s="2">
        <f t="shared" si="7"/>
        <v>2.4805137058083986</v>
      </c>
      <c r="W116" s="2">
        <f t="shared" si="6"/>
        <v>4.3458163030837014</v>
      </c>
      <c r="X116" s="3" t="s">
        <v>18</v>
      </c>
      <c r="AA116" s="2"/>
      <c r="AC116" s="2"/>
    </row>
    <row r="117" spans="3:29">
      <c r="C117">
        <f>56/2</f>
        <v>28</v>
      </c>
      <c r="D117">
        <v>28</v>
      </c>
      <c r="E117">
        <v>256</v>
      </c>
      <c r="F117">
        <v>16</v>
      </c>
      <c r="G117">
        <v>512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2">
        <v>4.1829999999999998</v>
      </c>
      <c r="O117" s="2">
        <v>3.8210000000000002</v>
      </c>
      <c r="P117" s="2">
        <v>7.1390000000000002</v>
      </c>
      <c r="R117" s="4">
        <f t="shared" si="3"/>
        <v>28</v>
      </c>
      <c r="S117" s="4">
        <f t="shared" si="4"/>
        <v>28</v>
      </c>
      <c r="T117" s="2">
        <f t="shared" si="12"/>
        <v>15.143000000000001</v>
      </c>
      <c r="U117" s="2">
        <f t="shared" si="5"/>
        <v>7.0750678995935932</v>
      </c>
      <c r="V117" s="2">
        <f t="shared" si="7"/>
        <v>7.7453569808950533</v>
      </c>
      <c r="W117" s="2">
        <f t="shared" si="6"/>
        <v>4.145539854881636</v>
      </c>
      <c r="X117" s="3" t="s">
        <v>17</v>
      </c>
      <c r="AA117" s="2"/>
      <c r="AC117" s="2"/>
    </row>
    <row r="118" spans="3:29">
      <c r="C118">
        <v>14</v>
      </c>
      <c r="D118">
        <v>14</v>
      </c>
      <c r="E118">
        <v>512</v>
      </c>
      <c r="F118">
        <v>16</v>
      </c>
      <c r="G118">
        <v>512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2">
        <v>2.145</v>
      </c>
      <c r="O118" s="2">
        <v>2.101</v>
      </c>
      <c r="P118" s="2">
        <v>3.8460000000000001</v>
      </c>
      <c r="R118" s="4">
        <f t="shared" si="3"/>
        <v>14</v>
      </c>
      <c r="S118" s="4">
        <f t="shared" si="4"/>
        <v>14</v>
      </c>
      <c r="T118" s="2">
        <f t="shared" si="12"/>
        <v>8.0920000000000005</v>
      </c>
      <c r="U118" s="2">
        <f t="shared" si="5"/>
        <v>6.8986035020979015</v>
      </c>
      <c r="V118" s="2">
        <f t="shared" si="7"/>
        <v>7.0430768738695857</v>
      </c>
      <c r="W118" s="2">
        <f t="shared" si="6"/>
        <v>3.847505073322933</v>
      </c>
      <c r="X118" s="3" t="s">
        <v>17</v>
      </c>
      <c r="AA118" s="2"/>
      <c r="AC118" s="2"/>
    </row>
    <row r="119" spans="3:29">
      <c r="C119">
        <v>7</v>
      </c>
      <c r="D119">
        <v>7</v>
      </c>
      <c r="E119">
        <v>512</v>
      </c>
      <c r="F119">
        <v>16</v>
      </c>
      <c r="G119">
        <v>512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2">
        <v>1.274</v>
      </c>
      <c r="O119" s="2">
        <v>1.2390000000000001</v>
      </c>
      <c r="P119" s="2">
        <v>2.7909999999999999</v>
      </c>
      <c r="R119" s="4">
        <f t="shared" si="3"/>
        <v>7</v>
      </c>
      <c r="S119" s="4">
        <f t="shared" si="4"/>
        <v>7</v>
      </c>
      <c r="T119" s="2">
        <f t="shared" si="12"/>
        <v>5.3040000000000003</v>
      </c>
      <c r="U119" s="2">
        <f t="shared" si="5"/>
        <v>2.9037489230769236</v>
      </c>
      <c r="V119" s="2">
        <f t="shared" si="7"/>
        <v>2.9857757288135591</v>
      </c>
      <c r="W119" s="2">
        <f t="shared" si="6"/>
        <v>1.3254661870297386</v>
      </c>
      <c r="X119" s="3" t="s">
        <v>17</v>
      </c>
      <c r="AA119" s="2"/>
      <c r="AC119" s="2"/>
    </row>
    <row r="120" spans="3:29">
      <c r="C120">
        <v>224</v>
      </c>
      <c r="D120">
        <v>224</v>
      </c>
      <c r="E120">
        <v>3</v>
      </c>
      <c r="F120">
        <v>16</v>
      </c>
      <c r="G120">
        <v>64</v>
      </c>
      <c r="H120">
        <v>7</v>
      </c>
      <c r="I120">
        <v>7</v>
      </c>
      <c r="J120">
        <v>3</v>
      </c>
      <c r="K120">
        <v>3</v>
      </c>
      <c r="L120">
        <v>2</v>
      </c>
      <c r="M120">
        <v>2</v>
      </c>
      <c r="N120" s="2">
        <v>1.0820000000000001</v>
      </c>
      <c r="O120" s="2" t="s">
        <v>76</v>
      </c>
      <c r="P120" s="2">
        <v>2.4</v>
      </c>
      <c r="R120" s="4">
        <f t="shared" si="3"/>
        <v>112</v>
      </c>
      <c r="S120" s="4">
        <f t="shared" si="4"/>
        <v>112</v>
      </c>
      <c r="T120" s="2">
        <f>N120+P120</f>
        <v>3.4820000000000002</v>
      </c>
      <c r="U120" s="2">
        <f t="shared" si="5"/>
        <v>3.4902462698706098</v>
      </c>
      <c r="V120" s="2" t="s">
        <v>76</v>
      </c>
      <c r="W120" s="2">
        <f t="shared" si="6"/>
        <v>1.5735193600000001</v>
      </c>
      <c r="X120" s="3" t="s">
        <v>16</v>
      </c>
      <c r="AA120" s="2"/>
      <c r="AC120" s="2"/>
    </row>
    <row r="121" spans="3:29">
      <c r="C121">
        <v>28</v>
      </c>
      <c r="D121">
        <v>28</v>
      </c>
      <c r="E121">
        <v>192</v>
      </c>
      <c r="F121">
        <v>16</v>
      </c>
      <c r="G121">
        <v>32</v>
      </c>
      <c r="H121">
        <v>5</v>
      </c>
      <c r="I121">
        <v>5</v>
      </c>
      <c r="J121">
        <v>2</v>
      </c>
      <c r="K121">
        <v>2</v>
      </c>
      <c r="L121">
        <v>1</v>
      </c>
      <c r="M121">
        <v>1</v>
      </c>
      <c r="N121" s="2">
        <v>1.2569999999999999</v>
      </c>
      <c r="O121" s="2">
        <v>0.71799999999999997</v>
      </c>
      <c r="P121" s="2">
        <v>1.256</v>
      </c>
      <c r="R121" s="4">
        <f t="shared" si="3"/>
        <v>28</v>
      </c>
      <c r="S121" s="4">
        <f t="shared" si="4"/>
        <v>28</v>
      </c>
      <c r="T121" s="2">
        <f>N121+O121+P121</f>
        <v>3.2309999999999999</v>
      </c>
      <c r="U121" s="2">
        <f t="shared" si="5"/>
        <v>3.0656458233890218</v>
      </c>
      <c r="V121" s="2">
        <f t="shared" si="7"/>
        <v>5.3670150417827296</v>
      </c>
      <c r="W121" s="2">
        <f t="shared" si="6"/>
        <v>3.0680866242038216</v>
      </c>
      <c r="X121" s="3" t="s">
        <v>16</v>
      </c>
      <c r="AA121" s="2"/>
      <c r="AC121" s="2"/>
    </row>
    <row r="122" spans="3:29">
      <c r="C122">
        <v>28</v>
      </c>
      <c r="D122">
        <v>28</v>
      </c>
      <c r="E122">
        <v>192</v>
      </c>
      <c r="F122">
        <v>16</v>
      </c>
      <c r="G122">
        <v>64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1</v>
      </c>
      <c r="N122" s="2">
        <v>0.13700000000000001</v>
      </c>
      <c r="O122" s="2">
        <v>0.15</v>
      </c>
      <c r="P122" s="2">
        <v>0.22500000000000001</v>
      </c>
      <c r="R122" s="4">
        <f t="shared" si="3"/>
        <v>28</v>
      </c>
      <c r="S122" s="4">
        <f t="shared" si="4"/>
        <v>28</v>
      </c>
      <c r="T122" s="2">
        <f t="shared" ref="T122:T126" si="13">N122+O122+P122</f>
        <v>0.51200000000000001</v>
      </c>
      <c r="U122" s="2">
        <f t="shared" si="5"/>
        <v>2.2502287883211674</v>
      </c>
      <c r="V122" s="2">
        <f t="shared" si="7"/>
        <v>2.0552089600000003</v>
      </c>
      <c r="W122" s="2">
        <f t="shared" si="6"/>
        <v>1.3701393066666667</v>
      </c>
      <c r="X122" s="3" t="s">
        <v>16</v>
      </c>
      <c r="AA122" s="2"/>
      <c r="AC122" s="2"/>
    </row>
    <row r="123" spans="3:29">
      <c r="C123">
        <v>14</v>
      </c>
      <c r="D123">
        <v>14</v>
      </c>
      <c r="E123">
        <v>512</v>
      </c>
      <c r="F123">
        <v>16</v>
      </c>
      <c r="G123">
        <v>48</v>
      </c>
      <c r="H123">
        <v>5</v>
      </c>
      <c r="I123">
        <v>5</v>
      </c>
      <c r="J123">
        <v>2</v>
      </c>
      <c r="K123">
        <v>2</v>
      </c>
      <c r="L123">
        <v>1</v>
      </c>
      <c r="M123">
        <v>1</v>
      </c>
      <c r="N123" s="2">
        <v>3.202</v>
      </c>
      <c r="O123" s="2">
        <v>2.0710000000000002</v>
      </c>
      <c r="P123" s="2">
        <v>2.1280000000000001</v>
      </c>
      <c r="R123" s="4">
        <f t="shared" si="3"/>
        <v>14</v>
      </c>
      <c r="S123" s="4">
        <f t="shared" si="4"/>
        <v>14</v>
      </c>
      <c r="T123" s="2">
        <f t="shared" si="13"/>
        <v>7.4009999999999998</v>
      </c>
      <c r="U123" s="2">
        <f t="shared" si="5"/>
        <v>1.2034718301061835</v>
      </c>
      <c r="V123" s="2">
        <f t="shared" si="7"/>
        <v>1.8607034282955091</v>
      </c>
      <c r="W123" s="2">
        <f t="shared" si="6"/>
        <v>1.8108631578947367</v>
      </c>
      <c r="X123" s="3" t="s">
        <v>16</v>
      </c>
      <c r="AA123" s="2"/>
      <c r="AC123" s="2"/>
    </row>
    <row r="124" spans="3:29">
      <c r="C124">
        <v>14</v>
      </c>
      <c r="D124">
        <v>14</v>
      </c>
      <c r="E124">
        <v>512</v>
      </c>
      <c r="F124">
        <v>16</v>
      </c>
      <c r="G124">
        <v>192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  <c r="N124" s="2">
        <v>0.216</v>
      </c>
      <c r="O124" s="2">
        <v>0.215</v>
      </c>
      <c r="P124" s="2">
        <v>0.32900000000000001</v>
      </c>
      <c r="R124" s="4">
        <f t="shared" si="3"/>
        <v>14</v>
      </c>
      <c r="S124" s="4">
        <f t="shared" si="4"/>
        <v>14</v>
      </c>
      <c r="T124" s="2">
        <f t="shared" si="13"/>
        <v>0.76</v>
      </c>
      <c r="U124" s="2">
        <f t="shared" si="5"/>
        <v>2.854456888888889</v>
      </c>
      <c r="V124" s="2">
        <f t="shared" si="7"/>
        <v>2.8677334325581398</v>
      </c>
      <c r="W124" s="2">
        <f t="shared" si="6"/>
        <v>1.8740507234042552</v>
      </c>
      <c r="X124" s="3" t="s">
        <v>16</v>
      </c>
      <c r="AA124" s="2"/>
      <c r="AC124" s="2"/>
    </row>
    <row r="125" spans="3:29">
      <c r="C125">
        <v>7</v>
      </c>
      <c r="D125">
        <v>7</v>
      </c>
      <c r="E125">
        <v>832</v>
      </c>
      <c r="F125">
        <v>16</v>
      </c>
      <c r="G125">
        <v>256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1</v>
      </c>
      <c r="N125" s="2">
        <v>0.192</v>
      </c>
      <c r="O125" s="2">
        <v>0.17100000000000001</v>
      </c>
      <c r="P125" s="2">
        <v>0.23100000000000001</v>
      </c>
      <c r="R125" s="4">
        <f t="shared" si="3"/>
        <v>7</v>
      </c>
      <c r="S125" s="4">
        <f t="shared" si="4"/>
        <v>7</v>
      </c>
      <c r="T125" s="2">
        <f t="shared" si="13"/>
        <v>0.59399999999999997</v>
      </c>
      <c r="U125" s="2">
        <f t="shared" si="5"/>
        <v>1.7394346666666665</v>
      </c>
      <c r="V125" s="2">
        <f t="shared" si="7"/>
        <v>1.9530494502923974</v>
      </c>
      <c r="W125" s="2">
        <f t="shared" si="6"/>
        <v>1.4457638787878786</v>
      </c>
      <c r="X125" s="3" t="s">
        <v>16</v>
      </c>
      <c r="AA125" s="2"/>
      <c r="AC125" s="2"/>
    </row>
    <row r="126" spans="3:29">
      <c r="C126">
        <v>7</v>
      </c>
      <c r="D126">
        <v>7</v>
      </c>
      <c r="E126">
        <v>832</v>
      </c>
      <c r="F126">
        <v>16</v>
      </c>
      <c r="G126">
        <v>128</v>
      </c>
      <c r="H126">
        <v>5</v>
      </c>
      <c r="I126">
        <v>5</v>
      </c>
      <c r="J126">
        <v>2</v>
      </c>
      <c r="K126">
        <v>2</v>
      </c>
      <c r="L126">
        <v>1</v>
      </c>
      <c r="M126">
        <v>1</v>
      </c>
      <c r="N126" s="2">
        <v>1.389</v>
      </c>
      <c r="O126" s="2">
        <v>2.1680000000000001</v>
      </c>
      <c r="P126" s="2">
        <v>1.4430000000000001</v>
      </c>
      <c r="R126" s="4">
        <f t="shared" si="3"/>
        <v>7</v>
      </c>
      <c r="S126" s="4">
        <f t="shared" si="4"/>
        <v>7</v>
      </c>
      <c r="T126" s="2">
        <f t="shared" si="13"/>
        <v>5</v>
      </c>
      <c r="U126" s="2">
        <f t="shared" si="5"/>
        <v>3.0055026637868969</v>
      </c>
      <c r="V126" s="2">
        <f t="shared" si="7"/>
        <v>1.9255734317343172</v>
      </c>
      <c r="W126" s="2">
        <f t="shared" si="6"/>
        <v>2.8930306306306304</v>
      </c>
      <c r="X126" s="3" t="s">
        <v>16</v>
      </c>
      <c r="AA126" s="2"/>
      <c r="AC126" s="2"/>
    </row>
    <row r="129" spans="1:12">
      <c r="D129" t="s">
        <v>75</v>
      </c>
    </row>
    <row r="135" spans="1:12">
      <c r="L135" s="1"/>
    </row>
    <row r="136" spans="1:12">
      <c r="A136" t="s">
        <v>15</v>
      </c>
      <c r="C136" t="s">
        <v>11</v>
      </c>
      <c r="D136" t="s">
        <v>10</v>
      </c>
      <c r="E136" t="s">
        <v>9</v>
      </c>
      <c r="G136" t="s">
        <v>14</v>
      </c>
      <c r="H136" t="s">
        <v>13</v>
      </c>
      <c r="I136" t="s">
        <v>48</v>
      </c>
      <c r="J136" t="s">
        <v>49</v>
      </c>
    </row>
    <row r="138" spans="1:12">
      <c r="C138">
        <v>1760</v>
      </c>
      <c r="D138">
        <v>16</v>
      </c>
      <c r="E138">
        <v>50</v>
      </c>
      <c r="G138" s="2">
        <v>7.7089999999999996</v>
      </c>
      <c r="H138" s="2">
        <v>7.45</v>
      </c>
      <c r="I138" s="2">
        <f>(2*$E138*$D138*$C138*$C138+$E138*$D138*$C138)/(G138/1000)/10^12</f>
        <v>0.64308833830587619</v>
      </c>
      <c r="J138" s="2">
        <f>(2*$E138*$D138*$C138*$C138+$E138*$D138*$C138)/(H138/1000)/10^12</f>
        <v>0.66544536912751673</v>
      </c>
    </row>
    <row r="139" spans="1:12">
      <c r="C139">
        <v>1760</v>
      </c>
      <c r="D139">
        <v>32</v>
      </c>
      <c r="E139">
        <v>50</v>
      </c>
      <c r="G139" s="2">
        <v>10.538</v>
      </c>
      <c r="H139" s="2">
        <v>9.9450000000000003</v>
      </c>
      <c r="I139" s="2">
        <f t="shared" ref="I139:I149" si="14">(2*$E139*$D139*$C139*$C139+$E139*$D139*$C139)/(G139/1000)/10^12</f>
        <v>0.94089352818371608</v>
      </c>
      <c r="J139" s="2">
        <f t="shared" ref="J139:J149" si="15">(2*$E139*$D139*$C139*$C139+$E139*$D139*$C139)/(H139/1000)/10^12</f>
        <v>0.99699708396178977</v>
      </c>
    </row>
    <row r="140" spans="1:12">
      <c r="C140">
        <v>1760</v>
      </c>
      <c r="D140">
        <v>64</v>
      </c>
      <c r="E140">
        <v>50</v>
      </c>
      <c r="G140" s="2">
        <v>13.161</v>
      </c>
      <c r="H140" s="2">
        <v>12.762</v>
      </c>
      <c r="I140" s="2">
        <f t="shared" si="14"/>
        <v>1.506745080161082</v>
      </c>
      <c r="J140" s="2">
        <f t="shared" si="15"/>
        <v>1.5538530010970066</v>
      </c>
    </row>
    <row r="141" spans="1:12">
      <c r="C141">
        <v>1760</v>
      </c>
      <c r="D141">
        <v>128</v>
      </c>
      <c r="E141">
        <v>50</v>
      </c>
      <c r="G141" s="2">
        <v>16.603999999999999</v>
      </c>
      <c r="H141" s="2">
        <v>15.997</v>
      </c>
      <c r="I141" s="2">
        <f t="shared" si="14"/>
        <v>2.3886138279932543</v>
      </c>
      <c r="J141" s="2">
        <f t="shared" si="15"/>
        <v>2.4792488591610926</v>
      </c>
    </row>
    <row r="142" spans="1:12">
      <c r="C142">
        <v>2048</v>
      </c>
      <c r="D142">
        <v>16</v>
      </c>
      <c r="E142">
        <v>50</v>
      </c>
      <c r="G142" s="2">
        <v>8.7390000000000008</v>
      </c>
      <c r="H142" s="2">
        <v>8.2349999999999994</v>
      </c>
      <c r="I142" s="2">
        <f t="shared" si="14"/>
        <v>0.76811131708433456</v>
      </c>
      <c r="J142" s="2">
        <f t="shared" si="15"/>
        <v>0.81512140862173654</v>
      </c>
    </row>
    <row r="143" spans="1:12">
      <c r="C143">
        <v>2048</v>
      </c>
      <c r="D143">
        <v>32</v>
      </c>
      <c r="E143">
        <v>50</v>
      </c>
      <c r="G143" s="2">
        <v>9.202</v>
      </c>
      <c r="H143" s="2">
        <v>8.8049999999999997</v>
      </c>
      <c r="I143" s="2">
        <f t="shared" si="14"/>
        <v>1.4589273636166049</v>
      </c>
      <c r="J143" s="2">
        <f t="shared" si="15"/>
        <v>1.5247075070982394</v>
      </c>
    </row>
    <row r="144" spans="1:12">
      <c r="C144">
        <v>2048</v>
      </c>
      <c r="D144">
        <v>64</v>
      </c>
      <c r="E144">
        <v>50</v>
      </c>
      <c r="G144" s="2">
        <v>12.27</v>
      </c>
      <c r="H144" s="2">
        <v>11.754</v>
      </c>
      <c r="I144" s="2">
        <f t="shared" si="14"/>
        <v>2.1882721434392831</v>
      </c>
      <c r="J144" s="2">
        <f t="shared" si="15"/>
        <v>2.2843371788327378</v>
      </c>
    </row>
    <row r="145" spans="1:10">
      <c r="C145">
        <v>2048</v>
      </c>
      <c r="D145">
        <v>128</v>
      </c>
      <c r="E145">
        <v>50</v>
      </c>
      <c r="G145" s="2">
        <v>19.122</v>
      </c>
      <c r="H145" s="2">
        <v>17.943000000000001</v>
      </c>
      <c r="I145" s="2">
        <f t="shared" si="14"/>
        <v>2.8082940278213573</v>
      </c>
      <c r="J145" s="2">
        <f t="shared" si="15"/>
        <v>2.9928216240316559</v>
      </c>
    </row>
    <row r="146" spans="1:10">
      <c r="C146">
        <v>2560</v>
      </c>
      <c r="D146">
        <v>16</v>
      </c>
      <c r="E146">
        <v>50</v>
      </c>
      <c r="G146" s="2">
        <v>12.943</v>
      </c>
      <c r="H146" s="2">
        <v>12.574999999999999</v>
      </c>
      <c r="I146" s="2">
        <f t="shared" si="14"/>
        <v>0.81030734760101986</v>
      </c>
      <c r="J146" s="2">
        <f t="shared" si="15"/>
        <v>0.83402051689860834</v>
      </c>
    </row>
    <row r="147" spans="1:10">
      <c r="C147">
        <v>2560</v>
      </c>
      <c r="D147">
        <v>32</v>
      </c>
      <c r="E147">
        <v>50</v>
      </c>
      <c r="G147" s="2">
        <v>11.904999999999999</v>
      </c>
      <c r="H147" s="2">
        <v>11.189</v>
      </c>
      <c r="I147" s="2">
        <f t="shared" si="14"/>
        <v>1.7619165056698867</v>
      </c>
      <c r="J147" s="2">
        <f t="shared" si="15"/>
        <v>1.87466404504424</v>
      </c>
    </row>
    <row r="148" spans="1:10">
      <c r="C148">
        <v>2560</v>
      </c>
      <c r="D148">
        <v>64</v>
      </c>
      <c r="E148">
        <v>50</v>
      </c>
      <c r="G148" s="2">
        <v>15.794</v>
      </c>
      <c r="H148" s="2">
        <v>15.411</v>
      </c>
      <c r="I148" s="2">
        <f t="shared" si="14"/>
        <v>2.6561499303532989</v>
      </c>
      <c r="J148" s="2">
        <f t="shared" si="15"/>
        <v>2.722161572902472</v>
      </c>
    </row>
    <row r="149" spans="1:10">
      <c r="C149">
        <v>2560</v>
      </c>
      <c r="D149">
        <v>128</v>
      </c>
      <c r="E149">
        <v>50</v>
      </c>
      <c r="G149" s="2">
        <v>25.934000000000001</v>
      </c>
      <c r="H149" s="2">
        <v>25.521999999999998</v>
      </c>
      <c r="I149" s="2">
        <f t="shared" si="14"/>
        <v>3.2352303539754761</v>
      </c>
      <c r="J149" s="2">
        <f t="shared" si="15"/>
        <v>3.2874564689287675</v>
      </c>
    </row>
    <row r="151" spans="1:10">
      <c r="I151" s="1"/>
    </row>
    <row r="153" spans="1:10">
      <c r="A153" t="s">
        <v>12</v>
      </c>
      <c r="C153" t="s">
        <v>11</v>
      </c>
      <c r="D153" t="s">
        <v>10</v>
      </c>
      <c r="E153" t="s">
        <v>9</v>
      </c>
      <c r="G153" t="s">
        <v>8</v>
      </c>
      <c r="H153" t="s">
        <v>7</v>
      </c>
      <c r="I153" t="s">
        <v>48</v>
      </c>
      <c r="J153" t="s">
        <v>49</v>
      </c>
    </row>
    <row r="154" spans="1:10">
      <c r="C154">
        <v>512</v>
      </c>
      <c r="D154">
        <v>16</v>
      </c>
      <c r="E154">
        <v>25</v>
      </c>
      <c r="G154" s="2">
        <v>2.6139999999999999</v>
      </c>
      <c r="H154" s="2">
        <v>3.0390000000000001</v>
      </c>
      <c r="I154" s="2">
        <f>(8*$E154*$D154*$C154*$C154)/(G154/1000)/10^12</f>
        <v>0.32091078806426937</v>
      </c>
      <c r="J154" s="2">
        <f>(8*$E154*$D154*$C154*$C154)/(H154/1000)/10^12</f>
        <v>0.27603185258308655</v>
      </c>
    </row>
    <row r="155" spans="1:10">
      <c r="C155">
        <v>512</v>
      </c>
      <c r="D155">
        <v>32</v>
      </c>
      <c r="E155">
        <v>25</v>
      </c>
      <c r="G155" s="2">
        <v>3.4340000000000002</v>
      </c>
      <c r="H155" s="2">
        <v>3.173</v>
      </c>
      <c r="I155" s="2">
        <f t="shared" ref="I155:J169" si="16">(8*$E155*$D155*$C155*$C155)/(G155/1000)/10^12</f>
        <v>0.4885619103086779</v>
      </c>
      <c r="J155" s="2">
        <f t="shared" si="16"/>
        <v>0.52874932240781591</v>
      </c>
    </row>
    <row r="156" spans="1:10">
      <c r="C156">
        <v>512</v>
      </c>
      <c r="D156">
        <v>64</v>
      </c>
      <c r="E156">
        <v>25</v>
      </c>
      <c r="G156" s="2">
        <v>3.476</v>
      </c>
      <c r="H156" s="2">
        <v>3.9420000000000002</v>
      </c>
      <c r="I156" s="2">
        <f t="shared" si="16"/>
        <v>0.96531737629459158</v>
      </c>
      <c r="J156" s="2">
        <f t="shared" si="16"/>
        <v>0.85120324708269912</v>
      </c>
    </row>
    <row r="157" spans="1:10">
      <c r="C157">
        <v>512</v>
      </c>
      <c r="D157">
        <v>128</v>
      </c>
      <c r="E157">
        <v>25</v>
      </c>
      <c r="G157" s="2">
        <v>4.2140000000000004</v>
      </c>
      <c r="H157" s="2">
        <v>7.0670000000000002</v>
      </c>
      <c r="I157" s="2">
        <f t="shared" si="16"/>
        <v>1.5925216896060748</v>
      </c>
      <c r="J157" s="2">
        <f t="shared" si="16"/>
        <v>0.94960894297438792</v>
      </c>
    </row>
    <row r="158" spans="1:10">
      <c r="C158">
        <v>1024</v>
      </c>
      <c r="D158">
        <v>16</v>
      </c>
      <c r="E158">
        <v>25</v>
      </c>
      <c r="G158" s="2">
        <v>5.4610000000000003</v>
      </c>
      <c r="H158" s="2">
        <v>5.2850000000000001</v>
      </c>
      <c r="I158" s="2">
        <f t="shared" si="16"/>
        <v>0.61443750228895799</v>
      </c>
      <c r="J158" s="2">
        <f t="shared" si="16"/>
        <v>0.63489937559129617</v>
      </c>
    </row>
    <row r="159" spans="1:10">
      <c r="C159">
        <v>1024</v>
      </c>
      <c r="D159">
        <v>32</v>
      </c>
      <c r="E159">
        <v>25</v>
      </c>
      <c r="G159" s="2">
        <v>5.0949999999999998</v>
      </c>
      <c r="H159" s="2">
        <v>12.397</v>
      </c>
      <c r="I159" s="2">
        <f t="shared" si="16"/>
        <v>1.3171514033366045</v>
      </c>
      <c r="J159" s="2">
        <f t="shared" si="16"/>
        <v>0.54133148342340887</v>
      </c>
    </row>
    <row r="160" spans="1:10">
      <c r="C160">
        <v>1024</v>
      </c>
      <c r="D160">
        <v>64</v>
      </c>
      <c r="E160">
        <v>25</v>
      </c>
      <c r="G160" s="2">
        <v>6.2869999999999999</v>
      </c>
      <c r="H160" s="2">
        <v>14.587999999999999</v>
      </c>
      <c r="I160" s="2">
        <f t="shared" si="16"/>
        <v>2.1348453634483855</v>
      </c>
      <c r="J160" s="2">
        <f t="shared" si="16"/>
        <v>0.92005571702769406</v>
      </c>
    </row>
    <row r="161" spans="1:15">
      <c r="C161">
        <v>1024</v>
      </c>
      <c r="D161">
        <v>128</v>
      </c>
      <c r="E161">
        <v>25</v>
      </c>
      <c r="G161" s="2">
        <v>9.0920000000000005</v>
      </c>
      <c r="H161" s="2">
        <v>9.593</v>
      </c>
      <c r="I161" s="2">
        <f t="shared" si="16"/>
        <v>2.9524357237131542</v>
      </c>
      <c r="J161" s="2">
        <f t="shared" si="16"/>
        <v>2.798243052225581</v>
      </c>
    </row>
    <row r="162" spans="1:15">
      <c r="C162">
        <v>2048</v>
      </c>
      <c r="D162">
        <v>16</v>
      </c>
      <c r="E162">
        <v>25</v>
      </c>
      <c r="G162" s="2">
        <v>16.803999999999998</v>
      </c>
      <c r="H162" s="2">
        <v>12.689</v>
      </c>
      <c r="I162" s="2">
        <f t="shared" si="16"/>
        <v>0.79872487502975487</v>
      </c>
      <c r="J162" s="2">
        <f t="shared" si="16"/>
        <v>1.0577486641973362</v>
      </c>
    </row>
    <row r="163" spans="1:15">
      <c r="C163">
        <v>2048</v>
      </c>
      <c r="D163">
        <v>32</v>
      </c>
      <c r="E163">
        <v>25</v>
      </c>
      <c r="G163" s="2">
        <v>11.252000000000001</v>
      </c>
      <c r="H163" s="2">
        <v>11.444000000000001</v>
      </c>
      <c r="I163" s="2">
        <f t="shared" si="16"/>
        <v>2.3856688233202989</v>
      </c>
      <c r="J163" s="2">
        <f t="shared" si="16"/>
        <v>2.345643621111499</v>
      </c>
    </row>
    <row r="164" spans="1:15">
      <c r="C164">
        <v>2048</v>
      </c>
      <c r="D164">
        <v>64</v>
      </c>
      <c r="E164">
        <v>25</v>
      </c>
      <c r="G164" s="2">
        <v>16.46</v>
      </c>
      <c r="H164" s="2">
        <v>16.218</v>
      </c>
      <c r="I164" s="2">
        <f t="shared" si="16"/>
        <v>3.261670182260024</v>
      </c>
      <c r="J164" s="2">
        <f t="shared" si="16"/>
        <v>3.3103398199531386</v>
      </c>
    </row>
    <row r="165" spans="1:15">
      <c r="C165">
        <v>2048</v>
      </c>
      <c r="D165">
        <v>128</v>
      </c>
      <c r="E165">
        <v>25</v>
      </c>
      <c r="G165" s="2">
        <v>31.541</v>
      </c>
      <c r="H165" s="2">
        <v>30.824999999999999</v>
      </c>
      <c r="I165" s="2">
        <f t="shared" si="16"/>
        <v>3.4042732443486257</v>
      </c>
      <c r="J165" s="2">
        <f t="shared" si="16"/>
        <v>3.4833473609083541</v>
      </c>
    </row>
    <row r="166" spans="1:15">
      <c r="C166">
        <v>4096</v>
      </c>
      <c r="D166">
        <v>16</v>
      </c>
      <c r="E166">
        <v>25</v>
      </c>
      <c r="G166" s="2">
        <v>60.247999999999998</v>
      </c>
      <c r="H166" s="2">
        <v>56.017000000000003</v>
      </c>
      <c r="I166" s="2">
        <f t="shared" si="16"/>
        <v>0.89110163324923652</v>
      </c>
      <c r="J166" s="2">
        <f t="shared" si="16"/>
        <v>0.95840711212667573</v>
      </c>
    </row>
    <row r="167" spans="1:15">
      <c r="C167">
        <v>4096</v>
      </c>
      <c r="D167">
        <v>32</v>
      </c>
      <c r="E167">
        <v>25</v>
      </c>
      <c r="G167" s="2">
        <v>104.898</v>
      </c>
      <c r="H167" s="2">
        <v>38.359000000000002</v>
      </c>
      <c r="I167" s="2">
        <f t="shared" si="16"/>
        <v>1.023605620698202</v>
      </c>
      <c r="J167" s="2">
        <f t="shared" si="16"/>
        <v>2.7991913866367732</v>
      </c>
    </row>
    <row r="168" spans="1:15">
      <c r="C168">
        <v>4096</v>
      </c>
      <c r="D168">
        <v>64</v>
      </c>
      <c r="E168">
        <v>25</v>
      </c>
      <c r="G168" s="2">
        <v>106.22499999999999</v>
      </c>
      <c r="H168" s="2">
        <v>56.636000000000003</v>
      </c>
      <c r="I168" s="2">
        <f t="shared" si="16"/>
        <v>2.0216367597081666</v>
      </c>
      <c r="J168" s="2">
        <f t="shared" si="16"/>
        <v>3.7917290204110454</v>
      </c>
    </row>
    <row r="169" spans="1:15">
      <c r="C169">
        <v>4096</v>
      </c>
      <c r="D169">
        <v>128</v>
      </c>
      <c r="E169">
        <v>25</v>
      </c>
      <c r="G169" s="2">
        <v>108.715</v>
      </c>
      <c r="H169" s="2">
        <v>112.19199999999999</v>
      </c>
      <c r="I169" s="2">
        <f t="shared" si="16"/>
        <v>3.9506666936485302</v>
      </c>
      <c r="J169" s="2">
        <f t="shared" si="16"/>
        <v>3.8282295493439826</v>
      </c>
    </row>
    <row r="171" spans="1:15">
      <c r="I171" s="1"/>
    </row>
    <row r="172" spans="1:15">
      <c r="G172" s="2"/>
      <c r="H172" s="2"/>
      <c r="I172" s="2"/>
      <c r="K172" s="2"/>
    </row>
    <row r="173" spans="1:15">
      <c r="A173" t="s">
        <v>6</v>
      </c>
      <c r="C173" t="s">
        <v>5</v>
      </c>
      <c r="D173" t="s">
        <v>4</v>
      </c>
      <c r="G173" t="s">
        <v>52</v>
      </c>
      <c r="I173" t="s">
        <v>50</v>
      </c>
      <c r="J173" t="s">
        <v>3</v>
      </c>
      <c r="K173" t="s">
        <v>51</v>
      </c>
    </row>
    <row r="175" spans="1:15">
      <c r="C175">
        <v>100000</v>
      </c>
      <c r="D175">
        <v>2</v>
      </c>
      <c r="G175" s="2">
        <v>6.9260000000000002E-2</v>
      </c>
      <c r="H175" s="2"/>
      <c r="I175" s="2">
        <f>C175*4*D175/(G175/1000)/10^9</f>
        <v>11.55067860236789</v>
      </c>
      <c r="J175" t="s">
        <v>1</v>
      </c>
      <c r="K175" s="2">
        <v>1.1280070921800001E-3</v>
      </c>
      <c r="N175" s="2"/>
      <c r="O175" s="2"/>
    </row>
    <row r="176" spans="1:15">
      <c r="C176">
        <v>100000</v>
      </c>
      <c r="D176">
        <v>4</v>
      </c>
      <c r="G176" s="2">
        <v>0.11214</v>
      </c>
      <c r="H176" s="2"/>
      <c r="I176" s="2">
        <f t="shared" ref="I176:I199" si="17">C176*4*D176/(G176/1000)/10^9</f>
        <v>14.267879436418761</v>
      </c>
      <c r="J176" t="s">
        <v>1</v>
      </c>
      <c r="K176" s="2">
        <v>0</v>
      </c>
      <c r="N176" s="2"/>
      <c r="O176" s="2"/>
    </row>
    <row r="177" spans="3:15">
      <c r="C177">
        <v>100000</v>
      </c>
      <c r="D177">
        <v>8</v>
      </c>
      <c r="G177" s="2">
        <v>0.27888000000000002</v>
      </c>
      <c r="H177" s="2"/>
      <c r="I177" s="2">
        <f t="shared" si="17"/>
        <v>11.474469305794607</v>
      </c>
      <c r="J177" t="s">
        <v>1</v>
      </c>
      <c r="K177" s="2">
        <v>3.53632577685E-3</v>
      </c>
      <c r="N177" s="2"/>
      <c r="O177" s="2"/>
    </row>
    <row r="178" spans="3:15">
      <c r="C178">
        <v>100000</v>
      </c>
      <c r="D178">
        <v>16</v>
      </c>
      <c r="E178">
        <v>2</v>
      </c>
      <c r="G178" s="2">
        <v>0.53879115384599996</v>
      </c>
      <c r="I178" s="2">
        <f t="shared" si="17"/>
        <v>11.878442981692457</v>
      </c>
      <c r="J178" t="s">
        <v>2</v>
      </c>
      <c r="K178" s="2">
        <v>5.2251169020899997E-2</v>
      </c>
    </row>
    <row r="179" spans="3:15">
      <c r="C179">
        <v>100000</v>
      </c>
      <c r="D179">
        <v>32</v>
      </c>
      <c r="E179">
        <v>4</v>
      </c>
      <c r="G179" s="2">
        <v>0.73525240000000003</v>
      </c>
      <c r="I179" s="2">
        <f t="shared" si="17"/>
        <v>17.408987716327072</v>
      </c>
      <c r="J179" t="s">
        <v>2</v>
      </c>
      <c r="K179" s="2">
        <v>3.71166395871E-2</v>
      </c>
    </row>
    <row r="180" spans="3:15">
      <c r="C180">
        <v>3097600</v>
      </c>
      <c r="D180">
        <v>2</v>
      </c>
      <c r="G180" s="2">
        <v>1.2051400000000001</v>
      </c>
      <c r="H180" s="2"/>
      <c r="I180" s="2">
        <f t="shared" si="17"/>
        <v>20.562590238478517</v>
      </c>
      <c r="J180" t="s">
        <v>1</v>
      </c>
      <c r="K180" s="2">
        <v>4.8621394467899997E-3</v>
      </c>
      <c r="N180" s="2"/>
      <c r="O180" s="2"/>
    </row>
    <row r="181" spans="3:15">
      <c r="C181">
        <f>1760*1760</f>
        <v>3097600</v>
      </c>
      <c r="D181">
        <v>4</v>
      </c>
      <c r="G181" s="2">
        <v>2.0541800000000001</v>
      </c>
      <c r="H181" s="2"/>
      <c r="I181" s="2">
        <f t="shared" si="17"/>
        <v>24.127194306243855</v>
      </c>
      <c r="J181" t="s">
        <v>1</v>
      </c>
      <c r="K181" s="2">
        <v>3.6534367382000002E-3</v>
      </c>
      <c r="N181" s="2"/>
      <c r="O181" s="2"/>
    </row>
    <row r="182" spans="3:15">
      <c r="C182">
        <f>1760*1760</f>
        <v>3097600</v>
      </c>
      <c r="D182">
        <v>8</v>
      </c>
      <c r="G182" s="2">
        <v>4.27142</v>
      </c>
      <c r="H182" s="2"/>
      <c r="I182" s="2">
        <f t="shared" si="17"/>
        <v>23.206146901967031</v>
      </c>
      <c r="J182" t="s">
        <v>1</v>
      </c>
      <c r="K182" s="2">
        <v>5.1428042933800003E-2</v>
      </c>
      <c r="N182" s="2"/>
      <c r="O182" s="2"/>
    </row>
    <row r="183" spans="3:15">
      <c r="C183">
        <v>3097600</v>
      </c>
      <c r="D183">
        <v>16</v>
      </c>
      <c r="E183">
        <v>2</v>
      </c>
      <c r="G183" s="2">
        <v>27.527460769200001</v>
      </c>
      <c r="I183" s="2">
        <f t="shared" si="17"/>
        <v>7.201768505354277</v>
      </c>
      <c r="J183" t="s">
        <v>0</v>
      </c>
      <c r="K183" s="2">
        <v>2.5815552561000001</v>
      </c>
    </row>
    <row r="184" spans="3:15">
      <c r="C184">
        <v>3097600</v>
      </c>
      <c r="D184">
        <v>32</v>
      </c>
      <c r="E184">
        <v>4</v>
      </c>
      <c r="G184" s="2">
        <v>29.464853000000002</v>
      </c>
      <c r="I184" s="2">
        <f t="shared" si="17"/>
        <v>13.456466251503103</v>
      </c>
      <c r="J184" t="s">
        <v>0</v>
      </c>
      <c r="K184" s="2">
        <v>1.4753345498899999</v>
      </c>
    </row>
    <row r="185" spans="3:15">
      <c r="C185">
        <v>4194304</v>
      </c>
      <c r="D185">
        <v>2</v>
      </c>
      <c r="G185" s="2">
        <v>1.61422</v>
      </c>
      <c r="H185" s="2"/>
      <c r="I185" s="2">
        <f t="shared" si="17"/>
        <v>20.786777514836889</v>
      </c>
      <c r="J185" t="s">
        <v>1</v>
      </c>
      <c r="K185" s="2">
        <v>7.1478388342199996E-3</v>
      </c>
      <c r="N185" s="2"/>
      <c r="O185" s="2"/>
    </row>
    <row r="186" spans="3:15">
      <c r="C186">
        <f>2048*2048</f>
        <v>4194304</v>
      </c>
      <c r="D186">
        <v>4</v>
      </c>
      <c r="G186" s="2">
        <v>2.7614000000000001</v>
      </c>
      <c r="H186" s="2"/>
      <c r="I186" s="2">
        <f t="shared" si="17"/>
        <v>24.302478452958642</v>
      </c>
      <c r="J186" t="s">
        <v>1</v>
      </c>
      <c r="K186" s="2">
        <v>3.86781592116E-3</v>
      </c>
      <c r="N186" s="2"/>
      <c r="O186" s="2"/>
    </row>
    <row r="187" spans="3:15">
      <c r="C187">
        <f>2048*2048</f>
        <v>4194304</v>
      </c>
      <c r="D187">
        <v>8</v>
      </c>
      <c r="G187" s="2">
        <v>5.7484200000000003</v>
      </c>
      <c r="H187" s="2"/>
      <c r="I187" s="2">
        <f t="shared" si="17"/>
        <v>23.348629362503086</v>
      </c>
      <c r="J187" t="s">
        <v>1</v>
      </c>
      <c r="K187" s="2">
        <v>5.6394357873799997E-2</v>
      </c>
      <c r="N187" s="2"/>
      <c r="O187" s="2"/>
    </row>
    <row r="188" spans="3:15">
      <c r="C188">
        <v>4194304</v>
      </c>
      <c r="D188">
        <v>16</v>
      </c>
      <c r="E188">
        <v>2</v>
      </c>
      <c r="G188" s="2">
        <v>34.004162884599999</v>
      </c>
      <c r="I188" s="2">
        <f t="shared" si="17"/>
        <v>7.8941939229908398</v>
      </c>
      <c r="J188" t="s">
        <v>0</v>
      </c>
      <c r="K188" s="2">
        <v>3.6075336384900001</v>
      </c>
      <c r="O188" s="2"/>
    </row>
    <row r="189" spans="3:15">
      <c r="C189">
        <v>4194304</v>
      </c>
      <c r="D189">
        <v>32</v>
      </c>
      <c r="E189">
        <v>4</v>
      </c>
      <c r="G189" s="2">
        <v>37.550554400000003</v>
      </c>
      <c r="I189" s="2">
        <f t="shared" si="17"/>
        <v>14.297283237980633</v>
      </c>
      <c r="J189" t="s">
        <v>0</v>
      </c>
      <c r="K189" s="2">
        <v>2.3116346773899998</v>
      </c>
      <c r="O189" s="2"/>
    </row>
    <row r="190" spans="3:15">
      <c r="C190">
        <v>6553600</v>
      </c>
      <c r="D190">
        <v>2</v>
      </c>
      <c r="G190" s="2">
        <v>2.5072199999999998</v>
      </c>
      <c r="H190" s="2"/>
      <c r="I190" s="2">
        <f t="shared" si="17"/>
        <v>20.911128660428684</v>
      </c>
      <c r="J190" t="s">
        <v>1</v>
      </c>
      <c r="K190" s="2">
        <v>1.089089528E-2</v>
      </c>
      <c r="N190" s="2"/>
      <c r="O190" s="2"/>
    </row>
    <row r="191" spans="3:15">
      <c r="C191">
        <f>2560*2560</f>
        <v>6553600</v>
      </c>
      <c r="D191">
        <v>4</v>
      </c>
      <c r="G191" s="2">
        <v>4.2870400000000002</v>
      </c>
      <c r="H191" s="2"/>
      <c r="I191" s="2">
        <f t="shared" si="17"/>
        <v>24.459207285213107</v>
      </c>
      <c r="J191" t="s">
        <v>1</v>
      </c>
      <c r="K191" s="2">
        <v>5.91256289607E-3</v>
      </c>
      <c r="N191" s="2"/>
      <c r="O191" s="2"/>
    </row>
    <row r="192" spans="3:15">
      <c r="C192">
        <f>2560*2560</f>
        <v>6553600</v>
      </c>
      <c r="D192">
        <v>8</v>
      </c>
      <c r="G192" s="2">
        <v>9.0180000000000007</v>
      </c>
      <c r="H192" s="2"/>
      <c r="I192" s="2">
        <f t="shared" si="17"/>
        <v>23.255178531825237</v>
      </c>
      <c r="J192" t="s">
        <v>1</v>
      </c>
      <c r="K192" s="2">
        <v>0.10097979996000001</v>
      </c>
      <c r="N192" s="2"/>
      <c r="O192" s="2"/>
    </row>
    <row r="193" spans="3:16">
      <c r="C193">
        <v>6553600</v>
      </c>
      <c r="D193">
        <v>16</v>
      </c>
      <c r="E193">
        <v>2</v>
      </c>
      <c r="G193" s="2">
        <v>47.726722352899998</v>
      </c>
      <c r="I193" s="2">
        <f t="shared" si="17"/>
        <v>8.7881668659049303</v>
      </c>
      <c r="J193" t="s">
        <v>0</v>
      </c>
      <c r="K193" s="2">
        <v>4.5960374827999999</v>
      </c>
    </row>
    <row r="194" spans="3:16">
      <c r="C194">
        <v>6553600</v>
      </c>
      <c r="D194">
        <v>32</v>
      </c>
      <c r="E194">
        <v>4</v>
      </c>
      <c r="G194" s="2">
        <v>55.967877399999999</v>
      </c>
      <c r="I194" s="2">
        <f t="shared" si="17"/>
        <v>14.988254673385203</v>
      </c>
      <c r="J194" t="s">
        <v>0</v>
      </c>
      <c r="K194" s="2">
        <v>3.62380978284</v>
      </c>
    </row>
    <row r="195" spans="3:16">
      <c r="C195">
        <f t="shared" ref="C195:C197" si="18">4096*4096</f>
        <v>16777216</v>
      </c>
      <c r="D195">
        <v>2</v>
      </c>
      <c r="G195" s="2">
        <v>6.3611000000000004</v>
      </c>
      <c r="H195" s="2"/>
      <c r="I195" s="2">
        <f t="shared" si="17"/>
        <v>21.099767021427109</v>
      </c>
      <c r="J195" t="s">
        <v>1</v>
      </c>
      <c r="K195" s="2">
        <v>2.8210104572699998E-2</v>
      </c>
      <c r="N195" s="2"/>
      <c r="O195" s="2"/>
    </row>
    <row r="196" spans="3:16">
      <c r="C196">
        <f t="shared" si="18"/>
        <v>16777216</v>
      </c>
      <c r="D196">
        <v>4</v>
      </c>
      <c r="G196" s="2">
        <v>10.941940000000001</v>
      </c>
      <c r="H196" s="2"/>
      <c r="I196" s="2">
        <f t="shared" si="17"/>
        <v>24.532711383904498</v>
      </c>
      <c r="J196" t="s">
        <v>1</v>
      </c>
      <c r="K196" s="2">
        <v>1.26101704985E-2</v>
      </c>
      <c r="N196" s="2"/>
      <c r="O196" s="2"/>
    </row>
    <row r="197" spans="3:16">
      <c r="C197">
        <f t="shared" si="18"/>
        <v>16777216</v>
      </c>
      <c r="D197">
        <v>8</v>
      </c>
      <c r="G197" s="2">
        <v>23.006440000000001</v>
      </c>
      <c r="H197" s="2"/>
      <c r="I197" s="2">
        <f t="shared" si="17"/>
        <v>23.335679574936407</v>
      </c>
      <c r="J197" t="s">
        <v>1</v>
      </c>
      <c r="K197" s="2">
        <v>0.30328634390600001</v>
      </c>
      <c r="N197" s="2"/>
      <c r="O197" s="2"/>
    </row>
    <row r="198" spans="3:16">
      <c r="C198">
        <v>16777216</v>
      </c>
      <c r="D198">
        <v>16</v>
      </c>
      <c r="E198">
        <v>2</v>
      </c>
      <c r="G198" s="2">
        <v>117.93626879999999</v>
      </c>
      <c r="H198" s="2"/>
      <c r="I198" s="2">
        <f t="shared" si="17"/>
        <v>9.1044242362871834</v>
      </c>
      <c r="J198" t="s">
        <v>0</v>
      </c>
      <c r="K198" s="2">
        <v>7.7301964745499996</v>
      </c>
      <c r="N198" s="2"/>
    </row>
    <row r="199" spans="3:16">
      <c r="C199">
        <v>16777216</v>
      </c>
      <c r="D199">
        <v>32</v>
      </c>
      <c r="E199">
        <v>4</v>
      </c>
      <c r="G199" s="2">
        <v>128.44243259999999</v>
      </c>
      <c r="H199" s="2"/>
      <c r="I199" s="2">
        <f t="shared" si="17"/>
        <v>16.719425228325989</v>
      </c>
      <c r="J199" t="s">
        <v>0</v>
      </c>
      <c r="K199" s="2">
        <v>6.3795176004399998</v>
      </c>
      <c r="N199" s="2"/>
    </row>
    <row r="200" spans="3:16">
      <c r="I200" s="2"/>
      <c r="J200" s="2"/>
      <c r="K200" s="2"/>
      <c r="L200" s="2"/>
      <c r="M200" s="2"/>
      <c r="N200" s="2"/>
      <c r="O200" s="2"/>
      <c r="P200" s="2"/>
    </row>
    <row r="201" spans="3:16">
      <c r="G201" s="1"/>
    </row>
    <row r="207" spans="3:16">
      <c r="G20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activeCell="B5" sqref="B5"/>
    </sheetView>
  </sheetViews>
  <sheetFormatPr baseColWidth="10" defaultRowHeight="15" x14ac:dyDescent="0"/>
  <cols>
    <col min="1" max="1" width="19.33203125" style="5" customWidth="1"/>
  </cols>
  <sheetData>
    <row r="1" spans="1:2">
      <c r="A1" s="5" t="s">
        <v>53</v>
      </c>
      <c r="B1" s="6" t="s">
        <v>55</v>
      </c>
    </row>
    <row r="2" spans="1:2">
      <c r="A2" s="5" t="s">
        <v>54</v>
      </c>
      <c r="B2" s="7" t="s">
        <v>73</v>
      </c>
    </row>
    <row r="3" spans="1:2">
      <c r="A3" s="5" t="s">
        <v>56</v>
      </c>
      <c r="B3" s="7" t="s">
        <v>57</v>
      </c>
    </row>
    <row r="4" spans="1:2">
      <c r="A4" s="5" t="s">
        <v>58</v>
      </c>
      <c r="B4" s="7" t="s">
        <v>59</v>
      </c>
    </row>
    <row r="5" spans="1:2">
      <c r="A5" s="5" t="s">
        <v>74</v>
      </c>
      <c r="B5" s="9">
        <v>5</v>
      </c>
    </row>
    <row r="6" spans="1:2">
      <c r="A6" s="5" t="s">
        <v>60</v>
      </c>
      <c r="B6" s="7" t="s">
        <v>61</v>
      </c>
    </row>
    <row r="7" spans="1:2">
      <c r="A7" s="5" t="s">
        <v>62</v>
      </c>
      <c r="B7" s="8">
        <v>352.99</v>
      </c>
    </row>
    <row r="8" spans="1:2">
      <c r="A8" s="5" t="s">
        <v>63</v>
      </c>
      <c r="B8" s="7" t="s">
        <v>64</v>
      </c>
    </row>
    <row r="9" spans="1:2">
      <c r="A9" s="5" t="s">
        <v>65</v>
      </c>
      <c r="B9" t="s">
        <v>66</v>
      </c>
    </row>
    <row r="10" spans="1:2">
      <c r="A10" s="5" t="s">
        <v>67</v>
      </c>
      <c r="B10" t="s">
        <v>68</v>
      </c>
    </row>
    <row r="11" spans="1:2">
      <c r="A11" s="5" t="s">
        <v>69</v>
      </c>
      <c r="B11" t="s">
        <v>70</v>
      </c>
    </row>
    <row r="12" spans="1:2">
      <c r="A12" s="5" t="s">
        <v>71</v>
      </c>
      <c r="B12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2016-08-12T21:24:21Z</dcterms:created>
  <dcterms:modified xsi:type="dcterms:W3CDTF">2017-02-08T23:48:42Z</dcterms:modified>
</cp:coreProperties>
</file>