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1060" tabRatio="500"/>
  </bookViews>
  <sheets>
    <sheet name="Results FP32" sheetId="3" r:id="rId1"/>
    <sheet name="Results - FP32 ip, Mixed Math" sheetId="6" r:id="rId2"/>
    <sheet name="Results - FP16 ip, Mixed math" sheetId="7" r:id="rId3"/>
    <sheet name="Spec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9" i="3" l="1"/>
  <c r="J168" i="3"/>
  <c r="D167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J159" i="3"/>
  <c r="J158" i="3"/>
  <c r="D157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J149" i="3"/>
  <c r="J148" i="3"/>
  <c r="D147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J139" i="3"/>
  <c r="J138" i="3"/>
  <c r="D137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6" i="3"/>
  <c r="J85" i="3"/>
  <c r="C83" i="3"/>
  <c r="J83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J75" i="3"/>
  <c r="J74" i="3"/>
  <c r="J73" i="3"/>
  <c r="J72" i="3"/>
  <c r="J71" i="3"/>
  <c r="J70" i="3"/>
  <c r="J69" i="3"/>
  <c r="J68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1" i="7"/>
  <c r="J72" i="7"/>
  <c r="J73" i="7"/>
  <c r="J74" i="7"/>
  <c r="J75" i="7"/>
  <c r="C76" i="7"/>
  <c r="J76" i="7"/>
  <c r="C77" i="7"/>
  <c r="J77" i="7"/>
  <c r="C78" i="7"/>
  <c r="J78" i="7"/>
  <c r="C79" i="7"/>
  <c r="J79" i="7"/>
  <c r="C80" i="7"/>
  <c r="J80" i="7"/>
  <c r="C81" i="7"/>
  <c r="J81" i="7"/>
  <c r="C82" i="7"/>
  <c r="J82" i="7"/>
  <c r="C83" i="7"/>
  <c r="J83" i="7"/>
  <c r="J85" i="7"/>
  <c r="J86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D130" i="7"/>
  <c r="J130" i="7"/>
  <c r="D131" i="7"/>
  <c r="J131" i="7"/>
  <c r="D132" i="7"/>
  <c r="J132" i="7"/>
  <c r="D133" i="7"/>
  <c r="J133" i="7"/>
  <c r="D134" i="7"/>
  <c r="J134" i="7"/>
  <c r="D135" i="7"/>
  <c r="J135" i="7"/>
  <c r="D136" i="7"/>
  <c r="J136" i="7"/>
  <c r="D137" i="7"/>
  <c r="J137" i="7"/>
  <c r="J138" i="7"/>
  <c r="J139" i="7"/>
  <c r="D140" i="7"/>
  <c r="J140" i="7"/>
  <c r="D141" i="7"/>
  <c r="J141" i="7"/>
  <c r="D142" i="7"/>
  <c r="J142" i="7"/>
  <c r="D143" i="7"/>
  <c r="J143" i="7"/>
  <c r="D144" i="7"/>
  <c r="J144" i="7"/>
  <c r="D145" i="7"/>
  <c r="J145" i="7"/>
  <c r="D146" i="7"/>
  <c r="J146" i="7"/>
  <c r="D147" i="7"/>
  <c r="J147" i="7"/>
  <c r="J148" i="7"/>
  <c r="J149" i="7"/>
  <c r="D150" i="7"/>
  <c r="J150" i="7"/>
  <c r="D151" i="7"/>
  <c r="J151" i="7"/>
  <c r="D152" i="7"/>
  <c r="J152" i="7"/>
  <c r="D153" i="7"/>
  <c r="J153" i="7"/>
  <c r="D154" i="7"/>
  <c r="J154" i="7"/>
  <c r="D155" i="7"/>
  <c r="J155" i="7"/>
  <c r="D156" i="7"/>
  <c r="J156" i="7"/>
  <c r="D157" i="7"/>
  <c r="J157" i="7"/>
  <c r="J158" i="7"/>
  <c r="J159" i="7"/>
  <c r="D160" i="7"/>
  <c r="J160" i="7"/>
  <c r="D161" i="7"/>
  <c r="J161" i="7"/>
  <c r="D162" i="7"/>
  <c r="J162" i="7"/>
  <c r="D163" i="7"/>
  <c r="J163" i="7"/>
  <c r="D164" i="7"/>
  <c r="J164" i="7"/>
  <c r="D165" i="7"/>
  <c r="J165" i="7"/>
  <c r="D166" i="7"/>
  <c r="J166" i="7"/>
  <c r="D167" i="7"/>
  <c r="J167" i="7"/>
  <c r="J168" i="7"/>
  <c r="J169" i="7"/>
  <c r="J335" i="7"/>
  <c r="I335" i="7"/>
  <c r="J334" i="7"/>
  <c r="I334" i="7"/>
  <c r="J333" i="7"/>
  <c r="I333" i="7"/>
  <c r="J332" i="7"/>
  <c r="I332" i="7"/>
  <c r="J331" i="7"/>
  <c r="I331" i="7"/>
  <c r="J330" i="7"/>
  <c r="I330" i="7"/>
  <c r="J329" i="7"/>
  <c r="I329" i="7"/>
  <c r="J328" i="7"/>
  <c r="I328" i="7"/>
  <c r="J327" i="7"/>
  <c r="I327" i="7"/>
  <c r="J326" i="7"/>
  <c r="I326" i="7"/>
  <c r="J325" i="7"/>
  <c r="I325" i="7"/>
  <c r="J324" i="7"/>
  <c r="I324" i="7"/>
  <c r="J323" i="7"/>
  <c r="I323" i="7"/>
  <c r="J322" i="7"/>
  <c r="I322" i="7"/>
  <c r="J321" i="7"/>
  <c r="I321" i="7"/>
  <c r="J320" i="7"/>
  <c r="I320" i="7"/>
  <c r="J319" i="7"/>
  <c r="I319" i="7"/>
  <c r="J318" i="7"/>
  <c r="I318" i="7"/>
  <c r="J317" i="7"/>
  <c r="I317" i="7"/>
  <c r="J313" i="7"/>
  <c r="I313" i="7"/>
  <c r="J312" i="7"/>
  <c r="I312" i="7"/>
  <c r="J311" i="7"/>
  <c r="I311" i="7"/>
  <c r="J310" i="7"/>
  <c r="I310" i="7"/>
  <c r="J309" i="7"/>
  <c r="I309" i="7"/>
  <c r="J308" i="7"/>
  <c r="I308" i="7"/>
  <c r="J307" i="7"/>
  <c r="I307" i="7"/>
  <c r="J306" i="7"/>
  <c r="I306" i="7"/>
  <c r="J305" i="7"/>
  <c r="I305" i="7"/>
  <c r="J304" i="7"/>
  <c r="I304" i="7"/>
  <c r="J303" i="7"/>
  <c r="I303" i="7"/>
  <c r="J302" i="7"/>
  <c r="I302" i="7"/>
  <c r="J301" i="7"/>
  <c r="I301" i="7"/>
  <c r="J300" i="7"/>
  <c r="I300" i="7"/>
  <c r="J299" i="7"/>
  <c r="I299" i="7"/>
  <c r="J298" i="7"/>
  <c r="I298" i="7"/>
  <c r="J297" i="7"/>
  <c r="I297" i="7"/>
  <c r="J296" i="7"/>
  <c r="I296" i="7"/>
  <c r="J295" i="7"/>
  <c r="I295" i="7"/>
  <c r="J294" i="7"/>
  <c r="I294" i="7"/>
  <c r="J293" i="7"/>
  <c r="I293" i="7"/>
  <c r="J292" i="7"/>
  <c r="I292" i="7"/>
  <c r="J287" i="7"/>
  <c r="I287" i="7"/>
  <c r="J286" i="7"/>
  <c r="I286" i="7"/>
  <c r="J285" i="7"/>
  <c r="I285" i="7"/>
  <c r="J284" i="7"/>
  <c r="I284" i="7"/>
  <c r="J283" i="7"/>
  <c r="I283" i="7"/>
  <c r="A283" i="7"/>
  <c r="J282" i="7"/>
  <c r="I282" i="7"/>
  <c r="J281" i="7"/>
  <c r="I281" i="7"/>
  <c r="J280" i="7"/>
  <c r="I280" i="7"/>
  <c r="J279" i="7"/>
  <c r="I279" i="7"/>
  <c r="A279" i="7"/>
  <c r="J278" i="7"/>
  <c r="I278" i="7"/>
  <c r="J277" i="7"/>
  <c r="I277" i="7"/>
  <c r="J276" i="7"/>
  <c r="I276" i="7"/>
  <c r="R269" i="7"/>
  <c r="S269" i="7"/>
  <c r="W269" i="7"/>
  <c r="V269" i="7"/>
  <c r="U269" i="7"/>
  <c r="R268" i="7"/>
  <c r="S268" i="7"/>
  <c r="W268" i="7"/>
  <c r="V268" i="7"/>
  <c r="U268" i="7"/>
  <c r="R267" i="7"/>
  <c r="S267" i="7"/>
  <c r="W267" i="7"/>
  <c r="V267" i="7"/>
  <c r="U267" i="7"/>
  <c r="R266" i="7"/>
  <c r="S266" i="7"/>
  <c r="W266" i="7"/>
  <c r="V266" i="7"/>
  <c r="U266" i="7"/>
  <c r="R265" i="7"/>
  <c r="S265" i="7"/>
  <c r="W265" i="7"/>
  <c r="V265" i="7"/>
  <c r="U265" i="7"/>
  <c r="R264" i="7"/>
  <c r="S264" i="7"/>
  <c r="W264" i="7"/>
  <c r="V264" i="7"/>
  <c r="U264" i="7"/>
  <c r="R263" i="7"/>
  <c r="S263" i="7"/>
  <c r="W263" i="7"/>
  <c r="V263" i="7"/>
  <c r="U263" i="7"/>
  <c r="R262" i="7"/>
  <c r="S262" i="7"/>
  <c r="W262" i="7"/>
  <c r="V262" i="7"/>
  <c r="U262" i="7"/>
  <c r="R261" i="7"/>
  <c r="S261" i="7"/>
  <c r="W261" i="7"/>
  <c r="V261" i="7"/>
  <c r="U261" i="7"/>
  <c r="R260" i="7"/>
  <c r="S260" i="7"/>
  <c r="W260" i="7"/>
  <c r="V260" i="7"/>
  <c r="U260" i="7"/>
  <c r="R259" i="7"/>
  <c r="S259" i="7"/>
  <c r="W259" i="7"/>
  <c r="V259" i="7"/>
  <c r="U259" i="7"/>
  <c r="R258" i="7"/>
  <c r="S258" i="7"/>
  <c r="W258" i="7"/>
  <c r="V258" i="7"/>
  <c r="U258" i="7"/>
  <c r="R257" i="7"/>
  <c r="S257" i="7"/>
  <c r="W257" i="7"/>
  <c r="V257" i="7"/>
  <c r="U257" i="7"/>
  <c r="R256" i="7"/>
  <c r="S256" i="7"/>
  <c r="W256" i="7"/>
  <c r="V256" i="7"/>
  <c r="U256" i="7"/>
  <c r="R255" i="7"/>
  <c r="S255" i="7"/>
  <c r="W255" i="7"/>
  <c r="V255" i="7"/>
  <c r="U255" i="7"/>
  <c r="R254" i="7"/>
  <c r="S254" i="7"/>
  <c r="W254" i="7"/>
  <c r="V254" i="7"/>
  <c r="U254" i="7"/>
  <c r="R253" i="7"/>
  <c r="S253" i="7"/>
  <c r="W253" i="7"/>
  <c r="V253" i="7"/>
  <c r="U253" i="7"/>
  <c r="R252" i="7"/>
  <c r="S252" i="7"/>
  <c r="W252" i="7"/>
  <c r="V252" i="7"/>
  <c r="U252" i="7"/>
  <c r="R251" i="7"/>
  <c r="S251" i="7"/>
  <c r="W251" i="7"/>
  <c r="V251" i="7"/>
  <c r="U251" i="7"/>
  <c r="R250" i="7"/>
  <c r="S250" i="7"/>
  <c r="W250" i="7"/>
  <c r="V250" i="7"/>
  <c r="U250" i="7"/>
  <c r="R249" i="7"/>
  <c r="S249" i="7"/>
  <c r="W249" i="7"/>
  <c r="V249" i="7"/>
  <c r="U249" i="7"/>
  <c r="R248" i="7"/>
  <c r="S248" i="7"/>
  <c r="W248" i="7"/>
  <c r="V248" i="7"/>
  <c r="U248" i="7"/>
  <c r="R247" i="7"/>
  <c r="S247" i="7"/>
  <c r="W247" i="7"/>
  <c r="V247" i="7"/>
  <c r="U247" i="7"/>
  <c r="R246" i="7"/>
  <c r="S246" i="7"/>
  <c r="W246" i="7"/>
  <c r="V246" i="7"/>
  <c r="U246" i="7"/>
  <c r="R245" i="7"/>
  <c r="S245" i="7"/>
  <c r="W245" i="7"/>
  <c r="V245" i="7"/>
  <c r="U245" i="7"/>
  <c r="R244" i="7"/>
  <c r="S244" i="7"/>
  <c r="W244" i="7"/>
  <c r="V244" i="7"/>
  <c r="U244" i="7"/>
  <c r="R243" i="7"/>
  <c r="S243" i="7"/>
  <c r="W243" i="7"/>
  <c r="V243" i="7"/>
  <c r="U243" i="7"/>
  <c r="R242" i="7"/>
  <c r="S242" i="7"/>
  <c r="W242" i="7"/>
  <c r="V242" i="7"/>
  <c r="U242" i="7"/>
  <c r="R241" i="7"/>
  <c r="S241" i="7"/>
  <c r="W241" i="7"/>
  <c r="V241" i="7"/>
  <c r="U241" i="7"/>
  <c r="R240" i="7"/>
  <c r="S240" i="7"/>
  <c r="W240" i="7"/>
  <c r="V240" i="7"/>
  <c r="U240" i="7"/>
  <c r="R239" i="7"/>
  <c r="S239" i="7"/>
  <c r="W239" i="7"/>
  <c r="V239" i="7"/>
  <c r="U239" i="7"/>
  <c r="R238" i="7"/>
  <c r="S238" i="7"/>
  <c r="W238" i="7"/>
  <c r="V238" i="7"/>
  <c r="U238" i="7"/>
  <c r="R237" i="7"/>
  <c r="S237" i="7"/>
  <c r="W237" i="7"/>
  <c r="V237" i="7"/>
  <c r="U237" i="7"/>
  <c r="R236" i="7"/>
  <c r="S236" i="7"/>
  <c r="W236" i="7"/>
  <c r="V236" i="7"/>
  <c r="U236" i="7"/>
  <c r="R235" i="7"/>
  <c r="S235" i="7"/>
  <c r="W235" i="7"/>
  <c r="V235" i="7"/>
  <c r="U235" i="7"/>
  <c r="R234" i="7"/>
  <c r="S234" i="7"/>
  <c r="W234" i="7"/>
  <c r="V234" i="7"/>
  <c r="U234" i="7"/>
  <c r="R233" i="7"/>
  <c r="S233" i="7"/>
  <c r="W233" i="7"/>
  <c r="V233" i="7"/>
  <c r="U233" i="7"/>
  <c r="R232" i="7"/>
  <c r="S232" i="7"/>
  <c r="W232" i="7"/>
  <c r="V232" i="7"/>
  <c r="U232" i="7"/>
  <c r="R231" i="7"/>
  <c r="S231" i="7"/>
  <c r="W231" i="7"/>
  <c r="V231" i="7"/>
  <c r="U231" i="7"/>
  <c r="R230" i="7"/>
  <c r="S230" i="7"/>
  <c r="W230" i="7"/>
  <c r="U230" i="7"/>
  <c r="R229" i="7"/>
  <c r="S229" i="7"/>
  <c r="W229" i="7"/>
  <c r="V229" i="7"/>
  <c r="U229" i="7"/>
  <c r="R228" i="7"/>
  <c r="S228" i="7"/>
  <c r="W228" i="7"/>
  <c r="V228" i="7"/>
  <c r="U228" i="7"/>
  <c r="R227" i="7"/>
  <c r="S227" i="7"/>
  <c r="W227" i="7"/>
  <c r="V227" i="7"/>
  <c r="U227" i="7"/>
  <c r="R226" i="7"/>
  <c r="S226" i="7"/>
  <c r="W226" i="7"/>
  <c r="V226" i="7"/>
  <c r="U226" i="7"/>
  <c r="R225" i="7"/>
  <c r="S225" i="7"/>
  <c r="W225" i="7"/>
  <c r="V225" i="7"/>
  <c r="U225" i="7"/>
  <c r="R224" i="7"/>
  <c r="S224" i="7"/>
  <c r="W224" i="7"/>
  <c r="V224" i="7"/>
  <c r="U224" i="7"/>
  <c r="R223" i="7"/>
  <c r="S223" i="7"/>
  <c r="W223" i="7"/>
  <c r="V223" i="7"/>
  <c r="U223" i="7"/>
  <c r="R222" i="7"/>
  <c r="S222" i="7"/>
  <c r="W222" i="7"/>
  <c r="V222" i="7"/>
  <c r="U222" i="7"/>
  <c r="R221" i="7"/>
  <c r="S221" i="7"/>
  <c r="W221" i="7"/>
  <c r="V221" i="7"/>
  <c r="U221" i="7"/>
  <c r="R220" i="7"/>
  <c r="S220" i="7"/>
  <c r="W220" i="7"/>
  <c r="V220" i="7"/>
  <c r="U220" i="7"/>
  <c r="R219" i="7"/>
  <c r="S219" i="7"/>
  <c r="W219" i="7"/>
  <c r="V219" i="7"/>
  <c r="U219" i="7"/>
  <c r="R218" i="7"/>
  <c r="S218" i="7"/>
  <c r="W218" i="7"/>
  <c r="V218" i="7"/>
  <c r="U218" i="7"/>
  <c r="R217" i="7"/>
  <c r="S217" i="7"/>
  <c r="W217" i="7"/>
  <c r="V217" i="7"/>
  <c r="U217" i="7"/>
  <c r="R216" i="7"/>
  <c r="S216" i="7"/>
  <c r="W216" i="7"/>
  <c r="V216" i="7"/>
  <c r="U216" i="7"/>
  <c r="R215" i="7"/>
  <c r="S215" i="7"/>
  <c r="W215" i="7"/>
  <c r="V215" i="7"/>
  <c r="U215" i="7"/>
  <c r="R214" i="7"/>
  <c r="S214" i="7"/>
  <c r="W214" i="7"/>
  <c r="V214" i="7"/>
  <c r="U214" i="7"/>
  <c r="R213" i="7"/>
  <c r="S213" i="7"/>
  <c r="W213" i="7"/>
  <c r="V213" i="7"/>
  <c r="U213" i="7"/>
  <c r="R212" i="7"/>
  <c r="S212" i="7"/>
  <c r="W212" i="7"/>
  <c r="V212" i="7"/>
  <c r="U212" i="7"/>
  <c r="R211" i="7"/>
  <c r="S211" i="7"/>
  <c r="W211" i="7"/>
  <c r="V211" i="7"/>
  <c r="U211" i="7"/>
  <c r="R210" i="7"/>
  <c r="S210" i="7"/>
  <c r="W210" i="7"/>
  <c r="V210" i="7"/>
  <c r="U210" i="7"/>
  <c r="R209" i="7"/>
  <c r="S209" i="7"/>
  <c r="W209" i="7"/>
  <c r="V209" i="7"/>
  <c r="U209" i="7"/>
  <c r="R208" i="7"/>
  <c r="S208" i="7"/>
  <c r="W208" i="7"/>
  <c r="V208" i="7"/>
  <c r="U208" i="7"/>
  <c r="R207" i="7"/>
  <c r="S207" i="7"/>
  <c r="W207" i="7"/>
  <c r="V207" i="7"/>
  <c r="U207" i="7"/>
  <c r="R206" i="7"/>
  <c r="S206" i="7"/>
  <c r="W206" i="7"/>
  <c r="V206" i="7"/>
  <c r="U206" i="7"/>
  <c r="R205" i="7"/>
  <c r="S205" i="7"/>
  <c r="W205" i="7"/>
  <c r="U205" i="7"/>
  <c r="R204" i="7"/>
  <c r="S204" i="7"/>
  <c r="W204" i="7"/>
  <c r="V204" i="7"/>
  <c r="U204" i="7"/>
  <c r="R203" i="7"/>
  <c r="S203" i="7"/>
  <c r="W203" i="7"/>
  <c r="V203" i="7"/>
  <c r="U203" i="7"/>
  <c r="C202" i="7"/>
  <c r="R202" i="7"/>
  <c r="S202" i="7"/>
  <c r="W202" i="7"/>
  <c r="V202" i="7"/>
  <c r="U202" i="7"/>
  <c r="C201" i="7"/>
  <c r="R201" i="7"/>
  <c r="S201" i="7"/>
  <c r="W201" i="7"/>
  <c r="V201" i="7"/>
  <c r="U201" i="7"/>
  <c r="R200" i="7"/>
  <c r="S200" i="7"/>
  <c r="W200" i="7"/>
  <c r="V200" i="7"/>
  <c r="U200" i="7"/>
  <c r="R199" i="7"/>
  <c r="S199" i="7"/>
  <c r="W199" i="7"/>
  <c r="U199" i="7"/>
  <c r="R198" i="7"/>
  <c r="S198" i="7"/>
  <c r="W198" i="7"/>
  <c r="V198" i="7"/>
  <c r="U198" i="7"/>
  <c r="R197" i="7"/>
  <c r="S197" i="7"/>
  <c r="W197" i="7"/>
  <c r="V197" i="7"/>
  <c r="U197" i="7"/>
  <c r="C196" i="7"/>
  <c r="R196" i="7"/>
  <c r="S196" i="7"/>
  <c r="W196" i="7"/>
  <c r="V196" i="7"/>
  <c r="U196" i="7"/>
  <c r="C195" i="7"/>
  <c r="R195" i="7"/>
  <c r="S195" i="7"/>
  <c r="W195" i="7"/>
  <c r="V195" i="7"/>
  <c r="U195" i="7"/>
  <c r="R194" i="7"/>
  <c r="S194" i="7"/>
  <c r="W194" i="7"/>
  <c r="V194" i="7"/>
  <c r="U194" i="7"/>
  <c r="R193" i="7"/>
  <c r="S193" i="7"/>
  <c r="W193" i="7"/>
  <c r="U193" i="7"/>
  <c r="R192" i="7"/>
  <c r="S192" i="7"/>
  <c r="W192" i="7"/>
  <c r="V192" i="7"/>
  <c r="U192" i="7"/>
  <c r="R191" i="7"/>
  <c r="S191" i="7"/>
  <c r="W191" i="7"/>
  <c r="V191" i="7"/>
  <c r="U191" i="7"/>
  <c r="R190" i="7"/>
  <c r="S190" i="7"/>
  <c r="W190" i="7"/>
  <c r="V190" i="7"/>
  <c r="U190" i="7"/>
  <c r="R189" i="7"/>
  <c r="S189" i="7"/>
  <c r="W189" i="7"/>
  <c r="V189" i="7"/>
  <c r="U189" i="7"/>
  <c r="R188" i="7"/>
  <c r="S188" i="7"/>
  <c r="W188" i="7"/>
  <c r="U188" i="7"/>
  <c r="R187" i="7"/>
  <c r="S187" i="7"/>
  <c r="W187" i="7"/>
  <c r="V187" i="7"/>
  <c r="U187" i="7"/>
  <c r="R186" i="7"/>
  <c r="S186" i="7"/>
  <c r="W186" i="7"/>
  <c r="V186" i="7"/>
  <c r="U186" i="7"/>
  <c r="R185" i="7"/>
  <c r="S185" i="7"/>
  <c r="W185" i="7"/>
  <c r="V185" i="7"/>
  <c r="U185" i="7"/>
  <c r="R184" i="7"/>
  <c r="S184" i="7"/>
  <c r="W184" i="7"/>
  <c r="U184" i="7"/>
  <c r="R183" i="7"/>
  <c r="S183" i="7"/>
  <c r="W183" i="7"/>
  <c r="V183" i="7"/>
  <c r="U183" i="7"/>
  <c r="R182" i="7"/>
  <c r="S182" i="7"/>
  <c r="W182" i="7"/>
  <c r="V182" i="7"/>
  <c r="U182" i="7"/>
  <c r="R181" i="7"/>
  <c r="S181" i="7"/>
  <c r="W181" i="7"/>
  <c r="V181" i="7"/>
  <c r="U181" i="7"/>
  <c r="R180" i="7"/>
  <c r="S180" i="7"/>
  <c r="W180" i="7"/>
  <c r="V180" i="7"/>
  <c r="U180" i="7"/>
  <c r="R179" i="7"/>
  <c r="S179" i="7"/>
  <c r="W179" i="7"/>
  <c r="U179" i="7"/>
  <c r="R178" i="7"/>
  <c r="S178" i="7"/>
  <c r="W178" i="7"/>
  <c r="U178" i="7"/>
  <c r="R177" i="7"/>
  <c r="S177" i="7"/>
  <c r="W177" i="7"/>
  <c r="U177" i="7"/>
  <c r="R176" i="7"/>
  <c r="S176" i="7"/>
  <c r="W176" i="7"/>
  <c r="U176" i="7"/>
  <c r="J5" i="7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8" i="6"/>
  <c r="J69" i="6"/>
  <c r="J70" i="6"/>
  <c r="J71" i="6"/>
  <c r="J72" i="6"/>
  <c r="J73" i="6"/>
  <c r="J74" i="6"/>
  <c r="J75" i="6"/>
  <c r="C76" i="6"/>
  <c r="J76" i="6"/>
  <c r="C77" i="6"/>
  <c r="J77" i="6"/>
  <c r="C78" i="6"/>
  <c r="J78" i="6"/>
  <c r="C79" i="6"/>
  <c r="J79" i="6"/>
  <c r="C80" i="6"/>
  <c r="J80" i="6"/>
  <c r="C81" i="6"/>
  <c r="J81" i="6"/>
  <c r="C82" i="6"/>
  <c r="J82" i="6"/>
  <c r="C83" i="6"/>
  <c r="J83" i="6"/>
  <c r="J85" i="6"/>
  <c r="J86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D130" i="6"/>
  <c r="J130" i="6"/>
  <c r="D131" i="6"/>
  <c r="J131" i="6"/>
  <c r="D132" i="6"/>
  <c r="J132" i="6"/>
  <c r="D133" i="6"/>
  <c r="J133" i="6"/>
  <c r="D134" i="6"/>
  <c r="J134" i="6"/>
  <c r="D135" i="6"/>
  <c r="J135" i="6"/>
  <c r="D136" i="6"/>
  <c r="J136" i="6"/>
  <c r="D137" i="6"/>
  <c r="J137" i="6"/>
  <c r="J138" i="6"/>
  <c r="J139" i="6"/>
  <c r="D140" i="6"/>
  <c r="J140" i="6"/>
  <c r="D141" i="6"/>
  <c r="J141" i="6"/>
  <c r="D142" i="6"/>
  <c r="J142" i="6"/>
  <c r="D143" i="6"/>
  <c r="J143" i="6"/>
  <c r="D144" i="6"/>
  <c r="J144" i="6"/>
  <c r="D145" i="6"/>
  <c r="J145" i="6"/>
  <c r="D146" i="6"/>
  <c r="J146" i="6"/>
  <c r="D147" i="6"/>
  <c r="J147" i="6"/>
  <c r="J148" i="6"/>
  <c r="J149" i="6"/>
  <c r="D150" i="6"/>
  <c r="J150" i="6"/>
  <c r="D151" i="6"/>
  <c r="J151" i="6"/>
  <c r="D152" i="6"/>
  <c r="J152" i="6"/>
  <c r="D153" i="6"/>
  <c r="J153" i="6"/>
  <c r="D154" i="6"/>
  <c r="J154" i="6"/>
  <c r="D155" i="6"/>
  <c r="J155" i="6"/>
  <c r="D156" i="6"/>
  <c r="J156" i="6"/>
  <c r="D157" i="6"/>
  <c r="J157" i="6"/>
  <c r="J158" i="6"/>
  <c r="J159" i="6"/>
  <c r="D160" i="6"/>
  <c r="J160" i="6"/>
  <c r="D161" i="6"/>
  <c r="J161" i="6"/>
  <c r="D162" i="6"/>
  <c r="J162" i="6"/>
  <c r="D163" i="6"/>
  <c r="J163" i="6"/>
  <c r="D164" i="6"/>
  <c r="J164" i="6"/>
  <c r="D165" i="6"/>
  <c r="J165" i="6"/>
  <c r="D166" i="6"/>
  <c r="J166" i="6"/>
  <c r="D167" i="6"/>
  <c r="J167" i="6"/>
  <c r="J168" i="6"/>
  <c r="J169" i="6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R261" i="6"/>
  <c r="S261" i="6"/>
  <c r="R262" i="6"/>
  <c r="S262" i="6"/>
  <c r="R263" i="6"/>
  <c r="S263" i="6"/>
  <c r="R264" i="6"/>
  <c r="S264" i="6"/>
  <c r="R265" i="6"/>
  <c r="S265" i="6"/>
  <c r="R266" i="6"/>
  <c r="S266" i="6"/>
  <c r="R267" i="6"/>
  <c r="S267" i="6"/>
  <c r="R268" i="6"/>
  <c r="S268" i="6"/>
  <c r="R269" i="6"/>
  <c r="S269" i="6"/>
  <c r="R238" i="6"/>
  <c r="S238" i="6"/>
  <c r="R239" i="6"/>
  <c r="S239" i="6"/>
  <c r="R240" i="6"/>
  <c r="S240" i="6"/>
  <c r="R241" i="6"/>
  <c r="S241" i="6"/>
  <c r="R242" i="6"/>
  <c r="S242" i="6"/>
  <c r="R243" i="6"/>
  <c r="S243" i="6"/>
  <c r="R244" i="6"/>
  <c r="S244" i="6"/>
  <c r="R245" i="6"/>
  <c r="S245" i="6"/>
  <c r="R246" i="6"/>
  <c r="S246" i="6"/>
  <c r="R247" i="6"/>
  <c r="S247" i="6"/>
  <c r="R248" i="6"/>
  <c r="S248" i="6"/>
  <c r="R249" i="6"/>
  <c r="S249" i="6"/>
  <c r="R250" i="6"/>
  <c r="S250" i="6"/>
  <c r="R251" i="6"/>
  <c r="S251" i="6"/>
  <c r="R252" i="6"/>
  <c r="S252" i="6"/>
  <c r="R253" i="6"/>
  <c r="S253" i="6"/>
  <c r="R254" i="6"/>
  <c r="S254" i="6"/>
  <c r="R255" i="6"/>
  <c r="S255" i="6"/>
  <c r="R256" i="6"/>
  <c r="S256" i="6"/>
  <c r="R257" i="6"/>
  <c r="S257" i="6"/>
  <c r="R258" i="6"/>
  <c r="S258" i="6"/>
  <c r="R259" i="6"/>
  <c r="S259" i="6"/>
  <c r="R260" i="6"/>
  <c r="S260" i="6"/>
  <c r="R227" i="6"/>
  <c r="S227" i="6"/>
  <c r="R228" i="6"/>
  <c r="S228" i="6"/>
  <c r="R229" i="6"/>
  <c r="S229" i="6"/>
  <c r="R230" i="6"/>
  <c r="S230" i="6"/>
  <c r="R231" i="6"/>
  <c r="S231" i="6"/>
  <c r="R232" i="6"/>
  <c r="S232" i="6"/>
  <c r="R233" i="6"/>
  <c r="S233" i="6"/>
  <c r="R234" i="6"/>
  <c r="S234" i="6"/>
  <c r="R235" i="6"/>
  <c r="S235" i="6"/>
  <c r="R236" i="6"/>
  <c r="S236" i="6"/>
  <c r="R237" i="6"/>
  <c r="S237" i="6"/>
  <c r="R221" i="6"/>
  <c r="S221" i="6"/>
  <c r="R222" i="6"/>
  <c r="S222" i="6"/>
  <c r="R223" i="6"/>
  <c r="S223" i="6"/>
  <c r="R224" i="6"/>
  <c r="S224" i="6"/>
  <c r="R225" i="6"/>
  <c r="S225" i="6"/>
  <c r="R226" i="6"/>
  <c r="S226" i="6"/>
  <c r="R177" i="6"/>
  <c r="S177" i="6"/>
  <c r="R178" i="6"/>
  <c r="S178" i="6"/>
  <c r="R179" i="6"/>
  <c r="S179" i="6"/>
  <c r="R180" i="6"/>
  <c r="S180" i="6"/>
  <c r="R181" i="6"/>
  <c r="S181" i="6"/>
  <c r="R182" i="6"/>
  <c r="S182" i="6"/>
  <c r="R183" i="6"/>
  <c r="S183" i="6"/>
  <c r="R184" i="6"/>
  <c r="S184" i="6"/>
  <c r="R185" i="6"/>
  <c r="S185" i="6"/>
  <c r="R186" i="6"/>
  <c r="S186" i="6"/>
  <c r="R187" i="6"/>
  <c r="S187" i="6"/>
  <c r="R188" i="6"/>
  <c r="S188" i="6"/>
  <c r="R189" i="6"/>
  <c r="S189" i="6"/>
  <c r="R190" i="6"/>
  <c r="S190" i="6"/>
  <c r="R191" i="6"/>
  <c r="S191" i="6"/>
  <c r="R192" i="6"/>
  <c r="S192" i="6"/>
  <c r="R193" i="6"/>
  <c r="S193" i="6"/>
  <c r="R194" i="6"/>
  <c r="S194" i="6"/>
  <c r="C195" i="6"/>
  <c r="R195" i="6"/>
  <c r="S195" i="6"/>
  <c r="C196" i="6"/>
  <c r="R196" i="6"/>
  <c r="S196" i="6"/>
  <c r="R197" i="6"/>
  <c r="S197" i="6"/>
  <c r="R198" i="6"/>
  <c r="S198" i="6"/>
  <c r="R199" i="6"/>
  <c r="S199" i="6"/>
  <c r="R200" i="6"/>
  <c r="S200" i="6"/>
  <c r="C201" i="6"/>
  <c r="R201" i="6"/>
  <c r="S201" i="6"/>
  <c r="C202" i="6"/>
  <c r="R202" i="6"/>
  <c r="S202" i="6"/>
  <c r="R203" i="6"/>
  <c r="S203" i="6"/>
  <c r="R204" i="6"/>
  <c r="S204" i="6"/>
  <c r="R205" i="6"/>
  <c r="S205" i="6"/>
  <c r="R206" i="6"/>
  <c r="S206" i="6"/>
  <c r="R207" i="6"/>
  <c r="S207" i="6"/>
  <c r="R208" i="6"/>
  <c r="S208" i="6"/>
  <c r="R209" i="6"/>
  <c r="S209" i="6"/>
  <c r="R210" i="6"/>
  <c r="S210" i="6"/>
  <c r="R211" i="6"/>
  <c r="S211" i="6"/>
  <c r="R212" i="6"/>
  <c r="S212" i="6"/>
  <c r="R213" i="6"/>
  <c r="S213" i="6"/>
  <c r="R214" i="6"/>
  <c r="S214" i="6"/>
  <c r="R215" i="6"/>
  <c r="S215" i="6"/>
  <c r="R216" i="6"/>
  <c r="S216" i="6"/>
  <c r="R217" i="6"/>
  <c r="S217" i="6"/>
  <c r="R218" i="6"/>
  <c r="S218" i="6"/>
  <c r="R219" i="6"/>
  <c r="S219" i="6"/>
  <c r="R220" i="6"/>
  <c r="S220" i="6"/>
  <c r="S176" i="6"/>
  <c r="R176" i="6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C195" i="3"/>
  <c r="R195" i="3"/>
  <c r="S195" i="3"/>
  <c r="C196" i="3"/>
  <c r="R196" i="3"/>
  <c r="S196" i="3"/>
  <c r="R197" i="3"/>
  <c r="S197" i="3"/>
  <c r="R198" i="3"/>
  <c r="S198" i="3"/>
  <c r="R199" i="3"/>
  <c r="S199" i="3"/>
  <c r="R200" i="3"/>
  <c r="S200" i="3"/>
  <c r="C201" i="3"/>
  <c r="R201" i="3"/>
  <c r="S201" i="3"/>
  <c r="C202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S176" i="3"/>
  <c r="R176" i="3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17" i="6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J317" i="3"/>
  <c r="I317" i="3"/>
  <c r="V254" i="6"/>
  <c r="V238" i="6"/>
  <c r="V254" i="3"/>
  <c r="V238" i="3"/>
  <c r="J313" i="6"/>
  <c r="I313" i="6"/>
  <c r="J312" i="6"/>
  <c r="I312" i="6"/>
  <c r="J311" i="6"/>
  <c r="I311" i="6"/>
  <c r="J310" i="6"/>
  <c r="I310" i="6"/>
  <c r="J309" i="6"/>
  <c r="I309" i="6"/>
  <c r="J308" i="6"/>
  <c r="I308" i="6"/>
  <c r="J313" i="3"/>
  <c r="I313" i="3"/>
  <c r="J312" i="3"/>
  <c r="I312" i="3"/>
  <c r="J311" i="3"/>
  <c r="I311" i="3"/>
  <c r="J310" i="3"/>
  <c r="I310" i="3"/>
  <c r="J309" i="3"/>
  <c r="I309" i="3"/>
  <c r="J308" i="3"/>
  <c r="I308" i="3"/>
  <c r="W229" i="6"/>
  <c r="V229" i="6"/>
  <c r="U229" i="6"/>
  <c r="W228" i="6"/>
  <c r="V228" i="6"/>
  <c r="U228" i="6"/>
  <c r="W227" i="6"/>
  <c r="V227" i="6"/>
  <c r="U227" i="6"/>
  <c r="W226" i="6"/>
  <c r="V226" i="6"/>
  <c r="U226" i="6"/>
  <c r="W225" i="6"/>
  <c r="V225" i="6"/>
  <c r="U225" i="6"/>
  <c r="W224" i="6"/>
  <c r="V224" i="6"/>
  <c r="U224" i="6"/>
  <c r="W223" i="6"/>
  <c r="V223" i="6"/>
  <c r="U223" i="6"/>
  <c r="W222" i="6"/>
  <c r="V222" i="6"/>
  <c r="U222" i="6"/>
  <c r="W221" i="6"/>
  <c r="V221" i="6"/>
  <c r="U221" i="6"/>
  <c r="W220" i="6"/>
  <c r="V220" i="6"/>
  <c r="U220" i="6"/>
  <c r="W219" i="6"/>
  <c r="V219" i="6"/>
  <c r="U219" i="6"/>
  <c r="W218" i="6"/>
  <c r="V218" i="6"/>
  <c r="U218" i="6"/>
  <c r="W217" i="6"/>
  <c r="V217" i="6"/>
  <c r="U217" i="6"/>
  <c r="W216" i="6"/>
  <c r="V216" i="6"/>
  <c r="U216" i="6"/>
  <c r="W215" i="6"/>
  <c r="V215" i="6"/>
  <c r="U215" i="6"/>
  <c r="W214" i="6"/>
  <c r="V214" i="6"/>
  <c r="U214" i="6"/>
  <c r="W213" i="6"/>
  <c r="V213" i="6"/>
  <c r="U213" i="6"/>
  <c r="W212" i="6"/>
  <c r="V212" i="6"/>
  <c r="U212" i="6"/>
  <c r="U212" i="3"/>
  <c r="V212" i="3"/>
  <c r="W212" i="3"/>
  <c r="U213" i="3"/>
  <c r="V213" i="3"/>
  <c r="W213" i="3"/>
  <c r="U214" i="3"/>
  <c r="V214" i="3"/>
  <c r="W214" i="3"/>
  <c r="U215" i="3"/>
  <c r="V215" i="3"/>
  <c r="W215" i="3"/>
  <c r="U216" i="3"/>
  <c r="V216" i="3"/>
  <c r="W216" i="3"/>
  <c r="U217" i="3"/>
  <c r="V217" i="3"/>
  <c r="W217" i="3"/>
  <c r="U218" i="3"/>
  <c r="V218" i="3"/>
  <c r="W218" i="3"/>
  <c r="U219" i="3"/>
  <c r="V219" i="3"/>
  <c r="W219" i="3"/>
  <c r="U220" i="3"/>
  <c r="V220" i="3"/>
  <c r="W220" i="3"/>
  <c r="U221" i="3"/>
  <c r="V221" i="3"/>
  <c r="W221" i="3"/>
  <c r="U222" i="3"/>
  <c r="V222" i="3"/>
  <c r="W222" i="3"/>
  <c r="U223" i="3"/>
  <c r="V223" i="3"/>
  <c r="W223" i="3"/>
  <c r="U224" i="3"/>
  <c r="V224" i="3"/>
  <c r="W224" i="3"/>
  <c r="U225" i="3"/>
  <c r="V225" i="3"/>
  <c r="W225" i="3"/>
  <c r="U226" i="3"/>
  <c r="V226" i="3"/>
  <c r="W226" i="3"/>
  <c r="U227" i="3"/>
  <c r="V227" i="3"/>
  <c r="W227" i="3"/>
  <c r="U228" i="3"/>
  <c r="V228" i="3"/>
  <c r="W228" i="3"/>
  <c r="U229" i="3"/>
  <c r="V229" i="3"/>
  <c r="W229" i="3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W269" i="6"/>
  <c r="V269" i="6"/>
  <c r="U269" i="6"/>
  <c r="W268" i="6"/>
  <c r="V268" i="6"/>
  <c r="U268" i="6"/>
  <c r="W267" i="6"/>
  <c r="V267" i="6"/>
  <c r="U267" i="6"/>
  <c r="W266" i="6"/>
  <c r="V266" i="6"/>
  <c r="U266" i="6"/>
  <c r="W265" i="6"/>
  <c r="V265" i="6"/>
  <c r="U265" i="6"/>
  <c r="W264" i="6"/>
  <c r="V264" i="6"/>
  <c r="U264" i="6"/>
  <c r="W263" i="6"/>
  <c r="V263" i="6"/>
  <c r="U263" i="6"/>
  <c r="W262" i="6"/>
  <c r="V262" i="6"/>
  <c r="U262" i="6"/>
  <c r="W261" i="6"/>
  <c r="V261" i="6"/>
  <c r="U261" i="6"/>
  <c r="W260" i="6"/>
  <c r="V260" i="6"/>
  <c r="U260" i="6"/>
  <c r="W259" i="6"/>
  <c r="V259" i="6"/>
  <c r="U259" i="6"/>
  <c r="W258" i="6"/>
  <c r="V258" i="6"/>
  <c r="U258" i="6"/>
  <c r="W257" i="6"/>
  <c r="V257" i="6"/>
  <c r="U257" i="6"/>
  <c r="W256" i="6"/>
  <c r="V256" i="6"/>
  <c r="U256" i="6"/>
  <c r="W255" i="6"/>
  <c r="V255" i="6"/>
  <c r="U255" i="6"/>
  <c r="W254" i="6"/>
  <c r="U254" i="6"/>
  <c r="W253" i="6"/>
  <c r="V253" i="6"/>
  <c r="U253" i="6"/>
  <c r="W252" i="6"/>
  <c r="V252" i="6"/>
  <c r="U252" i="6"/>
  <c r="W251" i="6"/>
  <c r="V251" i="6"/>
  <c r="U251" i="6"/>
  <c r="W250" i="6"/>
  <c r="V250" i="6"/>
  <c r="U250" i="6"/>
  <c r="W249" i="6"/>
  <c r="V249" i="6"/>
  <c r="U249" i="6"/>
  <c r="W248" i="6"/>
  <c r="V248" i="6"/>
  <c r="U248" i="6"/>
  <c r="W247" i="6"/>
  <c r="V247" i="6"/>
  <c r="U247" i="6"/>
  <c r="W246" i="6"/>
  <c r="V246" i="6"/>
  <c r="U246" i="6"/>
  <c r="W245" i="6"/>
  <c r="V245" i="6"/>
  <c r="U245" i="6"/>
  <c r="W244" i="6"/>
  <c r="V244" i="6"/>
  <c r="U244" i="6"/>
  <c r="W243" i="6"/>
  <c r="V243" i="6"/>
  <c r="U243" i="6"/>
  <c r="W242" i="6"/>
  <c r="V242" i="6"/>
  <c r="U242" i="6"/>
  <c r="W241" i="6"/>
  <c r="V241" i="6"/>
  <c r="U241" i="6"/>
  <c r="W240" i="6"/>
  <c r="V240" i="6"/>
  <c r="U240" i="6"/>
  <c r="W239" i="6"/>
  <c r="V239" i="6"/>
  <c r="U239" i="6"/>
  <c r="W238" i="6"/>
  <c r="U238" i="6"/>
  <c r="W237" i="6"/>
  <c r="V237" i="6"/>
  <c r="U237" i="6"/>
  <c r="W236" i="6"/>
  <c r="V236" i="6"/>
  <c r="U236" i="6"/>
  <c r="W235" i="6"/>
  <c r="V235" i="6"/>
  <c r="U235" i="6"/>
  <c r="W234" i="6"/>
  <c r="V234" i="6"/>
  <c r="U234" i="6"/>
  <c r="W233" i="6"/>
  <c r="V233" i="6"/>
  <c r="U233" i="6"/>
  <c r="W232" i="6"/>
  <c r="V232" i="6"/>
  <c r="U232" i="6"/>
  <c r="W231" i="6"/>
  <c r="V231" i="6"/>
  <c r="U231" i="6"/>
  <c r="W230" i="6"/>
  <c r="U230" i="6"/>
  <c r="W211" i="6"/>
  <c r="V211" i="6"/>
  <c r="U211" i="6"/>
  <c r="W210" i="6"/>
  <c r="V210" i="6"/>
  <c r="U210" i="6"/>
  <c r="W209" i="6"/>
  <c r="V209" i="6"/>
  <c r="U209" i="6"/>
  <c r="W208" i="6"/>
  <c r="V208" i="6"/>
  <c r="U208" i="6"/>
  <c r="W207" i="6"/>
  <c r="V207" i="6"/>
  <c r="U207" i="6"/>
  <c r="W206" i="6"/>
  <c r="V206" i="6"/>
  <c r="U206" i="6"/>
  <c r="W205" i="6"/>
  <c r="U205" i="6"/>
  <c r="W204" i="6"/>
  <c r="V204" i="6"/>
  <c r="U204" i="6"/>
  <c r="W203" i="6"/>
  <c r="V203" i="6"/>
  <c r="U203" i="6"/>
  <c r="W202" i="6"/>
  <c r="V202" i="6"/>
  <c r="U202" i="6"/>
  <c r="W201" i="6"/>
  <c r="V201" i="6"/>
  <c r="U201" i="6"/>
  <c r="W200" i="6"/>
  <c r="V200" i="6"/>
  <c r="U200" i="6"/>
  <c r="W199" i="6"/>
  <c r="U199" i="6"/>
  <c r="W198" i="6"/>
  <c r="V198" i="6"/>
  <c r="U198" i="6"/>
  <c r="W197" i="6"/>
  <c r="V197" i="6"/>
  <c r="U197" i="6"/>
  <c r="W196" i="6"/>
  <c r="V196" i="6"/>
  <c r="U196" i="6"/>
  <c r="W195" i="6"/>
  <c r="V195" i="6"/>
  <c r="U195" i="6"/>
  <c r="W194" i="6"/>
  <c r="V194" i="6"/>
  <c r="U194" i="6"/>
  <c r="W193" i="6"/>
  <c r="U193" i="6"/>
  <c r="W192" i="6"/>
  <c r="V192" i="6"/>
  <c r="U192" i="6"/>
  <c r="W191" i="6"/>
  <c r="V191" i="6"/>
  <c r="U191" i="6"/>
  <c r="W190" i="6"/>
  <c r="V190" i="6"/>
  <c r="U190" i="6"/>
  <c r="W189" i="6"/>
  <c r="V189" i="6"/>
  <c r="U189" i="6"/>
  <c r="W188" i="6"/>
  <c r="U188" i="6"/>
  <c r="W187" i="6"/>
  <c r="V187" i="6"/>
  <c r="U187" i="6"/>
  <c r="W186" i="6"/>
  <c r="V186" i="6"/>
  <c r="U186" i="6"/>
  <c r="W185" i="6"/>
  <c r="V185" i="6"/>
  <c r="U185" i="6"/>
  <c r="W184" i="6"/>
  <c r="U184" i="6"/>
  <c r="W183" i="6"/>
  <c r="V183" i="6"/>
  <c r="U183" i="6"/>
  <c r="W182" i="6"/>
  <c r="V182" i="6"/>
  <c r="U182" i="6"/>
  <c r="W181" i="6"/>
  <c r="V181" i="6"/>
  <c r="U181" i="6"/>
  <c r="W180" i="6"/>
  <c r="V180" i="6"/>
  <c r="U180" i="6"/>
  <c r="W179" i="6"/>
  <c r="U179" i="6"/>
  <c r="W178" i="6"/>
  <c r="U178" i="6"/>
  <c r="W177" i="6"/>
  <c r="U177" i="6"/>
  <c r="W176" i="6"/>
  <c r="U176" i="6"/>
  <c r="J5" i="6"/>
  <c r="W269" i="3"/>
  <c r="V269" i="3"/>
  <c r="U269" i="3"/>
  <c r="W268" i="3"/>
  <c r="V268" i="3"/>
  <c r="U268" i="3"/>
  <c r="W267" i="3"/>
  <c r="V267" i="3"/>
  <c r="U267" i="3"/>
  <c r="W266" i="3"/>
  <c r="V266" i="3"/>
  <c r="U266" i="3"/>
  <c r="W265" i="3"/>
  <c r="V265" i="3"/>
  <c r="U265" i="3"/>
  <c r="W264" i="3"/>
  <c r="V264" i="3"/>
  <c r="U264" i="3"/>
  <c r="W263" i="3"/>
  <c r="V263" i="3"/>
  <c r="U263" i="3"/>
  <c r="W262" i="3"/>
  <c r="V262" i="3"/>
  <c r="U262" i="3"/>
  <c r="W261" i="3"/>
  <c r="V261" i="3"/>
  <c r="U261" i="3"/>
  <c r="W260" i="3"/>
  <c r="V260" i="3"/>
  <c r="U260" i="3"/>
  <c r="W259" i="3"/>
  <c r="V259" i="3"/>
  <c r="U259" i="3"/>
  <c r="W258" i="3"/>
  <c r="V258" i="3"/>
  <c r="U258" i="3"/>
  <c r="W257" i="3"/>
  <c r="V257" i="3"/>
  <c r="U257" i="3"/>
  <c r="W256" i="3"/>
  <c r="V256" i="3"/>
  <c r="U256" i="3"/>
  <c r="W255" i="3"/>
  <c r="V255" i="3"/>
  <c r="U255" i="3"/>
  <c r="W254" i="3"/>
  <c r="U254" i="3"/>
  <c r="W253" i="3"/>
  <c r="V253" i="3"/>
  <c r="U253" i="3"/>
  <c r="W252" i="3"/>
  <c r="V252" i="3"/>
  <c r="U252" i="3"/>
  <c r="W251" i="3"/>
  <c r="V251" i="3"/>
  <c r="U251" i="3"/>
  <c r="W250" i="3"/>
  <c r="V250" i="3"/>
  <c r="U250" i="3"/>
  <c r="W249" i="3"/>
  <c r="V249" i="3"/>
  <c r="U249" i="3"/>
  <c r="W248" i="3"/>
  <c r="V248" i="3"/>
  <c r="U248" i="3"/>
  <c r="W247" i="3"/>
  <c r="V247" i="3"/>
  <c r="U247" i="3"/>
  <c r="W246" i="3"/>
  <c r="V246" i="3"/>
  <c r="U246" i="3"/>
  <c r="W245" i="3"/>
  <c r="V245" i="3"/>
  <c r="U245" i="3"/>
  <c r="W244" i="3"/>
  <c r="V244" i="3"/>
  <c r="U244" i="3"/>
  <c r="W243" i="3"/>
  <c r="V243" i="3"/>
  <c r="U243" i="3"/>
  <c r="W242" i="3"/>
  <c r="V242" i="3"/>
  <c r="U242" i="3"/>
  <c r="W241" i="3"/>
  <c r="V241" i="3"/>
  <c r="U241" i="3"/>
  <c r="W240" i="3"/>
  <c r="V240" i="3"/>
  <c r="U240" i="3"/>
  <c r="W239" i="3"/>
  <c r="V239" i="3"/>
  <c r="U239" i="3"/>
  <c r="W238" i="3"/>
  <c r="U238" i="3"/>
  <c r="W237" i="3"/>
  <c r="V237" i="3"/>
  <c r="U237" i="3"/>
  <c r="W236" i="3"/>
  <c r="V236" i="3"/>
  <c r="U236" i="3"/>
  <c r="W235" i="3"/>
  <c r="V235" i="3"/>
  <c r="U235" i="3"/>
  <c r="W234" i="3"/>
  <c r="V234" i="3"/>
  <c r="U234" i="3"/>
  <c r="W233" i="3"/>
  <c r="V233" i="3"/>
  <c r="U233" i="3"/>
  <c r="W232" i="3"/>
  <c r="V232" i="3"/>
  <c r="U232" i="3"/>
  <c r="W231" i="3"/>
  <c r="V231" i="3"/>
  <c r="U231" i="3"/>
  <c r="W230" i="3"/>
  <c r="U230" i="3"/>
  <c r="C363" i="3"/>
  <c r="C362" i="3"/>
  <c r="C361" i="3"/>
  <c r="C358" i="3"/>
  <c r="C357" i="3"/>
  <c r="C353" i="3"/>
  <c r="C352" i="3"/>
  <c r="C348" i="3"/>
  <c r="C347" i="3"/>
  <c r="J5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292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I277" i="3"/>
  <c r="I278" i="3"/>
  <c r="I279" i="3"/>
  <c r="I280" i="3"/>
  <c r="I281" i="3"/>
  <c r="I282" i="3"/>
  <c r="I283" i="3"/>
  <c r="I284" i="3"/>
  <c r="I285" i="3"/>
  <c r="I286" i="3"/>
  <c r="I287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292" i="3"/>
  <c r="I276" i="3"/>
  <c r="A279" i="3"/>
  <c r="A283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176" i="3"/>
  <c r="V180" i="3"/>
  <c r="V181" i="3"/>
  <c r="V182" i="3"/>
  <c r="V183" i="3"/>
  <c r="V185" i="3"/>
  <c r="V186" i="3"/>
  <c r="V187" i="3"/>
  <c r="V189" i="3"/>
  <c r="V190" i="3"/>
  <c r="V191" i="3"/>
  <c r="V192" i="3"/>
  <c r="V194" i="3"/>
  <c r="V195" i="3"/>
  <c r="V196" i="3"/>
  <c r="V197" i="3"/>
  <c r="V198" i="3"/>
  <c r="V200" i="3"/>
  <c r="V201" i="3"/>
  <c r="V202" i="3"/>
  <c r="V203" i="3"/>
  <c r="V204" i="3"/>
  <c r="V206" i="3"/>
  <c r="V207" i="3"/>
  <c r="V208" i="3"/>
  <c r="V209" i="3"/>
  <c r="V210" i="3"/>
  <c r="V211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176" i="3"/>
</calcChain>
</file>

<file path=xl/connections.xml><?xml version="1.0" encoding="utf-8"?>
<connections xmlns="http://schemas.openxmlformats.org/spreadsheetml/2006/main">
  <connection id="1" name="v100_conv_fp32.out" type="6" refreshedVersion="0" background="1" saveData="1">
    <textPr fileType="mac" sourceFile="OSXFUSE Volume 0 (sshfs):DeepBench-ext:code:nvidia:v100_conv_fp32.out" delimited="0">
      <textFields count="16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82"/>
      </textFields>
    </textPr>
  </connection>
  <connection id="2" name="v100_conv_fp32.out1" type="6" refreshedVersion="0" background="1" saveData="1">
    <textPr fileType="mac" sourceFile="OSXFUSE Volume 0 (sshfs):DeepBench-ext:code:nvidia:v100_conv_fp32.out" delimited="0">
      <textFields count="17">
        <textField/>
        <textField position="5"/>
        <textField position="12"/>
        <textField position="19"/>
        <textField position="34"/>
        <textField position="44"/>
        <textField position="48"/>
        <textField position="55"/>
        <textField position="62"/>
        <textField position="74"/>
        <textField position="87"/>
        <textField position="97"/>
        <textField position="114"/>
        <textField position="138"/>
        <textField position="162"/>
        <textField position="174"/>
        <textField position="181"/>
      </textFields>
    </textPr>
  </connection>
</connections>
</file>

<file path=xl/sharedStrings.xml><?xml version="1.0" encoding="utf-8"?>
<sst xmlns="http://schemas.openxmlformats.org/spreadsheetml/2006/main" count="2454" uniqueCount="95">
  <si>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</si>
  <si>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</si>
  <si>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</si>
  <si>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</si>
  <si>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</si>
  <si>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</si>
  <si>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</si>
  <si>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</si>
  <si>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</si>
  <si>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</si>
  <si>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</si>
  <si>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</si>
  <si>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</si>
  <si>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</si>
  <si>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</si>
  <si>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</si>
  <si>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</si>
  <si>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</si>
  <si>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</si>
  <si>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</si>
  <si>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</si>
  <si>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</si>
  <si>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</si>
  <si>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</si>
  <si>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</si>
  <si>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</si>
  <si>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</si>
  <si>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</si>
  <si>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</si>
  <si>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</si>
  <si>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</si>
  <si>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</si>
  <si>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</si>
  <si>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</si>
  <si>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</si>
  <si>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</si>
  <si>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</si>
  <si>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</si>
  <si>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</si>
  <si>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</si>
  <si>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</si>
  <si>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</si>
  <si>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</si>
  <si>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</si>
  <si>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</si>
  <si>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</si>
  <si>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</si>
  <si>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</si>
  <si>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</si>
  <si>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</si>
  <si>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</si>
  <si>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</si>
  <si>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</si>
  <si>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</si>
  <si>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</si>
  <si>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</si>
  <si>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</si>
  <si>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</si>
  <si>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</si>
  <si>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</si>
  <si>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</si>
  <si>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</si>
  <si>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</si>
  <si>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</si>
  <si>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</si>
  <si>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</si>
  <si>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</si>
  <si>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</si>
  <si>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</si>
  <si>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</si>
  <si>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</si>
  <si>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</si>
  <si>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</si>
  <si>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Precision</t>
  </si>
  <si>
    <t>Float</t>
  </si>
  <si>
    <t>Recurrent Layers - GRU</t>
  </si>
  <si>
    <t>Hidden units</t>
  </si>
  <si>
    <t>R (Filter height)</t>
  </si>
  <si>
    <t>S (Filter width)</t>
  </si>
  <si>
    <t>Language Modelling</t>
  </si>
  <si>
    <t>Machine Translation</t>
  </si>
  <si>
    <t>32 bit inputs, 16 bit multiplication, 32 bit addition</t>
  </si>
  <si>
    <t>16 bit inputs, 16 bit multiplication, 32 bit addition</t>
  </si>
  <si>
    <t>Character Language Modelling</t>
  </si>
  <si>
    <t>LICIT_PRECOMP_GEMM</t>
  </si>
  <si>
    <t>DeepSpeech</t>
  </si>
  <si>
    <t>Speaker ID</t>
  </si>
  <si>
    <t>OCR</t>
  </si>
  <si>
    <t>Face Recognition</t>
  </si>
  <si>
    <t>Vision</t>
  </si>
  <si>
    <t>Resnet</t>
  </si>
  <si>
    <t>Source</t>
  </si>
  <si>
    <t xml:space="preserve"> </t>
  </si>
  <si>
    <t>NVIDIA V100</t>
  </si>
  <si>
    <t>9.0.103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</si>
</sst>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4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165" fontId="0" fillId="0" borderId="0" xfId="0" applyNumberFormat="1" applyFont="1"/>
    <xf numFmtId="165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ill="1"/>
    <xf numFmtId="2" fontId="6" fillId="2" borderId="0" xfId="515" applyNumberFormat="1"/>
  </cellXfs>
  <cellStyles count="5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Neutral" xfId="515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tabSelected="1" workbookViewId="0">
      <selection activeCell="A3" sqref="A3"/>
    </sheetView>
  </sheetViews>
  <sheetFormatPr baseColWidth="10" defaultRowHeight="15" x14ac:dyDescent="0"/>
  <cols>
    <col min="1" max="1" width="28" customWidth="1"/>
    <col min="2" max="2" width="26" bestFit="1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  <col min="23" max="23" width="16.83203125" customWidth="1"/>
  </cols>
  <sheetData>
    <row r="1" spans="1:12">
      <c r="A1" s="5" t="s">
        <v>73</v>
      </c>
      <c r="B1" s="5" t="s">
        <v>74</v>
      </c>
    </row>
    <row r="3" spans="1:12">
      <c r="A3" s="9"/>
      <c r="B3" s="10"/>
      <c r="C3" s="11"/>
      <c r="E3" s="2"/>
    </row>
    <row r="4" spans="1:1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>
      <c r="B5" t="s">
        <v>85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4.4999999999999998E-2</v>
      </c>
      <c r="J5" s="2">
        <f>(2*C5*D5*E5)/(I5/1000)/10^12</f>
        <v>2.2027377777777777</v>
      </c>
      <c r="K5" s="2"/>
      <c r="L5" s="2"/>
    </row>
    <row r="6" spans="1:12">
      <c r="B6" t="s">
        <v>85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8.3000000000000004E-2</v>
      </c>
      <c r="J6" s="2">
        <f t="shared" ref="J6:J48" si="0">(2*C6*D6*E6)/(I6/1000)/10^12</f>
        <v>2.3885108433734943</v>
      </c>
      <c r="K6" s="2"/>
      <c r="L6" s="2"/>
    </row>
    <row r="7" spans="1:12">
      <c r="B7" t="s">
        <v>85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8.5000000000000006E-2</v>
      </c>
      <c r="J7" s="2">
        <f t="shared" si="0"/>
        <v>4.6646211764705878</v>
      </c>
      <c r="K7" s="2"/>
      <c r="L7" s="2"/>
    </row>
    <row r="8" spans="1:12">
      <c r="B8" t="s">
        <v>85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0.11700000000000001</v>
      </c>
      <c r="J8" s="2">
        <f t="shared" si="0"/>
        <v>6.7776547008547006</v>
      </c>
      <c r="K8" s="2"/>
      <c r="L8" s="2"/>
    </row>
    <row r="9" spans="1:12">
      <c r="B9" t="s">
        <v>85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3.1120000000000001</v>
      </c>
      <c r="J9" s="2">
        <f t="shared" si="0"/>
        <v>13.935218508997428</v>
      </c>
      <c r="K9" s="2"/>
      <c r="L9" s="2"/>
    </row>
    <row r="10" spans="1:12">
      <c r="B10" t="s">
        <v>85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4.5999999999999999E-2</v>
      </c>
      <c r="J10" s="2">
        <f t="shared" si="0"/>
        <v>2.917776695652174</v>
      </c>
      <c r="K10" s="2"/>
      <c r="L10" s="2"/>
    </row>
    <row r="11" spans="1:12">
      <c r="B11" t="s">
        <v>85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7.3999999999999996E-2</v>
      </c>
      <c r="J11" s="2">
        <f t="shared" si="0"/>
        <v>3.6275061621621623</v>
      </c>
      <c r="K11" s="2"/>
      <c r="L11" s="2"/>
    </row>
    <row r="12" spans="1:12">
      <c r="B12" t="s">
        <v>85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7.6999999999999999E-2</v>
      </c>
      <c r="J12" s="2">
        <f t="shared" si="0"/>
        <v>6.972349506493507</v>
      </c>
      <c r="K12" s="2"/>
      <c r="L12" s="2"/>
    </row>
    <row r="13" spans="1:12">
      <c r="B13" t="s">
        <v>85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0.114</v>
      </c>
      <c r="J13" s="2">
        <f t="shared" si="0"/>
        <v>9.4187879298245605</v>
      </c>
      <c r="K13" s="2"/>
      <c r="L13" s="2"/>
    </row>
    <row r="14" spans="1:12">
      <c r="B14" t="s">
        <v>85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4.2839999999999998</v>
      </c>
      <c r="J14" s="2">
        <f t="shared" si="0"/>
        <v>13.706875816993465</v>
      </c>
      <c r="K14" s="2"/>
      <c r="L14" s="2"/>
    </row>
    <row r="15" spans="1:12">
      <c r="B15" t="s">
        <v>85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5.7000000000000002E-2</v>
      </c>
      <c r="J15" s="2">
        <f t="shared" si="0"/>
        <v>3.6792140350877194</v>
      </c>
      <c r="K15" s="2"/>
      <c r="L15" s="2"/>
    </row>
    <row r="16" spans="1:12">
      <c r="B16" t="s">
        <v>85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0.114</v>
      </c>
      <c r="J16" s="2">
        <f t="shared" si="0"/>
        <v>3.6792140350877194</v>
      </c>
      <c r="K16" s="2"/>
      <c r="L16" s="2"/>
    </row>
    <row r="17" spans="2:12">
      <c r="B17" t="s">
        <v>85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0.115</v>
      </c>
      <c r="J17" s="2">
        <f t="shared" si="0"/>
        <v>7.2944417391304341</v>
      </c>
      <c r="K17" s="2"/>
      <c r="L17" s="2"/>
    </row>
    <row r="18" spans="2:12">
      <c r="B18" t="s">
        <v>85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0.16500000000000001</v>
      </c>
      <c r="J18" s="2">
        <f t="shared" si="0"/>
        <v>10.168009696969698</v>
      </c>
      <c r="K18" s="2"/>
      <c r="L18" s="2"/>
    </row>
    <row r="19" spans="2:12">
      <c r="B19" t="s">
        <v>85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6.3639999999999999</v>
      </c>
      <c r="J19" s="2">
        <f t="shared" si="0"/>
        <v>14.417096165933375</v>
      </c>
      <c r="K19" s="2"/>
      <c r="L19" s="2"/>
    </row>
    <row r="20" spans="2:12">
      <c r="B20" t="s">
        <v>85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0.156</v>
      </c>
      <c r="J20" s="2">
        <f t="shared" si="0"/>
        <v>3.441480205128205</v>
      </c>
      <c r="K20" s="2"/>
      <c r="L20" s="2"/>
    </row>
    <row r="21" spans="2:12">
      <c r="B21" t="s">
        <v>85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0.223</v>
      </c>
      <c r="J21" s="2">
        <f t="shared" si="0"/>
        <v>4.8149857578475332</v>
      </c>
      <c r="K21" s="2"/>
      <c r="L21" s="2"/>
    </row>
    <row r="22" spans="2:12">
      <c r="B22" t="s">
        <v>85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0.222</v>
      </c>
      <c r="J22" s="2">
        <f t="shared" si="0"/>
        <v>9.6733497657657654</v>
      </c>
      <c r="K22" s="2"/>
      <c r="L22" s="2"/>
    </row>
    <row r="23" spans="2:12">
      <c r="B23" t="s">
        <v>85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0.36599999999999999</v>
      </c>
      <c r="J23" s="2">
        <f t="shared" si="0"/>
        <v>11.734883322404372</v>
      </c>
      <c r="K23" s="2"/>
      <c r="L23" s="2"/>
    </row>
    <row r="24" spans="2:12">
      <c r="B24" t="s">
        <v>85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15.69</v>
      </c>
      <c r="J24" s="2">
        <f t="shared" si="0"/>
        <v>14.970109878903761</v>
      </c>
      <c r="K24" s="2"/>
      <c r="L24" s="2"/>
    </row>
    <row r="25" spans="2:12">
      <c r="B25" t="s">
        <v>85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3.7999999999999999E-2</v>
      </c>
      <c r="J25" s="2">
        <f t="shared" si="0"/>
        <v>2.6085052631578947</v>
      </c>
      <c r="K25" s="2"/>
      <c r="L25" s="2"/>
    </row>
    <row r="26" spans="2:12">
      <c r="B26" t="s">
        <v>85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8.1000000000000003E-2</v>
      </c>
      <c r="J26" s="2">
        <f t="shared" si="0"/>
        <v>2.4474864197530866</v>
      </c>
      <c r="K26" s="2"/>
      <c r="L26" s="2"/>
    </row>
    <row r="27" spans="2:12">
      <c r="B27" t="s">
        <v>85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8.7999999999999995E-2</v>
      </c>
      <c r="J27" s="2">
        <f t="shared" si="0"/>
        <v>4.5056000000000003</v>
      </c>
      <c r="K27" s="2"/>
      <c r="L27" s="2"/>
    </row>
    <row r="28" spans="2:12">
      <c r="B28" t="s">
        <v>85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0.114</v>
      </c>
      <c r="J28" s="2">
        <f t="shared" si="0"/>
        <v>6.9560140350877191</v>
      </c>
      <c r="K28" s="2"/>
      <c r="L28" s="2"/>
    </row>
    <row r="29" spans="2:12">
      <c r="B29" t="s">
        <v>85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3.1970000000000001</v>
      </c>
      <c r="J29" s="2">
        <f t="shared" si="0"/>
        <v>13.564716922114483</v>
      </c>
      <c r="K29" s="2"/>
      <c r="L29" s="2"/>
    </row>
    <row r="30" spans="2:12">
      <c r="B30" t="s">
        <v>85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5.3999999999999999E-2</v>
      </c>
      <c r="J30" s="2">
        <f t="shared" si="0"/>
        <v>2.4855134814814814</v>
      </c>
      <c r="K30" s="2"/>
      <c r="L30" s="2"/>
    </row>
    <row r="31" spans="2:12">
      <c r="B31" t="s">
        <v>85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7.8E-2</v>
      </c>
      <c r="J31" s="2">
        <f t="shared" si="0"/>
        <v>3.441480205128205</v>
      </c>
      <c r="K31" s="2"/>
      <c r="L31" s="2"/>
    </row>
    <row r="32" spans="2:12">
      <c r="B32" t="s">
        <v>85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8.1000000000000003E-2</v>
      </c>
      <c r="J32" s="2">
        <f t="shared" si="0"/>
        <v>6.6280359506172832</v>
      </c>
      <c r="K32" s="2"/>
      <c r="L32" s="2"/>
    </row>
    <row r="33" spans="2:12">
      <c r="B33" t="s">
        <v>85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0.115</v>
      </c>
      <c r="J33" s="2">
        <f t="shared" si="0"/>
        <v>9.3368854260869565</v>
      </c>
      <c r="K33" s="2"/>
      <c r="L33" s="2"/>
    </row>
    <row r="34" spans="2:12">
      <c r="B34" t="s">
        <v>85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4.4020000000000001</v>
      </c>
      <c r="J34" s="2">
        <f t="shared" si="0"/>
        <v>13.339449341208539</v>
      </c>
      <c r="K34" s="2"/>
      <c r="L34" s="2"/>
    </row>
    <row r="35" spans="2:12">
      <c r="B35" t="s">
        <v>85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8.5000000000000006E-2</v>
      </c>
      <c r="J35" s="2">
        <f t="shared" si="0"/>
        <v>2.4672376470588233</v>
      </c>
      <c r="K35" s="2"/>
      <c r="L35" s="2"/>
    </row>
    <row r="36" spans="2:12">
      <c r="B36" t="s">
        <v>85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0.123</v>
      </c>
      <c r="J36" s="2">
        <f t="shared" si="0"/>
        <v>3.4100032520325199</v>
      </c>
      <c r="K36" s="2"/>
      <c r="L36" s="2"/>
    </row>
    <row r="37" spans="2:12">
      <c r="B37" t="s">
        <v>85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0.126</v>
      </c>
      <c r="J37" s="2">
        <f t="shared" si="0"/>
        <v>6.6576253968253969</v>
      </c>
      <c r="K37" s="2"/>
      <c r="L37" s="2"/>
    </row>
    <row r="38" spans="2:12">
      <c r="B38" t="s">
        <v>85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0.16800000000000001</v>
      </c>
      <c r="J38" s="2">
        <f t="shared" si="0"/>
        <v>9.9864380952380944</v>
      </c>
      <c r="K38" s="2"/>
      <c r="L38" s="2"/>
    </row>
    <row r="39" spans="2:12">
      <c r="B39" t="s">
        <v>85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6.5629999999999997</v>
      </c>
      <c r="J39" s="2">
        <f t="shared" si="0"/>
        <v>13.979948194423283</v>
      </c>
      <c r="K39" s="2"/>
      <c r="L39" s="2"/>
    </row>
    <row r="40" spans="2:12">
      <c r="B40" t="s">
        <v>85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0.192</v>
      </c>
      <c r="J40" s="2">
        <f t="shared" si="0"/>
        <v>2.7962026666666664</v>
      </c>
      <c r="K40" s="2"/>
      <c r="L40" s="2"/>
    </row>
    <row r="41" spans="2:12">
      <c r="B41" t="s">
        <v>85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0.23</v>
      </c>
      <c r="J41" s="2">
        <f t="shared" si="0"/>
        <v>4.6684427130434782</v>
      </c>
      <c r="K41" s="2"/>
      <c r="L41" s="2"/>
    </row>
    <row r="42" spans="2:12">
      <c r="B42" t="s">
        <v>85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0.22600000000000001</v>
      </c>
      <c r="J42" s="2">
        <f t="shared" si="0"/>
        <v>9.502140035398229</v>
      </c>
      <c r="K42" s="2"/>
      <c r="L42" s="2"/>
    </row>
    <row r="43" spans="2:12">
      <c r="B43" t="s">
        <v>85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0.38</v>
      </c>
      <c r="J43" s="2">
        <f t="shared" si="0"/>
        <v>11.302545515789472</v>
      </c>
      <c r="K43" s="2"/>
      <c r="L43" s="2"/>
    </row>
    <row r="44" spans="2:12">
      <c r="B44" t="s">
        <v>85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16.202999999999999</v>
      </c>
      <c r="J44" s="2">
        <f t="shared" si="0"/>
        <v>14.496144170832563</v>
      </c>
      <c r="K44" s="2"/>
      <c r="L44" s="2"/>
    </row>
    <row r="45" spans="2:12">
      <c r="B45" t="s">
        <v>85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3.1230000000000002</v>
      </c>
      <c r="J45" s="2">
        <f t="shared" si="0"/>
        <v>14.149971693884083</v>
      </c>
      <c r="K45" s="2"/>
      <c r="L45" s="2"/>
    </row>
    <row r="46" spans="2:12">
      <c r="B46" t="s">
        <v>85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4.3289999999999997</v>
      </c>
      <c r="J46" s="2">
        <f t="shared" si="0"/>
        <v>13.822116161700164</v>
      </c>
      <c r="K46" s="2"/>
      <c r="L46" s="2"/>
    </row>
    <row r="47" spans="2:12">
      <c r="B47" t="s">
        <v>85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6.4059999999999997</v>
      </c>
      <c r="J47" s="2">
        <f t="shared" si="0"/>
        <v>14.594701467374337</v>
      </c>
      <c r="K47" s="2"/>
      <c r="L47" s="2"/>
    </row>
    <row r="48" spans="2:12">
      <c r="B48" t="s">
        <v>85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16.411000000000001</v>
      </c>
      <c r="J48" s="2">
        <f t="shared" si="0"/>
        <v>14.584349732252756</v>
      </c>
      <c r="K48" s="2"/>
      <c r="L48" s="2"/>
    </row>
    <row r="49" spans="2:12">
      <c r="J49" s="2"/>
      <c r="K49" s="2"/>
      <c r="L49" s="2"/>
    </row>
    <row r="50" spans="2:12">
      <c r="J50" s="2"/>
      <c r="K50" s="2"/>
      <c r="L50" s="2"/>
    </row>
    <row r="51" spans="2:12">
      <c r="B51" t="s">
        <v>85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>
        <v>11.815</v>
      </c>
      <c r="J51" s="2">
        <f>(2*C51*D51*E51)/(I51/1000)/10^12</f>
        <v>13.928467500634786</v>
      </c>
      <c r="K51" s="2"/>
      <c r="L51" s="2"/>
    </row>
    <row r="52" spans="2:12">
      <c r="B52" t="s">
        <v>85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>
        <v>0.32700000000000001</v>
      </c>
      <c r="J52" s="2">
        <f t="shared" ref="J52:J115" si="1">(2*C52*D52*E52)/(I52/1000)/10^12</f>
        <v>3.1862458715596329</v>
      </c>
      <c r="K52" s="2"/>
      <c r="L52" s="2"/>
    </row>
    <row r="53" spans="2:12">
      <c r="B53" t="s">
        <v>85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13.773999999999999</v>
      </c>
      <c r="J53" s="2">
        <f t="shared" si="1"/>
        <v>13.902543639901264</v>
      </c>
      <c r="K53" s="2"/>
      <c r="L53" s="2"/>
    </row>
    <row r="54" spans="2:12">
      <c r="B54" t="s">
        <v>85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0.38200000000000001</v>
      </c>
      <c r="J54" s="2">
        <f t="shared" si="1"/>
        <v>3.1738102617801043</v>
      </c>
      <c r="K54" s="2"/>
      <c r="L54" s="2"/>
    </row>
    <row r="55" spans="2:12">
      <c r="B55" t="s">
        <v>85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17.181999999999999</v>
      </c>
      <c r="J55" s="2">
        <f t="shared" si="1"/>
        <v>13.931267903620068</v>
      </c>
      <c r="K55" s="2"/>
      <c r="L55" s="2"/>
    </row>
    <row r="56" spans="2:12">
      <c r="B56" t="s">
        <v>85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0.497</v>
      </c>
      <c r="J56" s="2">
        <f t="shared" si="1"/>
        <v>3.0492845070422536</v>
      </c>
      <c r="K56" s="2"/>
      <c r="L56" s="2"/>
    </row>
    <row r="57" spans="2:12">
      <c r="B57" t="s">
        <v>85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27.068999999999999</v>
      </c>
      <c r="J57" s="2">
        <f t="shared" si="1"/>
        <v>14.148556363072148</v>
      </c>
      <c r="K57" s="2"/>
      <c r="L57" s="2"/>
    </row>
    <row r="58" spans="2:12">
      <c r="B58" t="s">
        <v>85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0.70799999999999996</v>
      </c>
      <c r="J58" s="2">
        <f t="shared" si="1"/>
        <v>3.4248461016949157</v>
      </c>
      <c r="K58" s="2"/>
      <c r="L58" s="2"/>
    </row>
    <row r="59" spans="2:12">
      <c r="B59" t="s">
        <v>85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12.167</v>
      </c>
      <c r="J59" s="2">
        <f t="shared" si="1"/>
        <v>13.525506987753761</v>
      </c>
      <c r="K59" s="2"/>
      <c r="L59" s="2"/>
    </row>
    <row r="60" spans="2:12">
      <c r="B60" t="s">
        <v>85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0.33</v>
      </c>
      <c r="J60" s="2">
        <f t="shared" si="1"/>
        <v>3.1572800000000001</v>
      </c>
      <c r="K60" s="2"/>
      <c r="L60" s="2"/>
    </row>
    <row r="61" spans="2:12">
      <c r="B61" t="s">
        <v>85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14.090999999999999</v>
      </c>
      <c r="J61" s="2">
        <f t="shared" si="1"/>
        <v>13.589783272727274</v>
      </c>
      <c r="K61" s="2"/>
      <c r="L61" s="2"/>
    </row>
    <row r="62" spans="2:12">
      <c r="B62" t="s">
        <v>85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0.38600000000000001</v>
      </c>
      <c r="J62" s="2">
        <f t="shared" si="1"/>
        <v>3.1409210362694302</v>
      </c>
      <c r="K62" s="2"/>
      <c r="L62" s="2"/>
    </row>
    <row r="63" spans="2:12">
      <c r="B63" t="s">
        <v>85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17.661999999999999</v>
      </c>
      <c r="J63" s="2">
        <f t="shared" si="1"/>
        <v>13.552657973049484</v>
      </c>
      <c r="K63" s="2"/>
      <c r="L63" s="2"/>
    </row>
    <row r="64" spans="2:12">
      <c r="B64" t="s">
        <v>85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</v>
      </c>
      <c r="J64" s="2">
        <f t="shared" si="1"/>
        <v>3.0309887999999998</v>
      </c>
      <c r="K64" s="2"/>
      <c r="L64" s="2"/>
    </row>
    <row r="65" spans="2:12">
      <c r="B65" t="s">
        <v>85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28.234000000000002</v>
      </c>
      <c r="J65" s="2">
        <f t="shared" si="1"/>
        <v>13.564754274704256</v>
      </c>
      <c r="K65" s="2"/>
      <c r="L65" s="2"/>
    </row>
    <row r="66" spans="2:12">
      <c r="B66" t="s">
        <v>85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0.70599999999999996</v>
      </c>
      <c r="J66" s="2">
        <f t="shared" si="1"/>
        <v>3.4345482152974505</v>
      </c>
      <c r="K66" s="2"/>
      <c r="L66" s="2"/>
    </row>
    <row r="67" spans="2:12">
      <c r="J67" s="2"/>
      <c r="K67" s="2"/>
      <c r="L67" s="2"/>
    </row>
    <row r="68" spans="2:12">
      <c r="B68" t="s">
        <v>85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0.216</v>
      </c>
      <c r="J68" s="2">
        <f t="shared" si="1"/>
        <v>2.9127111111111113</v>
      </c>
      <c r="K68" s="2"/>
      <c r="L68" s="2"/>
    </row>
    <row r="69" spans="2:12">
      <c r="B69" t="s">
        <v>85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0.216</v>
      </c>
      <c r="J69" s="2">
        <f t="shared" si="1"/>
        <v>5.8254222222222225</v>
      </c>
      <c r="K69" s="2"/>
      <c r="L69" s="2"/>
    </row>
    <row r="70" spans="2:12">
      <c r="B70" t="s">
        <v>85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>
        <v>0.22500000000000001</v>
      </c>
      <c r="J70" s="2">
        <f t="shared" si="1"/>
        <v>11.184810666666666</v>
      </c>
      <c r="K70" s="2"/>
      <c r="L70" s="2"/>
    </row>
    <row r="71" spans="2:12">
      <c r="B71" t="s">
        <v>85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0.39700000000000002</v>
      </c>
      <c r="J71" s="2">
        <f t="shared" si="1"/>
        <v>12.677996977329975</v>
      </c>
      <c r="K71" s="2"/>
      <c r="L71" s="2"/>
    </row>
    <row r="72" spans="2:12">
      <c r="B72" t="s">
        <v>85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0.25</v>
      </c>
      <c r="J72" s="2">
        <f t="shared" si="1"/>
        <v>2.5165823999999999</v>
      </c>
      <c r="K72" s="2"/>
      <c r="L72" s="2"/>
    </row>
    <row r="73" spans="2:12">
      <c r="B73" t="s">
        <v>85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0.26700000000000002</v>
      </c>
      <c r="J73" s="2">
        <f t="shared" si="1"/>
        <v>4.7127011235955045</v>
      </c>
      <c r="K73" s="2"/>
      <c r="L73" s="2"/>
    </row>
    <row r="74" spans="2:12">
      <c r="B74" t="s">
        <v>85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0.27800000000000002</v>
      </c>
      <c r="J74" s="2">
        <f t="shared" si="1"/>
        <v>9.0524546762589928</v>
      </c>
      <c r="K74" s="2"/>
      <c r="L74" s="2"/>
    </row>
    <row r="75" spans="2:12">
      <c r="B75" t="s">
        <v>85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0.441</v>
      </c>
      <c r="J75" s="2">
        <f t="shared" si="1"/>
        <v>11.413072108843537</v>
      </c>
      <c r="K75" s="2"/>
      <c r="L75" s="2"/>
    </row>
    <row r="76" spans="2:12">
      <c r="B76" t="s">
        <v>85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>
      <c r="B77" t="s">
        <v>85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6.9000000000000006E-2</v>
      </c>
      <c r="J77" s="2">
        <f t="shared" si="1"/>
        <v>2.9177766956521731</v>
      </c>
      <c r="K77" s="2"/>
      <c r="L77" s="2"/>
    </row>
    <row r="78" spans="2:12">
      <c r="B78" t="s">
        <v>85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7.2999999999999995E-2</v>
      </c>
      <c r="J78" s="2">
        <f t="shared" si="1"/>
        <v>5.5157970410958903</v>
      </c>
      <c r="K78" s="2"/>
      <c r="L78" s="2"/>
    </row>
    <row r="79" spans="2:12">
      <c r="B79" t="s">
        <v>85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0.112</v>
      </c>
      <c r="J79" s="2">
        <f t="shared" si="1"/>
        <v>7.1902354285714285</v>
      </c>
      <c r="K79" s="2"/>
      <c r="L79" s="2"/>
    </row>
    <row r="80" spans="2:12">
      <c r="B80" t="s">
        <v>85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4.9000000000000002E-2</v>
      </c>
      <c r="J80" s="2">
        <f t="shared" si="1"/>
        <v>2.0543529795918363</v>
      </c>
      <c r="K80" s="2"/>
      <c r="L80" s="2"/>
    </row>
    <row r="81" spans="2:12">
      <c r="B81" t="s">
        <v>85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7.2999999999999995E-2</v>
      </c>
      <c r="J81" s="2">
        <f t="shared" si="1"/>
        <v>2.7578985205479452</v>
      </c>
      <c r="K81" s="2"/>
      <c r="L81" s="2"/>
    </row>
    <row r="82" spans="2:12">
      <c r="B82" t="s">
        <v>85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7.2999999999999995E-2</v>
      </c>
      <c r="J82" s="2">
        <f t="shared" si="1"/>
        <v>5.5157970410958903</v>
      </c>
      <c r="K82" s="2"/>
      <c r="L82" s="2"/>
    </row>
    <row r="83" spans="2:12">
      <c r="B83" t="s">
        <v>85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0.105</v>
      </c>
      <c r="J83" s="2">
        <f t="shared" si="1"/>
        <v>7.6695844571428573</v>
      </c>
      <c r="K83" s="2"/>
      <c r="L83" s="2"/>
    </row>
    <row r="84" spans="2:12">
      <c r="J84" s="2"/>
      <c r="K84" s="2"/>
      <c r="L84" s="2"/>
    </row>
    <row r="85" spans="2:12">
      <c r="B85" t="s">
        <v>85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3.3</v>
      </c>
      <c r="J85" s="2">
        <f t="shared" si="1"/>
        <v>14.174841018181818</v>
      </c>
      <c r="K85" s="2"/>
      <c r="L85" s="2"/>
    </row>
    <row r="86" spans="2:12">
      <c r="B86" t="s">
        <v>85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14.87</v>
      </c>
      <c r="J86" s="2">
        <f t="shared" si="1"/>
        <v>14.49372492266308</v>
      </c>
      <c r="K86" s="2"/>
      <c r="L86" s="2"/>
    </row>
    <row r="87" spans="2:12">
      <c r="J87" s="2"/>
    </row>
    <row r="88" spans="2:12">
      <c r="B88" t="s">
        <v>79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8.9529999999999994</v>
      </c>
      <c r="J88" s="2">
        <f t="shared" si="1"/>
        <v>0.45750027923601033</v>
      </c>
    </row>
    <row r="89" spans="2:12">
      <c r="B89" t="s">
        <v>79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>
        <v>9.048</v>
      </c>
      <c r="J89" s="2">
        <f t="shared" si="1"/>
        <v>0.905393457117595</v>
      </c>
    </row>
    <row r="90" spans="2:12">
      <c r="B90" t="s">
        <v>79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8.7690000000000001</v>
      </c>
      <c r="J90" s="2">
        <f t="shared" si="1"/>
        <v>0.93420002280761771</v>
      </c>
    </row>
    <row r="91" spans="2:12">
      <c r="B91" t="s">
        <v>79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8.9930000000000003</v>
      </c>
      <c r="J91" s="2">
        <f t="shared" si="1"/>
        <v>1.8218614477927275</v>
      </c>
    </row>
    <row r="92" spans="2:12">
      <c r="B92" t="s">
        <v>79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>
        <v>4.7450000000000001</v>
      </c>
      <c r="J92" s="2">
        <f t="shared" si="1"/>
        <v>0.86322444678609056</v>
      </c>
    </row>
    <row r="93" spans="2:12">
      <c r="B93" t="s">
        <v>79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5.3339999999999996</v>
      </c>
      <c r="J93" s="2">
        <f t="shared" si="1"/>
        <v>1.5358080239970004</v>
      </c>
    </row>
    <row r="94" spans="2:12">
      <c r="B94" t="s">
        <v>79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5.891</v>
      </c>
      <c r="J94" s="2">
        <f t="shared" si="1"/>
        <v>1.3905958241385163</v>
      </c>
    </row>
    <row r="95" spans="2:12">
      <c r="B95" t="s">
        <v>79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7.8150000000000004</v>
      </c>
      <c r="J95" s="2">
        <f t="shared" si="1"/>
        <v>2.096481126039667</v>
      </c>
    </row>
    <row r="96" spans="2:12">
      <c r="B96" t="s">
        <v>86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0.10100000000000001</v>
      </c>
      <c r="J96" s="2">
        <f t="shared" si="1"/>
        <v>7.267358415841584</v>
      </c>
    </row>
    <row r="97" spans="1:10">
      <c r="B97" t="s">
        <v>86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9.9000000000000005E-2</v>
      </c>
      <c r="J97" s="2">
        <f t="shared" si="1"/>
        <v>7.4141737373737362</v>
      </c>
    </row>
    <row r="98" spans="1:10">
      <c r="B98" t="s">
        <v>85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65.155000000000001</v>
      </c>
      <c r="J98" s="2">
        <f t="shared" si="1"/>
        <v>14.484205356457677</v>
      </c>
    </row>
    <row r="99" spans="1:10">
      <c r="B99" t="s">
        <v>85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41.872999999999998</v>
      </c>
      <c r="J99" s="2">
        <f t="shared" si="1"/>
        <v>14.42408654741719</v>
      </c>
    </row>
    <row r="100" spans="1:10">
      <c r="A100" s="1"/>
      <c r="B100" t="s">
        <v>85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23.597000000000001</v>
      </c>
      <c r="J100" s="2">
        <f t="shared" si="1"/>
        <v>14.397534601856169</v>
      </c>
    </row>
    <row r="101" spans="1:10">
      <c r="A101" s="1"/>
      <c r="B101" t="s">
        <v>85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78.986999999999995</v>
      </c>
      <c r="J101" s="2">
        <f t="shared" si="1"/>
        <v>14.456800030384747</v>
      </c>
    </row>
    <row r="102" spans="1:10">
      <c r="A102" s="1"/>
      <c r="B102" t="s">
        <v>85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10.581</v>
      </c>
      <c r="J102" s="2">
        <f t="shared" si="1"/>
        <v>14.270385029770344</v>
      </c>
    </row>
    <row r="103" spans="1:10">
      <c r="B103" t="s">
        <v>85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130.57300000000001</v>
      </c>
      <c r="J103" s="2">
        <f t="shared" si="1"/>
        <v>14.455031285181471</v>
      </c>
    </row>
    <row r="104" spans="1:10">
      <c r="B104" t="s">
        <v>85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83.363</v>
      </c>
      <c r="J104" s="2">
        <f t="shared" si="1"/>
        <v>14.490356057243623</v>
      </c>
    </row>
    <row r="105" spans="1:10">
      <c r="A105" s="1"/>
      <c r="B105" t="s">
        <v>85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47.084000000000003</v>
      </c>
      <c r="J105" s="2">
        <f t="shared" si="1"/>
        <v>14.431170843598673</v>
      </c>
    </row>
    <row r="106" spans="1:10">
      <c r="A106" s="1"/>
      <c r="B106" t="s">
        <v>85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157.941</v>
      </c>
      <c r="J106" s="2">
        <f t="shared" si="1"/>
        <v>14.459820616559348</v>
      </c>
    </row>
    <row r="107" spans="1:10">
      <c r="A107" s="1"/>
      <c r="B107" t="s">
        <v>85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20.978000000000002</v>
      </c>
      <c r="J107" s="2">
        <f t="shared" si="1"/>
        <v>14.395551911526361</v>
      </c>
    </row>
    <row r="108" spans="1:10">
      <c r="B108" t="s">
        <v>85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67.861999999999995</v>
      </c>
      <c r="J108" s="2">
        <f t="shared" si="1"/>
        <v>13.90643364474964</v>
      </c>
    </row>
    <row r="109" spans="1:10">
      <c r="B109" t="s">
        <v>85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42.863999999999997</v>
      </c>
      <c r="J109" s="2">
        <f t="shared" si="1"/>
        <v>14.090606942889139</v>
      </c>
    </row>
    <row r="110" spans="1:10">
      <c r="A110" s="1"/>
      <c r="B110" t="s">
        <v>85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24.433</v>
      </c>
      <c r="J110" s="2">
        <f t="shared" si="1"/>
        <v>13.904908279785536</v>
      </c>
    </row>
    <row r="111" spans="1:10">
      <c r="A111" s="1"/>
      <c r="B111" t="s">
        <v>85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81.447999999999993</v>
      </c>
      <c r="J111" s="2">
        <f t="shared" si="1"/>
        <v>14.019979176898145</v>
      </c>
    </row>
    <row r="112" spans="1:10">
      <c r="A112" s="1"/>
      <c r="B112" t="s">
        <v>85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10.871</v>
      </c>
      <c r="J112" s="2">
        <f t="shared" si="1"/>
        <v>13.88970140741422</v>
      </c>
    </row>
    <row r="113" spans="1:10">
      <c r="B113" t="s">
        <v>85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134.71799999999999</v>
      </c>
      <c r="J113" s="2">
        <f t="shared" si="1"/>
        <v>14.010279249988868</v>
      </c>
    </row>
    <row r="114" spans="1:10">
      <c r="B114" t="s">
        <v>85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85.567999999999998</v>
      </c>
      <c r="J114" s="2">
        <f t="shared" si="1"/>
        <v>14.116954375467467</v>
      </c>
    </row>
    <row r="115" spans="1:10">
      <c r="A115" s="1"/>
      <c r="B115" t="s">
        <v>85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48.781999999999996</v>
      </c>
      <c r="J115" s="2">
        <f t="shared" si="1"/>
        <v>13.928851789594523</v>
      </c>
    </row>
    <row r="116" spans="1:10">
      <c r="A116" s="1"/>
      <c r="B116" t="s">
        <v>85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162.12799999999999</v>
      </c>
      <c r="J116" s="2">
        <f t="shared" ref="J116:J169" si="3">(2*C116*D116*E116)/(I116/1000)/10^12</f>
        <v>14.086391789203592</v>
      </c>
    </row>
    <row r="117" spans="1:10">
      <c r="A117" s="1"/>
      <c r="B117" t="s">
        <v>85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21.495999999999999</v>
      </c>
      <c r="J117" s="2">
        <f t="shared" si="3"/>
        <v>14.048655005582436</v>
      </c>
    </row>
    <row r="118" spans="1:10">
      <c r="A118" s="1"/>
      <c r="B118" t="s">
        <v>85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0.155</v>
      </c>
      <c r="J118" s="2">
        <f t="shared" si="3"/>
        <v>2.5977624774193551</v>
      </c>
    </row>
    <row r="119" spans="1:10">
      <c r="A119" s="1"/>
      <c r="B119" t="s">
        <v>85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6.5000000000000002E-2</v>
      </c>
      <c r="J119" s="2">
        <f t="shared" si="3"/>
        <v>3.4844987076923073</v>
      </c>
    </row>
    <row r="120" spans="1:10">
      <c r="A120" s="1"/>
      <c r="B120" t="s">
        <v>85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0.27200000000000002</v>
      </c>
      <c r="J120" s="2">
        <f t="shared" si="3"/>
        <v>2.7987727058823531</v>
      </c>
    </row>
    <row r="121" spans="1:10">
      <c r="A121" s="1"/>
      <c r="B121" t="s">
        <v>85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0.16</v>
      </c>
      <c r="J121" s="2">
        <f t="shared" si="3"/>
        <v>5.0331647999999998</v>
      </c>
    </row>
    <row r="122" spans="1:10">
      <c r="A122" s="1"/>
      <c r="B122" t="s">
        <v>85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0.108</v>
      </c>
      <c r="J122" s="2">
        <f t="shared" si="3"/>
        <v>4.1943039999999998</v>
      </c>
    </row>
    <row r="123" spans="1:10">
      <c r="A123" s="1"/>
      <c r="B123" t="s">
        <v>85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0.255</v>
      </c>
      <c r="J123" s="2">
        <f t="shared" si="3"/>
        <v>5.9707151058823529</v>
      </c>
    </row>
    <row r="124" spans="1:10">
      <c r="A124" s="1"/>
      <c r="B124" t="s">
        <v>85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0.14099999999999999</v>
      </c>
      <c r="J124" s="2">
        <f t="shared" si="3"/>
        <v>2.8556963404255322</v>
      </c>
    </row>
    <row r="125" spans="1:10">
      <c r="A125" s="1"/>
      <c r="B125" t="s">
        <v>85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7.8E-2</v>
      </c>
      <c r="J125" s="2">
        <f t="shared" si="3"/>
        <v>2.9037489230769236</v>
      </c>
    </row>
    <row r="126" spans="1:10">
      <c r="A126" s="1"/>
      <c r="B126" t="s">
        <v>85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0.28299999999999997</v>
      </c>
      <c r="J126" s="2">
        <f t="shared" si="3"/>
        <v>2.6899864876325088</v>
      </c>
    </row>
    <row r="127" spans="1:10">
      <c r="A127" s="1"/>
      <c r="B127" t="s">
        <v>85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0.16</v>
      </c>
      <c r="J127" s="2">
        <f t="shared" si="3"/>
        <v>5.0331647999999998</v>
      </c>
    </row>
    <row r="128" spans="1:10">
      <c r="A128" s="1"/>
      <c r="B128" t="s">
        <v>85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0.115</v>
      </c>
      <c r="J128" s="2">
        <f t="shared" si="3"/>
        <v>3.9389985391304347</v>
      </c>
    </row>
    <row r="129" spans="1:10">
      <c r="A129" s="1"/>
      <c r="B129" t="s">
        <v>85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0.36899999999999999</v>
      </c>
      <c r="J129" s="2">
        <f t="shared" si="3"/>
        <v>4.1261039349593505</v>
      </c>
    </row>
    <row r="130" spans="1:10">
      <c r="B130" t="s">
        <v>85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4.99</v>
      </c>
      <c r="J130" s="2">
        <f t="shared" si="3"/>
        <v>13.868941082164328</v>
      </c>
    </row>
    <row r="131" spans="1:10">
      <c r="B131" t="s">
        <v>85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3.6280000000000001</v>
      </c>
      <c r="J131" s="2">
        <f t="shared" si="3"/>
        <v>13.873111356119074</v>
      </c>
    </row>
    <row r="132" spans="1:10">
      <c r="B132" s="1" t="s">
        <v>85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4.55</v>
      </c>
      <c r="J132" s="2">
        <f t="shared" si="3"/>
        <v>13.827375824175824</v>
      </c>
    </row>
    <row r="133" spans="1:10">
      <c r="B133" s="1" t="s">
        <v>85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2.758</v>
      </c>
      <c r="J133" s="2">
        <f t="shared" si="3"/>
        <v>13.633531544597535</v>
      </c>
    </row>
    <row r="134" spans="1:10">
      <c r="B134" t="s">
        <v>85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9.9160000000000004</v>
      </c>
      <c r="J134" s="2">
        <f t="shared" si="3"/>
        <v>13.958454215409438</v>
      </c>
    </row>
    <row r="135" spans="1:10">
      <c r="B135" t="s">
        <v>85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7.2279999999999998</v>
      </c>
      <c r="J135" s="2">
        <f t="shared" si="3"/>
        <v>13.926853348090757</v>
      </c>
    </row>
    <row r="136" spans="1:10">
      <c r="B136" s="1" t="s">
        <v>85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9.0449999999999999</v>
      </c>
      <c r="J136" s="2">
        <f t="shared" si="3"/>
        <v>13.911456053067994</v>
      </c>
    </row>
    <row r="137" spans="1:10">
      <c r="B137" s="1" t="s">
        <v>85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5.46</v>
      </c>
      <c r="J137" s="2">
        <f t="shared" si="3"/>
        <v>13.773362637362638</v>
      </c>
    </row>
    <row r="138" spans="1:10">
      <c r="B138" s="1" t="s">
        <v>85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1.2E-2</v>
      </c>
      <c r="J138" s="2">
        <f t="shared" si="3"/>
        <v>0.6990506666666666</v>
      </c>
    </row>
    <row r="139" spans="1:10">
      <c r="B139" s="1" t="s">
        <v>85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1.2999999999999999E-2</v>
      </c>
      <c r="J139" s="2">
        <f t="shared" si="3"/>
        <v>1.2905550769230769</v>
      </c>
    </row>
    <row r="140" spans="1:10">
      <c r="B140" t="s">
        <v>85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5.0330000000000004</v>
      </c>
      <c r="J140" s="2">
        <f t="shared" si="3"/>
        <v>13.750450228491953</v>
      </c>
    </row>
    <row r="141" spans="1:10">
      <c r="B141" t="s">
        <v>85</v>
      </c>
      <c r="C141" s="1">
        <v>512</v>
      </c>
      <c r="D141">
        <f t="shared" ref="D141:D147" si="5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3.6579999999999999</v>
      </c>
      <c r="J141" s="2">
        <f t="shared" si="3"/>
        <v>13.759335155822855</v>
      </c>
    </row>
    <row r="142" spans="1:10">
      <c r="B142" s="1" t="s">
        <v>85</v>
      </c>
      <c r="C142" s="1">
        <v>512</v>
      </c>
      <c r="D142">
        <f t="shared" si="5"/>
        <v>24000</v>
      </c>
      <c r="E142" s="1">
        <v>2560</v>
      </c>
      <c r="F142" s="1" t="s">
        <v>15</v>
      </c>
      <c r="G142" s="1" t="s">
        <v>3</v>
      </c>
      <c r="H142" s="1"/>
      <c r="I142" s="2">
        <v>4.6029999999999998</v>
      </c>
      <c r="J142" s="2">
        <f t="shared" si="3"/>
        <v>13.66816424071258</v>
      </c>
    </row>
    <row r="143" spans="1:10">
      <c r="B143" s="1" t="s">
        <v>85</v>
      </c>
      <c r="C143" s="1">
        <v>512</v>
      </c>
      <c r="D143">
        <f t="shared" si="5"/>
        <v>24000</v>
      </c>
      <c r="E143" s="1">
        <v>1530</v>
      </c>
      <c r="F143" s="1" t="s">
        <v>15</v>
      </c>
      <c r="G143" s="1" t="s">
        <v>3</v>
      </c>
      <c r="H143" s="1"/>
      <c r="I143" s="2">
        <v>2.78</v>
      </c>
      <c r="J143" s="2">
        <f t="shared" si="3"/>
        <v>13.525640287769786</v>
      </c>
    </row>
    <row r="144" spans="1:10">
      <c r="B144" t="s">
        <v>85</v>
      </c>
      <c r="C144" s="1">
        <v>1024</v>
      </c>
      <c r="D144">
        <f t="shared" si="5"/>
        <v>24000</v>
      </c>
      <c r="E144" s="1">
        <v>2816</v>
      </c>
      <c r="F144" s="1" t="s">
        <v>15</v>
      </c>
      <c r="G144" s="1" t="s">
        <v>3</v>
      </c>
      <c r="H144" s="1"/>
      <c r="I144" s="2">
        <v>10.026999999999999</v>
      </c>
      <c r="J144" s="2">
        <f t="shared" si="3"/>
        <v>13.803932582028523</v>
      </c>
    </row>
    <row r="145" spans="2:10">
      <c r="B145" t="s">
        <v>85</v>
      </c>
      <c r="C145" s="1">
        <v>1024</v>
      </c>
      <c r="D145">
        <f t="shared" si="5"/>
        <v>24000</v>
      </c>
      <c r="E145" s="1">
        <v>2048</v>
      </c>
      <c r="F145" s="1" t="s">
        <v>15</v>
      </c>
      <c r="G145" s="1" t="s">
        <v>3</v>
      </c>
      <c r="H145" s="1"/>
      <c r="I145" s="2">
        <v>7.3170000000000002</v>
      </c>
      <c r="J145" s="2">
        <f t="shared" si="3"/>
        <v>13.757454694546945</v>
      </c>
    </row>
    <row r="146" spans="2:10">
      <c r="B146" s="1" t="s">
        <v>85</v>
      </c>
      <c r="C146" s="1">
        <v>1024</v>
      </c>
      <c r="D146">
        <f t="shared" si="5"/>
        <v>24000</v>
      </c>
      <c r="E146" s="1">
        <v>2560</v>
      </c>
      <c r="F146" s="1" t="s">
        <v>15</v>
      </c>
      <c r="G146" s="1" t="s">
        <v>3</v>
      </c>
      <c r="H146" s="1"/>
      <c r="I146" s="2">
        <v>9.157</v>
      </c>
      <c r="J146" s="2">
        <f t="shared" si="3"/>
        <v>13.741303920497979</v>
      </c>
    </row>
    <row r="147" spans="2:10">
      <c r="B147" s="1" t="s">
        <v>85</v>
      </c>
      <c r="C147" s="1">
        <v>1024</v>
      </c>
      <c r="D147">
        <f t="shared" si="5"/>
        <v>24000</v>
      </c>
      <c r="E147" s="1">
        <v>1530</v>
      </c>
      <c r="F147" s="1" t="s">
        <v>15</v>
      </c>
      <c r="G147" s="1" t="s">
        <v>3</v>
      </c>
      <c r="H147" s="1"/>
      <c r="I147" s="2">
        <v>5.5449999999999999</v>
      </c>
      <c r="J147" s="2">
        <f t="shared" si="3"/>
        <v>13.562229035166819</v>
      </c>
    </row>
    <row r="148" spans="2:10">
      <c r="B148" s="1" t="s">
        <v>85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5.5E-2</v>
      </c>
      <c r="J148" s="2">
        <f t="shared" si="3"/>
        <v>0.15252014545454545</v>
      </c>
    </row>
    <row r="149" spans="2:10">
      <c r="B149" s="1" t="s">
        <v>85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5.3999999999999999E-2</v>
      </c>
      <c r="J149" s="2">
        <f t="shared" si="3"/>
        <v>0.31068918518518518</v>
      </c>
    </row>
    <row r="150" spans="2:10">
      <c r="B150" t="s">
        <v>85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9.9480000000000004</v>
      </c>
      <c r="J150" s="2">
        <f t="shared" si="3"/>
        <v>13.913553679131482</v>
      </c>
    </row>
    <row r="151" spans="2:10">
      <c r="B151" t="s">
        <v>85</v>
      </c>
      <c r="C151" s="1">
        <v>512</v>
      </c>
      <c r="D151">
        <f t="shared" ref="D151:D157" si="6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7.2640000000000002</v>
      </c>
      <c r="J151" s="2">
        <f t="shared" si="3"/>
        <v>13.857832599118941</v>
      </c>
    </row>
    <row r="152" spans="2:10">
      <c r="B152" s="1" t="s">
        <v>85</v>
      </c>
      <c r="C152" s="1">
        <v>512</v>
      </c>
      <c r="D152">
        <f t="shared" si="6"/>
        <v>48000</v>
      </c>
      <c r="E152" s="1">
        <v>2560</v>
      </c>
      <c r="F152" s="1" t="s">
        <v>3</v>
      </c>
      <c r="G152" s="1" t="s">
        <v>3</v>
      </c>
      <c r="H152" s="1"/>
      <c r="I152" s="2">
        <v>9.0660000000000007</v>
      </c>
      <c r="J152" s="2">
        <f t="shared" si="3"/>
        <v>13.879232296492386</v>
      </c>
    </row>
    <row r="153" spans="2:10">
      <c r="B153" s="1" t="s">
        <v>85</v>
      </c>
      <c r="C153" s="1">
        <v>512</v>
      </c>
      <c r="D153">
        <f t="shared" si="6"/>
        <v>48000</v>
      </c>
      <c r="E153" s="1">
        <v>1530</v>
      </c>
      <c r="F153" s="1" t="s">
        <v>3</v>
      </c>
      <c r="G153" s="1" t="s">
        <v>3</v>
      </c>
      <c r="H153" s="1"/>
      <c r="I153" s="2">
        <v>5.4930000000000003</v>
      </c>
      <c r="J153" s="2">
        <f t="shared" si="3"/>
        <v>13.690617149098852</v>
      </c>
    </row>
    <row r="154" spans="2:10">
      <c r="B154" t="s">
        <v>85</v>
      </c>
      <c r="C154" s="1">
        <v>1024</v>
      </c>
      <c r="D154">
        <f t="shared" si="6"/>
        <v>48000</v>
      </c>
      <c r="E154" s="1">
        <v>2816</v>
      </c>
      <c r="F154" s="1" t="s">
        <v>3</v>
      </c>
      <c r="G154" s="1" t="s">
        <v>3</v>
      </c>
      <c r="H154" s="1"/>
      <c r="I154" s="2">
        <v>18.978999999999999</v>
      </c>
      <c r="J154" s="2">
        <f t="shared" si="3"/>
        <v>14.585808735971337</v>
      </c>
    </row>
    <row r="155" spans="2:10">
      <c r="B155" t="s">
        <v>85</v>
      </c>
      <c r="C155" s="1">
        <v>1024</v>
      </c>
      <c r="D155">
        <f t="shared" si="6"/>
        <v>48000</v>
      </c>
      <c r="E155" s="1">
        <v>2048</v>
      </c>
      <c r="F155" s="1" t="s">
        <v>3</v>
      </c>
      <c r="G155" s="1" t="s">
        <v>3</v>
      </c>
      <c r="H155" s="1"/>
      <c r="I155" s="2">
        <v>13.773</v>
      </c>
      <c r="J155" s="2">
        <f t="shared" si="3"/>
        <v>14.617482901328685</v>
      </c>
    </row>
    <row r="156" spans="2:10">
      <c r="B156" s="1" t="s">
        <v>85</v>
      </c>
      <c r="C156" s="1">
        <v>1024</v>
      </c>
      <c r="D156">
        <f t="shared" si="6"/>
        <v>48000</v>
      </c>
      <c r="E156" s="1">
        <v>2560</v>
      </c>
      <c r="F156" s="1" t="s">
        <v>3</v>
      </c>
      <c r="G156" s="1" t="s">
        <v>3</v>
      </c>
      <c r="H156" s="1"/>
      <c r="I156" s="2">
        <v>17.34</v>
      </c>
      <c r="J156" s="2">
        <f t="shared" si="3"/>
        <v>14.513162629757785</v>
      </c>
    </row>
    <row r="157" spans="2:10">
      <c r="B157" s="1" t="s">
        <v>85</v>
      </c>
      <c r="C157" s="1">
        <v>1024</v>
      </c>
      <c r="D157">
        <f t="shared" si="6"/>
        <v>48000</v>
      </c>
      <c r="E157" s="1">
        <v>1530</v>
      </c>
      <c r="F157" s="1" t="s">
        <v>3</v>
      </c>
      <c r="G157" s="1" t="s">
        <v>3</v>
      </c>
      <c r="H157" s="1"/>
      <c r="I157" s="2">
        <v>10.445</v>
      </c>
      <c r="J157" s="2">
        <f t="shared" si="3"/>
        <v>14.39972426998564</v>
      </c>
    </row>
    <row r="158" spans="2:10">
      <c r="B158" s="1" t="s">
        <v>85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5.6000000000000001E-2</v>
      </c>
      <c r="J158" s="2">
        <f t="shared" si="3"/>
        <v>0.29959314285714289</v>
      </c>
    </row>
    <row r="159" spans="2:10">
      <c r="B159" s="1" t="s">
        <v>85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5.3999999999999999E-2</v>
      </c>
      <c r="J159" s="2">
        <f t="shared" si="3"/>
        <v>0.62137837037037036</v>
      </c>
    </row>
    <row r="160" spans="2:10">
      <c r="B160" t="s">
        <v>85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10.035</v>
      </c>
      <c r="J160" s="2">
        <f t="shared" si="3"/>
        <v>13.792927952167414</v>
      </c>
    </row>
    <row r="161" spans="1:31">
      <c r="B161" t="s">
        <v>85</v>
      </c>
      <c r="C161" s="1">
        <v>512</v>
      </c>
      <c r="D161">
        <f t="shared" ref="D161:D167" si="7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7.335</v>
      </c>
      <c r="J161" s="2">
        <f t="shared" si="3"/>
        <v>13.723694069529653</v>
      </c>
    </row>
    <row r="162" spans="1:31">
      <c r="B162" s="1" t="s">
        <v>85</v>
      </c>
      <c r="C162" s="1">
        <v>512</v>
      </c>
      <c r="D162">
        <f t="shared" si="7"/>
        <v>48000</v>
      </c>
      <c r="E162" s="1">
        <v>2560</v>
      </c>
      <c r="F162" s="1" t="s">
        <v>15</v>
      </c>
      <c r="G162" s="1" t="s">
        <v>3</v>
      </c>
      <c r="H162" s="1"/>
      <c r="I162" s="2">
        <v>9.173</v>
      </c>
      <c r="J162" s="2">
        <f t="shared" si="3"/>
        <v>13.717335658999236</v>
      </c>
    </row>
    <row r="163" spans="1:31">
      <c r="B163" s="1" t="s">
        <v>85</v>
      </c>
      <c r="C163" s="1">
        <v>512</v>
      </c>
      <c r="D163">
        <f t="shared" si="7"/>
        <v>48000</v>
      </c>
      <c r="E163" s="1">
        <v>1530</v>
      </c>
      <c r="F163" s="1" t="s">
        <v>15</v>
      </c>
      <c r="G163" s="1" t="s">
        <v>3</v>
      </c>
      <c r="H163" s="1"/>
      <c r="I163" s="2">
        <v>5.5620000000000003</v>
      </c>
      <c r="J163" s="2">
        <f t="shared" si="3"/>
        <v>13.520776699029126</v>
      </c>
    </row>
    <row r="164" spans="1:31">
      <c r="B164" t="s">
        <v>85</v>
      </c>
      <c r="C164" s="1">
        <v>1024</v>
      </c>
      <c r="D164">
        <f t="shared" si="7"/>
        <v>48000</v>
      </c>
      <c r="E164" s="1">
        <v>2816</v>
      </c>
      <c r="F164" s="1" t="s">
        <v>15</v>
      </c>
      <c r="G164" s="1" t="s">
        <v>3</v>
      </c>
      <c r="H164" s="1"/>
      <c r="I164" s="2">
        <v>19.454999999999998</v>
      </c>
      <c r="J164" s="2">
        <f t="shared" si="3"/>
        <v>14.228941865844257</v>
      </c>
    </row>
    <row r="165" spans="1:31">
      <c r="B165" t="s">
        <v>85</v>
      </c>
      <c r="C165" s="1">
        <v>1024</v>
      </c>
      <c r="D165">
        <f t="shared" si="7"/>
        <v>48000</v>
      </c>
      <c r="E165" s="1">
        <v>2048</v>
      </c>
      <c r="F165" s="1" t="s">
        <v>15</v>
      </c>
      <c r="G165" s="1" t="s">
        <v>3</v>
      </c>
      <c r="H165" s="1"/>
      <c r="I165" s="2">
        <v>14.081</v>
      </c>
      <c r="J165" s="2">
        <f t="shared" si="3"/>
        <v>14.297748171294652</v>
      </c>
    </row>
    <row r="166" spans="1:31">
      <c r="B166" s="1" t="s">
        <v>85</v>
      </c>
      <c r="C166" s="1">
        <v>1024</v>
      </c>
      <c r="D166">
        <f t="shared" si="7"/>
        <v>48000</v>
      </c>
      <c r="E166" s="1">
        <v>2560</v>
      </c>
      <c r="F166" s="1" t="s">
        <v>15</v>
      </c>
      <c r="G166" s="1" t="s">
        <v>3</v>
      </c>
      <c r="H166" s="1"/>
      <c r="I166" s="2">
        <v>17.675999999999998</v>
      </c>
      <c r="J166" s="2">
        <f t="shared" si="3"/>
        <v>14.237284453496267</v>
      </c>
    </row>
    <row r="167" spans="1:31">
      <c r="B167" s="1" t="s">
        <v>85</v>
      </c>
      <c r="C167" s="1">
        <v>1024</v>
      </c>
      <c r="D167">
        <f t="shared" si="7"/>
        <v>48000</v>
      </c>
      <c r="E167" s="1">
        <v>1530</v>
      </c>
      <c r="F167" s="1" t="s">
        <v>15</v>
      </c>
      <c r="G167" s="1" t="s">
        <v>3</v>
      </c>
      <c r="H167" s="1"/>
      <c r="I167" s="2">
        <v>10.631</v>
      </c>
      <c r="J167" s="2">
        <f t="shared" si="3"/>
        <v>14.147786661649892</v>
      </c>
    </row>
    <row r="168" spans="1:31">
      <c r="B168" s="1" t="s">
        <v>85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5.6000000000000001E-2</v>
      </c>
      <c r="J168" s="2">
        <f t="shared" si="3"/>
        <v>0.29959314285714289</v>
      </c>
    </row>
    <row r="169" spans="1:31">
      <c r="B169" s="1" t="s">
        <v>85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5.5E-2</v>
      </c>
      <c r="J169" s="2">
        <f t="shared" si="3"/>
        <v>0.61008058181818181</v>
      </c>
    </row>
    <row r="170" spans="1:31">
      <c r="I170" s="2"/>
    </row>
    <row r="171" spans="1:31">
      <c r="I171" s="2"/>
    </row>
    <row r="172" spans="1:31">
      <c r="I172" s="2"/>
      <c r="J172" s="3"/>
    </row>
    <row r="173" spans="1:31">
      <c r="I173" s="2"/>
    </row>
    <row r="174" spans="1:31">
      <c r="A174" t="s">
        <v>1</v>
      </c>
    </row>
    <row r="175" spans="1:31"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78</v>
      </c>
      <c r="I175" t="s">
        <v>77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57</v>
      </c>
      <c r="U175" t="s">
        <v>35</v>
      </c>
      <c r="V175" t="s">
        <v>36</v>
      </c>
      <c r="W175" t="s">
        <v>37</v>
      </c>
      <c r="X175" t="s">
        <v>32</v>
      </c>
    </row>
    <row r="176" spans="1:31">
      <c r="B176" t="s">
        <v>85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0.114</v>
      </c>
      <c r="O176" s="2" t="s">
        <v>55</v>
      </c>
      <c r="P176" s="2">
        <v>0.16200000000000001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0.27600000000000002</v>
      </c>
      <c r="U176" s="2">
        <f t="shared" ref="U176:U207" si="8">(2*$R176*$S176*$F176*$G176*$E176*$I176*$H176)/(N176/1000)/10^12</f>
        <v>6.0494596491228068</v>
      </c>
      <c r="V176" s="2" t="s">
        <v>55</v>
      </c>
      <c r="W176" s="2">
        <f t="shared" ref="W176:W207" si="9">(2*$R176*$S176*$F176*$G176*$E176*$I176*$H176)/(P176/1000)/10^12</f>
        <v>4.257027160493827</v>
      </c>
      <c r="X176" t="s">
        <v>61</v>
      </c>
      <c r="AA176" s="2"/>
      <c r="AE176" s="2"/>
    </row>
    <row r="177" spans="2:31">
      <c r="B177" t="s">
        <v>85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0.183</v>
      </c>
      <c r="O177" s="2" t="s">
        <v>55</v>
      </c>
      <c r="P177" s="2">
        <v>0.22500000000000001</v>
      </c>
      <c r="R177" s="4">
        <f t="shared" ref="R177:R240" si="10">1+ROUNDDOWN((($C177-$H177+2*$J177)/$L177),0)</f>
        <v>341</v>
      </c>
      <c r="S177" s="4">
        <f t="shared" ref="S177:S240" si="11">1+ROUNDDOWN((($D177-$I177+2*$K177)/$M177),0)</f>
        <v>79</v>
      </c>
      <c r="T177" s="2">
        <f>N177+P177</f>
        <v>0.40800000000000003</v>
      </c>
      <c r="U177" s="2">
        <f t="shared" si="8"/>
        <v>7.5370316939890714</v>
      </c>
      <c r="V177" s="2" t="s">
        <v>55</v>
      </c>
      <c r="W177" s="2">
        <f t="shared" si="9"/>
        <v>6.1301191111111111</v>
      </c>
      <c r="X177" t="s">
        <v>61</v>
      </c>
      <c r="AA177" s="2"/>
      <c r="AE177" s="2"/>
    </row>
    <row r="178" spans="2:31">
      <c r="B178" t="s">
        <v>85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0.35199999999999998</v>
      </c>
      <c r="O178" s="2" t="s">
        <v>55</v>
      </c>
      <c r="P178" s="2">
        <v>0.433</v>
      </c>
      <c r="R178" s="4">
        <f t="shared" si="10"/>
        <v>341</v>
      </c>
      <c r="S178" s="4">
        <f t="shared" si="11"/>
        <v>79</v>
      </c>
      <c r="T178" s="2">
        <f>N178+P178</f>
        <v>0.78499999999999992</v>
      </c>
      <c r="U178" s="2">
        <f t="shared" si="8"/>
        <v>7.8368000000000002</v>
      </c>
      <c r="V178" s="2" t="s">
        <v>55</v>
      </c>
      <c r="W178" s="2">
        <f t="shared" si="9"/>
        <v>6.3707935334872978</v>
      </c>
      <c r="X178" t="s">
        <v>61</v>
      </c>
      <c r="AA178" s="2"/>
      <c r="AE178" s="2"/>
    </row>
    <row r="179" spans="2:31">
      <c r="B179" t="s">
        <v>85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0.71199999999999997</v>
      </c>
      <c r="O179" s="2" t="s">
        <v>55</v>
      </c>
      <c r="P179" s="2">
        <v>0.82099999999999995</v>
      </c>
      <c r="R179" s="4">
        <f t="shared" si="10"/>
        <v>341</v>
      </c>
      <c r="S179" s="4">
        <f t="shared" si="11"/>
        <v>79</v>
      </c>
      <c r="T179" s="2">
        <f>N179+P179</f>
        <v>1.5329999999999999</v>
      </c>
      <c r="U179" s="2">
        <f t="shared" si="8"/>
        <v>7.7487460674157305</v>
      </c>
      <c r="V179" s="2" t="s">
        <v>55</v>
      </c>
      <c r="W179" s="2">
        <f t="shared" si="9"/>
        <v>6.7199844092570045</v>
      </c>
      <c r="X179" t="s">
        <v>61</v>
      </c>
      <c r="AA179" s="2"/>
      <c r="AE179" s="2"/>
    </row>
    <row r="180" spans="2:31">
      <c r="B180" t="s">
        <v>85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0.316</v>
      </c>
      <c r="O180" s="2">
        <v>0.876</v>
      </c>
      <c r="P180" s="2">
        <v>0.313</v>
      </c>
      <c r="R180" s="4">
        <f t="shared" si="10"/>
        <v>166</v>
      </c>
      <c r="S180" s="4">
        <f t="shared" si="11"/>
        <v>38</v>
      </c>
      <c r="T180" s="2">
        <f>N180+O180+P180</f>
        <v>1.5049999999999999</v>
      </c>
      <c r="U180" s="2">
        <f t="shared" si="8"/>
        <v>8.1764455696202543</v>
      </c>
      <c r="V180" s="2">
        <f>(2*$R180*$S180*$F180*$G180*$E180*$I180*$H180)/(O180/1000)/10^12</f>
        <v>2.9494940639269402</v>
      </c>
      <c r="W180" s="2">
        <f t="shared" si="9"/>
        <v>8.2548140575079856</v>
      </c>
      <c r="X180" t="s">
        <v>61</v>
      </c>
      <c r="AA180" s="2"/>
      <c r="AE180" s="2"/>
    </row>
    <row r="181" spans="2:31">
      <c r="B181" t="s">
        <v>85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0.63</v>
      </c>
      <c r="O181" s="2">
        <v>1.698</v>
      </c>
      <c r="P181" s="2">
        <v>0.58499999999999996</v>
      </c>
      <c r="R181" s="4">
        <f t="shared" si="10"/>
        <v>166</v>
      </c>
      <c r="S181" s="4">
        <f t="shared" si="11"/>
        <v>38</v>
      </c>
      <c r="T181" s="2">
        <f t="shared" ref="T181:T183" si="12">N181+O181+P181</f>
        <v>2.9129999999999998</v>
      </c>
      <c r="U181" s="2">
        <f t="shared" si="8"/>
        <v>8.2024025396825397</v>
      </c>
      <c r="V181" s="2">
        <f>(2*$R181*$S181*$F181*$G181*$E181*$I181*$H181)/(O181/1000)/10^12</f>
        <v>3.0432942285041227</v>
      </c>
      <c r="W181" s="2">
        <f t="shared" si="9"/>
        <v>8.8333565811965808</v>
      </c>
      <c r="X181" t="s">
        <v>61</v>
      </c>
      <c r="AA181" s="2"/>
      <c r="AE181" s="2"/>
    </row>
    <row r="182" spans="2:31">
      <c r="B182" t="s">
        <v>85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1.2210000000000001</v>
      </c>
      <c r="O182" s="2">
        <v>3.3519999999999999</v>
      </c>
      <c r="P182" s="2">
        <v>1.125</v>
      </c>
      <c r="R182" s="4">
        <f t="shared" si="10"/>
        <v>166</v>
      </c>
      <c r="S182" s="4">
        <f t="shared" si="11"/>
        <v>38</v>
      </c>
      <c r="T182" s="2">
        <f t="shared" si="12"/>
        <v>5.6980000000000004</v>
      </c>
      <c r="U182" s="2">
        <f t="shared" si="8"/>
        <v>8.4643957411957409</v>
      </c>
      <c r="V182" s="2">
        <f>(2*$R182*$S182*$F182*$G182*$E182*$I182*$H182)/(O182/1000)/10^12</f>
        <v>3.0832420047732696</v>
      </c>
      <c r="W182" s="2">
        <f t="shared" si="9"/>
        <v>9.1866908444444455</v>
      </c>
      <c r="X182" t="s">
        <v>61</v>
      </c>
      <c r="AA182" s="2"/>
      <c r="AE182" s="2"/>
    </row>
    <row r="183" spans="2:31">
      <c r="B183" t="s">
        <v>85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2.327</v>
      </c>
      <c r="O183" s="2">
        <v>6.6390000000000002</v>
      </c>
      <c r="P183" s="2">
        <v>2.202</v>
      </c>
      <c r="R183" s="4">
        <f t="shared" si="10"/>
        <v>166</v>
      </c>
      <c r="S183" s="4">
        <f t="shared" si="11"/>
        <v>38</v>
      </c>
      <c r="T183" s="2">
        <f t="shared" si="12"/>
        <v>11.168000000000001</v>
      </c>
      <c r="U183" s="2">
        <f t="shared" si="8"/>
        <v>8.8827049419853878</v>
      </c>
      <c r="V183" s="2">
        <f>(2*$R183*$S183*$F183*$G183*$E183*$I183*$H183)/(O183/1000)/10^12</f>
        <v>3.113428889893056</v>
      </c>
      <c r="W183" s="2">
        <f t="shared" si="9"/>
        <v>9.3869456857402369</v>
      </c>
      <c r="X183" t="s">
        <v>61</v>
      </c>
      <c r="AA183" s="2"/>
      <c r="AE183" s="2"/>
    </row>
    <row r="184" spans="2:31">
      <c r="B184" t="s">
        <v>87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9.1999999999999998E-2</v>
      </c>
      <c r="O184" s="2" t="s">
        <v>55</v>
      </c>
      <c r="P184" s="2">
        <v>0.17399999999999999</v>
      </c>
      <c r="R184" s="4">
        <f t="shared" si="10"/>
        <v>480</v>
      </c>
      <c r="S184" s="4">
        <f t="shared" si="11"/>
        <v>48</v>
      </c>
      <c r="T184" s="2">
        <f>N184+P184</f>
        <v>0.26600000000000001</v>
      </c>
      <c r="U184" s="2">
        <f t="shared" si="8"/>
        <v>1.1540034782608697</v>
      </c>
      <c r="V184" s="2" t="s">
        <v>55</v>
      </c>
      <c r="W184" s="2">
        <f t="shared" si="9"/>
        <v>0.61016275862068969</v>
      </c>
      <c r="X184" t="s">
        <v>61</v>
      </c>
      <c r="AA184" s="2"/>
      <c r="AE184" s="2"/>
    </row>
    <row r="185" spans="2:31">
      <c r="B185" t="s">
        <v>87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0.104</v>
      </c>
      <c r="O185" s="2">
        <v>0.161</v>
      </c>
      <c r="P185" s="2">
        <v>0.157</v>
      </c>
      <c r="R185" s="4">
        <f t="shared" si="10"/>
        <v>240</v>
      </c>
      <c r="S185" s="4">
        <f t="shared" si="11"/>
        <v>24</v>
      </c>
      <c r="T185" s="2">
        <f>N185+O185+P185</f>
        <v>0.42200000000000004</v>
      </c>
      <c r="U185" s="2">
        <f t="shared" si="8"/>
        <v>8.1667938461538458</v>
      </c>
      <c r="V185" s="2">
        <f>(2*$R185*$S185*$F185*$G185*$E185*$I185*$H185)/(O185/1000)/10^12</f>
        <v>5.2754444720496894</v>
      </c>
      <c r="W185" s="2">
        <f t="shared" si="9"/>
        <v>5.4098507006369427</v>
      </c>
      <c r="X185" t="s">
        <v>61</v>
      </c>
      <c r="AA185" s="2"/>
      <c r="AE185" s="2"/>
    </row>
    <row r="186" spans="2:31">
      <c r="B186" t="s">
        <v>87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8.8999999999999996E-2</v>
      </c>
      <c r="O186" s="2">
        <v>9.0999999999999998E-2</v>
      </c>
      <c r="P186" s="2">
        <v>0.13700000000000001</v>
      </c>
      <c r="R186" s="4">
        <f t="shared" si="10"/>
        <v>120</v>
      </c>
      <c r="S186" s="4">
        <f t="shared" si="11"/>
        <v>12</v>
      </c>
      <c r="T186" s="2">
        <f t="shared" ref="T186:T187" si="13">N186+O186+P186</f>
        <v>0.317</v>
      </c>
      <c r="U186" s="2">
        <f t="shared" si="8"/>
        <v>9.5432197752808996</v>
      </c>
      <c r="V186" s="2">
        <f>(2*$R186*$S186*$F186*$G186*$E186*$I186*$H186)/(O186/1000)/10^12</f>
        <v>9.333478681318681</v>
      </c>
      <c r="W186" s="2">
        <f t="shared" si="9"/>
        <v>6.1996099270072982</v>
      </c>
      <c r="X186" t="s">
        <v>34</v>
      </c>
      <c r="AA186" s="2"/>
      <c r="AE186" s="2"/>
    </row>
    <row r="187" spans="2:31">
      <c r="B187" t="s">
        <v>87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7.2999999999999995E-2</v>
      </c>
      <c r="O187" s="2">
        <v>7.0000000000000007E-2</v>
      </c>
      <c r="P187" s="2">
        <v>9.5000000000000001E-2</v>
      </c>
      <c r="R187" s="4">
        <f t="shared" si="10"/>
        <v>60</v>
      </c>
      <c r="S187" s="4">
        <f t="shared" si="11"/>
        <v>6</v>
      </c>
      <c r="T187" s="2">
        <f t="shared" si="13"/>
        <v>0.23800000000000002</v>
      </c>
      <c r="U187" s="2">
        <f t="shared" si="8"/>
        <v>11.634884383561644</v>
      </c>
      <c r="V187" s="2">
        <f>(2*$R187*$S187*$F187*$G187*$E187*$I187*$H187)/(O187/1000)/10^12</f>
        <v>12.133522285714285</v>
      </c>
      <c r="W187" s="2">
        <f t="shared" si="9"/>
        <v>8.9404901052631587</v>
      </c>
      <c r="X187" t="s">
        <v>59</v>
      </c>
      <c r="AA187" s="2"/>
      <c r="AE187" s="2"/>
    </row>
    <row r="188" spans="2:31">
      <c r="B188" t="s">
        <v>88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3.7999999999999999E-2</v>
      </c>
      <c r="O188" s="2" t="s">
        <v>55</v>
      </c>
      <c r="P188" s="2">
        <v>8.3000000000000004E-2</v>
      </c>
      <c r="R188" s="4">
        <f t="shared" si="10"/>
        <v>54</v>
      </c>
      <c r="S188" s="4">
        <f t="shared" si="11"/>
        <v>54</v>
      </c>
      <c r="T188" s="2">
        <f>N188+P188</f>
        <v>0.121</v>
      </c>
      <c r="U188" s="2">
        <f t="shared" si="8"/>
        <v>2.1216202105263156</v>
      </c>
      <c r="V188" s="2" t="s">
        <v>55</v>
      </c>
      <c r="W188" s="2">
        <f t="shared" si="9"/>
        <v>0.9713441927710843</v>
      </c>
      <c r="X188" t="s">
        <v>61</v>
      </c>
      <c r="AA188" s="2"/>
      <c r="AE188" s="2"/>
    </row>
    <row r="189" spans="2:31">
      <c r="B189" t="s">
        <v>88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</v>
      </c>
      <c r="O189" s="2">
        <v>0.17399999999999999</v>
      </c>
      <c r="P189" s="2">
        <v>0.20799999999999999</v>
      </c>
      <c r="R189" s="4">
        <f t="shared" si="10"/>
        <v>54</v>
      </c>
      <c r="S189" s="4">
        <f t="shared" si="11"/>
        <v>54</v>
      </c>
      <c r="T189" s="2">
        <f>N189+O189+P189</f>
        <v>0.55199999999999994</v>
      </c>
      <c r="U189" s="2">
        <f t="shared" si="8"/>
        <v>10.117216376470587</v>
      </c>
      <c r="V189" s="2">
        <f>(2*$R189*$S189*$F189*$G189*$E189*$I189*$H189)/(O189/1000)/10^12</f>
        <v>9.8846366896551725</v>
      </c>
      <c r="W189" s="2">
        <f t="shared" si="9"/>
        <v>8.2688787692307688</v>
      </c>
      <c r="X189" t="s">
        <v>34</v>
      </c>
      <c r="AA189" s="2"/>
      <c r="AE189" s="2"/>
    </row>
    <row r="190" spans="2:31">
      <c r="B190" t="s">
        <v>88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0.154</v>
      </c>
      <c r="O190" s="2">
        <v>0.153</v>
      </c>
      <c r="P190" s="2">
        <v>9.7000000000000003E-2</v>
      </c>
      <c r="R190" s="4">
        <f t="shared" si="10"/>
        <v>27</v>
      </c>
      <c r="S190" s="4">
        <f t="shared" si="11"/>
        <v>27</v>
      </c>
      <c r="T190" s="2">
        <f t="shared" ref="T190:T192" si="14">N190+O190+P190</f>
        <v>0.40400000000000003</v>
      </c>
      <c r="U190" s="2">
        <f t="shared" si="8"/>
        <v>11.16835574025974</v>
      </c>
      <c r="V190" s="2">
        <f>(2*$R190*$S190*$F190*$G190*$E190*$I190*$H190)/(O190/1000)/10^12</f>
        <v>11.241351529411764</v>
      </c>
      <c r="W190" s="2">
        <f t="shared" si="9"/>
        <v>17.731203958762887</v>
      </c>
      <c r="X190" t="s">
        <v>59</v>
      </c>
      <c r="AA190" s="2"/>
      <c r="AE190" s="2"/>
    </row>
    <row r="191" spans="2:31">
      <c r="B191" t="s">
        <v>88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9.7000000000000003E-2</v>
      </c>
      <c r="O191" s="2">
        <v>9.2999999999999999E-2</v>
      </c>
      <c r="P191" s="2">
        <v>6.3E-2</v>
      </c>
      <c r="R191" s="4">
        <f t="shared" si="10"/>
        <v>14</v>
      </c>
      <c r="S191" s="4">
        <f t="shared" si="11"/>
        <v>14</v>
      </c>
      <c r="T191" s="2">
        <f t="shared" si="14"/>
        <v>0.253</v>
      </c>
      <c r="U191" s="2">
        <f t="shared" si="8"/>
        <v>9.5344745567010314</v>
      </c>
      <c r="V191" s="2">
        <f>(2*$R191*$S191*$F191*$G191*$E191*$I191*$H191)/(O191/1000)/10^12</f>
        <v>9.9445594838709681</v>
      </c>
      <c r="W191" s="2">
        <f t="shared" si="9"/>
        <v>14.680064</v>
      </c>
      <c r="X191" t="s">
        <v>34</v>
      </c>
      <c r="AA191" s="2"/>
      <c r="AE191" s="2"/>
    </row>
    <row r="192" spans="2:31">
      <c r="B192" t="s">
        <v>88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0.155</v>
      </c>
      <c r="O192" s="2">
        <v>0.127</v>
      </c>
      <c r="P192" s="2">
        <v>9.2999999999999999E-2</v>
      </c>
      <c r="R192" s="4">
        <f t="shared" si="10"/>
        <v>7</v>
      </c>
      <c r="S192" s="4">
        <f t="shared" si="11"/>
        <v>7</v>
      </c>
      <c r="T192" s="2">
        <f t="shared" si="14"/>
        <v>0.375</v>
      </c>
      <c r="U192" s="2">
        <f t="shared" si="8"/>
        <v>5.9667356903225812</v>
      </c>
      <c r="V192" s="2">
        <f>(2*$R192*$S192*$F192*$G192*$E192*$I192*$H192)/(O192/1000)/10^12</f>
        <v>7.2822364724409452</v>
      </c>
      <c r="W192" s="2">
        <f t="shared" si="9"/>
        <v>9.9445594838709681</v>
      </c>
      <c r="X192" t="s">
        <v>59</v>
      </c>
      <c r="AA192" s="2"/>
      <c r="AE192" s="2"/>
    </row>
    <row r="193" spans="2:31">
      <c r="B193" t="s">
        <v>89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0.32800000000000001</v>
      </c>
      <c r="O193" s="2" t="s">
        <v>55</v>
      </c>
      <c r="P193" s="2">
        <v>0.38700000000000001</v>
      </c>
      <c r="R193" s="4">
        <f t="shared" si="10"/>
        <v>224</v>
      </c>
      <c r="S193" s="4">
        <f t="shared" si="11"/>
        <v>224</v>
      </c>
      <c r="T193" s="2">
        <f>N193+P193</f>
        <v>0.71500000000000008</v>
      </c>
      <c r="U193" s="2">
        <f t="shared" si="8"/>
        <v>4.2294696585365852</v>
      </c>
      <c r="V193" s="2" t="s">
        <v>55</v>
      </c>
      <c r="W193" s="2">
        <f t="shared" si="9"/>
        <v>3.5846667906976744</v>
      </c>
      <c r="X193" t="s">
        <v>33</v>
      </c>
      <c r="AA193" s="2"/>
      <c r="AE193" s="2"/>
    </row>
    <row r="194" spans="2:31">
      <c r="B194" t="s">
        <v>89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</v>
      </c>
      <c r="O194" s="2">
        <v>0.99399999999999999</v>
      </c>
      <c r="P194" s="2">
        <v>0.97699999999999998</v>
      </c>
      <c r="R194" s="4">
        <f t="shared" si="10"/>
        <v>112</v>
      </c>
      <c r="S194" s="4">
        <f t="shared" si="11"/>
        <v>112</v>
      </c>
      <c r="T194" s="2">
        <f>N194+O194+P194</f>
        <v>2.9910000000000001</v>
      </c>
      <c r="U194" s="2">
        <f t="shared" si="8"/>
        <v>14.50735736470588</v>
      </c>
      <c r="V194" s="2">
        <f>(2*$R194*$S194*$F194*$G194*$E194*$I194*$H194)/(O194/1000)/10^12</f>
        <v>14.88682546478873</v>
      </c>
      <c r="W194" s="2">
        <f t="shared" si="9"/>
        <v>15.145859275332651</v>
      </c>
      <c r="X194" t="s">
        <v>34</v>
      </c>
      <c r="AA194" s="2"/>
      <c r="AE194" s="2"/>
    </row>
    <row r="195" spans="2:31">
      <c r="B195" t="s">
        <v>89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0.84799999999999998</v>
      </c>
      <c r="O195" s="2">
        <v>0.85299999999999998</v>
      </c>
      <c r="P195" s="2">
        <v>0.47299999999999998</v>
      </c>
      <c r="R195" s="4">
        <f t="shared" si="10"/>
        <v>56</v>
      </c>
      <c r="S195" s="4">
        <f t="shared" si="11"/>
        <v>56</v>
      </c>
      <c r="T195" s="2">
        <f t="shared" ref="T195:T198" si="15">N195+O195+P195</f>
        <v>2.1739999999999999</v>
      </c>
      <c r="U195" s="2">
        <f t="shared" si="8"/>
        <v>17.449887396226416</v>
      </c>
      <c r="V195" s="2">
        <f>(2*$R195*$S195*$F195*$G195*$E195*$I195*$H195)/(O195/1000)/10^12</f>
        <v>17.347602007033998</v>
      </c>
      <c r="W195" s="2">
        <f t="shared" si="9"/>
        <v>31.284364718816072</v>
      </c>
      <c r="X195" t="s">
        <v>59</v>
      </c>
      <c r="AA195" s="2"/>
      <c r="AE195" s="2"/>
    </row>
    <row r="196" spans="2:31">
      <c r="B196" t="s">
        <v>89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0.77500000000000002</v>
      </c>
      <c r="O196" s="2">
        <v>0.83099999999999996</v>
      </c>
      <c r="P196" s="2">
        <v>0.40500000000000003</v>
      </c>
      <c r="R196" s="4">
        <f t="shared" si="10"/>
        <v>28</v>
      </c>
      <c r="S196" s="4">
        <f t="shared" si="11"/>
        <v>28</v>
      </c>
      <c r="T196" s="2">
        <f t="shared" si="15"/>
        <v>2.0110000000000001</v>
      </c>
      <c r="U196" s="2">
        <f t="shared" si="8"/>
        <v>19.093554209032259</v>
      </c>
      <c r="V196" s="2">
        <f>(2*$R196*$S196*$F196*$G196*$E196*$I196*$H196)/(O196/1000)/10^12</f>
        <v>17.806864635379064</v>
      </c>
      <c r="W196" s="2">
        <f t="shared" si="9"/>
        <v>36.537048177777777</v>
      </c>
      <c r="X196" t="s">
        <v>59</v>
      </c>
      <c r="AA196" s="2"/>
      <c r="AE196" s="2"/>
    </row>
    <row r="197" spans="2:31">
      <c r="B197" t="s">
        <v>89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0.497</v>
      </c>
      <c r="O197" s="2">
        <v>0.49199999999999999</v>
      </c>
      <c r="P197" s="2">
        <v>0.28199999999999997</v>
      </c>
      <c r="R197" s="4">
        <f t="shared" si="10"/>
        <v>14</v>
      </c>
      <c r="S197" s="4">
        <f t="shared" si="11"/>
        <v>14</v>
      </c>
      <c r="T197" s="2">
        <f t="shared" si="15"/>
        <v>1.2709999999999999</v>
      </c>
      <c r="U197" s="2">
        <f t="shared" si="8"/>
        <v>14.88682546478873</v>
      </c>
      <c r="V197" s="2">
        <f>(2*$R197*$S197*$F197*$G197*$E197*$I197*$H197)/(O197/1000)/10^12</f>
        <v>15.038114341463414</v>
      </c>
      <c r="W197" s="2" t="s">
        <v>92</v>
      </c>
      <c r="X197" t="s">
        <v>59</v>
      </c>
      <c r="AA197" s="2"/>
      <c r="AE197" s="2"/>
    </row>
    <row r="198" spans="2:31">
      <c r="B198" t="s">
        <v>89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0.28199999999999997</v>
      </c>
      <c r="O198" s="2">
        <v>0.24199999999999999</v>
      </c>
      <c r="P198" s="2">
        <v>0.151</v>
      </c>
      <c r="R198" s="4">
        <f t="shared" si="10"/>
        <v>7</v>
      </c>
      <c r="S198" s="4">
        <f t="shared" si="11"/>
        <v>7</v>
      </c>
      <c r="T198" s="2">
        <f t="shared" si="15"/>
        <v>0.67500000000000004</v>
      </c>
      <c r="U198" s="2">
        <f t="shared" si="8"/>
        <v>6.5591775319148944</v>
      </c>
      <c r="V198" s="2">
        <f>(2*$R198*$S198*$F198*$G198*$E198*$I198*$H198)/(O198/1000)/10^12</f>
        <v>7.6433391074380168</v>
      </c>
      <c r="W198" s="2">
        <f t="shared" si="9"/>
        <v>12.249589827814571</v>
      </c>
      <c r="X198" t="s">
        <v>59</v>
      </c>
      <c r="AA198" s="2"/>
      <c r="AE198" s="2"/>
    </row>
    <row r="199" spans="2:31">
      <c r="B199" t="s">
        <v>89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0.64600000000000002</v>
      </c>
      <c r="O199" s="2" t="s">
        <v>55</v>
      </c>
      <c r="P199" s="2">
        <v>0.754</v>
      </c>
      <c r="R199" s="4">
        <f t="shared" si="10"/>
        <v>224</v>
      </c>
      <c r="S199" s="4">
        <f t="shared" si="11"/>
        <v>224</v>
      </c>
      <c r="T199" s="2">
        <f>N199+P199</f>
        <v>1.4</v>
      </c>
      <c r="U199" s="2">
        <f t="shared" si="8"/>
        <v>4.2949413250773993</v>
      </c>
      <c r="V199" s="2" t="s">
        <v>55</v>
      </c>
      <c r="W199" s="2">
        <f t="shared" si="9"/>
        <v>3.6797507904509281</v>
      </c>
      <c r="X199" t="s">
        <v>33</v>
      </c>
      <c r="AA199" s="2"/>
      <c r="AE199" s="2"/>
    </row>
    <row r="200" spans="2:31">
      <c r="B200" t="s">
        <v>89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1.28</v>
      </c>
      <c r="O200" s="2">
        <v>1.7370000000000001</v>
      </c>
      <c r="P200" s="2">
        <v>1.893</v>
      </c>
      <c r="R200" s="4">
        <f t="shared" si="10"/>
        <v>112</v>
      </c>
      <c r="S200" s="4">
        <f t="shared" si="11"/>
        <v>112</v>
      </c>
      <c r="T200" s="2">
        <f>N200+O200+P200</f>
        <v>4.91</v>
      </c>
      <c r="U200" s="2">
        <f t="shared" si="8"/>
        <v>23.121100800000001</v>
      </c>
      <c r="V200" s="2">
        <f>(2*$R200*$S200*$F200*$G200*$E200*$I200*$H200)/(O200/1000)/10^12</f>
        <v>17.038001740932643</v>
      </c>
      <c r="W200" s="2">
        <f t="shared" si="9"/>
        <v>15.633919188589541</v>
      </c>
      <c r="X200" t="s">
        <v>59</v>
      </c>
      <c r="AA200" s="2"/>
      <c r="AE200" s="2"/>
    </row>
    <row r="201" spans="2:31">
      <c r="B201" t="s">
        <v>89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0.90900000000000003</v>
      </c>
      <c r="O201" s="2">
        <v>0.90900000000000003</v>
      </c>
      <c r="P201" s="2">
        <v>0.92900000000000005</v>
      </c>
      <c r="R201" s="4">
        <f t="shared" si="10"/>
        <v>56</v>
      </c>
      <c r="S201" s="4">
        <f t="shared" si="11"/>
        <v>56</v>
      </c>
      <c r="T201" s="2">
        <f t="shared" ref="T201:T204" si="16">N201+O201+P201</f>
        <v>2.7469999999999999</v>
      </c>
      <c r="U201" s="2">
        <f t="shared" si="8"/>
        <v>32.557765702970293</v>
      </c>
      <c r="V201" s="2">
        <f>(2*$R201*$S201*$F201*$G201*$E201*$I201*$H201)/(O201/1000)/10^12</f>
        <v>32.557765702970293</v>
      </c>
      <c r="W201" s="2">
        <f t="shared" si="9"/>
        <v>31.856845020452099</v>
      </c>
      <c r="X201" t="s">
        <v>59</v>
      </c>
      <c r="AA201" s="2"/>
      <c r="AE201" s="2"/>
    </row>
    <row r="202" spans="2:31">
      <c r="B202" t="s">
        <v>89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0.83699999999999997</v>
      </c>
      <c r="O202" s="2">
        <v>0.86199999999999999</v>
      </c>
      <c r="P202" s="2">
        <v>0.76700000000000002</v>
      </c>
      <c r="R202" s="4">
        <f t="shared" si="10"/>
        <v>28</v>
      </c>
      <c r="S202" s="4">
        <f t="shared" si="11"/>
        <v>28</v>
      </c>
      <c r="T202" s="2">
        <f t="shared" si="16"/>
        <v>2.4659999999999997</v>
      </c>
      <c r="U202" s="2">
        <f t="shared" si="8"/>
        <v>35.358433720430106</v>
      </c>
      <c r="V202" s="2">
        <f>(2*$R202*$S202*$F202*$G202*$E202*$I202*$H202)/(O202/1000)/10^12</f>
        <v>34.332957104408351</v>
      </c>
      <c r="W202" s="2">
        <f t="shared" si="9"/>
        <v>38.585409418513684</v>
      </c>
      <c r="X202" t="s">
        <v>59</v>
      </c>
      <c r="AA202" s="2"/>
      <c r="AE202" s="2"/>
    </row>
    <row r="203" spans="2:31">
      <c r="B203" t="s">
        <v>89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0.505</v>
      </c>
      <c r="O203" s="2">
        <v>0.499</v>
      </c>
      <c r="P203" s="2">
        <v>0.48</v>
      </c>
      <c r="R203" s="4">
        <f t="shared" si="10"/>
        <v>14</v>
      </c>
      <c r="S203" s="4">
        <f t="shared" si="11"/>
        <v>14</v>
      </c>
      <c r="T203" s="2">
        <f t="shared" si="16"/>
        <v>1.484</v>
      </c>
      <c r="U203" s="2">
        <f t="shared" si="8"/>
        <v>29.301989132673267</v>
      </c>
      <c r="V203" s="2">
        <f>(2*$R203*$S203*$F203*$G203*$E203*$I203*$H203)/(O203/1000)/10^12</f>
        <v>29.654317659318636</v>
      </c>
      <c r="W203" s="2">
        <f t="shared" si="9"/>
        <v>30.828134400000003</v>
      </c>
      <c r="X203" t="s">
        <v>59</v>
      </c>
      <c r="AA203" s="2"/>
      <c r="AE203" s="2"/>
    </row>
    <row r="204" spans="2:31">
      <c r="B204" t="s">
        <v>89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0.28399999999999997</v>
      </c>
      <c r="O204" s="2">
        <v>0.27500000000000002</v>
      </c>
      <c r="P204" s="2">
        <v>0.186</v>
      </c>
      <c r="R204" s="4">
        <f t="shared" si="10"/>
        <v>7</v>
      </c>
      <c r="S204" s="4">
        <f t="shared" si="11"/>
        <v>7</v>
      </c>
      <c r="T204" s="2">
        <f t="shared" si="16"/>
        <v>0.74499999999999988</v>
      </c>
      <c r="U204" s="2">
        <f t="shared" si="8"/>
        <v>13.025972281690143</v>
      </c>
      <c r="V204" s="2">
        <f>(2*$R204*$S204*$F204*$G204*$E204*$I204*$H204)/(O204/1000)/10^12</f>
        <v>13.452276829090907</v>
      </c>
      <c r="W204" s="2">
        <f t="shared" si="9"/>
        <v>19.889118967741936</v>
      </c>
      <c r="X204" t="s">
        <v>59</v>
      </c>
      <c r="AA204" s="2"/>
      <c r="AE204" s="2"/>
    </row>
    <row r="205" spans="2:31">
      <c r="B205" t="s">
        <v>89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0.47299999999999998</v>
      </c>
      <c r="O205" s="2" t="s">
        <v>55</v>
      </c>
      <c r="P205" s="2">
        <v>0.59399999999999997</v>
      </c>
      <c r="R205" s="4">
        <f t="shared" si="10"/>
        <v>112</v>
      </c>
      <c r="S205" s="4">
        <f t="shared" si="11"/>
        <v>112</v>
      </c>
      <c r="T205" s="2">
        <f>N205+P205</f>
        <v>1.0669999999999999</v>
      </c>
      <c r="U205" s="2">
        <f t="shared" si="8"/>
        <v>7.9840305792811845</v>
      </c>
      <c r="V205" s="2" t="s">
        <v>55</v>
      </c>
      <c r="W205" s="2">
        <f t="shared" si="9"/>
        <v>6.3576539797979796</v>
      </c>
      <c r="X205" t="s">
        <v>61</v>
      </c>
      <c r="AA205" s="2"/>
      <c r="AE205" s="2"/>
    </row>
    <row r="206" spans="2:31">
      <c r="B206" t="s">
        <v>89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0.46300000000000002</v>
      </c>
      <c r="O206" s="2">
        <v>0.22800000000000001</v>
      </c>
      <c r="P206" s="2">
        <v>0.23400000000000001</v>
      </c>
      <c r="R206" s="4">
        <f t="shared" si="10"/>
        <v>28</v>
      </c>
      <c r="S206" s="4">
        <f t="shared" si="11"/>
        <v>28</v>
      </c>
      <c r="T206" s="2">
        <f>N206+O206+P206</f>
        <v>0.92500000000000004</v>
      </c>
      <c r="U206" s="2">
        <f t="shared" si="8"/>
        <v>8.3229304535637141</v>
      </c>
      <c r="V206" s="2">
        <f t="shared" ref="V206:V229" si="17">(2*$R206*$S206*$F206*$G206*$E206*$I206*$H206)/(O206/1000)/10^12</f>
        <v>16.901389473684208</v>
      </c>
      <c r="W206" s="2">
        <f t="shared" si="9"/>
        <v>16.468020512820512</v>
      </c>
      <c r="X206" t="s">
        <v>60</v>
      </c>
      <c r="AA206" s="2"/>
      <c r="AE206" s="2"/>
    </row>
    <row r="207" spans="2:31">
      <c r="B207" t="s">
        <v>89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5.1999999999999998E-2</v>
      </c>
      <c r="O207" s="2">
        <v>5.3999999999999999E-2</v>
      </c>
      <c r="P207" s="2">
        <v>0.09</v>
      </c>
      <c r="R207" s="4">
        <f t="shared" si="10"/>
        <v>28</v>
      </c>
      <c r="S207" s="4">
        <f t="shared" si="11"/>
        <v>28</v>
      </c>
      <c r="T207" s="2">
        <f t="shared" ref="T207:T211" si="18">N207+O207+P207</f>
        <v>0.19600000000000001</v>
      </c>
      <c r="U207" s="2">
        <f t="shared" si="8"/>
        <v>5.9284873846153845</v>
      </c>
      <c r="V207" s="2">
        <f t="shared" si="17"/>
        <v>5.7089137777777781</v>
      </c>
      <c r="W207" s="2">
        <f t="shared" si="9"/>
        <v>3.425348266666667</v>
      </c>
      <c r="X207" t="s">
        <v>61</v>
      </c>
      <c r="AA207" s="2"/>
      <c r="AE207" s="2"/>
    </row>
    <row r="208" spans="2:31">
      <c r="B208" t="s">
        <v>89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0.27300000000000002</v>
      </c>
      <c r="O208" s="2">
        <v>0.21299999999999999</v>
      </c>
      <c r="P208" s="2">
        <v>0.25700000000000001</v>
      </c>
      <c r="R208" s="4">
        <f t="shared" si="10"/>
        <v>14</v>
      </c>
      <c r="S208" s="4">
        <f t="shared" si="11"/>
        <v>14</v>
      </c>
      <c r="T208" s="2">
        <f t="shared" si="18"/>
        <v>0.74299999999999999</v>
      </c>
      <c r="U208" s="2">
        <f t="shared" ref="U208:U239" si="19">(2*$R208*$S208*$F208*$G208*$E208*$I208*$H208)/(N208/1000)/10^12</f>
        <v>14.115446153846152</v>
      </c>
      <c r="V208" s="2">
        <f t="shared" si="17"/>
        <v>18.091628169014086</v>
      </c>
      <c r="W208" s="2">
        <f t="shared" ref="W208:W239" si="20">(2*$R208*$S208*$F208*$G208*$E208*$I208*$H208)/(P208/1000)/10^12</f>
        <v>14.994228793774319</v>
      </c>
      <c r="X208" t="s">
        <v>59</v>
      </c>
      <c r="AA208" s="2"/>
      <c r="AE208" s="2"/>
    </row>
    <row r="209" spans="2:31">
      <c r="B209" t="s">
        <v>89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8.6999999999999994E-2</v>
      </c>
      <c r="O209" s="2">
        <v>8.5000000000000006E-2</v>
      </c>
      <c r="P209" s="2">
        <v>0.112</v>
      </c>
      <c r="R209" s="4">
        <f t="shared" si="10"/>
        <v>14</v>
      </c>
      <c r="S209" s="4">
        <f t="shared" si="11"/>
        <v>14</v>
      </c>
      <c r="T209" s="2">
        <f t="shared" si="18"/>
        <v>0.28399999999999997</v>
      </c>
      <c r="U209" s="2">
        <f t="shared" si="19"/>
        <v>7.086927448275862</v>
      </c>
      <c r="V209" s="2">
        <f t="shared" si="17"/>
        <v>7.2536786823529402</v>
      </c>
      <c r="W209" s="2">
        <f t="shared" si="20"/>
        <v>5.5050239999999997</v>
      </c>
      <c r="X209" t="s">
        <v>61</v>
      </c>
      <c r="AA209" s="2"/>
      <c r="AE209" s="2"/>
    </row>
    <row r="210" spans="2:31">
      <c r="B210" t="s">
        <v>89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7.8E-2</v>
      </c>
      <c r="O210" s="2">
        <v>5.8999999999999997E-2</v>
      </c>
      <c r="P210" s="2">
        <v>8.5000000000000006E-2</v>
      </c>
      <c r="R210" s="4">
        <f t="shared" si="10"/>
        <v>7</v>
      </c>
      <c r="S210" s="4">
        <f t="shared" si="11"/>
        <v>7</v>
      </c>
      <c r="T210" s="2">
        <f t="shared" si="18"/>
        <v>0.22200000000000003</v>
      </c>
      <c r="U210" s="2">
        <f t="shared" si="19"/>
        <v>4.2816853333333338</v>
      </c>
      <c r="V210" s="2">
        <f t="shared" si="17"/>
        <v>5.6605331525423734</v>
      </c>
      <c r="W210" s="2">
        <f t="shared" si="20"/>
        <v>3.9290759529411763</v>
      </c>
      <c r="X210" t="s">
        <v>61</v>
      </c>
      <c r="AA210" s="2"/>
      <c r="AE210" s="2"/>
    </row>
    <row r="211" spans="2:31">
      <c r="B211" t="s">
        <v>89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0.64700000000000002</v>
      </c>
      <c r="O211" s="2">
        <v>0.56999999999999995</v>
      </c>
      <c r="P211" s="2">
        <v>0.39800000000000002</v>
      </c>
      <c r="R211" s="4">
        <f t="shared" si="10"/>
        <v>7</v>
      </c>
      <c r="S211" s="4">
        <f t="shared" si="11"/>
        <v>7</v>
      </c>
      <c r="T211" s="2">
        <f t="shared" si="18"/>
        <v>1.6150000000000002</v>
      </c>
      <c r="U211" s="2">
        <f t="shared" si="19"/>
        <v>6.4523078825347753</v>
      </c>
      <c r="V211" s="2">
        <f t="shared" si="17"/>
        <v>7.3239354385964912</v>
      </c>
      <c r="W211" s="2">
        <f t="shared" si="20"/>
        <v>10.489053266331657</v>
      </c>
      <c r="X211" t="s">
        <v>59</v>
      </c>
      <c r="AA211" s="2"/>
      <c r="AE211" s="2"/>
    </row>
    <row r="212" spans="2:31">
      <c r="B212" t="s">
        <v>88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0.16900000000000001</v>
      </c>
      <c r="O212" s="2">
        <v>0.16600000000000001</v>
      </c>
      <c r="P212" s="2">
        <v>0.22600000000000001</v>
      </c>
      <c r="R212" s="4">
        <f t="shared" si="10"/>
        <v>56</v>
      </c>
      <c r="S212" s="4">
        <f t="shared" si="11"/>
        <v>56</v>
      </c>
      <c r="T212" s="2">
        <f t="shared" ref="T212:T229" si="21">N212+O212+P212</f>
        <v>0.56100000000000005</v>
      </c>
      <c r="U212" s="2">
        <f t="shared" si="19"/>
        <v>10.944899786982248</v>
      </c>
      <c r="V212" s="2">
        <f t="shared" si="17"/>
        <v>11.142699180722893</v>
      </c>
      <c r="W212" s="2">
        <f t="shared" si="20"/>
        <v>8.1844604601769895</v>
      </c>
      <c r="X212" t="s">
        <v>34</v>
      </c>
    </row>
    <row r="213" spans="2:31">
      <c r="B213" t="s">
        <v>88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8.2000000000000003E-2</v>
      </c>
      <c r="P213" s="2">
        <v>0.17399999999999999</v>
      </c>
      <c r="R213" s="4">
        <f t="shared" si="10"/>
        <v>28</v>
      </c>
      <c r="S213" s="4">
        <f t="shared" si="11"/>
        <v>28</v>
      </c>
      <c r="T213" s="2">
        <f t="shared" si="21"/>
        <v>0.29599999999999999</v>
      </c>
      <c r="U213" s="2">
        <f t="shared" si="19"/>
        <v>5.1380223999999997</v>
      </c>
      <c r="V213" s="2">
        <f t="shared" si="17"/>
        <v>2.5063523902439022</v>
      </c>
      <c r="W213" s="2">
        <f t="shared" si="20"/>
        <v>1.1811545747126435</v>
      </c>
      <c r="X213" t="s">
        <v>33</v>
      </c>
    </row>
    <row r="214" spans="2:31">
      <c r="B214" t="s">
        <v>88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0.154</v>
      </c>
      <c r="O214" s="2">
        <v>0.151</v>
      </c>
      <c r="P214" s="2">
        <v>9.8000000000000004E-2</v>
      </c>
      <c r="R214" s="4">
        <f t="shared" si="10"/>
        <v>28</v>
      </c>
      <c r="S214" s="4">
        <f t="shared" si="11"/>
        <v>28</v>
      </c>
      <c r="T214" s="2">
        <f t="shared" si="21"/>
        <v>0.40300000000000002</v>
      </c>
      <c r="U214" s="2">
        <f t="shared" si="19"/>
        <v>12.010961454545455</v>
      </c>
      <c r="V214" s="2">
        <f t="shared" si="17"/>
        <v>12.249589827814571</v>
      </c>
      <c r="W214" s="2">
        <f t="shared" si="20"/>
        <v>18.874367999999997</v>
      </c>
      <c r="X214" t="s">
        <v>59</v>
      </c>
    </row>
    <row r="215" spans="2:31">
      <c r="B215" t="s">
        <v>88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0.16800000000000001</v>
      </c>
      <c r="P215" s="2">
        <v>7.3999999999999996E-2</v>
      </c>
      <c r="R215" s="4">
        <f t="shared" si="10"/>
        <v>14</v>
      </c>
      <c r="S215" s="4">
        <f t="shared" si="11"/>
        <v>14</v>
      </c>
      <c r="T215" s="2">
        <f t="shared" si="21"/>
        <v>0.28200000000000003</v>
      </c>
      <c r="U215" s="2">
        <f t="shared" si="19"/>
        <v>5.1380223999999997</v>
      </c>
      <c r="V215" s="2">
        <f t="shared" si="17"/>
        <v>1.2233386666666666</v>
      </c>
      <c r="W215" s="2">
        <f t="shared" si="20"/>
        <v>2.7773094054054059</v>
      </c>
      <c r="X215" t="s">
        <v>33</v>
      </c>
    </row>
    <row r="216" spans="2:31">
      <c r="B216" t="s">
        <v>88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3.6999999999999998E-2</v>
      </c>
      <c r="O216" s="2">
        <v>5.7000000000000002E-2</v>
      </c>
      <c r="P216" s="2">
        <v>6.3E-2</v>
      </c>
      <c r="R216" s="4">
        <f t="shared" si="10"/>
        <v>14</v>
      </c>
      <c r="S216" s="4">
        <f t="shared" si="11"/>
        <v>14</v>
      </c>
      <c r="T216" s="2">
        <f t="shared" si="21"/>
        <v>0.157</v>
      </c>
      <c r="U216" s="2">
        <f t="shared" si="19"/>
        <v>5.5546188108108119</v>
      </c>
      <c r="V216" s="2">
        <f t="shared" si="17"/>
        <v>3.6056297543859648</v>
      </c>
      <c r="W216" s="2">
        <f t="shared" si="20"/>
        <v>3.2622364444444445</v>
      </c>
      <c r="X216" t="s">
        <v>61</v>
      </c>
    </row>
    <row r="217" spans="2:31">
      <c r="B217" t="s">
        <v>88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0.151</v>
      </c>
      <c r="O217" s="2">
        <v>0.15</v>
      </c>
      <c r="P217" s="2">
        <v>9.5000000000000001E-2</v>
      </c>
      <c r="R217" s="4">
        <f t="shared" si="10"/>
        <v>14</v>
      </c>
      <c r="S217" s="4">
        <f t="shared" si="11"/>
        <v>14</v>
      </c>
      <c r="T217" s="2">
        <f t="shared" si="21"/>
        <v>0.39600000000000002</v>
      </c>
      <c r="U217" s="2">
        <f t="shared" si="19"/>
        <v>12.249589827814571</v>
      </c>
      <c r="V217" s="2">
        <f t="shared" si="17"/>
        <v>12.331253760000003</v>
      </c>
      <c r="W217" s="2">
        <f t="shared" si="20"/>
        <v>19.47040067368421</v>
      </c>
      <c r="X217" t="s">
        <v>59</v>
      </c>
    </row>
    <row r="218" spans="2:31">
      <c r="B218" t="s">
        <v>88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8.2000000000000003E-2</v>
      </c>
      <c r="P218" s="2">
        <v>0.06</v>
      </c>
      <c r="R218" s="4">
        <f t="shared" si="10"/>
        <v>7</v>
      </c>
      <c r="S218" s="4">
        <f t="shared" si="11"/>
        <v>7</v>
      </c>
      <c r="T218" s="2">
        <f t="shared" si="21"/>
        <v>0.19700000000000001</v>
      </c>
      <c r="U218" s="2">
        <f t="shared" si="19"/>
        <v>3.7367435636363631</v>
      </c>
      <c r="V218" s="2">
        <f t="shared" si="17"/>
        <v>2.5063523902439022</v>
      </c>
      <c r="W218" s="2">
        <f t="shared" si="20"/>
        <v>3.425348266666667</v>
      </c>
      <c r="X218" t="s">
        <v>61</v>
      </c>
    </row>
    <row r="219" spans="2:31">
      <c r="B219" t="s">
        <v>88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5.1999999999999998E-2</v>
      </c>
      <c r="O219" s="2">
        <v>0.1</v>
      </c>
      <c r="P219" s="2">
        <v>0.06</v>
      </c>
      <c r="R219" s="4">
        <f t="shared" si="10"/>
        <v>7</v>
      </c>
      <c r="S219" s="4">
        <f t="shared" si="11"/>
        <v>7</v>
      </c>
      <c r="T219" s="2">
        <f t="shared" si="21"/>
        <v>0.21199999999999999</v>
      </c>
      <c r="U219" s="2">
        <f t="shared" si="19"/>
        <v>3.9523249230769233</v>
      </c>
      <c r="V219" s="2">
        <f t="shared" si="17"/>
        <v>2.0552089599999999</v>
      </c>
      <c r="W219" s="2">
        <f t="shared" si="20"/>
        <v>3.425348266666667</v>
      </c>
      <c r="X219" t="s">
        <v>61</v>
      </c>
    </row>
    <row r="220" spans="2:31">
      <c r="B220" t="s">
        <v>88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0.17899999999999999</v>
      </c>
      <c r="O220" s="2">
        <v>0.127</v>
      </c>
      <c r="P220" s="2">
        <v>0.14499999999999999</v>
      </c>
      <c r="R220" s="4">
        <f t="shared" si="10"/>
        <v>7</v>
      </c>
      <c r="S220" s="4">
        <f t="shared" si="11"/>
        <v>7</v>
      </c>
      <c r="T220" s="2">
        <f t="shared" si="21"/>
        <v>0.45099999999999996</v>
      </c>
      <c r="U220" s="2">
        <f t="shared" si="19"/>
        <v>4.5926457206703919</v>
      </c>
      <c r="V220" s="2">
        <f t="shared" si="17"/>
        <v>6.473099086614174</v>
      </c>
      <c r="W220" s="2">
        <f t="shared" si="20"/>
        <v>5.6695419586206892</v>
      </c>
      <c r="X220" t="s">
        <v>61</v>
      </c>
    </row>
    <row r="221" spans="2:31">
      <c r="B221" t="s">
        <v>88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0.222</v>
      </c>
      <c r="O221" s="2">
        <v>0.22700000000000001</v>
      </c>
      <c r="P221" s="2">
        <v>0.44900000000000001</v>
      </c>
      <c r="R221" s="4">
        <f t="shared" si="10"/>
        <v>56</v>
      </c>
      <c r="S221" s="4">
        <f t="shared" si="11"/>
        <v>56</v>
      </c>
      <c r="T221" s="2">
        <f t="shared" si="21"/>
        <v>0.89800000000000002</v>
      </c>
      <c r="U221" s="2">
        <f t="shared" si="19"/>
        <v>16.663856432432432</v>
      </c>
      <c r="V221" s="2">
        <f t="shared" si="17"/>
        <v>16.296811136563875</v>
      </c>
      <c r="W221" s="2">
        <f t="shared" si="20"/>
        <v>8.2391450512249449</v>
      </c>
      <c r="X221" t="s">
        <v>59</v>
      </c>
    </row>
    <row r="222" spans="2:31">
      <c r="B222" t="s">
        <v>88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0.06</v>
      </c>
      <c r="O222" s="2">
        <v>0.111</v>
      </c>
      <c r="P222" s="2">
        <v>0.185</v>
      </c>
      <c r="R222" s="4">
        <f t="shared" si="10"/>
        <v>28</v>
      </c>
      <c r="S222" s="4">
        <f t="shared" si="11"/>
        <v>28</v>
      </c>
      <c r="T222" s="2">
        <f t="shared" si="21"/>
        <v>0.35599999999999998</v>
      </c>
      <c r="U222" s="2">
        <f t="shared" si="19"/>
        <v>6.8506965333333341</v>
      </c>
      <c r="V222" s="2">
        <f t="shared" si="17"/>
        <v>3.7030792072072072</v>
      </c>
      <c r="W222" s="2">
        <f t="shared" si="20"/>
        <v>2.2218475243243243</v>
      </c>
      <c r="X222" t="s">
        <v>33</v>
      </c>
    </row>
    <row r="223" spans="2:31">
      <c r="B223" t="s">
        <v>88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0.16300000000000001</v>
      </c>
      <c r="O223" s="2">
        <v>0.16300000000000001</v>
      </c>
      <c r="P223" s="2">
        <v>0.16200000000000001</v>
      </c>
      <c r="R223" s="4">
        <f t="shared" si="10"/>
        <v>28</v>
      </c>
      <c r="S223" s="4">
        <f t="shared" si="11"/>
        <v>28</v>
      </c>
      <c r="T223" s="2">
        <f t="shared" si="21"/>
        <v>0.48799999999999999</v>
      </c>
      <c r="U223" s="2">
        <f t="shared" si="19"/>
        <v>22.695559067484659</v>
      </c>
      <c r="V223" s="2">
        <f t="shared" si="17"/>
        <v>22.695559067484659</v>
      </c>
      <c r="W223" s="2">
        <f t="shared" si="20"/>
        <v>22.835655111111109</v>
      </c>
      <c r="X223" t="s">
        <v>59</v>
      </c>
    </row>
    <row r="224" spans="2:31">
      <c r="B224" t="s">
        <v>88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0.18099999999999999</v>
      </c>
      <c r="P224" s="2">
        <v>8.6999999999999994E-2</v>
      </c>
      <c r="R224" s="4">
        <f t="shared" si="10"/>
        <v>14</v>
      </c>
      <c r="S224" s="4">
        <f t="shared" si="11"/>
        <v>14</v>
      </c>
      <c r="T224" s="2">
        <f t="shared" si="21"/>
        <v>0.32899999999999996</v>
      </c>
      <c r="U224" s="2">
        <f t="shared" si="19"/>
        <v>6.738390032786886</v>
      </c>
      <c r="V224" s="2">
        <f t="shared" si="17"/>
        <v>2.2709491270718232</v>
      </c>
      <c r="W224" s="2">
        <f t="shared" si="20"/>
        <v>4.724618298850574</v>
      </c>
      <c r="X224" t="s">
        <v>33</v>
      </c>
    </row>
    <row r="225" spans="2:24">
      <c r="B225" t="s">
        <v>88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8.1000000000000003E-2</v>
      </c>
      <c r="R225" s="4">
        <f t="shared" si="10"/>
        <v>14</v>
      </c>
      <c r="S225" s="4">
        <f t="shared" si="11"/>
        <v>14</v>
      </c>
      <c r="T225" s="2">
        <f t="shared" si="21"/>
        <v>0.20500000000000002</v>
      </c>
      <c r="U225" s="2">
        <f t="shared" si="19"/>
        <v>6.738390032786886</v>
      </c>
      <c r="V225" s="2">
        <f t="shared" si="17"/>
        <v>6.524472888888889</v>
      </c>
      <c r="W225" s="2">
        <f t="shared" si="20"/>
        <v>5.0745900246913571</v>
      </c>
      <c r="X225" t="s">
        <v>33</v>
      </c>
    </row>
    <row r="226" spans="2:24">
      <c r="B226" t="s">
        <v>88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0.154</v>
      </c>
      <c r="O226" s="2">
        <v>0.153</v>
      </c>
      <c r="P226" s="2">
        <v>0.156</v>
      </c>
      <c r="R226" s="4">
        <f t="shared" si="10"/>
        <v>14</v>
      </c>
      <c r="S226" s="4">
        <f t="shared" si="11"/>
        <v>14</v>
      </c>
      <c r="T226" s="2">
        <f t="shared" si="21"/>
        <v>0.46299999999999997</v>
      </c>
      <c r="U226" s="2">
        <f t="shared" si="19"/>
        <v>24.021922909090911</v>
      </c>
      <c r="V226" s="2">
        <f t="shared" si="17"/>
        <v>24.178928941176469</v>
      </c>
      <c r="W226" s="2">
        <f t="shared" si="20"/>
        <v>23.713949538461538</v>
      </c>
      <c r="X226" t="s">
        <v>59</v>
      </c>
    </row>
    <row r="227" spans="2:24">
      <c r="B227" t="s">
        <v>88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0.129</v>
      </c>
      <c r="P227" s="2">
        <v>0.113</v>
      </c>
      <c r="R227" s="4">
        <f t="shared" si="10"/>
        <v>7</v>
      </c>
      <c r="S227" s="4">
        <f t="shared" si="11"/>
        <v>7</v>
      </c>
      <c r="T227" s="2">
        <f t="shared" si="21"/>
        <v>0.30399999999999999</v>
      </c>
      <c r="U227" s="2">
        <f t="shared" si="19"/>
        <v>6.6297063225806445</v>
      </c>
      <c r="V227" s="2">
        <f t="shared" si="17"/>
        <v>3.1863704806201554</v>
      </c>
      <c r="W227" s="2">
        <f t="shared" si="20"/>
        <v>3.6375379823008847</v>
      </c>
      <c r="X227" t="s">
        <v>33</v>
      </c>
    </row>
    <row r="228" spans="2:24">
      <c r="B228" t="s">
        <v>88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7.0999999999999994E-2</v>
      </c>
      <c r="O228" s="2">
        <v>7.6999999999999999E-2</v>
      </c>
      <c r="P228" s="2">
        <v>0.107</v>
      </c>
      <c r="R228" s="4">
        <f t="shared" si="10"/>
        <v>7</v>
      </c>
      <c r="S228" s="4">
        <f t="shared" si="11"/>
        <v>7</v>
      </c>
      <c r="T228" s="2">
        <f t="shared" si="21"/>
        <v>0.255</v>
      </c>
      <c r="U228" s="2">
        <f t="shared" si="19"/>
        <v>5.7893210140845079</v>
      </c>
      <c r="V228" s="2">
        <f t="shared" si="17"/>
        <v>5.3382050909090912</v>
      </c>
      <c r="W228" s="2">
        <f t="shared" si="20"/>
        <v>3.8415120747663551</v>
      </c>
      <c r="X228" t="s">
        <v>61</v>
      </c>
    </row>
    <row r="229" spans="2:24">
      <c r="B229" t="s">
        <v>88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0.22900000000000001</v>
      </c>
      <c r="O229" s="2">
        <v>0.21199999999999999</v>
      </c>
      <c r="P229" s="2">
        <v>0.26300000000000001</v>
      </c>
      <c r="R229" s="4">
        <f t="shared" si="10"/>
        <v>7</v>
      </c>
      <c r="S229" s="4">
        <f t="shared" si="11"/>
        <v>7</v>
      </c>
      <c r="T229" s="2">
        <f t="shared" si="21"/>
        <v>0.70399999999999996</v>
      </c>
      <c r="U229" s="2">
        <f t="shared" si="19"/>
        <v>7.1797692925764194</v>
      </c>
      <c r="V229" s="2">
        <f t="shared" si="17"/>
        <v>7.755505509433962</v>
      </c>
      <c r="W229" s="2">
        <f t="shared" si="20"/>
        <v>6.2515861901140681</v>
      </c>
      <c r="X229" t="s">
        <v>61</v>
      </c>
    </row>
    <row r="230" spans="2:24">
      <c r="B230" s="1" t="s">
        <v>86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0.37</v>
      </c>
      <c r="O230" s="2" t="s">
        <v>55</v>
      </c>
      <c r="P230" s="2">
        <v>0.44400000000000001</v>
      </c>
      <c r="R230" s="4">
        <f t="shared" si="10"/>
        <v>349</v>
      </c>
      <c r="S230" s="4">
        <f t="shared" si="11"/>
        <v>80</v>
      </c>
      <c r="T230" s="2">
        <f>N230+P230</f>
        <v>0.81400000000000006</v>
      </c>
      <c r="U230" s="2">
        <f t="shared" si="19"/>
        <v>3.8635243243243242</v>
      </c>
      <c r="V230" s="2" t="s">
        <v>55</v>
      </c>
      <c r="W230" s="2">
        <f t="shared" si="20"/>
        <v>3.2196036036036033</v>
      </c>
      <c r="X230" t="s">
        <v>33</v>
      </c>
    </row>
    <row r="231" spans="2:24">
      <c r="B231" s="1" t="s">
        <v>86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2.3439999999999999</v>
      </c>
      <c r="O231" s="2">
        <v>2.4049999999999998</v>
      </c>
      <c r="P231" s="2">
        <v>3.7269999999999999</v>
      </c>
      <c r="R231" s="4">
        <f t="shared" si="10"/>
        <v>350</v>
      </c>
      <c r="S231" s="4">
        <f t="shared" si="11"/>
        <v>80</v>
      </c>
      <c r="T231" s="2">
        <f t="shared" ref="T231:T269" si="22">N231+O231+P231</f>
        <v>8.4759999999999991</v>
      </c>
      <c r="U231" s="2">
        <f t="shared" si="19"/>
        <v>14.091358361774747</v>
      </c>
      <c r="V231" s="2">
        <f t="shared" ref="V231:V269" si="23">(2*$R231*$S231*$F231*$G231*$E231*$I231*$H231)/(O231/1000)/10^12</f>
        <v>13.733947609147609</v>
      </c>
      <c r="W231" s="2">
        <f t="shared" si="20"/>
        <v>8.862394419103838</v>
      </c>
      <c r="X231" t="s">
        <v>59</v>
      </c>
    </row>
    <row r="232" spans="2:24">
      <c r="B232" s="1" t="s">
        <v>86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3.1579999999999999</v>
      </c>
      <c r="O232" s="2">
        <v>6.26</v>
      </c>
      <c r="P232" s="2">
        <v>3.4460000000000002</v>
      </c>
      <c r="R232" s="4">
        <f t="shared" si="10"/>
        <v>174</v>
      </c>
      <c r="S232" s="4">
        <f t="shared" si="11"/>
        <v>39</v>
      </c>
      <c r="T232" s="2">
        <f t="shared" si="22"/>
        <v>12.863999999999999</v>
      </c>
      <c r="U232" s="2">
        <f t="shared" si="19"/>
        <v>14.082561621279291</v>
      </c>
      <c r="V232" s="2">
        <f t="shared" si="23"/>
        <v>7.1042699041533544</v>
      </c>
      <c r="W232" s="2">
        <f t="shared" si="20"/>
        <v>12.905609286128843</v>
      </c>
      <c r="X232" t="s">
        <v>33</v>
      </c>
    </row>
    <row r="233" spans="2:24">
      <c r="B233" s="1" t="s">
        <v>86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1.24</v>
      </c>
      <c r="O233" s="2">
        <v>1.1890000000000001</v>
      </c>
      <c r="P233" s="2">
        <v>1.2310000000000001</v>
      </c>
      <c r="R233" s="4">
        <f t="shared" si="10"/>
        <v>175</v>
      </c>
      <c r="S233" s="4">
        <f t="shared" si="11"/>
        <v>40</v>
      </c>
      <c r="T233" s="2">
        <f t="shared" si="22"/>
        <v>3.66</v>
      </c>
      <c r="U233" s="2">
        <f t="shared" si="19"/>
        <v>26.637212903225805</v>
      </c>
      <c r="V233" s="2">
        <f t="shared" si="23"/>
        <v>27.779767872161482</v>
      </c>
      <c r="W233" s="2">
        <f t="shared" si="20"/>
        <v>26.831961007311126</v>
      </c>
      <c r="X233" t="s">
        <v>59</v>
      </c>
    </row>
    <row r="234" spans="2:24">
      <c r="B234" s="1" t="s">
        <v>86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3.2530000000000001</v>
      </c>
      <c r="O234" s="2">
        <v>4.5759999999999996</v>
      </c>
      <c r="P234" s="2">
        <v>3.113</v>
      </c>
      <c r="R234" s="4">
        <f t="shared" si="10"/>
        <v>87</v>
      </c>
      <c r="S234" s="4">
        <f t="shared" si="11"/>
        <v>19</v>
      </c>
      <c r="T234" s="2">
        <f t="shared" si="22"/>
        <v>10.942</v>
      </c>
      <c r="U234" s="2">
        <f t="shared" si="19"/>
        <v>13.320751060559482</v>
      </c>
      <c r="V234" s="2">
        <f t="shared" si="23"/>
        <v>9.4694937062937079</v>
      </c>
      <c r="W234" s="2">
        <f t="shared" si="20"/>
        <v>13.919821137166721</v>
      </c>
      <c r="X234" t="s">
        <v>84</v>
      </c>
    </row>
    <row r="235" spans="2:24">
      <c r="B235" s="1" t="s">
        <v>86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0.94299999999999995</v>
      </c>
      <c r="O235" s="2">
        <v>0.92500000000000004</v>
      </c>
      <c r="P235" s="2">
        <v>0.872</v>
      </c>
      <c r="R235" s="4">
        <f t="shared" si="10"/>
        <v>84</v>
      </c>
      <c r="S235" s="4">
        <f t="shared" si="11"/>
        <v>20</v>
      </c>
      <c r="T235" s="2">
        <f t="shared" si="22"/>
        <v>2.7399999999999998</v>
      </c>
      <c r="U235" s="2">
        <f t="shared" si="19"/>
        <v>33.625597285259815</v>
      </c>
      <c r="V235" s="2">
        <f t="shared" si="23"/>
        <v>34.279933232432427</v>
      </c>
      <c r="W235" s="2">
        <f t="shared" si="20"/>
        <v>36.36346128440367</v>
      </c>
      <c r="X235" t="s">
        <v>59</v>
      </c>
    </row>
    <row r="236" spans="2:24">
      <c r="B236" s="1" t="s">
        <v>86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3.26</v>
      </c>
      <c r="O236" s="2">
        <v>3.7389999999999999</v>
      </c>
      <c r="P236" s="2">
        <v>2.8719999999999999</v>
      </c>
      <c r="R236" s="4">
        <f t="shared" si="10"/>
        <v>41</v>
      </c>
      <c r="S236" s="4">
        <f t="shared" si="11"/>
        <v>9</v>
      </c>
      <c r="T236" s="2">
        <f t="shared" si="22"/>
        <v>9.8709999999999987</v>
      </c>
      <c r="U236" s="2">
        <f t="shared" si="19"/>
        <v>11.868851042944785</v>
      </c>
      <c r="V236" s="2">
        <f t="shared" si="23"/>
        <v>10.34834297940626</v>
      </c>
      <c r="W236" s="2">
        <f t="shared" si="20"/>
        <v>13.472303064066852</v>
      </c>
      <c r="X236" t="s">
        <v>84</v>
      </c>
    </row>
    <row r="237" spans="2:24">
      <c r="B237" s="1" t="s">
        <v>86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1.131</v>
      </c>
      <c r="O237" s="2">
        <v>1.107</v>
      </c>
      <c r="P237" s="2">
        <v>0.96899999999999997</v>
      </c>
      <c r="R237" s="4">
        <f t="shared" si="10"/>
        <v>42</v>
      </c>
      <c r="S237" s="4">
        <f t="shared" si="11"/>
        <v>10</v>
      </c>
      <c r="T237" s="2">
        <f t="shared" si="22"/>
        <v>3.2069999999999999</v>
      </c>
      <c r="U237" s="2">
        <f t="shared" si="19"/>
        <v>28.036196498673739</v>
      </c>
      <c r="V237" s="2">
        <f t="shared" si="23"/>
        <v>28.644027317073171</v>
      </c>
      <c r="W237" s="2">
        <f t="shared" si="20"/>
        <v>32.723362476780181</v>
      </c>
      <c r="X237" t="s">
        <v>59</v>
      </c>
    </row>
    <row r="238" spans="2:24">
      <c r="B238" s="1" t="s">
        <v>90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0.14699999999999999</v>
      </c>
      <c r="O238" s="2">
        <v>0.14699999999999999</v>
      </c>
      <c r="P238" s="2">
        <v>0.184</v>
      </c>
      <c r="R238" s="4">
        <f t="shared" si="10"/>
        <v>112</v>
      </c>
      <c r="S238" s="4">
        <f t="shared" si="11"/>
        <v>112</v>
      </c>
      <c r="T238" s="2">
        <f t="shared" si="22"/>
        <v>0.47799999999999998</v>
      </c>
      <c r="U238" s="2">
        <f t="shared" si="19"/>
        <v>5.5924053333333337</v>
      </c>
      <c r="V238" s="2">
        <f t="shared" si="23"/>
        <v>5.5924053333333337</v>
      </c>
      <c r="W238" s="2">
        <f t="shared" si="20"/>
        <v>4.4678455652173916</v>
      </c>
      <c r="X238" t="s">
        <v>61</v>
      </c>
    </row>
    <row r="239" spans="2:24">
      <c r="B239" s="1" t="s">
        <v>90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9.2999999999999999E-2</v>
      </c>
      <c r="O239" s="2">
        <v>0.11799999999999999</v>
      </c>
      <c r="P239" s="2">
        <v>0.185</v>
      </c>
      <c r="R239" s="4">
        <f t="shared" si="10"/>
        <v>56</v>
      </c>
      <c r="S239" s="4">
        <f t="shared" si="11"/>
        <v>56</v>
      </c>
      <c r="T239" s="2">
        <f t="shared" si="22"/>
        <v>0.39600000000000002</v>
      </c>
      <c r="U239" s="2">
        <f t="shared" si="19"/>
        <v>8.8396084301075266</v>
      </c>
      <c r="V239" s="2">
        <f t="shared" si="23"/>
        <v>6.9668100338983052</v>
      </c>
      <c r="W239" s="2">
        <f t="shared" si="20"/>
        <v>4.4436950486486486</v>
      </c>
      <c r="X239" t="s">
        <v>33</v>
      </c>
    </row>
    <row r="240" spans="2:24">
      <c r="B240" s="1" t="s">
        <v>90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0.11</v>
      </c>
      <c r="O240" s="2">
        <v>9.0999999999999998E-2</v>
      </c>
      <c r="P240" s="2">
        <v>0.216</v>
      </c>
      <c r="R240" s="4">
        <f t="shared" si="10"/>
        <v>56</v>
      </c>
      <c r="S240" s="4">
        <f t="shared" si="11"/>
        <v>56</v>
      </c>
      <c r="T240" s="2">
        <f t="shared" si="22"/>
        <v>0.41700000000000004</v>
      </c>
      <c r="U240" s="2">
        <f t="shared" ref="U240:U269" si="24">(2*$R240*$S240*$F240*$G240*$E240*$I240*$H240)/(N240/1000)/10^12</f>
        <v>7.4734871272727261</v>
      </c>
      <c r="V240" s="2">
        <f t="shared" si="23"/>
        <v>9.0338855384615382</v>
      </c>
      <c r="W240" s="2">
        <f t="shared" ref="W240:W269" si="25">(2*$R240*$S240*$F240*$G240*$E240*$I240*$H240)/(P240/1000)/10^12</f>
        <v>3.8059425185185187</v>
      </c>
      <c r="X240" t="s">
        <v>61</v>
      </c>
    </row>
    <row r="241" spans="2:24">
      <c r="B241" s="1" t="s">
        <v>90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6.4000000000000001E-2</v>
      </c>
      <c r="O241" s="2">
        <v>0.14499999999999999</v>
      </c>
      <c r="P241" s="2">
        <v>0.114</v>
      </c>
      <c r="R241" s="4">
        <f t="shared" ref="R241:R269" si="26">1+ROUNDDOWN((($C241-$H241+2*$J241)/$L241),0)</f>
        <v>28</v>
      </c>
      <c r="S241" s="4">
        <f t="shared" ref="S241:S269" si="27">1+ROUNDDOWN((($D241-$I241+2*$K241)/$M241),0)</f>
        <v>28</v>
      </c>
      <c r="T241" s="2">
        <f t="shared" si="22"/>
        <v>0.32300000000000001</v>
      </c>
      <c r="U241" s="2">
        <f t="shared" si="24"/>
        <v>6.4225279999999998</v>
      </c>
      <c r="V241" s="2">
        <f t="shared" si="23"/>
        <v>2.8347709793103446</v>
      </c>
      <c r="W241" s="2">
        <f t="shared" si="25"/>
        <v>3.6056297543859648</v>
      </c>
      <c r="X241" t="s">
        <v>33</v>
      </c>
    </row>
    <row r="242" spans="2:24">
      <c r="B242" s="1" t="s">
        <v>90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8.5000000000000006E-2</v>
      </c>
      <c r="O242" s="2">
        <v>0.106</v>
      </c>
      <c r="P242" s="2">
        <v>0.17</v>
      </c>
      <c r="R242" s="4">
        <f t="shared" si="26"/>
        <v>28</v>
      </c>
      <c r="S242" s="4">
        <f t="shared" si="27"/>
        <v>28</v>
      </c>
      <c r="T242" s="2">
        <f t="shared" si="22"/>
        <v>0.36099999999999999</v>
      </c>
      <c r="U242" s="2">
        <f t="shared" si="24"/>
        <v>9.6715715764705887</v>
      </c>
      <c r="V242" s="2">
        <f t="shared" si="23"/>
        <v>7.755505509433962</v>
      </c>
      <c r="W242" s="2">
        <f t="shared" si="25"/>
        <v>4.8357857882352944</v>
      </c>
      <c r="X242" t="s">
        <v>33</v>
      </c>
    </row>
    <row r="243" spans="2:24">
      <c r="B243" s="1" t="s">
        <v>90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8.5000000000000006E-2</v>
      </c>
      <c r="P243" s="2">
        <v>0.13700000000000001</v>
      </c>
      <c r="R243" s="4">
        <f t="shared" si="26"/>
        <v>28</v>
      </c>
      <c r="S243" s="4">
        <f t="shared" si="27"/>
        <v>28</v>
      </c>
      <c r="T243" s="2">
        <f t="shared" si="22"/>
        <v>0.32600000000000001</v>
      </c>
      <c r="U243" s="2">
        <f t="shared" si="24"/>
        <v>7.9046498461538466</v>
      </c>
      <c r="V243" s="2">
        <f t="shared" si="23"/>
        <v>9.6715715764705887</v>
      </c>
      <c r="W243" s="2">
        <f t="shared" si="25"/>
        <v>6.0006101021897802</v>
      </c>
      <c r="X243" t="s">
        <v>33</v>
      </c>
    </row>
    <row r="244" spans="2:24">
      <c r="B244" s="1" t="s">
        <v>90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7.0999999999999994E-2</v>
      </c>
      <c r="O244" s="2">
        <v>0.13200000000000001</v>
      </c>
      <c r="P244" s="2">
        <v>8.6999999999999994E-2</v>
      </c>
      <c r="R244" s="4">
        <f t="shared" si="26"/>
        <v>14</v>
      </c>
      <c r="S244" s="4">
        <f t="shared" si="27"/>
        <v>14</v>
      </c>
      <c r="T244" s="2">
        <f t="shared" si="22"/>
        <v>0.29000000000000004</v>
      </c>
      <c r="U244" s="2">
        <f t="shared" si="24"/>
        <v>5.7893210140845079</v>
      </c>
      <c r="V244" s="2">
        <f t="shared" si="23"/>
        <v>3.1139529696969692</v>
      </c>
      <c r="W244" s="2">
        <f t="shared" si="25"/>
        <v>4.724618298850574</v>
      </c>
      <c r="X244" t="s">
        <v>61</v>
      </c>
    </row>
    <row r="245" spans="2:24">
      <c r="B245" s="1" t="s">
        <v>90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0.10299999999999999</v>
      </c>
      <c r="O245" s="2">
        <v>0.191</v>
      </c>
      <c r="P245" s="2">
        <v>0.121</v>
      </c>
      <c r="R245" s="4">
        <f t="shared" si="26"/>
        <v>14</v>
      </c>
      <c r="S245" s="4">
        <f t="shared" si="27"/>
        <v>14</v>
      </c>
      <c r="T245" s="2">
        <f t="shared" si="22"/>
        <v>0.41499999999999998</v>
      </c>
      <c r="U245" s="2">
        <f t="shared" si="24"/>
        <v>7.9813940194174755</v>
      </c>
      <c r="V245" s="2">
        <f t="shared" si="23"/>
        <v>4.3041025340314132</v>
      </c>
      <c r="W245" s="2">
        <f t="shared" si="25"/>
        <v>6.7940792066115705</v>
      </c>
      <c r="X245" t="s">
        <v>33</v>
      </c>
    </row>
    <row r="246" spans="2:24">
      <c r="B246" s="1" t="s">
        <v>90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0.188</v>
      </c>
      <c r="O246" s="2">
        <v>0.34300000000000003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0.75600000000000001</v>
      </c>
      <c r="U246" s="2">
        <f t="shared" si="24"/>
        <v>8.7455700425531919</v>
      </c>
      <c r="V246" s="2">
        <f t="shared" si="23"/>
        <v>4.7934902857142854</v>
      </c>
      <c r="W246" s="2">
        <f t="shared" si="25"/>
        <v>7.3074096355555556</v>
      </c>
      <c r="X246" t="s">
        <v>61</v>
      </c>
    </row>
    <row r="247" spans="2:24">
      <c r="B247" s="1" t="s">
        <v>90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0.122</v>
      </c>
      <c r="O247" s="2">
        <v>0.107</v>
      </c>
      <c r="P247" s="2">
        <v>0.12</v>
      </c>
      <c r="R247" s="4">
        <f t="shared" si="26"/>
        <v>14</v>
      </c>
      <c r="S247" s="4">
        <f t="shared" si="27"/>
        <v>14</v>
      </c>
      <c r="T247" s="2">
        <f t="shared" si="22"/>
        <v>0.34899999999999998</v>
      </c>
      <c r="U247" s="2">
        <f t="shared" si="24"/>
        <v>6.738390032786886</v>
      </c>
      <c r="V247" s="2">
        <f t="shared" si="23"/>
        <v>7.6830241495327103</v>
      </c>
      <c r="W247" s="2">
        <f t="shared" si="25"/>
        <v>6.8506965333333341</v>
      </c>
      <c r="X247" t="s">
        <v>61</v>
      </c>
    </row>
    <row r="248" spans="2:24">
      <c r="B248" s="1" t="s">
        <v>90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0.105</v>
      </c>
      <c r="O248" s="2">
        <v>0.191</v>
      </c>
      <c r="P248" s="2">
        <v>0.17199999999999999</v>
      </c>
      <c r="R248" s="4">
        <f t="shared" si="26"/>
        <v>14</v>
      </c>
      <c r="S248" s="4">
        <f t="shared" si="27"/>
        <v>14</v>
      </c>
      <c r="T248" s="2">
        <f t="shared" si="22"/>
        <v>0.46799999999999997</v>
      </c>
      <c r="U248" s="2">
        <f t="shared" si="24"/>
        <v>7.8293674666666666</v>
      </c>
      <c r="V248" s="2">
        <f t="shared" si="23"/>
        <v>4.3041025340314132</v>
      </c>
      <c r="W248" s="2">
        <f t="shared" si="25"/>
        <v>4.7795557209302331</v>
      </c>
      <c r="X248" t="s">
        <v>61</v>
      </c>
    </row>
    <row r="249" spans="2:24">
      <c r="B249" s="1" t="s">
        <v>90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9.4E-2</v>
      </c>
      <c r="O249" s="2">
        <v>0.09</v>
      </c>
      <c r="P249" s="2">
        <v>9.9000000000000005E-2</v>
      </c>
      <c r="R249" s="4">
        <f t="shared" si="26"/>
        <v>7</v>
      </c>
      <c r="S249" s="4">
        <f t="shared" si="27"/>
        <v>7</v>
      </c>
      <c r="T249" s="2">
        <f t="shared" si="22"/>
        <v>0.28300000000000003</v>
      </c>
      <c r="U249" s="2">
        <f t="shared" si="24"/>
        <v>4.372785021276596</v>
      </c>
      <c r="V249" s="2">
        <f t="shared" si="23"/>
        <v>4.567131022222223</v>
      </c>
      <c r="W249" s="2">
        <f t="shared" si="25"/>
        <v>4.1519372929292926</v>
      </c>
      <c r="X249" t="s">
        <v>61</v>
      </c>
    </row>
    <row r="250" spans="2:24">
      <c r="B250" s="1" t="s">
        <v>90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0.28100000000000003</v>
      </c>
      <c r="O250" s="2">
        <v>0.24299999999999999</v>
      </c>
      <c r="P250" s="2">
        <v>0.151</v>
      </c>
      <c r="R250" s="4">
        <f t="shared" si="26"/>
        <v>7</v>
      </c>
      <c r="S250" s="4">
        <f t="shared" si="27"/>
        <v>7</v>
      </c>
      <c r="T250" s="2">
        <f t="shared" si="22"/>
        <v>0.67500000000000004</v>
      </c>
      <c r="U250" s="2">
        <f t="shared" si="24"/>
        <v>6.5825198007117418</v>
      </c>
      <c r="V250" s="2">
        <f t="shared" si="23"/>
        <v>7.6118850370370374</v>
      </c>
      <c r="W250" s="2">
        <f t="shared" si="25"/>
        <v>12.249589827814571</v>
      </c>
      <c r="X250" t="s">
        <v>59</v>
      </c>
    </row>
    <row r="251" spans="2:24">
      <c r="B251" s="1" t="s">
        <v>90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0.11700000000000001</v>
      </c>
      <c r="O251" s="2">
        <v>0.23799999999999999</v>
      </c>
      <c r="P251" s="2">
        <v>0.14899999999999999</v>
      </c>
      <c r="R251" s="4">
        <f t="shared" si="26"/>
        <v>7</v>
      </c>
      <c r="S251" s="4">
        <f t="shared" si="27"/>
        <v>7</v>
      </c>
      <c r="T251" s="2">
        <f t="shared" si="22"/>
        <v>0.504</v>
      </c>
      <c r="U251" s="2">
        <f t="shared" si="24"/>
        <v>7.0263554188034183</v>
      </c>
      <c r="V251" s="2">
        <f t="shared" si="23"/>
        <v>3.454132705882353</v>
      </c>
      <c r="W251" s="2">
        <f t="shared" si="25"/>
        <v>5.5173394899328869</v>
      </c>
      <c r="X251" s="1" t="s">
        <v>33</v>
      </c>
    </row>
    <row r="252" spans="2:24">
      <c r="B252" s="1" t="s">
        <v>90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0.193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0.7370000000000001</v>
      </c>
      <c r="U252" s="2">
        <f t="shared" si="24"/>
        <v>8.5190008704663214</v>
      </c>
      <c r="V252" s="2">
        <f t="shared" si="23"/>
        <v>5.9142703884892081</v>
      </c>
      <c r="W252" s="2">
        <f t="shared" si="25"/>
        <v>6.1810795789473678</v>
      </c>
      <c r="X252" t="s">
        <v>33</v>
      </c>
    </row>
    <row r="253" spans="2:24">
      <c r="B253" s="1" t="s">
        <v>90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0.18099999999999999</v>
      </c>
      <c r="O253" s="2">
        <v>0.11</v>
      </c>
      <c r="P253" s="2">
        <v>0.14199999999999999</v>
      </c>
      <c r="R253" s="4">
        <f t="shared" si="26"/>
        <v>7</v>
      </c>
      <c r="S253" s="4">
        <f t="shared" si="27"/>
        <v>7</v>
      </c>
      <c r="T253" s="2">
        <f t="shared" si="22"/>
        <v>0.43299999999999994</v>
      </c>
      <c r="U253" s="2">
        <f t="shared" si="24"/>
        <v>4.5418982541436463</v>
      </c>
      <c r="V253" s="2">
        <f t="shared" si="23"/>
        <v>7.4734871272727261</v>
      </c>
      <c r="W253" s="2">
        <f t="shared" si="25"/>
        <v>5.7893210140845079</v>
      </c>
      <c r="X253" t="s">
        <v>61</v>
      </c>
    </row>
    <row r="254" spans="2:24">
      <c r="B254" s="1" t="s">
        <v>90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0.27</v>
      </c>
      <c r="P254" s="2">
        <v>0.58499999999999996</v>
      </c>
      <c r="R254" s="4">
        <f t="shared" si="26"/>
        <v>112</v>
      </c>
      <c r="S254" s="4">
        <f t="shared" si="27"/>
        <v>112</v>
      </c>
      <c r="T254" s="2">
        <f t="shared" si="22"/>
        <v>1.127</v>
      </c>
      <c r="U254" s="2">
        <f t="shared" si="24"/>
        <v>6.0447322352941182</v>
      </c>
      <c r="V254" s="2">
        <f t="shared" si="23"/>
        <v>6.0895080296296298</v>
      </c>
      <c r="W254" s="2">
        <f t="shared" si="25"/>
        <v>2.8105421675213678</v>
      </c>
      <c r="X254" t="s">
        <v>61</v>
      </c>
    </row>
    <row r="255" spans="2:24">
      <c r="B255" s="1" t="s">
        <v>90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0.16400000000000001</v>
      </c>
      <c r="O255" s="2">
        <v>0.20499999999999999</v>
      </c>
      <c r="P255" s="2">
        <v>0.27700000000000002</v>
      </c>
      <c r="R255" s="4">
        <f t="shared" si="26"/>
        <v>56</v>
      </c>
      <c r="S255" s="4">
        <f t="shared" si="27"/>
        <v>56</v>
      </c>
      <c r="T255" s="2">
        <f t="shared" si="22"/>
        <v>0.64600000000000002</v>
      </c>
      <c r="U255" s="2">
        <f t="shared" si="24"/>
        <v>10.025409560975609</v>
      </c>
      <c r="V255" s="2">
        <f t="shared" si="23"/>
        <v>8.0203276487804889</v>
      </c>
      <c r="W255" s="2">
        <f t="shared" si="25"/>
        <v>5.9356215451263532</v>
      </c>
      <c r="X255" s="1" t="s">
        <v>33</v>
      </c>
    </row>
    <row r="256" spans="2:24">
      <c r="B256" s="1" t="s">
        <v>90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0.21199999999999999</v>
      </c>
      <c r="O256" s="2">
        <v>0.16400000000000001</v>
      </c>
      <c r="P256" s="2">
        <v>0.38300000000000001</v>
      </c>
      <c r="R256" s="4">
        <f t="shared" si="26"/>
        <v>56</v>
      </c>
      <c r="S256" s="4">
        <f t="shared" si="27"/>
        <v>56</v>
      </c>
      <c r="T256" s="2">
        <f t="shared" si="22"/>
        <v>0.75900000000000001</v>
      </c>
      <c r="U256" s="2">
        <f t="shared" si="24"/>
        <v>7.755505509433962</v>
      </c>
      <c r="V256" s="2">
        <f t="shared" si="23"/>
        <v>10.025409560975609</v>
      </c>
      <c r="W256" s="2">
        <f t="shared" si="25"/>
        <v>4.2928646684073106</v>
      </c>
      <c r="X256" t="s">
        <v>61</v>
      </c>
    </row>
    <row r="257" spans="2:24">
      <c r="B257" s="1" t="s">
        <v>90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0.106</v>
      </c>
      <c r="O257" s="2">
        <v>0.251</v>
      </c>
      <c r="P257" s="2">
        <v>0.151</v>
      </c>
      <c r="R257" s="4">
        <f t="shared" si="26"/>
        <v>28</v>
      </c>
      <c r="S257" s="4">
        <f t="shared" si="27"/>
        <v>28</v>
      </c>
      <c r="T257" s="2">
        <f t="shared" si="22"/>
        <v>0.50800000000000001</v>
      </c>
      <c r="U257" s="2">
        <f t="shared" si="24"/>
        <v>7.755505509433962</v>
      </c>
      <c r="V257" s="2">
        <f t="shared" si="23"/>
        <v>3.2752334023904384</v>
      </c>
      <c r="W257" s="2">
        <f t="shared" si="25"/>
        <v>5.4442621456953653</v>
      </c>
      <c r="X257" s="1" t="s">
        <v>33</v>
      </c>
    </row>
    <row r="258" spans="2:24">
      <c r="B258" s="1" t="s">
        <v>90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0.14299999999999999</v>
      </c>
      <c r="O258" s="2">
        <v>0.19400000000000001</v>
      </c>
      <c r="P258" s="2">
        <v>0.251</v>
      </c>
      <c r="R258" s="4">
        <f t="shared" si="26"/>
        <v>28</v>
      </c>
      <c r="S258" s="4">
        <f t="shared" si="27"/>
        <v>28</v>
      </c>
      <c r="T258" s="2">
        <f t="shared" si="22"/>
        <v>0.58799999999999997</v>
      </c>
      <c r="U258" s="2">
        <f t="shared" si="24"/>
        <v>11.497672503496506</v>
      </c>
      <c r="V258" s="2">
        <f t="shared" si="23"/>
        <v>8.4750884948453606</v>
      </c>
      <c r="W258" s="2">
        <f t="shared" si="25"/>
        <v>6.5504668047808767</v>
      </c>
      <c r="X258" s="1" t="s">
        <v>33</v>
      </c>
    </row>
    <row r="259" spans="2:24">
      <c r="B259" s="1" t="s">
        <v>90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0.17299999999999999</v>
      </c>
      <c r="O259" s="2">
        <v>0.14599999999999999</v>
      </c>
      <c r="P259" s="2">
        <v>0.189</v>
      </c>
      <c r="R259" s="4">
        <f t="shared" si="26"/>
        <v>28</v>
      </c>
      <c r="S259" s="4">
        <f t="shared" si="27"/>
        <v>28</v>
      </c>
      <c r="T259" s="2">
        <f t="shared" si="22"/>
        <v>0.50800000000000001</v>
      </c>
      <c r="U259" s="2">
        <f t="shared" si="24"/>
        <v>9.5038564624277466</v>
      </c>
      <c r="V259" s="2">
        <f t="shared" si="23"/>
        <v>11.261418958904109</v>
      </c>
      <c r="W259" s="2">
        <f t="shared" si="25"/>
        <v>8.6992971851851841</v>
      </c>
      <c r="X259" t="s">
        <v>61</v>
      </c>
    </row>
    <row r="260" spans="2:24">
      <c r="B260" s="1" t="s">
        <v>90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0.106</v>
      </c>
      <c r="O260" s="2">
        <v>0.20899999999999999</v>
      </c>
      <c r="P260" s="2">
        <v>0.127</v>
      </c>
      <c r="R260" s="4">
        <f t="shared" si="26"/>
        <v>14</v>
      </c>
      <c r="S260" s="4">
        <f t="shared" si="27"/>
        <v>14</v>
      </c>
      <c r="T260" s="2">
        <f t="shared" si="22"/>
        <v>0.442</v>
      </c>
      <c r="U260" s="2">
        <f t="shared" si="24"/>
        <v>7.755505509433962</v>
      </c>
      <c r="V260" s="2">
        <f t="shared" si="23"/>
        <v>3.9334142775119618</v>
      </c>
      <c r="W260" s="2">
        <f t="shared" si="25"/>
        <v>6.473099086614174</v>
      </c>
      <c r="X260" s="1" t="s">
        <v>33</v>
      </c>
    </row>
    <row r="261" spans="2:24">
      <c r="B261" s="1" t="s">
        <v>90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0.17799999999999999</v>
      </c>
      <c r="O261" s="2">
        <v>0.19500000000000001</v>
      </c>
      <c r="P261" s="2">
        <v>0.23</v>
      </c>
      <c r="R261" s="4">
        <f t="shared" si="26"/>
        <v>14</v>
      </c>
      <c r="S261" s="4">
        <f t="shared" si="27"/>
        <v>14</v>
      </c>
      <c r="T261" s="2">
        <f t="shared" si="22"/>
        <v>0.60299999999999998</v>
      </c>
      <c r="U261" s="2">
        <f t="shared" si="24"/>
        <v>9.2368942022471909</v>
      </c>
      <c r="V261" s="2">
        <f t="shared" si="23"/>
        <v>8.431626502564102</v>
      </c>
      <c r="W261" s="2">
        <f t="shared" si="25"/>
        <v>7.1485529043478264</v>
      </c>
      <c r="X261" t="s">
        <v>61</v>
      </c>
    </row>
    <row r="262" spans="2:24">
      <c r="B262" s="1" t="s">
        <v>90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0.36799999999999999</v>
      </c>
      <c r="O262" s="2">
        <v>0.49299999999999999</v>
      </c>
      <c r="P262" s="2">
        <v>0.36699999999999999</v>
      </c>
      <c r="R262" s="4">
        <f t="shared" si="26"/>
        <v>14</v>
      </c>
      <c r="S262" s="4">
        <f t="shared" si="27"/>
        <v>14</v>
      </c>
      <c r="T262" s="2">
        <f t="shared" si="22"/>
        <v>1.228</v>
      </c>
      <c r="U262" s="2">
        <f t="shared" si="24"/>
        <v>8.9356911304347832</v>
      </c>
      <c r="V262" s="2">
        <f t="shared" si="23"/>
        <v>6.670049363083165</v>
      </c>
      <c r="W262" s="2">
        <f t="shared" si="25"/>
        <v>8.960039062670301</v>
      </c>
      <c r="X262" s="1" t="s">
        <v>33</v>
      </c>
    </row>
    <row r="263" spans="2:24">
      <c r="B263" s="1" t="s">
        <v>90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6"/>
        <v>14</v>
      </c>
      <c r="S263" s="4">
        <f t="shared" si="27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s="1" t="s">
        <v>33</v>
      </c>
    </row>
    <row r="264" spans="2:24">
      <c r="B264" s="1" t="s">
        <v>90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0.17699999999999999</v>
      </c>
      <c r="O264" s="2">
        <v>0.19400000000000001</v>
      </c>
      <c r="P264" s="2">
        <v>0.23100000000000001</v>
      </c>
      <c r="R264" s="4">
        <f t="shared" si="26"/>
        <v>14</v>
      </c>
      <c r="S264" s="4">
        <f t="shared" si="27"/>
        <v>14</v>
      </c>
      <c r="T264" s="2">
        <f t="shared" si="22"/>
        <v>0.60199999999999998</v>
      </c>
      <c r="U264" s="2">
        <f t="shared" si="24"/>
        <v>9.2890800451977409</v>
      </c>
      <c r="V264" s="2">
        <f t="shared" si="23"/>
        <v>8.4750884948453606</v>
      </c>
      <c r="W264" s="2">
        <f t="shared" si="25"/>
        <v>7.1176067878787883</v>
      </c>
      <c r="X264" t="s">
        <v>61</v>
      </c>
    </row>
    <row r="265" spans="2:24">
      <c r="B265" s="1" t="s">
        <v>90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0.127</v>
      </c>
      <c r="O265" s="2">
        <v>0.151</v>
      </c>
      <c r="P265" s="2">
        <v>0.13800000000000001</v>
      </c>
      <c r="R265" s="4">
        <f t="shared" si="26"/>
        <v>7</v>
      </c>
      <c r="S265" s="4">
        <f t="shared" si="27"/>
        <v>7</v>
      </c>
      <c r="T265" s="2">
        <f t="shared" si="22"/>
        <v>0.41600000000000004</v>
      </c>
      <c r="U265" s="2">
        <f t="shared" si="24"/>
        <v>6.473099086614174</v>
      </c>
      <c r="V265" s="2">
        <f t="shared" si="23"/>
        <v>5.4442621456953653</v>
      </c>
      <c r="W265" s="2">
        <f t="shared" si="25"/>
        <v>5.9571274202898543</v>
      </c>
      <c r="X265" t="s">
        <v>61</v>
      </c>
    </row>
    <row r="266" spans="2:24">
      <c r="B266" s="1" t="s">
        <v>90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0.28599999999999998</v>
      </c>
      <c r="O266" s="2">
        <v>0.27500000000000002</v>
      </c>
      <c r="P266" s="2">
        <v>0.187</v>
      </c>
      <c r="R266" s="4">
        <f t="shared" si="26"/>
        <v>7</v>
      </c>
      <c r="S266" s="4">
        <f t="shared" si="27"/>
        <v>7</v>
      </c>
      <c r="T266" s="2">
        <f t="shared" si="22"/>
        <v>0.748</v>
      </c>
      <c r="U266" s="2">
        <f t="shared" si="24"/>
        <v>12.934881566433569</v>
      </c>
      <c r="V266" s="2">
        <f t="shared" si="23"/>
        <v>13.452276829090907</v>
      </c>
      <c r="W266" s="2">
        <f t="shared" si="25"/>
        <v>19.782760042780751</v>
      </c>
      <c r="X266" t="s">
        <v>59</v>
      </c>
    </row>
    <row r="267" spans="2:24">
      <c r="B267" s="1" t="s">
        <v>90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0.26600000000000001</v>
      </c>
      <c r="P267" s="2">
        <v>0.21</v>
      </c>
      <c r="R267" s="4">
        <f t="shared" si="26"/>
        <v>7</v>
      </c>
      <c r="S267" s="4">
        <f t="shared" si="27"/>
        <v>7</v>
      </c>
      <c r="T267" s="2">
        <f t="shared" si="22"/>
        <v>0.66800000000000004</v>
      </c>
      <c r="U267" s="2">
        <f t="shared" si="24"/>
        <v>8.5633706666666658</v>
      </c>
      <c r="V267" s="2">
        <f t="shared" si="23"/>
        <v>6.1810795789473678</v>
      </c>
      <c r="W267" s="2">
        <f t="shared" si="25"/>
        <v>7.8293674666666666</v>
      </c>
      <c r="X267" t="s">
        <v>61</v>
      </c>
    </row>
    <row r="268" spans="2:24">
      <c r="B268" s="1" t="s">
        <v>90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0.36499999999999999</v>
      </c>
      <c r="O268" s="2">
        <v>0.46500000000000002</v>
      </c>
      <c r="P268" s="2">
        <v>0.40500000000000003</v>
      </c>
      <c r="R268" s="4">
        <f t="shared" si="26"/>
        <v>7</v>
      </c>
      <c r="S268" s="4">
        <f t="shared" si="27"/>
        <v>7</v>
      </c>
      <c r="T268" s="2">
        <f t="shared" si="22"/>
        <v>1.2350000000000001</v>
      </c>
      <c r="U268" s="2">
        <f t="shared" si="24"/>
        <v>9.0091351671232882</v>
      </c>
      <c r="V268" s="2">
        <f t="shared" si="23"/>
        <v>7.0716867440860218</v>
      </c>
      <c r="W268" s="2">
        <f t="shared" si="25"/>
        <v>8.1193440395061725</v>
      </c>
      <c r="X268" s="1" t="s">
        <v>33</v>
      </c>
    </row>
    <row r="269" spans="2:24">
      <c r="B269" s="1" t="s">
        <v>90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0.24099999999999999</v>
      </c>
      <c r="O269" s="2">
        <v>0.22800000000000001</v>
      </c>
      <c r="P269" s="2">
        <v>0.223</v>
      </c>
      <c r="R269" s="4">
        <f t="shared" si="26"/>
        <v>7</v>
      </c>
      <c r="S269" s="4">
        <f t="shared" si="27"/>
        <v>7</v>
      </c>
      <c r="T269" s="2">
        <f t="shared" si="22"/>
        <v>0.69199999999999995</v>
      </c>
      <c r="U269" s="2">
        <f t="shared" si="24"/>
        <v>6.8222704066390039</v>
      </c>
      <c r="V269" s="2">
        <f t="shared" si="23"/>
        <v>7.2112595087719296</v>
      </c>
      <c r="W269" s="2">
        <f t="shared" si="25"/>
        <v>7.3729469417040363</v>
      </c>
      <c r="X269" t="s">
        <v>61</v>
      </c>
    </row>
    <row r="270" spans="2:24">
      <c r="N270" s="2"/>
      <c r="O270" s="2"/>
      <c r="P270" s="2"/>
    </row>
    <row r="272" spans="2:24">
      <c r="D272" t="s">
        <v>56</v>
      </c>
    </row>
    <row r="273" spans="1:12">
      <c r="L273" s="3"/>
    </row>
    <row r="274" spans="1:12">
      <c r="A274" t="s">
        <v>11</v>
      </c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6" spans="1:12">
      <c r="B276" t="s">
        <v>85</v>
      </c>
      <c r="C276">
        <v>1760</v>
      </c>
      <c r="D276">
        <v>16</v>
      </c>
      <c r="E276">
        <v>50</v>
      </c>
      <c r="G276" s="2">
        <v>3.3879999999999999</v>
      </c>
      <c r="H276" s="2">
        <v>3.359</v>
      </c>
      <c r="I276" s="2">
        <f>(2*$E276*$D276*$C276*$C276+$E276*$D276*$C276)/(G276/1000)/10^12</f>
        <v>1.4632727272727273</v>
      </c>
      <c r="J276" s="2">
        <f>(2*$E276*$D276*$C276*$C276+$E276*$D276*$C276)/(H276/1000)/10^12</f>
        <v>1.4759059243822565</v>
      </c>
    </row>
    <row r="277" spans="1:12">
      <c r="B277" t="s">
        <v>85</v>
      </c>
      <c r="C277">
        <v>1760</v>
      </c>
      <c r="D277">
        <v>32</v>
      </c>
      <c r="E277">
        <v>50</v>
      </c>
      <c r="G277" s="2">
        <v>5.5529999999999999</v>
      </c>
      <c r="H277" s="2">
        <v>5.5330000000000004</v>
      </c>
      <c r="I277" s="2">
        <f t="shared" ref="I277:J287" si="28">(2*$E277*$D277*$C277*$C277+$E277*$D277*$C277)/(G277/1000)/10^12</f>
        <v>1.7855458310822978</v>
      </c>
      <c r="J277" s="2">
        <f t="shared" si="28"/>
        <v>1.7919999999999998</v>
      </c>
    </row>
    <row r="278" spans="1:12">
      <c r="B278" t="s">
        <v>85</v>
      </c>
      <c r="C278">
        <v>1760</v>
      </c>
      <c r="D278">
        <v>64</v>
      </c>
      <c r="E278">
        <v>50</v>
      </c>
      <c r="G278" s="2">
        <v>5.6950000000000003</v>
      </c>
      <c r="H278" s="2">
        <v>6.0670000000000002</v>
      </c>
      <c r="I278" s="2">
        <f t="shared" si="28"/>
        <v>3.4820495171202808</v>
      </c>
      <c r="J278" s="2">
        <f t="shared" si="28"/>
        <v>3.2685465633756388</v>
      </c>
    </row>
    <row r="279" spans="1:12">
      <c r="A279">
        <f>2560*2560/1760/1760</f>
        <v>2.115702479338843</v>
      </c>
      <c r="B279" t="s">
        <v>85</v>
      </c>
      <c r="C279">
        <v>1760</v>
      </c>
      <c r="D279">
        <v>128</v>
      </c>
      <c r="E279">
        <v>50</v>
      </c>
      <c r="G279" s="2">
        <v>7.3609999999999998</v>
      </c>
      <c r="H279" s="2">
        <v>7.6390000000000002</v>
      </c>
      <c r="I279" s="2">
        <f t="shared" si="28"/>
        <v>5.3879288140198351</v>
      </c>
      <c r="J279" s="2">
        <f t="shared" si="28"/>
        <v>5.1918502421782957</v>
      </c>
    </row>
    <row r="280" spans="1:12">
      <c r="B280" t="s">
        <v>85</v>
      </c>
      <c r="C280">
        <v>2048</v>
      </c>
      <c r="D280">
        <v>16</v>
      </c>
      <c r="E280">
        <v>50</v>
      </c>
      <c r="G280" s="2">
        <v>3.4239999999999999</v>
      </c>
      <c r="H280" s="2">
        <v>3.4830000000000001</v>
      </c>
      <c r="I280" s="2">
        <f t="shared" si="28"/>
        <v>1.960433644859813</v>
      </c>
      <c r="J280" s="2">
        <f t="shared" si="28"/>
        <v>1.9272250358886018</v>
      </c>
    </row>
    <row r="281" spans="1:12">
      <c r="B281" t="s">
        <v>85</v>
      </c>
      <c r="C281">
        <v>2048</v>
      </c>
      <c r="D281">
        <v>32</v>
      </c>
      <c r="E281">
        <v>50</v>
      </c>
      <c r="G281" s="2">
        <v>5.5170000000000003</v>
      </c>
      <c r="H281" s="2">
        <v>5.5890000000000004</v>
      </c>
      <c r="I281" s="2">
        <f t="shared" si="28"/>
        <v>2.4333967011056732</v>
      </c>
      <c r="J281" s="2">
        <f t="shared" si="28"/>
        <v>2.402048595455359</v>
      </c>
    </row>
    <row r="282" spans="1:12">
      <c r="B282" t="s">
        <v>85</v>
      </c>
      <c r="C282">
        <v>2048</v>
      </c>
      <c r="D282">
        <v>64</v>
      </c>
      <c r="E282">
        <v>50</v>
      </c>
      <c r="G282" s="2">
        <v>5.6280000000000001</v>
      </c>
      <c r="H282" s="2">
        <v>6.0220000000000002</v>
      </c>
      <c r="I282" s="2">
        <f t="shared" si="28"/>
        <v>4.7708065387348961</v>
      </c>
      <c r="J282" s="2">
        <f t="shared" si="28"/>
        <v>4.4586680836931247</v>
      </c>
    </row>
    <row r="283" spans="1:12">
      <c r="A283">
        <f>2560*2560/2048/2048</f>
        <v>1.5625</v>
      </c>
      <c r="B283" t="s">
        <v>85</v>
      </c>
      <c r="C283">
        <v>2048</v>
      </c>
      <c r="D283">
        <v>128</v>
      </c>
      <c r="E283">
        <v>50</v>
      </c>
      <c r="G283" s="2">
        <v>7.5149999999999997</v>
      </c>
      <c r="H283" s="2">
        <v>7.6959999999999997</v>
      </c>
      <c r="I283" s="2">
        <f t="shared" si="28"/>
        <v>7.1457349833666006</v>
      </c>
      <c r="J283" s="2">
        <f t="shared" si="28"/>
        <v>6.9776765072765077</v>
      </c>
    </row>
    <row r="284" spans="1:12">
      <c r="B284" t="s">
        <v>85</v>
      </c>
      <c r="C284">
        <v>2560</v>
      </c>
      <c r="D284">
        <v>16</v>
      </c>
      <c r="E284">
        <v>50</v>
      </c>
      <c r="G284" s="2">
        <v>4.3049999999999997</v>
      </c>
      <c r="H284" s="2">
        <v>4.548</v>
      </c>
      <c r="I284" s="2">
        <f t="shared" si="28"/>
        <v>2.4361923344947733</v>
      </c>
      <c r="J284" s="2">
        <f t="shared" si="28"/>
        <v>2.3060263852242744</v>
      </c>
    </row>
    <row r="285" spans="1:12">
      <c r="B285" t="s">
        <v>85</v>
      </c>
      <c r="C285">
        <v>2560</v>
      </c>
      <c r="D285">
        <v>32</v>
      </c>
      <c r="E285">
        <v>50</v>
      </c>
      <c r="G285" s="2">
        <v>7.5510000000000002</v>
      </c>
      <c r="H285" s="2">
        <v>7.7430000000000003</v>
      </c>
      <c r="I285" s="2">
        <f t="shared" si="28"/>
        <v>2.7778593563766387</v>
      </c>
      <c r="J285" s="2">
        <f t="shared" si="28"/>
        <v>2.7089779155366132</v>
      </c>
    </row>
    <row r="286" spans="1:12">
      <c r="B286" t="s">
        <v>85</v>
      </c>
      <c r="C286">
        <v>2560</v>
      </c>
      <c r="D286">
        <v>64</v>
      </c>
      <c r="E286">
        <v>50</v>
      </c>
      <c r="G286" s="2">
        <v>7.5679999999999996</v>
      </c>
      <c r="H286" s="2">
        <v>7.7889999999999997</v>
      </c>
      <c r="I286" s="2">
        <f t="shared" si="28"/>
        <v>5.5432389006342504</v>
      </c>
      <c r="J286" s="2">
        <f t="shared" si="28"/>
        <v>5.3859586596482218</v>
      </c>
    </row>
    <row r="287" spans="1:12">
      <c r="B287" t="s">
        <v>85</v>
      </c>
      <c r="C287">
        <v>2560</v>
      </c>
      <c r="D287">
        <v>128</v>
      </c>
      <c r="E287">
        <v>50</v>
      </c>
      <c r="G287" s="2">
        <v>9.9830000000000005</v>
      </c>
      <c r="H287" s="2">
        <v>10.131</v>
      </c>
      <c r="I287" s="2">
        <f t="shared" si="28"/>
        <v>8.4045341079835705</v>
      </c>
      <c r="J287" s="2">
        <f t="shared" si="28"/>
        <v>8.2817554042049153</v>
      </c>
    </row>
    <row r="288" spans="1:12">
      <c r="G288" s="2"/>
      <c r="H288" s="2"/>
    </row>
    <row r="289" spans="1:10">
      <c r="G289" s="2"/>
      <c r="H289" s="2"/>
    </row>
    <row r="290" spans="1:10">
      <c r="G290" s="2"/>
      <c r="H290" s="2"/>
    </row>
    <row r="291" spans="1:10">
      <c r="A291" t="s">
        <v>12</v>
      </c>
      <c r="B291" t="s">
        <v>91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>
      <c r="B292" t="s">
        <v>80</v>
      </c>
      <c r="C292">
        <v>512</v>
      </c>
      <c r="D292">
        <v>16</v>
      </c>
      <c r="E292">
        <v>25</v>
      </c>
      <c r="G292" s="2">
        <v>1.2090000000000001</v>
      </c>
      <c r="H292" s="2">
        <v>1.411</v>
      </c>
      <c r="I292" s="2">
        <f t="shared" ref="I292:J308" si="29">(8*$E292*$D292*$C292*$C292)/(G292/1000)/10^12</f>
        <v>0.69384681555004135</v>
      </c>
      <c r="J292" s="2">
        <f t="shared" ref="J292:J307" si="30">(8*$E292*$D292*$C292*$C292)/(H292/1000)/10^12</f>
        <v>0.59451509567682492</v>
      </c>
    </row>
    <row r="293" spans="1:10">
      <c r="B293" t="s">
        <v>80</v>
      </c>
      <c r="C293">
        <v>512</v>
      </c>
      <c r="D293">
        <v>32</v>
      </c>
      <c r="E293">
        <v>25</v>
      </c>
      <c r="G293" s="2">
        <v>2.226</v>
      </c>
      <c r="H293" s="2">
        <v>2.6139999999999999</v>
      </c>
      <c r="I293" s="2">
        <f t="shared" si="29"/>
        <v>0.75369344115004488</v>
      </c>
      <c r="J293" s="2">
        <f t="shared" si="30"/>
        <v>0.64182157612853874</v>
      </c>
    </row>
    <row r="294" spans="1:10">
      <c r="B294" t="s">
        <v>80</v>
      </c>
      <c r="C294">
        <v>512</v>
      </c>
      <c r="D294">
        <v>64</v>
      </c>
      <c r="E294">
        <v>25</v>
      </c>
      <c r="G294" s="2">
        <v>2.4470000000000001</v>
      </c>
      <c r="H294" s="2">
        <v>2.7429999999999999</v>
      </c>
      <c r="I294" s="2">
        <f t="shared" si="29"/>
        <v>1.3712477319166325</v>
      </c>
      <c r="J294" s="2">
        <f t="shared" si="30"/>
        <v>1.2232749544294568</v>
      </c>
    </row>
    <row r="295" spans="1:10">
      <c r="B295" t="s">
        <v>80</v>
      </c>
      <c r="C295">
        <v>512</v>
      </c>
      <c r="D295">
        <v>128</v>
      </c>
      <c r="E295">
        <v>25</v>
      </c>
      <c r="G295" s="2">
        <v>2.5259999999999998</v>
      </c>
      <c r="H295" s="2">
        <v>2.9470000000000001</v>
      </c>
      <c r="I295" s="2">
        <f t="shared" si="29"/>
        <v>2.6567246239113227</v>
      </c>
      <c r="J295" s="2">
        <f t="shared" si="30"/>
        <v>2.2771925347811335</v>
      </c>
    </row>
    <row r="296" spans="1:10">
      <c r="B296" t="s">
        <v>80</v>
      </c>
      <c r="C296">
        <v>1024</v>
      </c>
      <c r="D296">
        <v>16</v>
      </c>
      <c r="E296">
        <v>25</v>
      </c>
      <c r="G296" s="2">
        <v>2.052</v>
      </c>
      <c r="H296" s="2">
        <v>2.7480000000000002</v>
      </c>
      <c r="I296" s="2">
        <f t="shared" si="29"/>
        <v>1.6352062378167642</v>
      </c>
      <c r="J296" s="2">
        <f t="shared" si="30"/>
        <v>1.2210491994177584</v>
      </c>
    </row>
    <row r="297" spans="1:10">
      <c r="B297" t="s">
        <v>80</v>
      </c>
      <c r="C297">
        <v>1024</v>
      </c>
      <c r="D297">
        <v>32</v>
      </c>
      <c r="E297">
        <v>25</v>
      </c>
      <c r="G297" s="2">
        <v>3.1110000000000002</v>
      </c>
      <c r="H297" s="2">
        <v>3.09</v>
      </c>
      <c r="I297" s="2">
        <f t="shared" si="29"/>
        <v>2.157147669559627</v>
      </c>
      <c r="J297" s="2">
        <f t="shared" si="30"/>
        <v>2.1718078964401295</v>
      </c>
    </row>
    <row r="298" spans="1:10">
      <c r="B298" t="s">
        <v>80</v>
      </c>
      <c r="C298">
        <v>1024</v>
      </c>
      <c r="D298">
        <v>64</v>
      </c>
      <c r="E298">
        <v>25</v>
      </c>
      <c r="G298" s="2">
        <v>3.2090000000000001</v>
      </c>
      <c r="H298" s="2">
        <v>3.2770000000000001</v>
      </c>
      <c r="I298" s="2">
        <f t="shared" si="29"/>
        <v>4.182540604549704</v>
      </c>
      <c r="J298" s="2">
        <f t="shared" si="30"/>
        <v>4.0957500152578579</v>
      </c>
    </row>
    <row r="299" spans="1:10">
      <c r="B299" t="s">
        <v>80</v>
      </c>
      <c r="C299">
        <v>1024</v>
      </c>
      <c r="D299">
        <v>128</v>
      </c>
      <c r="E299">
        <v>25</v>
      </c>
      <c r="G299" s="2">
        <v>4.0119999999999996</v>
      </c>
      <c r="H299" s="2">
        <v>4.306</v>
      </c>
      <c r="I299" s="2">
        <f t="shared" si="29"/>
        <v>6.6908139581256227</v>
      </c>
      <c r="J299" s="2">
        <f t="shared" si="30"/>
        <v>6.2339864375290297</v>
      </c>
    </row>
    <row r="300" spans="1:10">
      <c r="B300" t="s">
        <v>80</v>
      </c>
      <c r="C300">
        <v>2048</v>
      </c>
      <c r="D300">
        <v>16</v>
      </c>
      <c r="E300">
        <v>25</v>
      </c>
      <c r="G300" s="2">
        <v>5.9829999999999997</v>
      </c>
      <c r="H300" s="2">
        <v>5.0410000000000004</v>
      </c>
      <c r="I300" s="2">
        <f t="shared" si="29"/>
        <v>2.2433182015711179</v>
      </c>
      <c r="J300" s="2">
        <f t="shared" si="30"/>
        <v>2.6625218805792499</v>
      </c>
    </row>
    <row r="301" spans="1:10">
      <c r="B301" t="s">
        <v>80</v>
      </c>
      <c r="C301">
        <v>2048</v>
      </c>
      <c r="D301">
        <v>32</v>
      </c>
      <c r="E301">
        <v>25</v>
      </c>
      <c r="G301" s="2">
        <v>6.367</v>
      </c>
      <c r="H301" s="2">
        <v>5.4560000000000004</v>
      </c>
      <c r="I301" s="2">
        <f t="shared" si="29"/>
        <v>4.2160429715721692</v>
      </c>
      <c r="J301" s="2">
        <f t="shared" si="30"/>
        <v>4.9200046920821103</v>
      </c>
    </row>
    <row r="302" spans="1:10">
      <c r="B302" t="s">
        <v>80</v>
      </c>
      <c r="C302">
        <v>2048</v>
      </c>
      <c r="D302">
        <v>64</v>
      </c>
      <c r="E302">
        <v>25</v>
      </c>
      <c r="G302" s="2">
        <v>6.5469999999999997</v>
      </c>
      <c r="H302" s="2">
        <v>9.0820000000000007</v>
      </c>
      <c r="I302" s="2">
        <f t="shared" si="29"/>
        <v>8.2002583167863143</v>
      </c>
      <c r="J302" s="2">
        <f t="shared" si="30"/>
        <v>5.9113731777141592</v>
      </c>
    </row>
    <row r="303" spans="1:10">
      <c r="B303" t="s">
        <v>80</v>
      </c>
      <c r="C303">
        <v>2048</v>
      </c>
      <c r="D303">
        <v>128</v>
      </c>
      <c r="E303">
        <v>25</v>
      </c>
      <c r="G303" s="2">
        <v>10.611000000000001</v>
      </c>
      <c r="H303" s="2">
        <v>15.773999999999999</v>
      </c>
      <c r="I303" s="2">
        <f t="shared" si="29"/>
        <v>10.11913885590425</v>
      </c>
      <c r="J303" s="2">
        <f t="shared" si="30"/>
        <v>6.8070357803981238</v>
      </c>
    </row>
    <row r="304" spans="1:10">
      <c r="B304" t="s">
        <v>79</v>
      </c>
      <c r="C304">
        <v>4096</v>
      </c>
      <c r="D304">
        <v>16</v>
      </c>
      <c r="E304">
        <v>25</v>
      </c>
      <c r="G304" s="2">
        <v>31.895</v>
      </c>
      <c r="H304" s="2">
        <v>19.204000000000001</v>
      </c>
      <c r="I304" s="2">
        <f t="shared" si="29"/>
        <v>1.6832447468255212</v>
      </c>
      <c r="J304" s="2">
        <f t="shared" si="30"/>
        <v>2.7956202457821284</v>
      </c>
    </row>
    <row r="305" spans="1:10">
      <c r="B305" t="s">
        <v>79</v>
      </c>
      <c r="C305">
        <v>4096</v>
      </c>
      <c r="D305">
        <v>32</v>
      </c>
      <c r="E305">
        <v>25</v>
      </c>
      <c r="G305" s="2">
        <v>18.763000000000002</v>
      </c>
      <c r="H305" s="2">
        <v>15.972</v>
      </c>
      <c r="I305" s="2">
        <f t="shared" si="29"/>
        <v>5.7226553536214881</v>
      </c>
      <c r="J305" s="2">
        <f t="shared" si="30"/>
        <v>6.7226510393188077</v>
      </c>
    </row>
    <row r="306" spans="1:10">
      <c r="B306" t="s">
        <v>79</v>
      </c>
      <c r="C306">
        <v>4096</v>
      </c>
      <c r="D306">
        <v>64</v>
      </c>
      <c r="E306">
        <v>25</v>
      </c>
      <c r="G306" s="2">
        <v>19.22</v>
      </c>
      <c r="H306" s="2">
        <v>29.803000000000001</v>
      </c>
      <c r="I306" s="2">
        <f t="shared" si="29"/>
        <v>11.173171945889699</v>
      </c>
      <c r="J306" s="2">
        <f t="shared" si="30"/>
        <v>7.2055955709156798</v>
      </c>
    </row>
    <row r="307" spans="1:10">
      <c r="B307" t="s">
        <v>79</v>
      </c>
      <c r="C307">
        <v>4096</v>
      </c>
      <c r="D307">
        <v>128</v>
      </c>
      <c r="E307">
        <v>25</v>
      </c>
      <c r="G307" s="2">
        <v>34.036000000000001</v>
      </c>
      <c r="H307" s="2">
        <v>58.381999999999998</v>
      </c>
      <c r="I307" s="2">
        <f t="shared" si="29"/>
        <v>12.618895569397107</v>
      </c>
      <c r="J307" s="2">
        <f t="shared" si="30"/>
        <v>7.3566635195779524</v>
      </c>
    </row>
    <row r="308" spans="1:10">
      <c r="B308" t="s">
        <v>79</v>
      </c>
      <c r="C308">
        <v>1536</v>
      </c>
      <c r="D308">
        <v>8</v>
      </c>
      <c r="E308">
        <v>50</v>
      </c>
      <c r="G308" s="2">
        <v>4.415</v>
      </c>
      <c r="H308" s="2">
        <v>7.4560000000000004</v>
      </c>
      <c r="I308" s="2">
        <f t="shared" si="29"/>
        <v>1.7100220158550399</v>
      </c>
      <c r="J308" s="2">
        <f t="shared" si="29"/>
        <v>1.0125733905579397</v>
      </c>
    </row>
    <row r="309" spans="1:10">
      <c r="B309" t="s">
        <v>79</v>
      </c>
      <c r="C309">
        <v>1536</v>
      </c>
      <c r="D309">
        <v>16</v>
      </c>
      <c r="E309">
        <v>50</v>
      </c>
      <c r="G309" s="2">
        <v>6.952</v>
      </c>
      <c r="H309" s="2">
        <v>7.657</v>
      </c>
      <c r="I309" s="2">
        <f t="shared" ref="I309:J313" si="31">(8*$E309*$D309*$C309*$C309)/(G309/1000)/10^12</f>
        <v>2.1719640966628306</v>
      </c>
      <c r="J309" s="2">
        <f t="shared" si="31"/>
        <v>1.9719856863001177</v>
      </c>
    </row>
    <row r="310" spans="1:10">
      <c r="B310" t="s">
        <v>79</v>
      </c>
      <c r="C310">
        <v>1536</v>
      </c>
      <c r="D310">
        <v>32</v>
      </c>
      <c r="E310">
        <v>50</v>
      </c>
      <c r="G310" s="2">
        <v>7.9539999999999997</v>
      </c>
      <c r="H310" s="2">
        <v>7.625</v>
      </c>
      <c r="I310" s="2">
        <f t="shared" si="31"/>
        <v>3.7967046517475489</v>
      </c>
      <c r="J310" s="2">
        <f t="shared" si="31"/>
        <v>3.9605231213114758</v>
      </c>
    </row>
    <row r="311" spans="1:10">
      <c r="B311" t="s">
        <v>83</v>
      </c>
      <c r="C311">
        <v>256</v>
      </c>
      <c r="D311">
        <v>16</v>
      </c>
      <c r="E311">
        <v>150</v>
      </c>
      <c r="G311" s="2">
        <v>4.8259999999999996</v>
      </c>
      <c r="H311" s="2">
        <v>5.6680000000000001</v>
      </c>
      <c r="I311" s="2">
        <f t="shared" si="31"/>
        <v>0.26073170327393291</v>
      </c>
      <c r="J311" s="2">
        <f t="shared" si="31"/>
        <v>0.22199915314043753</v>
      </c>
    </row>
    <row r="312" spans="1:10">
      <c r="B312" t="s">
        <v>83</v>
      </c>
      <c r="C312">
        <v>256</v>
      </c>
      <c r="D312">
        <v>32</v>
      </c>
      <c r="E312">
        <v>150</v>
      </c>
      <c r="G312" s="2">
        <v>8.4169999999999998</v>
      </c>
      <c r="H312" s="2">
        <v>13.68</v>
      </c>
      <c r="I312" s="2">
        <f t="shared" si="31"/>
        <v>0.29898804799809914</v>
      </c>
      <c r="J312" s="2">
        <f t="shared" si="31"/>
        <v>0.18396070175438597</v>
      </c>
    </row>
    <row r="313" spans="1:10">
      <c r="B313" t="s">
        <v>83</v>
      </c>
      <c r="C313">
        <v>256</v>
      </c>
      <c r="D313">
        <v>64</v>
      </c>
      <c r="E313">
        <v>150</v>
      </c>
      <c r="G313" s="2">
        <v>8.6850000000000005</v>
      </c>
      <c r="H313" s="2">
        <v>13.914999999999999</v>
      </c>
      <c r="I313" s="2">
        <f t="shared" si="31"/>
        <v>0.57952386873920558</v>
      </c>
      <c r="J313" s="2">
        <f t="shared" si="31"/>
        <v>0.36170785483291418</v>
      </c>
    </row>
    <row r="314" spans="1:10">
      <c r="G314" s="2"/>
      <c r="H314" s="2"/>
    </row>
    <row r="315" spans="1:10">
      <c r="G315" s="2"/>
      <c r="H315" s="2"/>
    </row>
    <row r="316" spans="1:10">
      <c r="A316" t="s">
        <v>75</v>
      </c>
      <c r="B316" t="s">
        <v>91</v>
      </c>
      <c r="C316" t="s">
        <v>76</v>
      </c>
      <c r="D316" t="s">
        <v>3</v>
      </c>
      <c r="E316" t="s">
        <v>14</v>
      </c>
      <c r="G316" s="2" t="s">
        <v>19</v>
      </c>
      <c r="H316" s="2" t="s">
        <v>20</v>
      </c>
      <c r="I316" t="s">
        <v>38</v>
      </c>
      <c r="J316" t="s">
        <v>39</v>
      </c>
    </row>
    <row r="317" spans="1:10">
      <c r="B317" t="s">
        <v>85</v>
      </c>
      <c r="C317">
        <v>2816</v>
      </c>
      <c r="D317">
        <v>32</v>
      </c>
      <c r="E317">
        <v>1500</v>
      </c>
      <c r="G317" s="2">
        <v>438.48099999999999</v>
      </c>
      <c r="H317" s="2">
        <v>435.64</v>
      </c>
      <c r="I317" s="2">
        <f>(6*$E317*$D317*$C317*$C317)/(G317/1000)/10^12</f>
        <v>5.2084321281879937</v>
      </c>
      <c r="J317" s="2">
        <f>(6*$E317*$D317*$C317*$C317)/(H317/1000)/10^12</f>
        <v>5.2423986043522177</v>
      </c>
    </row>
    <row r="318" spans="1:10">
      <c r="B318" t="s">
        <v>85</v>
      </c>
      <c r="C318">
        <v>2816</v>
      </c>
      <c r="D318">
        <v>32</v>
      </c>
      <c r="E318">
        <v>750</v>
      </c>
      <c r="G318" s="2">
        <v>223.155</v>
      </c>
      <c r="H318" s="2">
        <v>219.85599999999999</v>
      </c>
      <c r="I318" s="2">
        <f t="shared" ref="I318:I335" si="32">(6*$E318*$D318*$C318*$C318)/(G318/1000)/10^12</f>
        <v>5.1170677959265989</v>
      </c>
      <c r="J318" s="2">
        <f t="shared" ref="J318:J335" si="33">(6*$E318*$D318*$C318*$C318)/(H318/1000)/10^12</f>
        <v>5.1938508114402158</v>
      </c>
    </row>
    <row r="319" spans="1:10">
      <c r="B319" t="s">
        <v>85</v>
      </c>
      <c r="C319">
        <v>2816</v>
      </c>
      <c r="D319">
        <v>32</v>
      </c>
      <c r="E319">
        <v>375</v>
      </c>
      <c r="G319" s="2">
        <v>115.634</v>
      </c>
      <c r="H319" s="2">
        <v>111.84099999999999</v>
      </c>
      <c r="I319" s="2">
        <f t="shared" si="32"/>
        <v>4.9375584343705139</v>
      </c>
      <c r="J319" s="2">
        <f t="shared" si="33"/>
        <v>5.1050118650584313</v>
      </c>
    </row>
    <row r="320" spans="1:10">
      <c r="B320" t="s">
        <v>85</v>
      </c>
      <c r="C320">
        <v>2816</v>
      </c>
      <c r="D320">
        <v>32</v>
      </c>
      <c r="E320">
        <v>187</v>
      </c>
      <c r="G320" s="2">
        <v>58.469000000000001</v>
      </c>
      <c r="H320" s="2">
        <v>57.707999999999998</v>
      </c>
      <c r="I320" s="2">
        <f t="shared" si="32"/>
        <v>4.8694786951033873</v>
      </c>
      <c r="J320" s="2">
        <f t="shared" si="33"/>
        <v>4.9336928991474327</v>
      </c>
    </row>
    <row r="321" spans="2:10">
      <c r="B321" t="s">
        <v>85</v>
      </c>
      <c r="C321">
        <v>2048</v>
      </c>
      <c r="D321">
        <v>32</v>
      </c>
      <c r="E321">
        <v>1500</v>
      </c>
      <c r="G321" s="2">
        <v>275.92500000000001</v>
      </c>
      <c r="H321" s="2">
        <v>229.38800000000001</v>
      </c>
      <c r="I321" s="2">
        <f t="shared" si="32"/>
        <v>4.3778546779016034</v>
      </c>
      <c r="J321" s="2">
        <f t="shared" si="33"/>
        <v>5.2660102184944284</v>
      </c>
    </row>
    <row r="322" spans="2:10">
      <c r="B322" t="s">
        <v>85</v>
      </c>
      <c r="C322">
        <v>2048</v>
      </c>
      <c r="D322">
        <v>32</v>
      </c>
      <c r="E322">
        <v>750</v>
      </c>
      <c r="G322" s="2">
        <v>141.947</v>
      </c>
      <c r="H322" s="2">
        <v>116.962</v>
      </c>
      <c r="I322" s="2">
        <f t="shared" si="32"/>
        <v>4.2549668256461928</v>
      </c>
      <c r="J322" s="2">
        <f t="shared" si="33"/>
        <v>5.1638974709734784</v>
      </c>
    </row>
    <row r="323" spans="2:10">
      <c r="B323" t="s">
        <v>85</v>
      </c>
      <c r="C323">
        <v>2048</v>
      </c>
      <c r="D323">
        <v>32</v>
      </c>
      <c r="E323">
        <v>375</v>
      </c>
      <c r="G323" s="2">
        <v>74.578999999999994</v>
      </c>
      <c r="H323" s="2">
        <v>60.728999999999999</v>
      </c>
      <c r="I323" s="2">
        <f t="shared" si="32"/>
        <v>4.049261695651591</v>
      </c>
      <c r="J323" s="2">
        <f t="shared" si="33"/>
        <v>4.9727459368670655</v>
      </c>
    </row>
    <row r="324" spans="2:10">
      <c r="B324" t="s">
        <v>85</v>
      </c>
      <c r="C324">
        <v>2048</v>
      </c>
      <c r="D324">
        <v>32</v>
      </c>
      <c r="E324">
        <v>187</v>
      </c>
      <c r="G324" s="2">
        <v>38.127000000000002</v>
      </c>
      <c r="H324" s="2">
        <v>32.347999999999999</v>
      </c>
      <c r="I324" s="2">
        <f t="shared" si="32"/>
        <v>3.9497545260838773</v>
      </c>
      <c r="J324" s="2">
        <f t="shared" si="33"/>
        <v>4.6553818108074685</v>
      </c>
    </row>
    <row r="325" spans="2:10">
      <c r="B325" t="s">
        <v>85</v>
      </c>
      <c r="C325">
        <v>1536</v>
      </c>
      <c r="D325">
        <v>32</v>
      </c>
      <c r="E325">
        <v>1500</v>
      </c>
      <c r="G325" s="2">
        <v>194.56399999999999</v>
      </c>
      <c r="H325" s="2">
        <v>160.43100000000001</v>
      </c>
      <c r="I325" s="2">
        <f t="shared" si="32"/>
        <v>3.492307148290537</v>
      </c>
      <c r="J325" s="2">
        <f t="shared" si="33"/>
        <v>4.2353238962544637</v>
      </c>
    </row>
    <row r="326" spans="2:10">
      <c r="B326" t="s">
        <v>85</v>
      </c>
      <c r="C326">
        <v>1536</v>
      </c>
      <c r="D326">
        <v>32</v>
      </c>
      <c r="E326">
        <v>750</v>
      </c>
      <c r="G326" s="2">
        <v>101.163</v>
      </c>
      <c r="H326" s="2">
        <v>82.450999999999993</v>
      </c>
      <c r="I326" s="2">
        <f t="shared" si="32"/>
        <v>3.3583288751816376</v>
      </c>
      <c r="J326" s="2">
        <f t="shared" si="33"/>
        <v>4.1204912493480981</v>
      </c>
    </row>
    <row r="327" spans="2:10">
      <c r="B327" t="s">
        <v>85</v>
      </c>
      <c r="C327">
        <v>1536</v>
      </c>
      <c r="D327">
        <v>32</v>
      </c>
      <c r="E327">
        <v>375</v>
      </c>
      <c r="G327" s="2">
        <v>54.204999999999998</v>
      </c>
      <c r="H327" s="2">
        <v>43.395000000000003</v>
      </c>
      <c r="I327" s="2">
        <f t="shared" si="32"/>
        <v>3.1338310487962366</v>
      </c>
      <c r="J327" s="2">
        <f t="shared" si="33"/>
        <v>3.914490425164189</v>
      </c>
    </row>
    <row r="328" spans="2:10">
      <c r="B328" t="s">
        <v>85</v>
      </c>
      <c r="C328">
        <v>1536</v>
      </c>
      <c r="D328">
        <v>32</v>
      </c>
      <c r="E328">
        <v>187</v>
      </c>
      <c r="G328" s="2">
        <v>27.49</v>
      </c>
      <c r="H328" s="2">
        <v>23.356999999999999</v>
      </c>
      <c r="I328" s="2">
        <f t="shared" si="32"/>
        <v>3.0814173730083674</v>
      </c>
      <c r="J328" s="2">
        <f t="shared" si="33"/>
        <v>3.6266713869075655</v>
      </c>
    </row>
    <row r="329" spans="2:10">
      <c r="B329" t="s">
        <v>85</v>
      </c>
      <c r="C329">
        <v>2560</v>
      </c>
      <c r="D329" s="1">
        <v>32</v>
      </c>
      <c r="E329" s="1">
        <v>1500</v>
      </c>
      <c r="G329" s="2">
        <v>374.3</v>
      </c>
      <c r="H329" s="2">
        <v>331.71499999999997</v>
      </c>
      <c r="I329" s="2">
        <f t="shared" si="32"/>
        <v>5.0425776115415442</v>
      </c>
      <c r="J329" s="2">
        <f t="shared" si="33"/>
        <v>5.6899350345929491</v>
      </c>
    </row>
    <row r="330" spans="2:10">
      <c r="B330" t="s">
        <v>85</v>
      </c>
      <c r="C330">
        <v>2560</v>
      </c>
      <c r="D330" s="1">
        <v>32</v>
      </c>
      <c r="E330" s="1">
        <v>750</v>
      </c>
      <c r="G330" s="2">
        <v>191.667</v>
      </c>
      <c r="H330" s="2">
        <v>168.01</v>
      </c>
      <c r="I330" s="2">
        <f t="shared" si="32"/>
        <v>4.9237396108876332</v>
      </c>
      <c r="J330" s="2">
        <f t="shared" si="33"/>
        <v>5.6170370811261243</v>
      </c>
    </row>
    <row r="331" spans="2:10">
      <c r="B331" t="s">
        <v>85</v>
      </c>
      <c r="C331">
        <v>2560</v>
      </c>
      <c r="D331" s="1">
        <v>32</v>
      </c>
      <c r="E331" s="1">
        <v>375</v>
      </c>
      <c r="G331" s="2">
        <v>99.34</v>
      </c>
      <c r="H331" s="2">
        <v>86.040999999999997</v>
      </c>
      <c r="I331" s="2">
        <f t="shared" si="32"/>
        <v>4.7499416146567341</v>
      </c>
      <c r="J331" s="2">
        <f t="shared" si="33"/>
        <v>5.4841203612231384</v>
      </c>
    </row>
    <row r="332" spans="2:10">
      <c r="B332" t="s">
        <v>85</v>
      </c>
      <c r="C332">
        <v>2560</v>
      </c>
      <c r="D332" s="1">
        <v>32</v>
      </c>
      <c r="E332" s="1">
        <v>187</v>
      </c>
      <c r="G332" s="2">
        <v>50.444000000000003</v>
      </c>
      <c r="H332" s="2">
        <v>44.76</v>
      </c>
      <c r="I332" s="2">
        <f t="shared" si="32"/>
        <v>4.6645875505511052</v>
      </c>
      <c r="J332" s="2">
        <f t="shared" si="33"/>
        <v>5.2569359785522787</v>
      </c>
    </row>
    <row r="333" spans="2:10">
      <c r="B333" t="s">
        <v>85</v>
      </c>
      <c r="C333">
        <v>512</v>
      </c>
      <c r="D333" s="1">
        <v>32</v>
      </c>
      <c r="E333" s="1">
        <v>1</v>
      </c>
      <c r="G333" s="2">
        <v>0.108</v>
      </c>
      <c r="H333" s="2">
        <v>0.114</v>
      </c>
      <c r="I333" s="2">
        <f t="shared" si="32"/>
        <v>0.46603377777777777</v>
      </c>
      <c r="J333" s="2">
        <f t="shared" si="33"/>
        <v>0.44150568421052633</v>
      </c>
    </row>
    <row r="334" spans="2:10">
      <c r="B334" t="s">
        <v>86</v>
      </c>
      <c r="C334">
        <v>1024</v>
      </c>
      <c r="D334" s="1">
        <v>32</v>
      </c>
      <c r="E334" s="1">
        <v>1500</v>
      </c>
      <c r="G334" s="2">
        <v>124.09099999999999</v>
      </c>
      <c r="H334" s="2">
        <v>141.643</v>
      </c>
      <c r="I334" s="2">
        <f t="shared" si="32"/>
        <v>2.4336163621858153</v>
      </c>
      <c r="J334" s="2">
        <f t="shared" si="33"/>
        <v>2.1320495047407921</v>
      </c>
    </row>
    <row r="335" spans="2:10">
      <c r="B335" t="s">
        <v>86</v>
      </c>
      <c r="C335">
        <v>1024</v>
      </c>
      <c r="D335" s="1">
        <v>64</v>
      </c>
      <c r="E335" s="1">
        <v>1500</v>
      </c>
      <c r="G335" s="2">
        <v>130.05099999999999</v>
      </c>
      <c r="H335" s="2">
        <v>150.54400000000001</v>
      </c>
      <c r="I335" s="2">
        <f t="shared" si="32"/>
        <v>4.6441763308240613</v>
      </c>
      <c r="J335" s="2">
        <f t="shared" si="33"/>
        <v>4.0119817196301408</v>
      </c>
    </row>
    <row r="338" spans="1:11">
      <c r="G338" s="2"/>
      <c r="H338" s="2"/>
    </row>
    <row r="339" spans="1:11">
      <c r="A339" t="s">
        <v>62</v>
      </c>
      <c r="C339" t="s">
        <v>63</v>
      </c>
      <c r="D339" t="s">
        <v>64</v>
      </c>
      <c r="G339" t="s">
        <v>65</v>
      </c>
      <c r="I339" t="s">
        <v>66</v>
      </c>
      <c r="J339" t="s">
        <v>67</v>
      </c>
      <c r="K339" t="s">
        <v>68</v>
      </c>
    </row>
    <row r="341" spans="1:11">
      <c r="C341">
        <v>100000</v>
      </c>
      <c r="D341">
        <v>2</v>
      </c>
      <c r="G341" s="15"/>
      <c r="H341" s="2"/>
      <c r="I341" s="2"/>
      <c r="J341" t="s">
        <v>72</v>
      </c>
      <c r="K341" s="15"/>
    </row>
    <row r="342" spans="1:11">
      <c r="C342">
        <v>100000</v>
      </c>
      <c r="D342">
        <v>4</v>
      </c>
      <c r="G342" s="15"/>
      <c r="H342" s="2"/>
      <c r="I342" s="2"/>
      <c r="J342" t="s">
        <v>72</v>
      </c>
      <c r="K342" s="15"/>
    </row>
    <row r="343" spans="1:11">
      <c r="C343">
        <v>100000</v>
      </c>
      <c r="D343">
        <v>8</v>
      </c>
      <c r="G343" s="15"/>
      <c r="H343" s="2"/>
      <c r="I343" s="2"/>
      <c r="J343" t="s">
        <v>72</v>
      </c>
      <c r="K343" s="15"/>
    </row>
    <row r="344" spans="1:11">
      <c r="C344">
        <v>100000</v>
      </c>
      <c r="D344">
        <v>16</v>
      </c>
      <c r="E344">
        <v>2</v>
      </c>
      <c r="G344" s="15"/>
      <c r="I344" s="2"/>
      <c r="J344" t="s">
        <v>70</v>
      </c>
      <c r="K344" s="15"/>
    </row>
    <row r="345" spans="1:11">
      <c r="C345">
        <v>100000</v>
      </c>
      <c r="D345">
        <v>32</v>
      </c>
      <c r="E345">
        <v>4</v>
      </c>
      <c r="G345" s="15"/>
      <c r="I345" s="2"/>
      <c r="J345" t="s">
        <v>70</v>
      </c>
      <c r="K345" s="15"/>
    </row>
    <row r="346" spans="1:11">
      <c r="C346">
        <v>3097600</v>
      </c>
      <c r="D346">
        <v>2</v>
      </c>
      <c r="G346" s="15"/>
      <c r="H346" s="2"/>
      <c r="I346" s="2"/>
      <c r="J346" t="s">
        <v>69</v>
      </c>
      <c r="K346" s="15"/>
    </row>
    <row r="347" spans="1:11">
      <c r="C347">
        <f>1760*1760</f>
        <v>3097600</v>
      </c>
      <c r="D347">
        <v>4</v>
      </c>
      <c r="G347" s="15"/>
      <c r="H347" s="2"/>
      <c r="I347" s="2"/>
      <c r="J347" t="s">
        <v>69</v>
      </c>
      <c r="K347" s="15"/>
    </row>
    <row r="348" spans="1:11">
      <c r="C348">
        <f>1760*1760</f>
        <v>3097600</v>
      </c>
      <c r="D348">
        <v>8</v>
      </c>
      <c r="G348" s="15"/>
      <c r="H348" s="2"/>
      <c r="I348" s="2"/>
      <c r="J348" t="s">
        <v>69</v>
      </c>
      <c r="K348" s="15"/>
    </row>
    <row r="349" spans="1:11">
      <c r="C349">
        <v>3097600</v>
      </c>
      <c r="D349">
        <v>16</v>
      </c>
      <c r="E349">
        <v>2</v>
      </c>
      <c r="G349" s="15"/>
      <c r="I349" s="2"/>
      <c r="J349" t="s">
        <v>71</v>
      </c>
      <c r="K349" s="15"/>
    </row>
    <row r="350" spans="1:11">
      <c r="C350">
        <v>3097600</v>
      </c>
      <c r="D350">
        <v>32</v>
      </c>
      <c r="E350">
        <v>4</v>
      </c>
      <c r="G350" s="15"/>
      <c r="I350" s="2"/>
      <c r="J350" t="s">
        <v>71</v>
      </c>
      <c r="K350" s="15"/>
    </row>
    <row r="351" spans="1:11">
      <c r="C351">
        <v>4194304</v>
      </c>
      <c r="D351">
        <v>2</v>
      </c>
      <c r="G351" s="15"/>
      <c r="H351" s="2"/>
      <c r="I351" s="2"/>
      <c r="J351" t="s">
        <v>69</v>
      </c>
      <c r="K351" s="15"/>
    </row>
    <row r="352" spans="1:11">
      <c r="C352">
        <f>2048*2048</f>
        <v>4194304</v>
      </c>
      <c r="D352">
        <v>4</v>
      </c>
      <c r="G352" s="15"/>
      <c r="H352" s="2"/>
      <c r="I352" s="2"/>
      <c r="J352" t="s">
        <v>69</v>
      </c>
      <c r="K352" s="15"/>
    </row>
    <row r="353" spans="3:11">
      <c r="C353">
        <f>2048*2048</f>
        <v>4194304</v>
      </c>
      <c r="D353">
        <v>8</v>
      </c>
      <c r="G353" s="15"/>
      <c r="H353" s="2"/>
      <c r="I353" s="2"/>
      <c r="J353" t="s">
        <v>69</v>
      </c>
      <c r="K353" s="15"/>
    </row>
    <row r="354" spans="3:11">
      <c r="C354">
        <v>4194304</v>
      </c>
      <c r="D354">
        <v>16</v>
      </c>
      <c r="E354">
        <v>2</v>
      </c>
      <c r="G354" s="15"/>
      <c r="I354" s="2"/>
      <c r="J354" t="s">
        <v>71</v>
      </c>
      <c r="K354" s="15"/>
    </row>
    <row r="355" spans="3:11">
      <c r="C355">
        <v>4194304</v>
      </c>
      <c r="D355">
        <v>32</v>
      </c>
      <c r="E355">
        <v>4</v>
      </c>
      <c r="G355" s="15"/>
      <c r="I355" s="2"/>
      <c r="J355" t="s">
        <v>71</v>
      </c>
      <c r="K355" s="15"/>
    </row>
    <row r="356" spans="3:11">
      <c r="C356">
        <v>6553600</v>
      </c>
      <c r="D356">
        <v>2</v>
      </c>
      <c r="G356" s="15"/>
      <c r="H356" s="2"/>
      <c r="I356" s="2"/>
      <c r="J356" t="s">
        <v>69</v>
      </c>
      <c r="K356" s="15"/>
    </row>
    <row r="357" spans="3:11">
      <c r="C357">
        <f>2560*2560</f>
        <v>6553600</v>
      </c>
      <c r="D357">
        <v>4</v>
      </c>
      <c r="G357" s="15"/>
      <c r="H357" s="2"/>
      <c r="I357" s="2"/>
      <c r="J357" t="s">
        <v>69</v>
      </c>
      <c r="K357" s="15"/>
    </row>
    <row r="358" spans="3:11">
      <c r="C358">
        <f>2560*2560</f>
        <v>6553600</v>
      </c>
      <c r="D358">
        <v>8</v>
      </c>
      <c r="G358" s="15"/>
      <c r="H358" s="2"/>
      <c r="I358" s="2"/>
      <c r="J358" t="s">
        <v>69</v>
      </c>
      <c r="K358" s="15"/>
    </row>
    <row r="359" spans="3:11">
      <c r="C359">
        <v>6553600</v>
      </c>
      <c r="D359">
        <v>16</v>
      </c>
      <c r="E359">
        <v>2</v>
      </c>
      <c r="G359" s="15"/>
      <c r="I359" s="2"/>
      <c r="J359" t="s">
        <v>71</v>
      </c>
      <c r="K359" s="15"/>
    </row>
    <row r="360" spans="3:11">
      <c r="C360">
        <v>6553600</v>
      </c>
      <c r="D360">
        <v>32</v>
      </c>
      <c r="E360">
        <v>4</v>
      </c>
      <c r="G360" s="15"/>
      <c r="I360" s="2"/>
      <c r="J360" t="s">
        <v>71</v>
      </c>
      <c r="K360" s="15"/>
    </row>
    <row r="361" spans="3:11">
      <c r="C361">
        <f t="shared" ref="C361:C363" si="34">4096*4096</f>
        <v>16777216</v>
      </c>
      <c r="D361">
        <v>2</v>
      </c>
      <c r="G361" s="15"/>
      <c r="H361" s="2"/>
      <c r="I361" s="2"/>
      <c r="J361" t="s">
        <v>69</v>
      </c>
      <c r="K361" s="15"/>
    </row>
    <row r="362" spans="3:11">
      <c r="C362">
        <f t="shared" si="34"/>
        <v>16777216</v>
      </c>
      <c r="D362">
        <v>4</v>
      </c>
      <c r="G362" s="15"/>
      <c r="H362" s="2"/>
      <c r="I362" s="2"/>
      <c r="J362" t="s">
        <v>69</v>
      </c>
      <c r="K362" s="15"/>
    </row>
    <row r="363" spans="3:11">
      <c r="C363">
        <f t="shared" si="34"/>
        <v>16777216</v>
      </c>
      <c r="D363">
        <v>8</v>
      </c>
      <c r="G363" s="15"/>
      <c r="H363" s="2"/>
      <c r="I363" s="2"/>
      <c r="J363" t="s">
        <v>69</v>
      </c>
      <c r="K363" s="15"/>
    </row>
    <row r="364" spans="3:11">
      <c r="C364">
        <v>16777216</v>
      </c>
      <c r="D364">
        <v>16</v>
      </c>
      <c r="E364">
        <v>2</v>
      </c>
      <c r="G364" s="15"/>
      <c r="H364" s="2"/>
      <c r="I364" s="2"/>
      <c r="J364" t="s">
        <v>71</v>
      </c>
      <c r="K364" s="15"/>
    </row>
    <row r="365" spans="3:11">
      <c r="C365">
        <v>16777216</v>
      </c>
      <c r="D365">
        <v>32</v>
      </c>
      <c r="E365">
        <v>4</v>
      </c>
      <c r="G365" s="15"/>
      <c r="H365" s="2"/>
      <c r="I365" s="2"/>
      <c r="J365" t="s">
        <v>71</v>
      </c>
      <c r="K365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workbookViewId="0">
      <selection activeCell="A3" sqref="A3"/>
    </sheetView>
  </sheetViews>
  <sheetFormatPr baseColWidth="10" defaultRowHeight="15" x14ac:dyDescent="0"/>
  <cols>
    <col min="1" max="1" width="28" customWidth="1"/>
    <col min="2" max="2" width="17.66406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73</v>
      </c>
      <c r="B1" s="5" t="s">
        <v>81</v>
      </c>
    </row>
    <row r="3" spans="1:12">
      <c r="A3" s="9"/>
      <c r="B3" s="10"/>
      <c r="C3" s="11"/>
      <c r="E3" s="2"/>
    </row>
    <row r="4" spans="1:1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>
      <c r="B5" s="1" t="s">
        <v>85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8.8999999999999996E-2</v>
      </c>
      <c r="J5" s="2">
        <f t="shared" ref="J5:J48" si="0">(2*C5*D5*E5)/(I5/1000)/10^12</f>
        <v>1.1137438202247192</v>
      </c>
      <c r="K5" s="2"/>
      <c r="L5" s="2"/>
    </row>
    <row r="6" spans="1:12">
      <c r="B6" s="1" t="s">
        <v>85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9.2999999999999999E-2</v>
      </c>
      <c r="J6" s="2">
        <f t="shared" si="0"/>
        <v>2.1316817204301075</v>
      </c>
      <c r="K6" s="2"/>
      <c r="L6" s="2"/>
    </row>
    <row r="7" spans="1:12">
      <c r="B7" s="1" t="s">
        <v>85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8.7999999999999995E-2</v>
      </c>
      <c r="J7" s="2">
        <f t="shared" si="0"/>
        <v>4.5056000000000003</v>
      </c>
      <c r="K7" s="2"/>
      <c r="L7" s="2"/>
    </row>
    <row r="8" spans="1:12">
      <c r="B8" s="1" t="s">
        <v>85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9.8000000000000004E-2</v>
      </c>
      <c r="J8" s="2">
        <f t="shared" si="0"/>
        <v>8.0916897959183665</v>
      </c>
      <c r="K8" s="2"/>
      <c r="L8" s="2"/>
    </row>
    <row r="9" spans="1:12">
      <c r="B9" s="1" t="s">
        <v>85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0.72099999999999997</v>
      </c>
      <c r="J9" s="2">
        <f t="shared" si="0"/>
        <v>60.147572815533984</v>
      </c>
      <c r="K9" s="2"/>
      <c r="L9" s="2"/>
    </row>
    <row r="10" spans="1:12">
      <c r="B10" s="1" t="s">
        <v>85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0.1</v>
      </c>
      <c r="J10" s="2">
        <f t="shared" si="0"/>
        <v>1.34217728</v>
      </c>
      <c r="K10" s="2"/>
      <c r="L10" s="2"/>
    </row>
    <row r="11" spans="1:12">
      <c r="B11" s="1" t="s">
        <v>85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0.10299999999999999</v>
      </c>
      <c r="J11" s="2">
        <f t="shared" si="0"/>
        <v>2.6061694757281555</v>
      </c>
      <c r="K11" s="2"/>
      <c r="L11" s="2"/>
    </row>
    <row r="12" spans="1:12">
      <c r="B12" s="1" t="s">
        <v>85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0.112</v>
      </c>
      <c r="J12" s="2">
        <f t="shared" si="0"/>
        <v>4.7934902857142863</v>
      </c>
      <c r="K12" s="2"/>
      <c r="L12" s="2"/>
    </row>
    <row r="13" spans="1:12">
      <c r="B13" s="1" t="s">
        <v>85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0.11700000000000001</v>
      </c>
      <c r="J13" s="2">
        <f t="shared" si="0"/>
        <v>9.1772805470085466</v>
      </c>
      <c r="K13" s="2"/>
      <c r="L13" s="2"/>
    </row>
    <row r="14" spans="1:12">
      <c r="B14" s="1" t="s">
        <v>85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0.94</v>
      </c>
      <c r="J14" s="2">
        <f t="shared" si="0"/>
        <v>62.468357446808518</v>
      </c>
      <c r="K14" s="2"/>
      <c r="L14" s="2"/>
    </row>
    <row r="15" spans="1:12">
      <c r="B15" s="1" t="s">
        <v>85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0.122</v>
      </c>
      <c r="J15" s="2">
        <f t="shared" si="0"/>
        <v>1.7189770491803278</v>
      </c>
      <c r="K15" s="2"/>
      <c r="L15" s="2"/>
    </row>
    <row r="16" spans="1:12">
      <c r="B16" s="1" t="s">
        <v>85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0.12</v>
      </c>
      <c r="J16" s="2">
        <f t="shared" si="0"/>
        <v>3.4952533333333333</v>
      </c>
      <c r="K16" s="2"/>
      <c r="L16" s="2"/>
    </row>
    <row r="17" spans="2:12">
      <c r="B17" s="1" t="s">
        <v>85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0.127</v>
      </c>
      <c r="J17" s="2">
        <f t="shared" si="0"/>
        <v>6.6052031496063002</v>
      </c>
      <c r="K17" s="2"/>
      <c r="L17" s="2"/>
    </row>
    <row r="18" spans="2:12">
      <c r="B18" s="1" t="s">
        <v>85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0.14599999999999999</v>
      </c>
      <c r="J18" s="2">
        <f t="shared" si="0"/>
        <v>11.491243835616439</v>
      </c>
      <c r="K18" s="2"/>
      <c r="L18" s="2"/>
    </row>
    <row r="19" spans="2:12">
      <c r="B19" s="1" t="s">
        <v>85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1.4730000000000001</v>
      </c>
      <c r="J19" s="2">
        <f t="shared" si="0"/>
        <v>62.288119484046156</v>
      </c>
      <c r="K19" s="2"/>
      <c r="L19" s="2"/>
    </row>
    <row r="20" spans="2:12">
      <c r="B20" s="1" t="s">
        <v>85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0.185</v>
      </c>
      <c r="J20" s="2">
        <f t="shared" si="0"/>
        <v>2.9020049297297299</v>
      </c>
      <c r="K20" s="2"/>
      <c r="L20" s="2"/>
    </row>
    <row r="21" spans="2:12">
      <c r="B21" s="1" t="s">
        <v>85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0.18099999999999999</v>
      </c>
      <c r="J21" s="2">
        <f t="shared" si="0"/>
        <v>5.9322752707182325</v>
      </c>
      <c r="K21" s="2"/>
      <c r="L21" s="2"/>
    </row>
    <row r="22" spans="2:12">
      <c r="B22" s="1" t="s">
        <v>85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0.19500000000000001</v>
      </c>
      <c r="J22" s="2">
        <f t="shared" si="0"/>
        <v>11.012736656410256</v>
      </c>
      <c r="K22" s="2"/>
      <c r="L22" s="2"/>
    </row>
    <row r="23" spans="2:12">
      <c r="B23" s="1" t="s">
        <v>85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0.221</v>
      </c>
      <c r="J23" s="2">
        <f t="shared" si="0"/>
        <v>19.434241158371041</v>
      </c>
      <c r="K23" s="2"/>
      <c r="L23" s="2"/>
    </row>
    <row r="24" spans="2:12">
      <c r="B24" s="1" t="s">
        <v>85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3.6669999999999998</v>
      </c>
      <c r="J24" s="2">
        <f t="shared" si="0"/>
        <v>64.052638123806929</v>
      </c>
      <c r="K24" s="2"/>
      <c r="L24" s="2"/>
    </row>
    <row r="25" spans="2:12">
      <c r="B25" s="1" t="s">
        <v>85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9.2999999999999999E-2</v>
      </c>
      <c r="J25" s="2">
        <f t="shared" si="0"/>
        <v>1.0658408602150538</v>
      </c>
      <c r="K25" s="2"/>
      <c r="L25" s="2"/>
    </row>
    <row r="26" spans="2:12">
      <c r="B26" s="1" t="s">
        <v>85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9.5000000000000001E-2</v>
      </c>
      <c r="J26" s="2">
        <f t="shared" si="0"/>
        <v>2.0868042105263158</v>
      </c>
      <c r="K26" s="2"/>
      <c r="L26" s="2"/>
    </row>
    <row r="27" spans="2:12">
      <c r="B27" s="1" t="s">
        <v>85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0.10199999999999999</v>
      </c>
      <c r="J27" s="2">
        <f t="shared" si="0"/>
        <v>3.8871843137254904</v>
      </c>
      <c r="K27" s="2"/>
      <c r="L27" s="2"/>
    </row>
    <row r="28" spans="2:12">
      <c r="B28" s="1" t="s">
        <v>85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0.107</v>
      </c>
      <c r="J28" s="2">
        <f t="shared" si="0"/>
        <v>7.4110803738317754</v>
      </c>
      <c r="K28" s="2"/>
      <c r="L28" s="2"/>
    </row>
    <row r="29" spans="2:12">
      <c r="B29" s="1" t="s">
        <v>85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0.72</v>
      </c>
      <c r="J29" s="2">
        <f t="shared" si="0"/>
        <v>60.231111111111119</v>
      </c>
      <c r="K29" s="2"/>
      <c r="L29" s="2"/>
    </row>
    <row r="30" spans="2:12">
      <c r="B30" s="1" t="s">
        <v>85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0.10100000000000001</v>
      </c>
      <c r="J30" s="2">
        <f t="shared" si="0"/>
        <v>1.3288883960396041</v>
      </c>
      <c r="K30" s="2"/>
      <c r="L30" s="2"/>
    </row>
    <row r="31" spans="2:12">
      <c r="B31" s="1" t="s">
        <v>85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0.10100000000000001</v>
      </c>
      <c r="J31" s="2">
        <f t="shared" si="0"/>
        <v>2.6577767920792081</v>
      </c>
      <c r="K31" s="2"/>
      <c r="L31" s="2"/>
    </row>
    <row r="32" spans="2:12">
      <c r="B32" s="1" t="s">
        <v>85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0.108</v>
      </c>
      <c r="J32" s="2">
        <f t="shared" si="0"/>
        <v>4.9710269629629629</v>
      </c>
      <c r="K32" s="2"/>
      <c r="L32" s="2"/>
    </row>
    <row r="33" spans="2:12">
      <c r="B33" s="1" t="s">
        <v>85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0.124</v>
      </c>
      <c r="J33" s="2">
        <f t="shared" si="0"/>
        <v>8.6592082580645151</v>
      </c>
      <c r="K33" s="2"/>
      <c r="L33" s="2"/>
    </row>
    <row r="34" spans="2:12">
      <c r="B34" s="1" t="s">
        <v>85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0.93300000000000005</v>
      </c>
      <c r="J34" s="2">
        <f t="shared" si="0"/>
        <v>62.937037513397641</v>
      </c>
      <c r="K34" s="2"/>
      <c r="L34" s="2"/>
    </row>
    <row r="35" spans="2:12">
      <c r="B35" s="1" t="s">
        <v>85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0.13200000000000001</v>
      </c>
      <c r="J35" s="2">
        <f t="shared" si="0"/>
        <v>1.588751515151515</v>
      </c>
      <c r="K35" s="2"/>
      <c r="L35" s="2"/>
    </row>
    <row r="36" spans="2:12">
      <c r="B36" s="1" t="s">
        <v>85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0.13400000000000001</v>
      </c>
      <c r="J36" s="2">
        <f t="shared" si="0"/>
        <v>3.1300776119402984</v>
      </c>
      <c r="K36" s="2"/>
      <c r="L36" s="2"/>
    </row>
    <row r="37" spans="2:12">
      <c r="B37" s="1" t="s">
        <v>85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0.13200000000000001</v>
      </c>
      <c r="J37" s="2">
        <f t="shared" si="0"/>
        <v>6.3550060606060601</v>
      </c>
      <c r="K37" s="2"/>
      <c r="L37" s="2"/>
    </row>
    <row r="38" spans="2:12">
      <c r="B38" s="1" t="s">
        <v>85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0.14699999999999999</v>
      </c>
      <c r="J38" s="2">
        <f t="shared" si="0"/>
        <v>11.413072108843537</v>
      </c>
      <c r="K38" s="2"/>
      <c r="L38" s="2"/>
    </row>
    <row r="39" spans="2:12">
      <c r="B39" s="1" t="s">
        <v>85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1.4530000000000001</v>
      </c>
      <c r="J39" s="2">
        <f t="shared" si="0"/>
        <v>63.14549208534067</v>
      </c>
      <c r="K39" s="2"/>
      <c r="L39" s="2"/>
    </row>
    <row r="40" spans="2:12">
      <c r="B40" s="1" t="s">
        <v>85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0.19500000000000001</v>
      </c>
      <c r="J40" s="2">
        <f t="shared" si="0"/>
        <v>2.7531841641025641</v>
      </c>
      <c r="K40" s="2"/>
      <c r="L40" s="2"/>
    </row>
    <row r="41" spans="2:12">
      <c r="B41" s="1" t="s">
        <v>85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0.19700000000000001</v>
      </c>
      <c r="J41" s="2">
        <f t="shared" si="0"/>
        <v>5.4504661116751256</v>
      </c>
      <c r="K41" s="2"/>
      <c r="L41" s="2"/>
    </row>
    <row r="42" spans="2:12">
      <c r="B42" s="1" t="s">
        <v>85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0.2</v>
      </c>
      <c r="J42" s="2">
        <f t="shared" si="0"/>
        <v>10.73741824</v>
      </c>
      <c r="K42" s="2"/>
      <c r="L42" s="2"/>
    </row>
    <row r="43" spans="2:12">
      <c r="B43" s="1" t="s">
        <v>85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0.23</v>
      </c>
      <c r="J43" s="2">
        <f t="shared" si="0"/>
        <v>18.673770852173913</v>
      </c>
      <c r="K43" s="2"/>
      <c r="L43" s="2"/>
    </row>
    <row r="44" spans="2:12">
      <c r="B44" s="1" t="s">
        <v>85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3.5819999999999999</v>
      </c>
      <c r="J44" s="2">
        <f t="shared" si="0"/>
        <v>65.572591848129534</v>
      </c>
      <c r="K44" s="2"/>
      <c r="L44" s="2"/>
    </row>
    <row r="45" spans="2:12">
      <c r="B45" s="1" t="s">
        <v>85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3.141</v>
      </c>
      <c r="J45" s="2">
        <f t="shared" si="0"/>
        <v>14.068883030881885</v>
      </c>
      <c r="K45" s="2"/>
      <c r="L45" s="2"/>
    </row>
    <row r="46" spans="2:12">
      <c r="B46" s="1" t="s">
        <v>85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4.2850000000000001</v>
      </c>
      <c r="J46" s="2">
        <f t="shared" si="0"/>
        <v>13.964046876079347</v>
      </c>
      <c r="K46" s="2"/>
      <c r="L46" s="2"/>
    </row>
    <row r="47" spans="2:12">
      <c r="B47" s="1" t="s">
        <v>85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6.3419999999999996</v>
      </c>
      <c r="J47" s="2">
        <f t="shared" si="0"/>
        <v>14.741983222958059</v>
      </c>
      <c r="K47" s="2"/>
      <c r="L47" s="2"/>
    </row>
    <row r="48" spans="2:12">
      <c r="B48" s="1" t="s">
        <v>85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16.375</v>
      </c>
      <c r="J48" s="2">
        <f t="shared" si="0"/>
        <v>14.616413035480916</v>
      </c>
      <c r="K48" s="2"/>
      <c r="L48" s="2"/>
    </row>
    <row r="49" spans="2:12">
      <c r="B49" s="1"/>
      <c r="I49" s="2"/>
      <c r="J49" s="2"/>
      <c r="K49" s="2"/>
      <c r="L49" s="2"/>
    </row>
    <row r="50" spans="2:12">
      <c r="B50" s="1"/>
      <c r="I50" s="2"/>
      <c r="J50" s="2"/>
      <c r="K50" s="2"/>
      <c r="L50" s="2"/>
    </row>
    <row r="51" spans="2:12">
      <c r="B51" s="1" t="s">
        <v>85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3.093</v>
      </c>
      <c r="J51" s="2">
        <f t="shared" ref="J51:J69" si="1">(2*C51*D51*E51)/(I51/1000)/10^12</f>
        <v>53.205575014548984</v>
      </c>
      <c r="K51" s="2"/>
      <c r="L51" s="2"/>
    </row>
    <row r="52" spans="2:12">
      <c r="B52" s="1" t="s">
        <v>85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0.34699999999999998</v>
      </c>
      <c r="J52" s="2">
        <f t="shared" si="1"/>
        <v>3.0026005763688763</v>
      </c>
      <c r="K52" s="2"/>
      <c r="L52" s="2"/>
    </row>
    <row r="53" spans="2:12">
      <c r="B53" s="1" t="s">
        <v>85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3.4180000000000001</v>
      </c>
      <c r="J53" s="2">
        <f t="shared" si="1"/>
        <v>56.02505444587478</v>
      </c>
      <c r="K53" s="2"/>
      <c r="L53" s="2"/>
    </row>
    <row r="54" spans="2:12">
      <c r="B54" s="1" t="s">
        <v>85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0.40400000000000003</v>
      </c>
      <c r="J54" s="2">
        <f t="shared" si="1"/>
        <v>3.0009790099009903</v>
      </c>
      <c r="K54" s="2"/>
      <c r="L54" s="2"/>
    </row>
    <row r="55" spans="2:12">
      <c r="B55" s="1" t="s">
        <v>85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5.2969999999999997</v>
      </c>
      <c r="J55" s="2">
        <f t="shared" si="1"/>
        <v>45.189172195582408</v>
      </c>
      <c r="K55" s="2"/>
      <c r="L55" s="2"/>
    </row>
    <row r="56" spans="2:12">
      <c r="B56" s="1" t="s">
        <v>85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0.51</v>
      </c>
      <c r="J56" s="2">
        <f t="shared" si="1"/>
        <v>2.9715576470588232</v>
      </c>
      <c r="K56" s="2"/>
      <c r="L56" s="2"/>
    </row>
    <row r="57" spans="2:12">
      <c r="B57" s="1" t="s">
        <v>85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8.3529999999999998</v>
      </c>
      <c r="J57" s="2">
        <f t="shared" si="1"/>
        <v>45.850266035196938</v>
      </c>
      <c r="K57" s="2"/>
      <c r="L57" s="2"/>
    </row>
    <row r="58" spans="2:12">
      <c r="B58" s="1" t="s">
        <v>85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0.71799999999999997</v>
      </c>
      <c r="J58" s="2">
        <f t="shared" si="1"/>
        <v>3.3771462952646241</v>
      </c>
      <c r="K58" s="2"/>
      <c r="L58" s="2"/>
    </row>
    <row r="59" spans="2:12">
      <c r="B59" s="1" t="s">
        <v>85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3.4060000000000001</v>
      </c>
      <c r="J59" s="2">
        <f t="shared" si="1"/>
        <v>48.316160751614795</v>
      </c>
      <c r="K59" s="2"/>
      <c r="L59" s="2"/>
    </row>
    <row r="60" spans="2:12">
      <c r="B60" s="1" t="s">
        <v>85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0.34300000000000003</v>
      </c>
      <c r="J60" s="2">
        <f t="shared" si="1"/>
        <v>3.0376163265306118</v>
      </c>
      <c r="K60" s="2"/>
      <c r="L60" s="2"/>
    </row>
    <row r="61" spans="2:12">
      <c r="B61" s="1" t="s">
        <v>85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3.383</v>
      </c>
      <c r="J61" s="2">
        <f t="shared" si="1"/>
        <v>56.604681080697603</v>
      </c>
      <c r="K61" s="2"/>
      <c r="L61" s="2"/>
    </row>
    <row r="62" spans="2:12">
      <c r="B62" s="1" t="s">
        <v>85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0.40899999999999997</v>
      </c>
      <c r="J62" s="2">
        <f t="shared" si="1"/>
        <v>2.9642922249388755</v>
      </c>
      <c r="K62" s="2"/>
      <c r="L62" s="2"/>
    </row>
    <row r="63" spans="2:12">
      <c r="B63" s="1" t="s">
        <v>85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5.5819999999999999</v>
      </c>
      <c r="J63" s="2">
        <f t="shared" si="1"/>
        <v>42.881950039412395</v>
      </c>
      <c r="K63" s="2"/>
      <c r="L63" s="2"/>
    </row>
    <row r="64" spans="2:12">
      <c r="B64" s="1" t="s">
        <v>85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0.51300000000000001</v>
      </c>
      <c r="J64" s="2">
        <f t="shared" si="1"/>
        <v>2.9541801169590642</v>
      </c>
      <c r="K64" s="2"/>
      <c r="L64" s="2"/>
    </row>
    <row r="65" spans="2:12">
      <c r="B65" s="1" t="s">
        <v>85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7.7480000000000002</v>
      </c>
      <c r="J65" s="2">
        <f t="shared" si="1"/>
        <v>49.430468790913778</v>
      </c>
      <c r="K65" s="2"/>
      <c r="L65" s="2"/>
    </row>
    <row r="66" spans="2:12">
      <c r="B66" s="1" t="s">
        <v>85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0.72599999999999998</v>
      </c>
      <c r="J66" s="2">
        <f t="shared" si="1"/>
        <v>3.339932561983471</v>
      </c>
      <c r="K66" s="2"/>
      <c r="L66" s="2"/>
    </row>
    <row r="67" spans="2:12">
      <c r="B67" s="1"/>
      <c r="I67" s="2"/>
      <c r="J67" s="2"/>
      <c r="K67" s="2"/>
      <c r="L67" s="2"/>
    </row>
    <row r="68" spans="2:12">
      <c r="B68" s="1" t="s">
        <v>85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0.11799999999999999</v>
      </c>
      <c r="J68" s="2">
        <f t="shared" si="1"/>
        <v>5.3317423728813562</v>
      </c>
      <c r="K68" s="2"/>
      <c r="L68" s="2"/>
    </row>
    <row r="69" spans="2:12">
      <c r="B69" s="1" t="s">
        <v>85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0.121</v>
      </c>
      <c r="J69" s="2">
        <f t="shared" si="1"/>
        <v>10.399100826446281</v>
      </c>
      <c r="K69" s="2"/>
      <c r="L69" s="2"/>
    </row>
    <row r="70" spans="2:12">
      <c r="B70" s="1" t="s">
        <v>85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0.13200000000000001</v>
      </c>
      <c r="J70" s="2">
        <f t="shared" ref="J70:J133" si="2">(2*C70*D70*E70)/(I70/1000)/10^12</f>
        <v>19.065018181818179</v>
      </c>
      <c r="K70" s="2"/>
      <c r="L70" s="2"/>
    </row>
    <row r="71" spans="2:12">
      <c r="B71" s="1" t="s">
        <v>85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0.17799999999999999</v>
      </c>
      <c r="J71" s="2">
        <f t="shared" si="2"/>
        <v>28.276206741573034</v>
      </c>
      <c r="K71" s="2"/>
      <c r="L71" s="2"/>
    </row>
    <row r="72" spans="2:12">
      <c r="B72" s="1" t="s">
        <v>85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0.14099999999999999</v>
      </c>
      <c r="J72" s="2">
        <f t="shared" si="2"/>
        <v>4.4620255319148949</v>
      </c>
      <c r="K72" s="2"/>
      <c r="L72" s="2"/>
    </row>
    <row r="73" spans="2:12">
      <c r="B73" s="1" t="s">
        <v>85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0.14199999999999999</v>
      </c>
      <c r="J73" s="2">
        <f t="shared" si="2"/>
        <v>8.8612056338028182</v>
      </c>
      <c r="K73" s="2"/>
      <c r="L73" s="2"/>
    </row>
    <row r="74" spans="2:12">
      <c r="B74" s="1" t="s">
        <v>85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0.14599999999999999</v>
      </c>
      <c r="J74" s="2">
        <f t="shared" si="2"/>
        <v>17.236865753424659</v>
      </c>
      <c r="K74" s="2"/>
      <c r="L74" s="2"/>
    </row>
    <row r="75" spans="2:12">
      <c r="B75" s="1" t="s">
        <v>85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2"/>
        <v>28.597527272727273</v>
      </c>
      <c r="K75" s="2"/>
      <c r="L75" s="2"/>
    </row>
    <row r="76" spans="2:12">
      <c r="B76" s="1" t="s">
        <v>85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5.2999999999999999E-2</v>
      </c>
      <c r="J76" s="2">
        <f t="shared" si="2"/>
        <v>1.8993074716981133</v>
      </c>
      <c r="K76" s="2"/>
      <c r="L76" s="2"/>
    </row>
    <row r="77" spans="2:12">
      <c r="B77" s="1" t="s">
        <v>85</v>
      </c>
      <c r="C77">
        <f t="shared" ref="C77:C83" si="3">3*1024</f>
        <v>3072</v>
      </c>
      <c r="D77">
        <v>32</v>
      </c>
      <c r="E77">
        <v>1024</v>
      </c>
      <c r="F77" t="s">
        <v>3</v>
      </c>
      <c r="G77" t="s">
        <v>3</v>
      </c>
      <c r="I77" s="2">
        <v>5.5E-2</v>
      </c>
      <c r="J77" s="2">
        <f t="shared" si="2"/>
        <v>3.6604834909090909</v>
      </c>
      <c r="K77" s="2"/>
      <c r="L77" s="2"/>
    </row>
    <row r="78" spans="2:12">
      <c r="B78" s="1" t="s">
        <v>85</v>
      </c>
      <c r="C78">
        <f t="shared" si="3"/>
        <v>3072</v>
      </c>
      <c r="D78">
        <v>64</v>
      </c>
      <c r="E78">
        <v>1024</v>
      </c>
      <c r="F78" t="s">
        <v>3</v>
      </c>
      <c r="G78" t="s">
        <v>3</v>
      </c>
      <c r="I78" s="2">
        <v>5.8999999999999997E-2</v>
      </c>
      <c r="J78" s="2">
        <f t="shared" si="2"/>
        <v>6.8246302372881358</v>
      </c>
      <c r="K78" s="2"/>
      <c r="L78" s="2"/>
    </row>
    <row r="79" spans="2:12">
      <c r="B79" s="1" t="s">
        <v>85</v>
      </c>
      <c r="C79">
        <f t="shared" si="3"/>
        <v>3072</v>
      </c>
      <c r="D79">
        <v>128</v>
      </c>
      <c r="E79">
        <v>1024</v>
      </c>
      <c r="F79" t="s">
        <v>3</v>
      </c>
      <c r="G79" t="s">
        <v>3</v>
      </c>
      <c r="I79" s="2">
        <v>6.6000000000000003E-2</v>
      </c>
      <c r="J79" s="2">
        <f t="shared" si="2"/>
        <v>12.201611636363635</v>
      </c>
      <c r="K79" s="2"/>
      <c r="L79" s="2"/>
    </row>
    <row r="80" spans="2:12">
      <c r="B80" s="1" t="s">
        <v>85</v>
      </c>
      <c r="C80">
        <f t="shared" si="3"/>
        <v>3072</v>
      </c>
      <c r="D80">
        <v>16</v>
      </c>
      <c r="E80">
        <v>1024</v>
      </c>
      <c r="F80" t="s">
        <v>15</v>
      </c>
      <c r="G80" t="s">
        <v>3</v>
      </c>
      <c r="I80" s="2">
        <v>5.3999999999999999E-2</v>
      </c>
      <c r="J80" s="2">
        <f t="shared" si="2"/>
        <v>1.8641351111111111</v>
      </c>
      <c r="K80" s="2"/>
      <c r="L80" s="2"/>
    </row>
    <row r="81" spans="2:12">
      <c r="B81" s="1" t="s">
        <v>85</v>
      </c>
      <c r="C81">
        <f t="shared" si="3"/>
        <v>3072</v>
      </c>
      <c r="D81">
        <v>32</v>
      </c>
      <c r="E81">
        <v>1024</v>
      </c>
      <c r="F81" t="s">
        <v>15</v>
      </c>
      <c r="G81" t="s">
        <v>3</v>
      </c>
      <c r="I81" s="2">
        <v>5.5E-2</v>
      </c>
      <c r="J81" s="2">
        <f t="shared" si="2"/>
        <v>3.6604834909090909</v>
      </c>
      <c r="K81" s="2"/>
      <c r="L81" s="2"/>
    </row>
    <row r="82" spans="2:12">
      <c r="B82" s="1" t="s">
        <v>85</v>
      </c>
      <c r="C82">
        <f t="shared" si="3"/>
        <v>3072</v>
      </c>
      <c r="D82">
        <v>64</v>
      </c>
      <c r="E82">
        <v>1024</v>
      </c>
      <c r="F82" t="s">
        <v>15</v>
      </c>
      <c r="G82" t="s">
        <v>3</v>
      </c>
      <c r="I82" s="2">
        <v>5.8000000000000003E-2</v>
      </c>
      <c r="J82" s="2">
        <f t="shared" si="2"/>
        <v>6.942296275862069</v>
      </c>
      <c r="K82" s="2"/>
      <c r="L82" s="2"/>
    </row>
    <row r="83" spans="2:12">
      <c r="B83" s="1" t="s">
        <v>85</v>
      </c>
      <c r="C83">
        <f t="shared" si="3"/>
        <v>3072</v>
      </c>
      <c r="D83">
        <v>128</v>
      </c>
      <c r="E83">
        <v>1024</v>
      </c>
      <c r="F83" t="s">
        <v>15</v>
      </c>
      <c r="G83" t="s">
        <v>3</v>
      </c>
      <c r="I83" s="2">
        <v>6.5000000000000002E-2</v>
      </c>
      <c r="J83" s="2">
        <f t="shared" si="2"/>
        <v>12.389328738461536</v>
      </c>
      <c r="K83" s="2"/>
      <c r="L83" s="2"/>
    </row>
    <row r="84" spans="2:12">
      <c r="B84" s="1"/>
      <c r="I84" s="2"/>
      <c r="J84" s="2"/>
      <c r="K84" s="2"/>
      <c r="L84" s="2"/>
    </row>
    <row r="85" spans="2:12">
      <c r="B85" s="1" t="s">
        <v>85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3.274</v>
      </c>
      <c r="J85" s="2">
        <f t="shared" si="2"/>
        <v>14.287408478924863</v>
      </c>
      <c r="K85" s="2"/>
      <c r="L85" s="2"/>
    </row>
    <row r="86" spans="2:12">
      <c r="B86" s="1" t="s">
        <v>85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14.805999999999999</v>
      </c>
      <c r="J86" s="2">
        <f t="shared" si="2"/>
        <v>14.556375091179252</v>
      </c>
      <c r="K86" s="2"/>
      <c r="L86" s="2"/>
    </row>
    <row r="87" spans="2:12">
      <c r="B87" s="1"/>
      <c r="I87" s="2"/>
      <c r="J87" s="2"/>
    </row>
    <row r="88" spans="2:12">
      <c r="B88" s="1" t="s">
        <v>79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17.795000000000002</v>
      </c>
      <c r="J88" s="2">
        <f t="shared" si="2"/>
        <v>0.23017701601573473</v>
      </c>
    </row>
    <row r="89" spans="2:12">
      <c r="B89" s="1" t="s">
        <v>79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17.661000000000001</v>
      </c>
      <c r="J89" s="2">
        <f t="shared" si="2"/>
        <v>0.46384689428684661</v>
      </c>
    </row>
    <row r="90" spans="2:12">
      <c r="B90" s="1" t="s">
        <v>79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18.053000000000001</v>
      </c>
      <c r="J90" s="2">
        <f t="shared" si="2"/>
        <v>0.45377499584556585</v>
      </c>
    </row>
    <row r="91" spans="2:12">
      <c r="B91" s="1" t="s">
        <v>79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17.986999999999998</v>
      </c>
      <c r="J91" s="2">
        <f t="shared" si="2"/>
        <v>0.91088008005781962</v>
      </c>
    </row>
    <row r="92" spans="2:12">
      <c r="B92" s="1" t="s">
        <v>79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18.731999999999999</v>
      </c>
      <c r="J92" s="2">
        <f t="shared" si="2"/>
        <v>0.21866325005338461</v>
      </c>
    </row>
    <row r="93" spans="2:12">
      <c r="B93" s="1" t="s">
        <v>79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18.754999999999999</v>
      </c>
      <c r="J93" s="2">
        <f t="shared" si="2"/>
        <v>0.43679018928285795</v>
      </c>
    </row>
    <row r="94" spans="2:12">
      <c r="B94" s="1" t="s">
        <v>79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19.013000000000002</v>
      </c>
      <c r="J94" s="2">
        <f t="shared" si="2"/>
        <v>0.43086309367275016</v>
      </c>
    </row>
    <row r="95" spans="2:12">
      <c r="B95" s="1" t="s">
        <v>79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19.015000000000001</v>
      </c>
      <c r="J95" s="2">
        <f t="shared" si="2"/>
        <v>0.86163555088088339</v>
      </c>
    </row>
    <row r="96" spans="2:12">
      <c r="B96" s="1" t="s">
        <v>86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4.2000000000000003E-2</v>
      </c>
      <c r="J96" s="2">
        <f t="shared" si="2"/>
        <v>17.476266666666664</v>
      </c>
    </row>
    <row r="97" spans="1:10">
      <c r="B97" s="1" t="s">
        <v>86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4.2000000000000003E-2</v>
      </c>
      <c r="J97" s="2">
        <f t="shared" si="2"/>
        <v>17.476266666666664</v>
      </c>
    </row>
    <row r="98" spans="1:10">
      <c r="B98" s="1" t="s">
        <v>85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21.616</v>
      </c>
      <c r="J98" s="2">
        <f t="shared" si="2"/>
        <v>43.658327165062914</v>
      </c>
    </row>
    <row r="99" spans="1:10">
      <c r="B99" s="1" t="s">
        <v>85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11.997</v>
      </c>
      <c r="J99" s="2">
        <f t="shared" si="2"/>
        <v>50.344234058514623</v>
      </c>
    </row>
    <row r="100" spans="1:10">
      <c r="A100" s="1"/>
      <c r="B100" s="1" t="s">
        <v>85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6.883</v>
      </c>
      <c r="J100" s="2">
        <f t="shared" si="2"/>
        <v>49.359091093999709</v>
      </c>
    </row>
    <row r="101" spans="1:10">
      <c r="A101" s="1"/>
      <c r="B101" s="1" t="s">
        <v>85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25.777000000000001</v>
      </c>
      <c r="J101" s="2">
        <f t="shared" si="2"/>
        <v>44.299152888233692</v>
      </c>
    </row>
    <row r="102" spans="1:10">
      <c r="A102" s="1"/>
      <c r="B102" s="1" t="s">
        <v>85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2.5910000000000002</v>
      </c>
      <c r="J102" s="2">
        <f t="shared" si="2"/>
        <v>58.276705519104596</v>
      </c>
    </row>
    <row r="103" spans="1:10">
      <c r="B103" s="1" t="s">
        <v>85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44.048000000000002</v>
      </c>
      <c r="J103" s="2">
        <f t="shared" si="2"/>
        <v>42.849545949872862</v>
      </c>
    </row>
    <row r="104" spans="1:10">
      <c r="B104" s="1" t="s">
        <v>85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25.738</v>
      </c>
      <c r="J104" s="2">
        <f t="shared" si="2"/>
        <v>46.932922216178412</v>
      </c>
    </row>
    <row r="105" spans="1:10">
      <c r="A105" s="1"/>
      <c r="B105" s="1" t="s">
        <v>85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14.24</v>
      </c>
      <c r="J105" s="2">
        <f t="shared" si="2"/>
        <v>47.716098876404494</v>
      </c>
    </row>
    <row r="106" spans="1:10">
      <c r="A106" s="1"/>
      <c r="B106" s="1" t="s">
        <v>85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52.252000000000002</v>
      </c>
      <c r="J106" s="2">
        <f t="shared" si="2"/>
        <v>43.707389726709025</v>
      </c>
    </row>
    <row r="107" spans="1:10">
      <c r="A107" s="1"/>
      <c r="B107" s="1" t="s">
        <v>85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5.3390000000000004</v>
      </c>
      <c r="J107" s="2">
        <f t="shared" si="2"/>
        <v>56.563005806330771</v>
      </c>
    </row>
    <row r="108" spans="1:10">
      <c r="B108" s="1" t="s">
        <v>85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23.68</v>
      </c>
      <c r="J108" s="2">
        <f t="shared" si="2"/>
        <v>39.852972972972978</v>
      </c>
    </row>
    <row r="109" spans="1:10">
      <c r="B109" s="1" t="s">
        <v>85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12.368</v>
      </c>
      <c r="J109" s="2">
        <f t="shared" si="2"/>
        <v>48.83406985769728</v>
      </c>
    </row>
    <row r="110" spans="1:10">
      <c r="A110" s="1"/>
      <c r="B110" s="1" t="s">
        <v>85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7.8049999999999997</v>
      </c>
      <c r="J110" s="2">
        <f t="shared" si="2"/>
        <v>43.52833106982704</v>
      </c>
    </row>
    <row r="111" spans="1:10">
      <c r="A111" s="1"/>
      <c r="B111" s="1" t="s">
        <v>85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28.55</v>
      </c>
      <c r="J111" s="2">
        <f t="shared" si="2"/>
        <v>39.996471593695276</v>
      </c>
    </row>
    <row r="112" spans="1:10">
      <c r="A112" s="1"/>
      <c r="B112" s="1" t="s">
        <v>85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2.5920000000000001</v>
      </c>
      <c r="J112" s="2">
        <f t="shared" si="2"/>
        <v>58.254222222222218</v>
      </c>
    </row>
    <row r="113" spans="1:10">
      <c r="B113" s="1" t="s">
        <v>85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48.097999999999999</v>
      </c>
      <c r="J113" s="2">
        <f t="shared" si="2"/>
        <v>39.241481974302459</v>
      </c>
    </row>
    <row r="114" spans="1:10">
      <c r="B114" s="1" t="s">
        <v>85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26.367000000000001</v>
      </c>
      <c r="J114" s="2">
        <f t="shared" si="2"/>
        <v>45.813310274206394</v>
      </c>
    </row>
    <row r="115" spans="1:10">
      <c r="A115" s="1"/>
      <c r="B115" s="1" t="s">
        <v>85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16.434999999999999</v>
      </c>
      <c r="J115" s="2">
        <f t="shared" si="2"/>
        <v>41.343306845147552</v>
      </c>
    </row>
    <row r="116" spans="1:10">
      <c r="A116" s="1"/>
      <c r="B116" s="1" t="s">
        <v>85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57.881</v>
      </c>
      <c r="J116" s="2">
        <f t="shared" si="2"/>
        <v>39.456791140443322</v>
      </c>
    </row>
    <row r="117" spans="1:10">
      <c r="A117" s="1"/>
      <c r="B117" s="1" t="s">
        <v>85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5.3319999999999999</v>
      </c>
      <c r="J117" s="2">
        <f t="shared" si="2"/>
        <v>56.63726331582896</v>
      </c>
    </row>
    <row r="118" spans="1:10">
      <c r="A118" s="1"/>
      <c r="B118" s="1" t="s">
        <v>85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0.108</v>
      </c>
      <c r="J118" s="2">
        <f t="shared" si="2"/>
        <v>3.7282702222222222</v>
      </c>
    </row>
    <row r="119" spans="1:10">
      <c r="A119" s="1"/>
      <c r="B119" s="1" t="s">
        <v>85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8.3000000000000004E-2</v>
      </c>
      <c r="J119" s="2">
        <f t="shared" si="2"/>
        <v>2.7288242891566266</v>
      </c>
    </row>
    <row r="120" spans="1:10">
      <c r="A120" s="1"/>
      <c r="B120" s="1" t="s">
        <v>85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0.14399999999999999</v>
      </c>
      <c r="J120" s="2">
        <f t="shared" si="2"/>
        <v>5.2865706666666679</v>
      </c>
    </row>
    <row r="121" spans="1:10">
      <c r="A121" s="1"/>
      <c r="B121" s="1" t="s">
        <v>85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0.108</v>
      </c>
      <c r="J121" s="2">
        <f t="shared" si="2"/>
        <v>7.4565404444444443</v>
      </c>
    </row>
    <row r="122" spans="1:10">
      <c r="A122" s="1"/>
      <c r="B122" s="1" t="s">
        <v>85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7.9000000000000001E-2</v>
      </c>
      <c r="J122" s="2">
        <f t="shared" si="2"/>
        <v>5.7339852151898736</v>
      </c>
    </row>
    <row r="123" spans="1:10">
      <c r="A123" s="1"/>
      <c r="B123" s="1" t="s">
        <v>85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0.14000000000000001</v>
      </c>
      <c r="J123" s="2">
        <f t="shared" si="2"/>
        <v>10.875231085714285</v>
      </c>
    </row>
    <row r="124" spans="1:10">
      <c r="A124" s="1"/>
      <c r="B124" s="1" t="s">
        <v>85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9.9000000000000005E-2</v>
      </c>
      <c r="J124" s="2">
        <f t="shared" si="2"/>
        <v>4.0672038787878781</v>
      </c>
    </row>
    <row r="125" spans="1:10">
      <c r="A125" s="1"/>
      <c r="B125" s="1" t="s">
        <v>85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7.6999999999999999E-2</v>
      </c>
      <c r="J125" s="2">
        <f t="shared" si="2"/>
        <v>2.9414599480519481</v>
      </c>
    </row>
    <row r="126" spans="1:10">
      <c r="A126" s="1"/>
      <c r="B126" s="1" t="s">
        <v>85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0.16300000000000001</v>
      </c>
      <c r="J126" s="2">
        <f t="shared" si="2"/>
        <v>4.6703446380368092</v>
      </c>
    </row>
    <row r="127" spans="1:10">
      <c r="A127" s="1"/>
      <c r="B127" s="1" t="s">
        <v>85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9.7000000000000003E-2</v>
      </c>
      <c r="J127" s="2">
        <f t="shared" si="2"/>
        <v>8.3021275051546404</v>
      </c>
    </row>
    <row r="128" spans="1:10">
      <c r="A128" s="1"/>
      <c r="B128" s="1" t="s">
        <v>85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7.6999999999999999E-2</v>
      </c>
      <c r="J128" s="2">
        <f t="shared" si="2"/>
        <v>5.8829198961038962</v>
      </c>
    </row>
    <row r="129" spans="1:10">
      <c r="A129" s="1"/>
      <c r="B129" s="1" t="s">
        <v>85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0.16500000000000001</v>
      </c>
      <c r="J129" s="2">
        <f t="shared" si="2"/>
        <v>9.2274688000000005</v>
      </c>
    </row>
    <row r="130" spans="1:10">
      <c r="B130" s="1" t="s">
        <v>85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1.109</v>
      </c>
      <c r="J130" s="2">
        <f t="shared" si="2"/>
        <v>62.4039819657349</v>
      </c>
    </row>
    <row r="131" spans="1:10">
      <c r="B131" s="1" t="s">
        <v>85</v>
      </c>
      <c r="C131" s="1">
        <v>512</v>
      </c>
      <c r="D131">
        <f t="shared" ref="D131:D137" si="4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0.82299999999999995</v>
      </c>
      <c r="J131" s="2">
        <f t="shared" si="2"/>
        <v>61.156315917375458</v>
      </c>
    </row>
    <row r="132" spans="1:10">
      <c r="B132" s="1" t="s">
        <v>85</v>
      </c>
      <c r="C132" s="1">
        <v>512</v>
      </c>
      <c r="D132">
        <f t="shared" si="4"/>
        <v>24000</v>
      </c>
      <c r="E132" s="1">
        <v>2560</v>
      </c>
      <c r="F132" s="1" t="s">
        <v>3</v>
      </c>
      <c r="G132" s="1" t="s">
        <v>3</v>
      </c>
      <c r="H132" s="1"/>
      <c r="I132" s="2">
        <v>1.046</v>
      </c>
      <c r="J132" s="2">
        <f t="shared" si="2"/>
        <v>60.147762906309751</v>
      </c>
    </row>
    <row r="133" spans="1:10">
      <c r="B133" s="1" t="s">
        <v>85</v>
      </c>
      <c r="C133" s="1">
        <v>512</v>
      </c>
      <c r="D133">
        <f t="shared" si="4"/>
        <v>24000</v>
      </c>
      <c r="E133" s="1">
        <v>1530</v>
      </c>
      <c r="F133" s="1" t="s">
        <v>3</v>
      </c>
      <c r="G133" s="1" t="s">
        <v>3</v>
      </c>
      <c r="H133" s="1"/>
      <c r="I133" s="2">
        <v>0.65300000000000002</v>
      </c>
      <c r="J133" s="2">
        <f t="shared" si="2"/>
        <v>57.582358346094942</v>
      </c>
    </row>
    <row r="134" spans="1:10">
      <c r="B134" s="1" t="s">
        <v>85</v>
      </c>
      <c r="C134" s="1">
        <v>1024</v>
      </c>
      <c r="D134">
        <f t="shared" si="4"/>
        <v>24000</v>
      </c>
      <c r="E134" s="1">
        <v>2816</v>
      </c>
      <c r="F134" s="1" t="s">
        <v>3</v>
      </c>
      <c r="G134" s="1" t="s">
        <v>3</v>
      </c>
      <c r="H134" s="1"/>
      <c r="I134" s="2">
        <v>2.2229999999999999</v>
      </c>
      <c r="J134" s="2">
        <f t="shared" ref="J134:J169" si="5">(2*C134*D134*E134)/(I134/1000)/10^12</f>
        <v>62.263622132253715</v>
      </c>
    </row>
    <row r="135" spans="1:10">
      <c r="B135" s="1" t="s">
        <v>85</v>
      </c>
      <c r="C135" s="1">
        <v>1024</v>
      </c>
      <c r="D135">
        <f t="shared" si="4"/>
        <v>24000</v>
      </c>
      <c r="E135" s="1">
        <v>2048</v>
      </c>
      <c r="F135" s="1" t="s">
        <v>3</v>
      </c>
      <c r="G135" s="1" t="s">
        <v>3</v>
      </c>
      <c r="H135" s="1"/>
      <c r="I135" s="2">
        <v>1.619</v>
      </c>
      <c r="J135" s="2">
        <f t="shared" si="5"/>
        <v>62.176217418159361</v>
      </c>
    </row>
    <row r="136" spans="1:10">
      <c r="B136" s="1" t="s">
        <v>85</v>
      </c>
      <c r="C136" s="1">
        <v>1024</v>
      </c>
      <c r="D136">
        <f t="shared" si="4"/>
        <v>24000</v>
      </c>
      <c r="E136" s="1">
        <v>2560</v>
      </c>
      <c r="F136" s="1" t="s">
        <v>3</v>
      </c>
      <c r="G136" s="1" t="s">
        <v>3</v>
      </c>
      <c r="H136" s="1"/>
      <c r="I136" s="2">
        <v>2.0819999999999999</v>
      </c>
      <c r="J136" s="2">
        <f t="shared" si="5"/>
        <v>60.436657060518741</v>
      </c>
    </row>
    <row r="137" spans="1:10">
      <c r="B137" s="1" t="s">
        <v>85</v>
      </c>
      <c r="C137" s="1">
        <v>1024</v>
      </c>
      <c r="D137">
        <f t="shared" si="4"/>
        <v>24000</v>
      </c>
      <c r="E137" s="1">
        <v>1530</v>
      </c>
      <c r="F137" s="1" t="s">
        <v>3</v>
      </c>
      <c r="G137" s="1" t="s">
        <v>3</v>
      </c>
      <c r="H137" s="1"/>
      <c r="I137" s="2">
        <v>1.2869999999999999</v>
      </c>
      <c r="J137" s="2">
        <f t="shared" si="5"/>
        <v>58.432447552447556</v>
      </c>
    </row>
    <row r="138" spans="1:10">
      <c r="B138" s="1" t="s">
        <v>85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2.8000000000000001E-2</v>
      </c>
      <c r="J138" s="2">
        <f t="shared" si="5"/>
        <v>0.29959314285714289</v>
      </c>
    </row>
    <row r="139" spans="1:10">
      <c r="B139" s="1" t="s">
        <v>85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2.8000000000000001E-2</v>
      </c>
      <c r="J139" s="2">
        <f t="shared" si="5"/>
        <v>0.59918628571428578</v>
      </c>
    </row>
    <row r="140" spans="1:10">
      <c r="B140" s="1" t="s">
        <v>85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1.153</v>
      </c>
      <c r="J140" s="2">
        <f t="shared" si="5"/>
        <v>60.022563746747615</v>
      </c>
    </row>
    <row r="141" spans="1:10">
      <c r="B141" s="1" t="s">
        <v>85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0.81100000000000005</v>
      </c>
      <c r="J141" s="2">
        <f t="shared" si="5"/>
        <v>62.06121824907521</v>
      </c>
    </row>
    <row r="142" spans="1:10">
      <c r="B142" s="1" t="s">
        <v>85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1.0429999999999999</v>
      </c>
      <c r="J142" s="2">
        <f t="shared" si="5"/>
        <v>60.320767018216685</v>
      </c>
    </row>
    <row r="143" spans="1:10">
      <c r="B143" s="1" t="s">
        <v>85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0.65200000000000002</v>
      </c>
      <c r="J143" s="2">
        <f t="shared" si="5"/>
        <v>57.670674846625765</v>
      </c>
    </row>
    <row r="144" spans="1:10">
      <c r="B144" s="1" t="s">
        <v>85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2.2610000000000001</v>
      </c>
      <c r="J144" s="2">
        <f t="shared" si="5"/>
        <v>61.217174701459534</v>
      </c>
    </row>
    <row r="145" spans="2:10">
      <c r="B145" s="1" t="s">
        <v>85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1.595</v>
      </c>
      <c r="J145" s="2">
        <f t="shared" si="5"/>
        <v>63.111784326018807</v>
      </c>
    </row>
    <row r="146" spans="2:10">
      <c r="B146" s="1" t="s">
        <v>85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2.0640000000000001</v>
      </c>
      <c r="J146" s="2">
        <f t="shared" si="5"/>
        <v>60.963720930232562</v>
      </c>
    </row>
    <row r="147" spans="2:10">
      <c r="B147" s="1" t="s">
        <v>85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1.2769999999999999</v>
      </c>
      <c r="J147" s="2">
        <f t="shared" si="5"/>
        <v>58.890023492560694</v>
      </c>
    </row>
    <row r="148" spans="2:10">
      <c r="B148" s="1" t="s">
        <v>85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2.8000000000000001E-2</v>
      </c>
      <c r="J148" s="2">
        <f t="shared" si="5"/>
        <v>0.29959314285714289</v>
      </c>
    </row>
    <row r="149" spans="2:10">
      <c r="B149" s="1" t="s">
        <v>85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2.8000000000000001E-2</v>
      </c>
      <c r="J149" s="2">
        <f t="shared" si="5"/>
        <v>0.59918628571428578</v>
      </c>
    </row>
    <row r="150" spans="2:10">
      <c r="B150" s="1" t="s">
        <v>85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2.2210000000000001</v>
      </c>
      <c r="J150" s="2">
        <f t="shared" si="5"/>
        <v>62.319690229626296</v>
      </c>
    </row>
    <row r="151" spans="2:10">
      <c r="B151" s="1" t="s">
        <v>85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1.633</v>
      </c>
      <c r="J151" s="2">
        <f t="shared" si="5"/>
        <v>61.64316962645438</v>
      </c>
    </row>
    <row r="152" spans="2:10">
      <c r="B152" s="1" t="s">
        <v>85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2.08</v>
      </c>
      <c r="J152" s="2">
        <f t="shared" si="5"/>
        <v>60.494769230769229</v>
      </c>
    </row>
    <row r="153" spans="2:10">
      <c r="B153" s="1" t="s">
        <v>85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1.2949999999999999</v>
      </c>
      <c r="J153" s="2">
        <f t="shared" si="5"/>
        <v>58.071474903474908</v>
      </c>
    </row>
    <row r="154" spans="2:10">
      <c r="B154" s="1" t="s">
        <v>85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4.3499999999999996</v>
      </c>
      <c r="J154" s="2">
        <f t="shared" si="5"/>
        <v>63.637715862068966</v>
      </c>
    </row>
    <row r="155" spans="2:10">
      <c r="B155" s="1" t="s">
        <v>85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3.1240000000000001</v>
      </c>
      <c r="J155" s="2">
        <f t="shared" si="5"/>
        <v>64.445131882202304</v>
      </c>
    </row>
    <row r="156" spans="2:10">
      <c r="B156" s="1" t="s">
        <v>85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4.0330000000000004</v>
      </c>
      <c r="J156" s="2">
        <f t="shared" si="5"/>
        <v>62.399761963798653</v>
      </c>
    </row>
    <row r="157" spans="2:10">
      <c r="B157" s="1" t="s">
        <v>85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2.4590000000000001</v>
      </c>
      <c r="J157" s="2">
        <f t="shared" si="5"/>
        <v>61.165156567710447</v>
      </c>
    </row>
    <row r="158" spans="2:10">
      <c r="B158" s="1" t="s">
        <v>85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2.9000000000000001E-2</v>
      </c>
      <c r="J158" s="2">
        <f t="shared" si="5"/>
        <v>0.57852468965517234</v>
      </c>
    </row>
    <row r="159" spans="2:10">
      <c r="B159" s="1" t="s">
        <v>85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2.9000000000000001E-2</v>
      </c>
      <c r="J159" s="2">
        <f t="shared" si="5"/>
        <v>1.1570493793103447</v>
      </c>
    </row>
    <row r="160" spans="2:10">
      <c r="B160" s="1" t="s">
        <v>85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2.2599999999999998</v>
      </c>
      <c r="J160" s="2">
        <f t="shared" si="5"/>
        <v>61.244261946902654</v>
      </c>
    </row>
    <row r="161" spans="1:31">
      <c r="B161" s="1" t="s">
        <v>85</v>
      </c>
      <c r="C161" s="1">
        <v>512</v>
      </c>
      <c r="D161">
        <f t="shared" ref="D161:D167" si="8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1.6120000000000001</v>
      </c>
      <c r="J161" s="2">
        <f t="shared" si="5"/>
        <v>62.446213399503719</v>
      </c>
    </row>
    <row r="162" spans="1:31">
      <c r="B162" s="1" t="s">
        <v>85</v>
      </c>
      <c r="C162" s="1">
        <v>512</v>
      </c>
      <c r="D162">
        <f t="shared" si="8"/>
        <v>48000</v>
      </c>
      <c r="E162" s="1">
        <v>2560</v>
      </c>
      <c r="F162" s="1" t="s">
        <v>15</v>
      </c>
      <c r="G162" s="1" t="s">
        <v>3</v>
      </c>
      <c r="H162" s="1"/>
      <c r="I162" s="2">
        <v>2.0739999999999998</v>
      </c>
      <c r="J162" s="2">
        <f t="shared" si="5"/>
        <v>60.669778206364512</v>
      </c>
    </row>
    <row r="163" spans="1:31">
      <c r="B163" s="1" t="s">
        <v>85</v>
      </c>
      <c r="C163" s="1">
        <v>512</v>
      </c>
      <c r="D163">
        <f t="shared" si="8"/>
        <v>48000</v>
      </c>
      <c r="E163" s="1">
        <v>1530</v>
      </c>
      <c r="F163" s="1" t="s">
        <v>15</v>
      </c>
      <c r="G163" s="1" t="s">
        <v>3</v>
      </c>
      <c r="H163" s="1"/>
      <c r="I163" s="2">
        <v>1.2849999999999999</v>
      </c>
      <c r="J163" s="2">
        <f t="shared" si="5"/>
        <v>58.523392996108953</v>
      </c>
    </row>
    <row r="164" spans="1:31">
      <c r="B164" s="1" t="s">
        <v>85</v>
      </c>
      <c r="C164" s="1">
        <v>1024</v>
      </c>
      <c r="D164">
        <f t="shared" si="8"/>
        <v>48000</v>
      </c>
      <c r="E164" s="1">
        <v>2816</v>
      </c>
      <c r="F164" s="1" t="s">
        <v>15</v>
      </c>
      <c r="G164" s="1" t="s">
        <v>3</v>
      </c>
      <c r="H164" s="1"/>
      <c r="I164" s="2">
        <v>4.6239999999999997</v>
      </c>
      <c r="J164" s="2">
        <f t="shared" si="5"/>
        <v>59.866795847750865</v>
      </c>
    </row>
    <row r="165" spans="1:31">
      <c r="B165" s="1" t="s">
        <v>85</v>
      </c>
      <c r="C165" s="1">
        <v>1024</v>
      </c>
      <c r="D165">
        <f t="shared" si="8"/>
        <v>48000</v>
      </c>
      <c r="E165" s="1">
        <v>2048</v>
      </c>
      <c r="F165" s="1" t="s">
        <v>15</v>
      </c>
      <c r="G165" s="1" t="s">
        <v>3</v>
      </c>
      <c r="H165" s="1"/>
      <c r="I165" s="2">
        <v>3.0859999999999999</v>
      </c>
      <c r="J165" s="2">
        <f t="shared" si="5"/>
        <v>65.238688269604665</v>
      </c>
    </row>
    <row r="166" spans="1:31">
      <c r="B166" s="1" t="s">
        <v>85</v>
      </c>
      <c r="C166" s="1">
        <v>1024</v>
      </c>
      <c r="D166">
        <f t="shared" si="8"/>
        <v>48000</v>
      </c>
      <c r="E166" s="1">
        <v>2560</v>
      </c>
      <c r="F166" s="1" t="s">
        <v>15</v>
      </c>
      <c r="G166" s="1" t="s">
        <v>3</v>
      </c>
      <c r="H166" s="1"/>
      <c r="I166" s="2">
        <v>4.1500000000000004</v>
      </c>
      <c r="J166" s="2">
        <f t="shared" si="5"/>
        <v>60.640539759036137</v>
      </c>
    </row>
    <row r="167" spans="1:31">
      <c r="B167" s="1" t="s">
        <v>85</v>
      </c>
      <c r="C167" s="1">
        <v>1024</v>
      </c>
      <c r="D167">
        <f t="shared" si="8"/>
        <v>48000</v>
      </c>
      <c r="E167" s="1">
        <v>1530</v>
      </c>
      <c r="F167" s="1" t="s">
        <v>15</v>
      </c>
      <c r="G167" s="1" t="s">
        <v>3</v>
      </c>
      <c r="H167" s="1"/>
      <c r="I167" s="2">
        <v>2.5150000000000001</v>
      </c>
      <c r="J167" s="2">
        <f t="shared" si="5"/>
        <v>59.803228628230606</v>
      </c>
    </row>
    <row r="168" spans="1:31">
      <c r="B168" s="1" t="s">
        <v>85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2.9000000000000001E-2</v>
      </c>
      <c r="J168" s="2">
        <f t="shared" si="5"/>
        <v>0.57852468965517234</v>
      </c>
    </row>
    <row r="169" spans="1:31">
      <c r="B169" s="1" t="s">
        <v>85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2.9000000000000001E-2</v>
      </c>
      <c r="J169" s="2">
        <f t="shared" si="5"/>
        <v>1.1570493793103447</v>
      </c>
    </row>
    <row r="170" spans="1:31">
      <c r="B170" s="1"/>
    </row>
    <row r="171" spans="1:31">
      <c r="B171" s="1"/>
    </row>
    <row r="172" spans="1:31">
      <c r="B172" s="1"/>
      <c r="J172" s="3"/>
    </row>
    <row r="173" spans="1:31">
      <c r="B173" s="1"/>
    </row>
    <row r="174" spans="1:31">
      <c r="A174" t="s">
        <v>1</v>
      </c>
      <c r="B174" s="1"/>
    </row>
    <row r="175" spans="1:31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78</v>
      </c>
      <c r="I175" t="s">
        <v>77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57</v>
      </c>
      <c r="U175" t="s">
        <v>35</v>
      </c>
      <c r="V175" t="s">
        <v>36</v>
      </c>
      <c r="W175" t="s">
        <v>37</v>
      </c>
      <c r="X175" t="s">
        <v>32</v>
      </c>
    </row>
    <row r="176" spans="1:31">
      <c r="B176" s="1" t="s">
        <v>85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1.6080000000000001</v>
      </c>
      <c r="O176" s="2" t="s">
        <v>55</v>
      </c>
      <c r="P176">
        <v>1.794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3.4020000000000001</v>
      </c>
      <c r="U176" s="2">
        <f t="shared" ref="U176:U207" si="9">(2*$R176*$S176*$F176*$G176*$E176*$I176*$H176)/(N176/1000)/10^12</f>
        <v>0.42887960199004976</v>
      </c>
      <c r="V176" s="2" t="s">
        <v>55</v>
      </c>
      <c r="W176" s="2">
        <f t="shared" ref="W176:W207" si="10">(2*$R176*$S176*$F176*$G176*$E176*$I176*$H176)/(P176/1000)/10^12</f>
        <v>0.38441382385730211</v>
      </c>
      <c r="X176" t="s">
        <v>33</v>
      </c>
      <c r="AA176" s="2"/>
      <c r="AE176" s="2"/>
    </row>
    <row r="177" spans="2:31">
      <c r="B177" s="1" t="s">
        <v>85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3.0030000000000001</v>
      </c>
      <c r="O177" s="2" t="s">
        <v>55</v>
      </c>
      <c r="P177">
        <v>3.3250000000000002</v>
      </c>
      <c r="R177" s="4">
        <f t="shared" ref="R177:R240" si="11">1+ROUNDDOWN((($C177-$H177+2*$J177)/$L177),0)</f>
        <v>341</v>
      </c>
      <c r="S177" s="4">
        <f t="shared" ref="S177:S240" si="12">1+ROUNDDOWN((($D177-$I177+2*$K177)/$M177),0)</f>
        <v>79</v>
      </c>
      <c r="T177" s="2">
        <f>N177+P177</f>
        <v>6.3280000000000003</v>
      </c>
      <c r="U177" s="2">
        <f t="shared" si="9"/>
        <v>0.45929963369963367</v>
      </c>
      <c r="V177" s="2" t="s">
        <v>55</v>
      </c>
      <c r="W177" s="2">
        <f t="shared" si="10"/>
        <v>0.41482009022556393</v>
      </c>
      <c r="X177" t="s">
        <v>33</v>
      </c>
      <c r="AA177" s="2"/>
      <c r="AE177" s="2"/>
    </row>
    <row r="178" spans="2:31">
      <c r="B178" s="1" t="s">
        <v>85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5.8460000000000001</v>
      </c>
      <c r="O178" s="2" t="s">
        <v>55</v>
      </c>
      <c r="P178">
        <v>6.5110000000000001</v>
      </c>
      <c r="R178" s="4">
        <f t="shared" si="11"/>
        <v>341</v>
      </c>
      <c r="S178" s="4">
        <f t="shared" si="12"/>
        <v>79</v>
      </c>
      <c r="T178" s="2">
        <f>N178+P178</f>
        <v>12.356999999999999</v>
      </c>
      <c r="U178" s="2">
        <f t="shared" si="9"/>
        <v>0.47187027027027018</v>
      </c>
      <c r="V178" s="2" t="s">
        <v>55</v>
      </c>
      <c r="W178" s="2">
        <f t="shared" si="10"/>
        <v>0.42367587160190445</v>
      </c>
      <c r="X178" t="s">
        <v>33</v>
      </c>
      <c r="AA178" s="2"/>
      <c r="AE178" s="2"/>
    </row>
    <row r="179" spans="2:31">
      <c r="B179" s="1" t="s">
        <v>85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11.521000000000001</v>
      </c>
      <c r="O179" s="2" t="s">
        <v>55</v>
      </c>
      <c r="P179">
        <v>12.907</v>
      </c>
      <c r="R179" s="4">
        <f t="shared" si="11"/>
        <v>341</v>
      </c>
      <c r="S179" s="4">
        <f t="shared" si="12"/>
        <v>79</v>
      </c>
      <c r="T179" s="2">
        <f>N179+P179</f>
        <v>24.428000000000001</v>
      </c>
      <c r="U179" s="2">
        <f t="shared" si="9"/>
        <v>0.47887398663310471</v>
      </c>
      <c r="V179" s="2" t="s">
        <v>55</v>
      </c>
      <c r="W179" s="2">
        <f t="shared" si="10"/>
        <v>0.42745077864724568</v>
      </c>
      <c r="X179" t="s">
        <v>33</v>
      </c>
      <c r="AA179" s="2"/>
      <c r="AE179" s="2"/>
    </row>
    <row r="180" spans="2:31">
      <c r="B180" s="1" t="s">
        <v>85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0.82199999999999995</v>
      </c>
      <c r="O180" s="2">
        <v>1.4590000000000001</v>
      </c>
      <c r="P180">
        <v>0.84199999999999997</v>
      </c>
      <c r="R180" s="4">
        <f t="shared" si="11"/>
        <v>166</v>
      </c>
      <c r="S180" s="4">
        <f t="shared" si="12"/>
        <v>38</v>
      </c>
      <c r="T180" s="2">
        <f>N180+O180+P180</f>
        <v>3.1230000000000002</v>
      </c>
      <c r="U180" s="2">
        <f t="shared" si="9"/>
        <v>3.1432564476885649</v>
      </c>
      <c r="V180" s="2">
        <f>(2*$R180*$S180*$F180*$G180*$E180*$I180*$H180)/(O180/1000)/10^12</f>
        <v>1.7709093899931461</v>
      </c>
      <c r="W180" s="2">
        <f t="shared" si="10"/>
        <v>3.0685947743467934</v>
      </c>
      <c r="X180" t="s">
        <v>33</v>
      </c>
      <c r="AA180" s="2"/>
      <c r="AE180" s="2"/>
    </row>
    <row r="181" spans="2:31">
      <c r="B181" s="1" t="s">
        <v>85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1.403</v>
      </c>
      <c r="O181" s="2">
        <v>2.8809999999999998</v>
      </c>
      <c r="P181">
        <v>1.6060000000000001</v>
      </c>
      <c r="R181" s="4">
        <f t="shared" si="11"/>
        <v>166</v>
      </c>
      <c r="S181" s="4">
        <f t="shared" si="12"/>
        <v>38</v>
      </c>
      <c r="T181" s="2">
        <f t="shared" ref="T181:T183" si="13">N181+O181+P181</f>
        <v>5.89</v>
      </c>
      <c r="U181" s="2">
        <f t="shared" si="9"/>
        <v>3.6831885958660013</v>
      </c>
      <c r="V181" s="2">
        <f>(2*$R181*$S181*$F181*$G181*$E181*$I181*$H181)/(O181/1000)/10^12</f>
        <v>1.7936527594585214</v>
      </c>
      <c r="W181" s="2">
        <f t="shared" si="10"/>
        <v>3.2176298879202987</v>
      </c>
      <c r="X181" t="s">
        <v>33</v>
      </c>
      <c r="AA181" s="2"/>
      <c r="AE181" s="2"/>
    </row>
    <row r="182" spans="2:31">
      <c r="B182" s="1" t="s">
        <v>85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2.71</v>
      </c>
      <c r="O182" s="2">
        <v>5.7249999999999996</v>
      </c>
      <c r="P182">
        <v>3.1659999999999999</v>
      </c>
      <c r="R182" s="4">
        <f t="shared" si="11"/>
        <v>166</v>
      </c>
      <c r="S182" s="4">
        <f t="shared" si="12"/>
        <v>38</v>
      </c>
      <c r="T182" s="2">
        <f t="shared" si="13"/>
        <v>11.600999999999999</v>
      </c>
      <c r="U182" s="2">
        <f t="shared" si="9"/>
        <v>3.8136631734317339</v>
      </c>
      <c r="V182" s="2">
        <f>(2*$R182*$S182*$F182*$G182*$E182*$I182*$H182)/(O182/1000)/10^12</f>
        <v>1.805244925764192</v>
      </c>
      <c r="W182" s="2">
        <f t="shared" si="10"/>
        <v>3.2643800379027161</v>
      </c>
      <c r="X182" t="s">
        <v>33</v>
      </c>
      <c r="AA182" s="2"/>
      <c r="AE182" s="2"/>
    </row>
    <row r="183" spans="2:31">
      <c r="B183" s="1" t="s">
        <v>85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5.4039999999999999</v>
      </c>
      <c r="O183" s="2">
        <v>10.052</v>
      </c>
      <c r="P183">
        <v>6.2770000000000001</v>
      </c>
      <c r="R183" s="4">
        <f t="shared" si="11"/>
        <v>166</v>
      </c>
      <c r="S183" s="4">
        <f t="shared" si="12"/>
        <v>38</v>
      </c>
      <c r="T183" s="2">
        <f t="shared" si="13"/>
        <v>21.733000000000001</v>
      </c>
      <c r="U183" s="2">
        <f t="shared" si="9"/>
        <v>3.8249545521835677</v>
      </c>
      <c r="V183" s="2">
        <f>(2*$R183*$S183*$F183*$G183*$E183*$I183*$H183)/(O183/1000)/10^12</f>
        <v>2.0563126144050936</v>
      </c>
      <c r="W183" s="2">
        <f t="shared" si="10"/>
        <v>3.2929830173649828</v>
      </c>
      <c r="X183" t="s">
        <v>33</v>
      </c>
      <c r="AA183" s="2"/>
      <c r="AE183" s="2"/>
    </row>
    <row r="184" spans="2:31">
      <c r="B184" s="1" t="s">
        <v>87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0.53400000000000003</v>
      </c>
      <c r="O184" s="2" t="s">
        <v>55</v>
      </c>
      <c r="P184">
        <v>1.6459999999999999</v>
      </c>
      <c r="R184" s="4">
        <f t="shared" si="11"/>
        <v>480</v>
      </c>
      <c r="S184" s="4">
        <f t="shared" si="12"/>
        <v>48</v>
      </c>
      <c r="T184" s="2">
        <f>N184+P184</f>
        <v>2.1799999999999997</v>
      </c>
      <c r="U184" s="2">
        <f t="shared" si="9"/>
        <v>0.19881707865168535</v>
      </c>
      <c r="V184" s="2" t="s">
        <v>55</v>
      </c>
      <c r="W184" s="2">
        <f t="shared" si="10"/>
        <v>6.4500801944106928E-2</v>
      </c>
      <c r="X184" t="s">
        <v>33</v>
      </c>
      <c r="AA184" s="2"/>
      <c r="AE184" s="2"/>
    </row>
    <row r="185" spans="2:31">
      <c r="B185" s="1" t="s">
        <v>87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0.26200000000000001</v>
      </c>
      <c r="O185" s="2">
        <v>0.49299999999999999</v>
      </c>
      <c r="P185">
        <v>0.84299999999999997</v>
      </c>
      <c r="R185" s="4">
        <f t="shared" si="11"/>
        <v>240</v>
      </c>
      <c r="S185" s="4">
        <f t="shared" si="12"/>
        <v>24</v>
      </c>
      <c r="T185" s="2">
        <f>N185+O185+P185</f>
        <v>1.5979999999999999</v>
      </c>
      <c r="U185" s="2">
        <f t="shared" si="9"/>
        <v>3.2417807633587783</v>
      </c>
      <c r="V185" s="2">
        <f>(2*$R185*$S185*$F185*$G185*$E185*$I185*$H185)/(O185/1000)/10^12</f>
        <v>1.7228124949290065</v>
      </c>
      <c r="W185" s="2">
        <f t="shared" si="10"/>
        <v>1.0075285409252668</v>
      </c>
      <c r="X185" t="s">
        <v>33</v>
      </c>
      <c r="AA185" s="2"/>
      <c r="AE185" s="2"/>
    </row>
    <row r="186" spans="2:31">
      <c r="B186" s="1" t="s">
        <v>87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0.16500000000000001</v>
      </c>
      <c r="O186" s="2">
        <v>0.312</v>
      </c>
      <c r="P186">
        <v>0.43099999999999999</v>
      </c>
      <c r="R186" s="4">
        <f t="shared" si="11"/>
        <v>120</v>
      </c>
      <c r="S186" s="4">
        <f t="shared" si="12"/>
        <v>12</v>
      </c>
      <c r="T186" s="2">
        <f t="shared" ref="T186:T187" si="14">N186+O186+P186</f>
        <v>0.90799999999999992</v>
      </c>
      <c r="U186" s="2">
        <f t="shared" si="9"/>
        <v>5.1475549090909087</v>
      </c>
      <c r="V186" s="2">
        <f>(2*$R186*$S186*$F186*$G186*$E186*$I186*$H186)/(O186/1000)/10^12</f>
        <v>2.7222646153846153</v>
      </c>
      <c r="W186" s="2">
        <f t="shared" si="10"/>
        <v>1.9706416705336425</v>
      </c>
      <c r="X186" t="s">
        <v>33</v>
      </c>
      <c r="AA186" s="2"/>
      <c r="AE186" s="2"/>
    </row>
    <row r="187" spans="2:31">
      <c r="B187" s="1" t="s">
        <v>87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0.11</v>
      </c>
      <c r="O187" s="2">
        <v>0.21299999999999999</v>
      </c>
      <c r="P187">
        <v>0.22</v>
      </c>
      <c r="R187" s="4">
        <f t="shared" si="11"/>
        <v>60</v>
      </c>
      <c r="S187" s="4">
        <f t="shared" si="12"/>
        <v>6</v>
      </c>
      <c r="T187" s="2">
        <f t="shared" si="14"/>
        <v>0.54300000000000004</v>
      </c>
      <c r="U187" s="2">
        <f t="shared" si="9"/>
        <v>7.7213323636363631</v>
      </c>
      <c r="V187" s="2">
        <f>(2*$R187*$S187*$F187*$G187*$E187*$I187*$H187)/(O187/1000)/10^12</f>
        <v>3.9875425352112677</v>
      </c>
      <c r="W187" s="2">
        <f t="shared" si="10"/>
        <v>3.8606661818181816</v>
      </c>
      <c r="X187" t="s">
        <v>33</v>
      </c>
      <c r="AA187" s="2"/>
      <c r="AE187" s="2"/>
    </row>
    <row r="188" spans="2:31">
      <c r="B188" s="1" t="s">
        <v>88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5.3999999999999999E-2</v>
      </c>
      <c r="O188" s="2" t="s">
        <v>55</v>
      </c>
      <c r="P188">
        <v>0.41899999999999998</v>
      </c>
      <c r="R188" s="4">
        <f t="shared" si="11"/>
        <v>54</v>
      </c>
      <c r="S188" s="4">
        <f t="shared" si="12"/>
        <v>54</v>
      </c>
      <c r="T188" s="2">
        <f>N188+P188</f>
        <v>0.47299999999999998</v>
      </c>
      <c r="U188" s="2">
        <f t="shared" si="9"/>
        <v>1.4929920000000001</v>
      </c>
      <c r="V188" s="2" t="s">
        <v>55</v>
      </c>
      <c r="W188" s="2">
        <f t="shared" si="10"/>
        <v>0.19241424343675417</v>
      </c>
      <c r="X188" t="s">
        <v>33</v>
      </c>
      <c r="AA188" s="2"/>
      <c r="AE188" s="2"/>
    </row>
    <row r="189" spans="2:31">
      <c r="B189" s="1" t="s">
        <v>88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0.308</v>
      </c>
      <c r="O189" s="2">
        <v>0.313</v>
      </c>
      <c r="P189">
        <v>0.51400000000000001</v>
      </c>
      <c r="R189" s="4">
        <f t="shared" si="11"/>
        <v>54</v>
      </c>
      <c r="S189" s="4">
        <f t="shared" si="12"/>
        <v>54</v>
      </c>
      <c r="T189" s="2">
        <f>N189+O189+P189</f>
        <v>1.135</v>
      </c>
      <c r="U189" s="2">
        <f t="shared" si="9"/>
        <v>5.5841778701298699</v>
      </c>
      <c r="V189" s="2">
        <f>(2*$R189*$S189*$F189*$G189*$E189*$I189*$H189)/(O189/1000)/10^12</f>
        <v>5.4949737507987217</v>
      </c>
      <c r="W189" s="2">
        <f t="shared" si="10"/>
        <v>3.3461610583657588</v>
      </c>
      <c r="X189" t="s">
        <v>33</v>
      </c>
      <c r="AA189" s="2"/>
      <c r="AE189" s="2"/>
    </row>
    <row r="190" spans="2:31">
      <c r="B190" s="1" t="s">
        <v>88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0.21199999999999999</v>
      </c>
      <c r="O190" s="2">
        <v>0.218</v>
      </c>
      <c r="P190">
        <v>0.316</v>
      </c>
      <c r="R190" s="4">
        <f t="shared" si="11"/>
        <v>27</v>
      </c>
      <c r="S190" s="4">
        <f t="shared" si="12"/>
        <v>27</v>
      </c>
      <c r="T190" s="2">
        <f t="shared" ref="T190:T192" si="15">N190+O190+P190</f>
        <v>0.746</v>
      </c>
      <c r="U190" s="2">
        <f t="shared" si="9"/>
        <v>8.1128621886792445</v>
      </c>
      <c r="V190" s="2">
        <f>(2*$R190*$S190*$F190*$G190*$E190*$I190*$H190)/(O190/1000)/10^12</f>
        <v>7.8895724036697255</v>
      </c>
      <c r="W190" s="2">
        <f t="shared" si="10"/>
        <v>5.4428062784810125</v>
      </c>
      <c r="X190" t="s">
        <v>33</v>
      </c>
      <c r="AA190" s="2"/>
      <c r="AE190" s="2"/>
    </row>
    <row r="191" spans="2:31">
      <c r="B191" s="1" t="s">
        <v>88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0.20599999999999999</v>
      </c>
      <c r="O191" s="2">
        <v>0.41</v>
      </c>
      <c r="P191">
        <v>0.157</v>
      </c>
      <c r="R191" s="4">
        <f t="shared" si="11"/>
        <v>14</v>
      </c>
      <c r="S191" s="4">
        <f t="shared" si="12"/>
        <v>14</v>
      </c>
      <c r="T191" s="2">
        <f t="shared" si="15"/>
        <v>0.77300000000000002</v>
      </c>
      <c r="U191" s="2">
        <f t="shared" si="9"/>
        <v>4.4895341359223302</v>
      </c>
      <c r="V191" s="2">
        <f>(2*$R191*$S191*$F191*$G191*$E191*$I191*$H191)/(O191/1000)/10^12</f>
        <v>2.2557171512195122</v>
      </c>
      <c r="W191" s="2">
        <f t="shared" si="10"/>
        <v>5.8907263184713381</v>
      </c>
      <c r="X191" t="s">
        <v>33</v>
      </c>
      <c r="AA191" s="2"/>
      <c r="AE191" s="2"/>
    </row>
    <row r="192" spans="2:31">
      <c r="B192" s="1" t="s">
        <v>88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0.40100000000000002</v>
      </c>
      <c r="O192" s="2">
        <v>0.80700000000000005</v>
      </c>
      <c r="P192">
        <v>0.124</v>
      </c>
      <c r="R192" s="4">
        <f t="shared" si="11"/>
        <v>7</v>
      </c>
      <c r="S192" s="4">
        <f t="shared" si="12"/>
        <v>7</v>
      </c>
      <c r="T192" s="2">
        <f t="shared" si="15"/>
        <v>1.3320000000000003</v>
      </c>
      <c r="U192" s="2">
        <f t="shared" si="9"/>
        <v>2.306344219451371</v>
      </c>
      <c r="V192" s="2">
        <f>(2*$R192*$S192*$F192*$G192*$E192*$I192*$H192)/(O192/1000)/10^12</f>
        <v>1.1460273011152415</v>
      </c>
      <c r="W192" s="2">
        <f t="shared" si="10"/>
        <v>7.4584196129032252</v>
      </c>
      <c r="X192" t="s">
        <v>33</v>
      </c>
      <c r="AA192" s="2"/>
      <c r="AE192" s="2"/>
    </row>
    <row r="193" spans="2:31">
      <c r="B193" s="1" t="s">
        <v>89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0.58299999999999996</v>
      </c>
      <c r="O193" s="2" t="s">
        <v>55</v>
      </c>
      <c r="P193">
        <v>1.6859999999999999</v>
      </c>
      <c r="R193" s="4">
        <f t="shared" si="11"/>
        <v>224</v>
      </c>
      <c r="S193" s="4">
        <f t="shared" si="12"/>
        <v>224</v>
      </c>
      <c r="T193" s="2">
        <f>N193+P193</f>
        <v>2.2690000000000001</v>
      </c>
      <c r="U193" s="2">
        <f t="shared" si="9"/>
        <v>2.3795300994854203</v>
      </c>
      <c r="V193" s="2" t="s">
        <v>55</v>
      </c>
      <c r="W193" s="2">
        <f t="shared" si="10"/>
        <v>0.82281497508896806</v>
      </c>
      <c r="X193" t="s">
        <v>33</v>
      </c>
      <c r="AA193" s="2"/>
      <c r="AE193" s="2"/>
    </row>
    <row r="194" spans="2:31">
      <c r="B194" s="1" t="s">
        <v>89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1.026</v>
      </c>
      <c r="O194" s="2">
        <v>1.966</v>
      </c>
      <c r="P194">
        <v>1.274</v>
      </c>
      <c r="R194" s="4">
        <f t="shared" si="11"/>
        <v>112</v>
      </c>
      <c r="S194" s="4">
        <f t="shared" si="12"/>
        <v>112</v>
      </c>
      <c r="T194" s="2">
        <f>N194+O194+P194</f>
        <v>4.266</v>
      </c>
      <c r="U194" s="2">
        <f t="shared" si="9"/>
        <v>14.422519017543859</v>
      </c>
      <c r="V194" s="2">
        <f>(2*$R194*$S194*$F194*$G194*$E194*$I194*$H194)/(O194/1000)/10^12</f>
        <v>7.5267062624618513</v>
      </c>
      <c r="W194" s="2">
        <f t="shared" si="10"/>
        <v>11.614995692307694</v>
      </c>
      <c r="X194" t="s">
        <v>33</v>
      </c>
      <c r="AA194" s="2"/>
      <c r="AE194" s="2"/>
    </row>
    <row r="195" spans="2:31">
      <c r="B195" s="1" t="s">
        <v>89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1.077</v>
      </c>
      <c r="O195" s="2">
        <v>1.296</v>
      </c>
      <c r="P195">
        <v>1.1539999999999999</v>
      </c>
      <c r="R195" s="4">
        <f t="shared" si="11"/>
        <v>56</v>
      </c>
      <c r="S195" s="4">
        <f t="shared" si="12"/>
        <v>56</v>
      </c>
      <c r="T195" s="2">
        <f t="shared" ref="T195:T198" si="16">N195+O195+P195</f>
        <v>3.5270000000000001</v>
      </c>
      <c r="U195" s="2">
        <f t="shared" si="9"/>
        <v>13.739558506963787</v>
      </c>
      <c r="V195" s="2">
        <f>(2*$R195*$S195*$F195*$G195*$E195*$I195*$H195)/(O195/1000)/10^12</f>
        <v>11.417827555555554</v>
      </c>
      <c r="W195" s="2">
        <f t="shared" si="10"/>
        <v>12.822794204506069</v>
      </c>
      <c r="X195" t="s">
        <v>33</v>
      </c>
      <c r="AA195" s="2"/>
      <c r="AE195" s="2"/>
    </row>
    <row r="196" spans="2:31">
      <c r="B196" s="1" t="s">
        <v>89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1.2769999999999999</v>
      </c>
      <c r="O196" s="2">
        <v>1.585</v>
      </c>
      <c r="P196">
        <v>1.169</v>
      </c>
      <c r="R196" s="4">
        <f t="shared" si="11"/>
        <v>28</v>
      </c>
      <c r="S196" s="4">
        <f t="shared" si="12"/>
        <v>28</v>
      </c>
      <c r="T196" s="2">
        <f t="shared" si="16"/>
        <v>4.0310000000000006</v>
      </c>
      <c r="U196" s="2">
        <f t="shared" si="9"/>
        <v>11.587709093187158</v>
      </c>
      <c r="V196" s="2">
        <f>(2*$R196*$S196*$F196*$G196*$E196*$I196*$H196)/(O196/1000)/10^12</f>
        <v>9.3359649917981073</v>
      </c>
      <c r="W196" s="2">
        <f t="shared" si="10"/>
        <v>12.658258778443113</v>
      </c>
      <c r="X196" t="s">
        <v>33</v>
      </c>
      <c r="AA196" s="2"/>
      <c r="AE196" s="2"/>
    </row>
    <row r="197" spans="2:31">
      <c r="B197" s="1" t="s">
        <v>89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0.79400000000000004</v>
      </c>
      <c r="O197" s="2">
        <v>0.83599999999999997</v>
      </c>
      <c r="P197">
        <v>0.67100000000000004</v>
      </c>
      <c r="R197" s="4">
        <f t="shared" si="11"/>
        <v>14</v>
      </c>
      <c r="S197" s="4">
        <f t="shared" si="12"/>
        <v>14</v>
      </c>
      <c r="T197" s="2">
        <f t="shared" si="16"/>
        <v>2.3010000000000002</v>
      </c>
      <c r="U197" s="2">
        <f t="shared" si="9"/>
        <v>9.3183277783375313</v>
      </c>
      <c r="V197" s="2">
        <f>(2*$R197*$S197*$F197*$G197*$E197*$I197*$H197)/(O197/1000)/10^12</f>
        <v>8.8501821244019148</v>
      </c>
      <c r="W197" s="2">
        <f t="shared" si="10"/>
        <v>11.026456417287628</v>
      </c>
      <c r="X197" t="s">
        <v>33</v>
      </c>
      <c r="AA197" s="2"/>
      <c r="AE197" s="2"/>
    </row>
    <row r="198" spans="2:31">
      <c r="B198" s="1" t="s">
        <v>89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0.79300000000000004</v>
      </c>
      <c r="O198" s="2">
        <v>0.81100000000000005</v>
      </c>
      <c r="P198">
        <v>0.251</v>
      </c>
      <c r="R198" s="4">
        <f t="shared" si="11"/>
        <v>7</v>
      </c>
      <c r="S198" s="4">
        <f t="shared" si="12"/>
        <v>7</v>
      </c>
      <c r="T198" s="2">
        <f t="shared" si="16"/>
        <v>1.855</v>
      </c>
      <c r="U198" s="2">
        <f t="shared" si="9"/>
        <v>2.3325196267339212</v>
      </c>
      <c r="V198" s="2">
        <f>(2*$R198*$S198*$F198*$G198*$E198*$I198*$H198)/(O198/1000)/10^12</f>
        <v>2.280749770653514</v>
      </c>
      <c r="W198" s="2">
        <f t="shared" si="10"/>
        <v>7.3692751553784861</v>
      </c>
      <c r="X198" t="s">
        <v>33</v>
      </c>
      <c r="AA198" s="2"/>
      <c r="AE198" s="2"/>
    </row>
    <row r="199" spans="2:31">
      <c r="B199" s="1" t="s">
        <v>89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1.1379999999999999</v>
      </c>
      <c r="O199" s="2" t="s">
        <v>55</v>
      </c>
      <c r="P199">
        <v>2.2909999999999999</v>
      </c>
      <c r="R199" s="4">
        <f t="shared" si="11"/>
        <v>224</v>
      </c>
      <c r="S199" s="4">
        <f t="shared" si="12"/>
        <v>224</v>
      </c>
      <c r="T199" s="2">
        <f>N199+P199</f>
        <v>3.4289999999999998</v>
      </c>
      <c r="U199" s="2">
        <f t="shared" si="9"/>
        <v>2.4380774130052725</v>
      </c>
      <c r="V199" s="2" t="s">
        <v>55</v>
      </c>
      <c r="W199" s="2">
        <f t="shared" si="10"/>
        <v>1.2110572221737232</v>
      </c>
      <c r="X199" t="s">
        <v>33</v>
      </c>
      <c r="AA199" s="2"/>
      <c r="AE199" s="2"/>
    </row>
    <row r="200" spans="2:31">
      <c r="B200" s="1" t="s">
        <v>89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2.0390000000000001</v>
      </c>
      <c r="O200" s="2">
        <v>3.9209999999999998</v>
      </c>
      <c r="P200">
        <v>2.4</v>
      </c>
      <c r="R200" s="4">
        <f t="shared" si="11"/>
        <v>112</v>
      </c>
      <c r="S200" s="4">
        <f t="shared" si="12"/>
        <v>112</v>
      </c>
      <c r="T200" s="2">
        <f>N200+O200+P200</f>
        <v>8.36</v>
      </c>
      <c r="U200" s="2">
        <f t="shared" si="9"/>
        <v>14.514472302108876</v>
      </c>
      <c r="V200" s="2">
        <f>(2*$R200*$S200*$F200*$G200*$E200*$I200*$H200)/(O200/1000)/10^12</f>
        <v>7.5478217352716142</v>
      </c>
      <c r="W200" s="2">
        <f t="shared" si="10"/>
        <v>12.331253760000003</v>
      </c>
      <c r="X200" t="s">
        <v>33</v>
      </c>
      <c r="AA200" s="2"/>
      <c r="AE200" s="2"/>
    </row>
    <row r="201" spans="2:31">
      <c r="B201" s="1" t="s">
        <v>89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2.004</v>
      </c>
      <c r="O201" s="2">
        <v>2.371</v>
      </c>
      <c r="P201">
        <v>2.149</v>
      </c>
      <c r="R201" s="4">
        <f t="shared" si="11"/>
        <v>56</v>
      </c>
      <c r="S201" s="4">
        <f t="shared" si="12"/>
        <v>56</v>
      </c>
      <c r="T201" s="2">
        <f t="shared" ref="T201:T204" si="17">N201+O201+P201</f>
        <v>6.524</v>
      </c>
      <c r="U201" s="2">
        <f t="shared" si="9"/>
        <v>14.767968574850299</v>
      </c>
      <c r="V201" s="2">
        <f>(2*$R201*$S201*$F201*$G201*$E201*$I201*$H201)/(O201/1000)/10^12</f>
        <v>12.482078879797555</v>
      </c>
      <c r="W201" s="2">
        <f t="shared" si="10"/>
        <v>13.77152583713355</v>
      </c>
      <c r="X201" t="s">
        <v>33</v>
      </c>
      <c r="AA201" s="2"/>
      <c r="AE201" s="2"/>
    </row>
    <row r="202" spans="2:31">
      <c r="B202" s="1" t="s">
        <v>89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2.3559999999999999</v>
      </c>
      <c r="O202" s="2">
        <v>2.3889999999999998</v>
      </c>
      <c r="P202">
        <v>2.19</v>
      </c>
      <c r="R202" s="4">
        <f t="shared" si="11"/>
        <v>28</v>
      </c>
      <c r="S202" s="4">
        <f t="shared" si="12"/>
        <v>28</v>
      </c>
      <c r="T202" s="2">
        <f t="shared" si="17"/>
        <v>6.9349999999999987</v>
      </c>
      <c r="U202" s="2">
        <f t="shared" si="9"/>
        <v>12.561548821731748</v>
      </c>
      <c r="V202" s="2">
        <f>(2*$R202*$S202*$F202*$G202*$E202*$I202*$H202)/(O202/1000)/10^12</f>
        <v>12.388032241105066</v>
      </c>
      <c r="W202" s="2">
        <f t="shared" si="10"/>
        <v>13.513702750684931</v>
      </c>
      <c r="X202" t="s">
        <v>33</v>
      </c>
      <c r="AA202" s="2"/>
      <c r="AE202" s="2"/>
    </row>
    <row r="203" spans="2:31">
      <c r="B203" s="1" t="s">
        <v>89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1.5669999999999999</v>
      </c>
      <c r="O203" s="2">
        <v>1.591</v>
      </c>
      <c r="P203">
        <v>1.2030000000000001</v>
      </c>
      <c r="R203" s="4">
        <f t="shared" si="11"/>
        <v>14</v>
      </c>
      <c r="S203" s="4">
        <f t="shared" si="12"/>
        <v>14</v>
      </c>
      <c r="T203" s="2">
        <f t="shared" si="17"/>
        <v>4.3609999999999998</v>
      </c>
      <c r="U203" s="2">
        <f t="shared" si="9"/>
        <v>9.4432064530950868</v>
      </c>
      <c r="V203" s="2">
        <f>(2*$R203*$S203*$F203*$G203*$E203*$I203*$H203)/(O203/1000)/10^12</f>
        <v>9.3007570785669387</v>
      </c>
      <c r="W203" s="2">
        <f t="shared" si="10"/>
        <v>12.300502503740649</v>
      </c>
      <c r="X203" t="s">
        <v>33</v>
      </c>
      <c r="AA203" s="2"/>
      <c r="AE203" s="2"/>
    </row>
    <row r="204" spans="2:31">
      <c r="B204" s="1" t="s">
        <v>89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0.79200000000000004</v>
      </c>
      <c r="O204" s="2">
        <v>0.82599999999999996</v>
      </c>
      <c r="P204">
        <v>0.35699999999999998</v>
      </c>
      <c r="R204" s="4">
        <f t="shared" si="11"/>
        <v>7</v>
      </c>
      <c r="S204" s="4">
        <f t="shared" si="12"/>
        <v>7</v>
      </c>
      <c r="T204" s="2">
        <f t="shared" si="17"/>
        <v>1.9749999999999999</v>
      </c>
      <c r="U204" s="2">
        <f t="shared" si="9"/>
        <v>4.6709294545454538</v>
      </c>
      <c r="V204" s="2">
        <f>(2*$R204*$S204*$F204*$G204*$E204*$I204*$H204)/(O204/1000)/10^12</f>
        <v>4.4786635932203396</v>
      </c>
      <c r="W204" s="2">
        <f t="shared" si="10"/>
        <v>10.362398117647059</v>
      </c>
      <c r="X204" t="s">
        <v>33</v>
      </c>
      <c r="AA204" s="2"/>
      <c r="AE204" s="2"/>
    </row>
    <row r="205" spans="2:31">
      <c r="B205" s="1" t="s">
        <v>89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1.3660000000000001</v>
      </c>
      <c r="O205" s="2" t="s">
        <v>55</v>
      </c>
      <c r="P205">
        <v>2.1230000000000002</v>
      </c>
      <c r="R205" s="4">
        <f t="shared" si="11"/>
        <v>112</v>
      </c>
      <c r="S205" s="4">
        <f t="shared" si="12"/>
        <v>112</v>
      </c>
      <c r="T205" s="2">
        <f>N205+P205</f>
        <v>3.4890000000000003</v>
      </c>
      <c r="U205" s="2">
        <f t="shared" si="9"/>
        <v>2.7646020966325033</v>
      </c>
      <c r="V205" s="2" t="s">
        <v>55</v>
      </c>
      <c r="W205" s="2">
        <f t="shared" si="10"/>
        <v>1.7788254658502116</v>
      </c>
      <c r="X205" t="s">
        <v>33</v>
      </c>
      <c r="AA205" s="2"/>
      <c r="AE205" s="2"/>
    </row>
    <row r="206" spans="2:31">
      <c r="B206" s="1" t="s">
        <v>89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1.631</v>
      </c>
      <c r="O206" s="2">
        <v>0.42899999999999999</v>
      </c>
      <c r="P206">
        <v>1.1399999999999999</v>
      </c>
      <c r="R206" s="4">
        <f t="shared" si="11"/>
        <v>28</v>
      </c>
      <c r="S206" s="4">
        <f t="shared" si="12"/>
        <v>28</v>
      </c>
      <c r="T206" s="2">
        <f>N206+O206+P206</f>
        <v>3.2</v>
      </c>
      <c r="U206" s="2">
        <f t="shared" si="9"/>
        <v>2.3626712446351927</v>
      </c>
      <c r="V206" s="2">
        <f t="shared" ref="V206:V229" si="18">(2*$R206*$S206*$F206*$G206*$E206*$I206*$H206)/(O206/1000)/10^12</f>
        <v>8.9825566433566433</v>
      </c>
      <c r="W206" s="2">
        <f t="shared" si="10"/>
        <v>3.3802778947368424</v>
      </c>
      <c r="X206" t="s">
        <v>33</v>
      </c>
      <c r="AA206" s="2"/>
      <c r="AE206" s="2"/>
    </row>
    <row r="207" spans="2:31">
      <c r="B207" s="1" t="s">
        <v>89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8.1000000000000003E-2</v>
      </c>
      <c r="O207" s="2">
        <v>5.2999999999999999E-2</v>
      </c>
      <c r="P207">
        <v>0.27400000000000002</v>
      </c>
      <c r="R207" s="4">
        <f t="shared" si="11"/>
        <v>28</v>
      </c>
      <c r="S207" s="4">
        <f t="shared" si="12"/>
        <v>28</v>
      </c>
      <c r="T207" s="2">
        <f t="shared" ref="T207:T229" si="19">N207+O207+P207</f>
        <v>0.40800000000000003</v>
      </c>
      <c r="U207" s="2">
        <f t="shared" si="9"/>
        <v>3.8059425185185187</v>
      </c>
      <c r="V207" s="2">
        <f t="shared" si="18"/>
        <v>5.8166291320754713</v>
      </c>
      <c r="W207" s="2">
        <f t="shared" si="10"/>
        <v>1.1251143941605837</v>
      </c>
      <c r="X207" t="s">
        <v>33</v>
      </c>
      <c r="AA207" s="2"/>
      <c r="AE207" s="2"/>
    </row>
    <row r="208" spans="2:31">
      <c r="B208" s="1" t="s">
        <v>89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2.17</v>
      </c>
      <c r="O208" s="2">
        <v>0.42299999999999999</v>
      </c>
      <c r="P208">
        <v>0.77200000000000002</v>
      </c>
      <c r="R208" s="4">
        <f t="shared" si="11"/>
        <v>14</v>
      </c>
      <c r="S208" s="4">
        <f t="shared" si="12"/>
        <v>14</v>
      </c>
      <c r="T208" s="2">
        <f t="shared" si="19"/>
        <v>3.3650000000000002</v>
      </c>
      <c r="U208" s="2">
        <f t="shared" ref="U208:U239" si="20">(2*$R208*$S208*$F208*$G208*$E208*$I208*$H208)/(N208/1000)/10^12</f>
        <v>1.7758141935483869</v>
      </c>
      <c r="V208" s="2">
        <f t="shared" si="18"/>
        <v>9.1099687943262424</v>
      </c>
      <c r="W208" s="2">
        <f t="shared" ref="W208:W239" si="21">(2*$R208*$S208*$F208*$G208*$E208*$I208*$H208)/(P208/1000)/10^12</f>
        <v>4.9916020725388606</v>
      </c>
      <c r="X208" t="s">
        <v>33</v>
      </c>
      <c r="AA208" s="2"/>
      <c r="AE208" s="2"/>
    </row>
    <row r="209" spans="2:31">
      <c r="B209" s="1" t="s">
        <v>89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0.10299999999999999</v>
      </c>
      <c r="O209" s="2">
        <v>8.4000000000000005E-2</v>
      </c>
      <c r="P209">
        <v>0.189</v>
      </c>
      <c r="R209" s="4">
        <f t="shared" si="11"/>
        <v>14</v>
      </c>
      <c r="S209" s="4">
        <f t="shared" si="12"/>
        <v>14</v>
      </c>
      <c r="T209" s="2">
        <f t="shared" si="19"/>
        <v>0.376</v>
      </c>
      <c r="U209" s="2">
        <f t="shared" si="20"/>
        <v>5.9860455145631075</v>
      </c>
      <c r="V209" s="2">
        <f t="shared" si="18"/>
        <v>7.340031999999999</v>
      </c>
      <c r="W209" s="2">
        <f t="shared" si="21"/>
        <v>3.2622364444444445</v>
      </c>
      <c r="X209" t="s">
        <v>33</v>
      </c>
      <c r="AA209" s="2"/>
      <c r="AE209" s="2"/>
    </row>
    <row r="210" spans="2:31">
      <c r="B210" s="1" t="s">
        <v>89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0.154</v>
      </c>
      <c r="O210" s="2">
        <v>5.8999999999999997E-2</v>
      </c>
      <c r="P210">
        <v>0.10199999999999999</v>
      </c>
      <c r="R210" s="4">
        <f t="shared" si="11"/>
        <v>7</v>
      </c>
      <c r="S210" s="4">
        <f t="shared" si="12"/>
        <v>7</v>
      </c>
      <c r="T210" s="2">
        <f t="shared" si="19"/>
        <v>0.315</v>
      </c>
      <c r="U210" s="2">
        <f t="shared" si="20"/>
        <v>2.168645818181818</v>
      </c>
      <c r="V210" s="2">
        <f t="shared" si="18"/>
        <v>5.6605331525423734</v>
      </c>
      <c r="W210" s="2">
        <f t="shared" si="21"/>
        <v>3.2742299607843139</v>
      </c>
      <c r="X210" t="s">
        <v>33</v>
      </c>
      <c r="AA210" s="2"/>
      <c r="AE210" s="2"/>
    </row>
    <row r="211" spans="2:31">
      <c r="B211" s="1" t="s">
        <v>89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3.52</v>
      </c>
      <c r="O211" s="2">
        <v>0.57999999999999996</v>
      </c>
      <c r="P211">
        <v>0.39600000000000002</v>
      </c>
      <c r="R211" s="4">
        <f t="shared" si="11"/>
        <v>7</v>
      </c>
      <c r="S211" s="4">
        <f t="shared" si="12"/>
        <v>7</v>
      </c>
      <c r="T211" s="2">
        <f t="shared" si="19"/>
        <v>4.4959999999999996</v>
      </c>
      <c r="U211" s="2">
        <f t="shared" si="20"/>
        <v>1.1859781818181818</v>
      </c>
      <c r="V211" s="2">
        <f t="shared" si="18"/>
        <v>7.1976606896551729</v>
      </c>
      <c r="W211" s="2">
        <f t="shared" si="21"/>
        <v>10.542028282828282</v>
      </c>
      <c r="X211" t="s">
        <v>33</v>
      </c>
      <c r="AA211" s="2"/>
      <c r="AE211" s="2"/>
    </row>
    <row r="212" spans="2:31">
      <c r="B212" s="1" t="s">
        <v>88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0.308</v>
      </c>
      <c r="O212" s="2">
        <v>0.312</v>
      </c>
      <c r="P212" s="2">
        <v>0.53300000000000003</v>
      </c>
      <c r="R212" s="4">
        <f t="shared" si="11"/>
        <v>56</v>
      </c>
      <c r="S212" s="4">
        <f t="shared" si="12"/>
        <v>56</v>
      </c>
      <c r="T212" s="2">
        <f t="shared" si="19"/>
        <v>1.153</v>
      </c>
      <c r="U212" s="2">
        <f t="shared" si="20"/>
        <v>6.0054807272727277</v>
      </c>
      <c r="V212" s="2">
        <f t="shared" si="18"/>
        <v>5.9284873846153845</v>
      </c>
      <c r="W212" s="2">
        <f t="shared" si="21"/>
        <v>3.4703340787992492</v>
      </c>
      <c r="X212" t="s">
        <v>33</v>
      </c>
    </row>
    <row r="213" spans="2:31">
      <c r="B213" s="1" t="s">
        <v>88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0.04</v>
      </c>
      <c r="O213" s="2">
        <v>0.08</v>
      </c>
      <c r="P213" s="2">
        <v>0.23200000000000001</v>
      </c>
      <c r="R213" s="4">
        <f t="shared" si="11"/>
        <v>28</v>
      </c>
      <c r="S213" s="4">
        <f t="shared" si="12"/>
        <v>28</v>
      </c>
      <c r="T213" s="2">
        <f t="shared" si="19"/>
        <v>0.35199999999999998</v>
      </c>
      <c r="U213" s="2">
        <f t="shared" si="20"/>
        <v>5.1380223999999997</v>
      </c>
      <c r="V213" s="2">
        <f t="shared" si="18"/>
        <v>2.5690111999999998</v>
      </c>
      <c r="W213" s="2">
        <f t="shared" si="21"/>
        <v>0.88586593103448275</v>
      </c>
      <c r="X213" t="s">
        <v>33</v>
      </c>
    </row>
    <row r="214" spans="2:31">
      <c r="B214" s="1" t="s">
        <v>88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0.21199999999999999</v>
      </c>
      <c r="O214" s="2">
        <v>0.217</v>
      </c>
      <c r="P214" s="2">
        <v>0.32500000000000001</v>
      </c>
      <c r="R214" s="4">
        <f t="shared" si="11"/>
        <v>28</v>
      </c>
      <c r="S214" s="4">
        <f t="shared" si="12"/>
        <v>28</v>
      </c>
      <c r="T214" s="2">
        <f t="shared" si="19"/>
        <v>0.754</v>
      </c>
      <c r="U214" s="2">
        <f t="shared" si="20"/>
        <v>8.7249436981132078</v>
      </c>
      <c r="V214" s="2">
        <f t="shared" si="18"/>
        <v>8.5239081290322591</v>
      </c>
      <c r="W214" s="2">
        <f t="shared" si="21"/>
        <v>5.6913478892307694</v>
      </c>
      <c r="X214" t="s">
        <v>33</v>
      </c>
    </row>
    <row r="215" spans="2:31">
      <c r="B215" s="1" t="s">
        <v>88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0.04</v>
      </c>
      <c r="O215" s="2">
        <v>0.16900000000000001</v>
      </c>
      <c r="P215" s="2">
        <v>0.13</v>
      </c>
      <c r="R215" s="4">
        <f t="shared" si="11"/>
        <v>14</v>
      </c>
      <c r="S215" s="4">
        <f t="shared" si="12"/>
        <v>14</v>
      </c>
      <c r="T215" s="2">
        <f t="shared" si="19"/>
        <v>0.33900000000000002</v>
      </c>
      <c r="U215" s="2">
        <f t="shared" si="20"/>
        <v>5.1380223999999997</v>
      </c>
      <c r="V215" s="2">
        <f t="shared" si="18"/>
        <v>1.2160999763313609</v>
      </c>
      <c r="W215" s="2">
        <f t="shared" si="21"/>
        <v>1.580929969230769</v>
      </c>
      <c r="X215" t="s">
        <v>33</v>
      </c>
    </row>
    <row r="216" spans="2:31">
      <c r="B216" s="1" t="s">
        <v>88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5.5E-2</v>
      </c>
      <c r="O216" s="2">
        <v>5.7000000000000002E-2</v>
      </c>
      <c r="P216" s="2">
        <v>0.123</v>
      </c>
      <c r="R216" s="4">
        <f t="shared" si="11"/>
        <v>14</v>
      </c>
      <c r="S216" s="4">
        <f t="shared" si="12"/>
        <v>14</v>
      </c>
      <c r="T216" s="2">
        <f t="shared" si="19"/>
        <v>0.23499999999999999</v>
      </c>
      <c r="U216" s="2">
        <f t="shared" si="20"/>
        <v>3.7367435636363631</v>
      </c>
      <c r="V216" s="2">
        <f t="shared" si="18"/>
        <v>3.6056297543859648</v>
      </c>
      <c r="W216" s="2">
        <f t="shared" si="21"/>
        <v>1.6709015934959348</v>
      </c>
      <c r="X216" t="s">
        <v>33</v>
      </c>
    </row>
    <row r="217" spans="2:31">
      <c r="B217" s="1" t="s">
        <v>88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0.4</v>
      </c>
      <c r="O217" s="2">
        <v>0.41</v>
      </c>
      <c r="P217" s="2">
        <v>0.19700000000000001</v>
      </c>
      <c r="R217" s="4">
        <f t="shared" si="11"/>
        <v>14</v>
      </c>
      <c r="S217" s="4">
        <f t="shared" si="12"/>
        <v>14</v>
      </c>
      <c r="T217" s="2">
        <f t="shared" si="19"/>
        <v>1.0070000000000001</v>
      </c>
      <c r="U217" s="2">
        <f t="shared" si="20"/>
        <v>4.6242201600000001</v>
      </c>
      <c r="V217" s="2">
        <f t="shared" si="18"/>
        <v>4.5114343024390244</v>
      </c>
      <c r="W217" s="2">
        <f t="shared" si="21"/>
        <v>9.3892795126903543</v>
      </c>
      <c r="X217" t="s">
        <v>33</v>
      </c>
    </row>
    <row r="218" spans="2:31">
      <c r="B218" s="1" t="s">
        <v>88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5.5E-2</v>
      </c>
      <c r="O218" s="2">
        <v>8.3000000000000004E-2</v>
      </c>
      <c r="P218" s="2">
        <v>8.3000000000000004E-2</v>
      </c>
      <c r="R218" s="4">
        <f t="shared" si="11"/>
        <v>7</v>
      </c>
      <c r="S218" s="4">
        <f t="shared" si="12"/>
        <v>7</v>
      </c>
      <c r="T218" s="2">
        <f t="shared" si="19"/>
        <v>0.22100000000000003</v>
      </c>
      <c r="U218" s="2">
        <f t="shared" si="20"/>
        <v>3.7367435636363631</v>
      </c>
      <c r="V218" s="2">
        <f t="shared" si="18"/>
        <v>2.4761553734939761</v>
      </c>
      <c r="W218" s="2">
        <f t="shared" si="21"/>
        <v>2.4761553734939761</v>
      </c>
      <c r="X218" t="s">
        <v>33</v>
      </c>
    </row>
    <row r="219" spans="2:31">
      <c r="B219" s="1" t="s">
        <v>88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0.10299999999999999</v>
      </c>
      <c r="O219" s="2">
        <v>0.1</v>
      </c>
      <c r="P219" s="2">
        <v>8.1000000000000003E-2</v>
      </c>
      <c r="R219" s="4">
        <f t="shared" si="11"/>
        <v>7</v>
      </c>
      <c r="S219" s="4">
        <f t="shared" si="12"/>
        <v>7</v>
      </c>
      <c r="T219" s="2">
        <f t="shared" si="19"/>
        <v>0.28400000000000003</v>
      </c>
      <c r="U219" s="2">
        <f t="shared" si="20"/>
        <v>1.9953485048543689</v>
      </c>
      <c r="V219" s="2">
        <f t="shared" si="18"/>
        <v>2.0552089599999999</v>
      </c>
      <c r="W219" s="2">
        <f t="shared" si="21"/>
        <v>2.5372950123456786</v>
      </c>
      <c r="X219" t="s">
        <v>33</v>
      </c>
    </row>
    <row r="220" spans="2:31">
      <c r="B220" s="1" t="s">
        <v>88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0.36099999999999999</v>
      </c>
      <c r="O220" s="2">
        <v>0.128</v>
      </c>
      <c r="P220" s="2">
        <v>0.14499999999999999</v>
      </c>
      <c r="R220" s="4">
        <f t="shared" si="11"/>
        <v>7</v>
      </c>
      <c r="S220" s="4">
        <f t="shared" si="12"/>
        <v>7</v>
      </c>
      <c r="T220" s="2">
        <f t="shared" si="19"/>
        <v>0.63400000000000001</v>
      </c>
      <c r="U220" s="2">
        <f t="shared" si="20"/>
        <v>2.2772398448753464</v>
      </c>
      <c r="V220" s="2">
        <f t="shared" si="18"/>
        <v>6.4225279999999998</v>
      </c>
      <c r="W220" s="2">
        <f t="shared" si="21"/>
        <v>5.6695419586206892</v>
      </c>
      <c r="X220" t="s">
        <v>33</v>
      </c>
    </row>
    <row r="221" spans="2:31">
      <c r="B221" s="1" t="s">
        <v>88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0.50700000000000001</v>
      </c>
      <c r="O221" s="2">
        <v>0.51300000000000001</v>
      </c>
      <c r="P221" s="2">
        <v>0.79900000000000004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1.819</v>
      </c>
      <c r="U221" s="2">
        <f t="shared" si="20"/>
        <v>7.2965998579881663</v>
      </c>
      <c r="V221" s="2">
        <f t="shared" si="18"/>
        <v>7.2112595087719296</v>
      </c>
      <c r="W221" s="2">
        <f t="shared" si="21"/>
        <v>4.6300076695869832</v>
      </c>
      <c r="X221" t="s">
        <v>33</v>
      </c>
    </row>
    <row r="222" spans="2:31">
      <c r="B222" s="1" t="s">
        <v>88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5.8000000000000003E-2</v>
      </c>
      <c r="O222" s="2">
        <v>0.111</v>
      </c>
      <c r="P222" s="2">
        <v>0.27100000000000002</v>
      </c>
      <c r="R222" s="4">
        <f t="shared" si="11"/>
        <v>28</v>
      </c>
      <c r="S222" s="4">
        <f t="shared" si="12"/>
        <v>28</v>
      </c>
      <c r="T222" s="2">
        <f t="shared" si="19"/>
        <v>0.44000000000000006</v>
      </c>
      <c r="U222" s="2">
        <f t="shared" si="20"/>
        <v>7.086927448275862</v>
      </c>
      <c r="V222" s="2">
        <f t="shared" si="18"/>
        <v>3.7030792072072072</v>
      </c>
      <c r="W222" s="2">
        <f t="shared" si="21"/>
        <v>1.5167593800738006</v>
      </c>
      <c r="X222" t="s">
        <v>33</v>
      </c>
    </row>
    <row r="223" spans="2:31">
      <c r="B223" s="1" t="s">
        <v>88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0.40300000000000002</v>
      </c>
      <c r="O223" s="2">
        <v>0.40600000000000003</v>
      </c>
      <c r="P223" s="2">
        <v>0.41499999999999998</v>
      </c>
      <c r="R223" s="4">
        <f t="shared" si="11"/>
        <v>28</v>
      </c>
      <c r="S223" s="4">
        <f t="shared" si="12"/>
        <v>28</v>
      </c>
      <c r="T223" s="2">
        <f t="shared" si="19"/>
        <v>1.224</v>
      </c>
      <c r="U223" s="2">
        <f t="shared" si="20"/>
        <v>9.1795933697270478</v>
      </c>
      <c r="V223" s="2">
        <f t="shared" si="18"/>
        <v>9.1117638620689654</v>
      </c>
      <c r="W223" s="2">
        <f t="shared" si="21"/>
        <v>8.9141593445783123</v>
      </c>
      <c r="X223" t="s">
        <v>33</v>
      </c>
    </row>
    <row r="224" spans="2:31">
      <c r="B224" s="1" t="s">
        <v>88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6.0999999999999999E-2</v>
      </c>
      <c r="O224" s="2">
        <v>0.18</v>
      </c>
      <c r="P224" s="2">
        <v>0.153</v>
      </c>
      <c r="R224" s="4">
        <f t="shared" si="11"/>
        <v>14</v>
      </c>
      <c r="S224" s="4">
        <f t="shared" si="12"/>
        <v>14</v>
      </c>
      <c r="T224" s="2">
        <f t="shared" si="19"/>
        <v>0.39400000000000002</v>
      </c>
      <c r="U224" s="2">
        <f t="shared" si="20"/>
        <v>6.738390032786886</v>
      </c>
      <c r="V224" s="2">
        <f t="shared" si="18"/>
        <v>2.2835655111111115</v>
      </c>
      <c r="W224" s="2">
        <f t="shared" si="21"/>
        <v>2.6865476601307186</v>
      </c>
      <c r="X224" t="s">
        <v>33</v>
      </c>
    </row>
    <row r="225" spans="2:24">
      <c r="B225" s="1" t="s">
        <v>88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6.0999999999999999E-2</v>
      </c>
      <c r="O225" s="2">
        <v>6.3E-2</v>
      </c>
      <c r="P225" s="2">
        <v>0.14899999999999999</v>
      </c>
      <c r="R225" s="4">
        <f t="shared" si="11"/>
        <v>14</v>
      </c>
      <c r="S225" s="4">
        <f t="shared" si="12"/>
        <v>14</v>
      </c>
      <c r="T225" s="2">
        <f t="shared" si="19"/>
        <v>0.27300000000000002</v>
      </c>
      <c r="U225" s="2">
        <f t="shared" si="20"/>
        <v>6.738390032786886</v>
      </c>
      <c r="V225" s="2">
        <f t="shared" si="18"/>
        <v>6.524472888888889</v>
      </c>
      <c r="W225" s="2">
        <f t="shared" si="21"/>
        <v>2.7586697449664435</v>
      </c>
      <c r="X225" t="s">
        <v>33</v>
      </c>
    </row>
    <row r="226" spans="2:24">
      <c r="B226" s="1" t="s">
        <v>88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0.40500000000000003</v>
      </c>
      <c r="O226" s="2">
        <v>0.41499999999999998</v>
      </c>
      <c r="P226" s="2">
        <v>0.34</v>
      </c>
      <c r="R226" s="4">
        <f t="shared" si="11"/>
        <v>14</v>
      </c>
      <c r="S226" s="4">
        <f t="shared" si="12"/>
        <v>14</v>
      </c>
      <c r="T226" s="2">
        <f t="shared" si="19"/>
        <v>1.1600000000000001</v>
      </c>
      <c r="U226" s="2">
        <f t="shared" si="20"/>
        <v>9.1342620444444442</v>
      </c>
      <c r="V226" s="2">
        <f t="shared" si="18"/>
        <v>8.9141593445783123</v>
      </c>
      <c r="W226" s="2">
        <f t="shared" si="21"/>
        <v>10.88051802352941</v>
      </c>
      <c r="X226" t="s">
        <v>33</v>
      </c>
    </row>
    <row r="227" spans="2:24">
      <c r="B227" s="1" t="s">
        <v>88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6.2E-2</v>
      </c>
      <c r="O227" s="2">
        <v>0.13</v>
      </c>
      <c r="P227" s="2">
        <v>0.108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0.3</v>
      </c>
      <c r="U227" s="2">
        <f t="shared" si="20"/>
        <v>6.6297063225806445</v>
      </c>
      <c r="V227" s="2">
        <f t="shared" si="18"/>
        <v>3.161859938461538</v>
      </c>
      <c r="W227" s="2">
        <f t="shared" si="21"/>
        <v>3.8059425185185187</v>
      </c>
      <c r="X227" t="s">
        <v>33</v>
      </c>
    </row>
    <row r="228" spans="2:24">
      <c r="B228" s="1" t="s">
        <v>88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0.10299999999999999</v>
      </c>
      <c r="O228" s="2">
        <v>0.1</v>
      </c>
      <c r="P228" s="2">
        <v>0.10199999999999999</v>
      </c>
      <c r="R228" s="4">
        <f t="shared" si="11"/>
        <v>7</v>
      </c>
      <c r="S228" s="4">
        <f t="shared" si="12"/>
        <v>7</v>
      </c>
      <c r="T228" s="2">
        <f t="shared" si="19"/>
        <v>0.30499999999999999</v>
      </c>
      <c r="U228" s="2">
        <f t="shared" si="20"/>
        <v>3.9906970097087378</v>
      </c>
      <c r="V228" s="2">
        <f t="shared" si="18"/>
        <v>4.1104179199999997</v>
      </c>
      <c r="W228" s="2">
        <f t="shared" si="21"/>
        <v>4.0298214901960785</v>
      </c>
      <c r="X228" t="s">
        <v>33</v>
      </c>
    </row>
    <row r="229" spans="2:24">
      <c r="B229" s="1" t="s">
        <v>88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0.36099999999999999</v>
      </c>
      <c r="O229" s="2">
        <v>0.21299999999999999</v>
      </c>
      <c r="P229" s="2">
        <v>0.26300000000000001</v>
      </c>
      <c r="R229" s="4">
        <f t="shared" si="11"/>
        <v>7</v>
      </c>
      <c r="S229" s="4">
        <f t="shared" si="12"/>
        <v>7</v>
      </c>
      <c r="T229" s="2">
        <f t="shared" si="19"/>
        <v>0.83699999999999997</v>
      </c>
      <c r="U229" s="2">
        <f t="shared" si="20"/>
        <v>4.5544796897506927</v>
      </c>
      <c r="V229" s="2">
        <f t="shared" si="18"/>
        <v>7.7190946854460094</v>
      </c>
      <c r="W229" s="2">
        <f t="shared" si="21"/>
        <v>6.2515861901140681</v>
      </c>
      <c r="X229" t="s">
        <v>33</v>
      </c>
    </row>
    <row r="230" spans="2:24">
      <c r="B230" s="1" t="s">
        <v>86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1.595</v>
      </c>
      <c r="O230" s="2" t="s">
        <v>55</v>
      </c>
      <c r="P230" s="2">
        <v>2.1949999999999998</v>
      </c>
      <c r="R230" s="4">
        <f t="shared" si="11"/>
        <v>349</v>
      </c>
      <c r="S230" s="4">
        <f t="shared" si="12"/>
        <v>80</v>
      </c>
      <c r="T230" s="2">
        <f>N230+P230</f>
        <v>3.79</v>
      </c>
      <c r="U230" s="2">
        <f t="shared" si="20"/>
        <v>0.89624075235109713</v>
      </c>
      <c r="V230" s="2" t="s">
        <v>55</v>
      </c>
      <c r="W230" s="2">
        <f t="shared" si="21"/>
        <v>0.65125466970387247</v>
      </c>
      <c r="X230" t="s">
        <v>33</v>
      </c>
    </row>
    <row r="231" spans="2:24">
      <c r="B231" s="1" t="s">
        <v>86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4.3310000000000004</v>
      </c>
      <c r="O231" s="2">
        <v>4.3369999999999997</v>
      </c>
      <c r="P231" s="2">
        <v>5.0279999999999996</v>
      </c>
      <c r="R231" s="4">
        <f t="shared" si="11"/>
        <v>350</v>
      </c>
      <c r="S231" s="4">
        <f t="shared" si="12"/>
        <v>80</v>
      </c>
      <c r="T231" s="2">
        <f t="shared" ref="T231:T269" si="22">N231+O231+P231</f>
        <v>13.695999999999998</v>
      </c>
      <c r="U231" s="2">
        <f t="shared" si="20"/>
        <v>7.6264474717155384</v>
      </c>
      <c r="V231" s="2">
        <f t="shared" ref="V231:V269" si="23">(2*$R231*$S231*$F231*$G231*$E231*$I231*$H231)/(O231/1000)/10^12</f>
        <v>7.6158967027899473</v>
      </c>
      <c r="W231" s="2">
        <f t="shared" si="21"/>
        <v>6.5692410501193317</v>
      </c>
      <c r="X231" t="s">
        <v>33</v>
      </c>
    </row>
    <row r="232" spans="2:24">
      <c r="B232" s="1" t="s">
        <v>86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3.157</v>
      </c>
      <c r="O232" s="2">
        <v>13.292</v>
      </c>
      <c r="P232" s="2">
        <v>3.4630000000000001</v>
      </c>
      <c r="R232" s="4">
        <f t="shared" si="11"/>
        <v>174</v>
      </c>
      <c r="S232" s="4">
        <f t="shared" si="12"/>
        <v>39</v>
      </c>
      <c r="T232" s="2">
        <f t="shared" si="22"/>
        <v>19.911999999999999</v>
      </c>
      <c r="U232" s="2">
        <f t="shared" si="20"/>
        <v>14.08702236300285</v>
      </c>
      <c r="V232" s="2">
        <f t="shared" si="23"/>
        <v>3.3458267830273849</v>
      </c>
      <c r="W232" s="2">
        <f t="shared" si="21"/>
        <v>12.842255154490326</v>
      </c>
      <c r="X232" t="s">
        <v>33</v>
      </c>
    </row>
    <row r="233" spans="2:24">
      <c r="B233" s="1" t="s">
        <v>86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2.234</v>
      </c>
      <c r="O233" s="2">
        <v>2.2290000000000001</v>
      </c>
      <c r="P233" s="2">
        <v>2.5510000000000002</v>
      </c>
      <c r="R233" s="4">
        <f t="shared" si="11"/>
        <v>175</v>
      </c>
      <c r="S233" s="4">
        <f t="shared" si="12"/>
        <v>40</v>
      </c>
      <c r="T233" s="2">
        <f t="shared" si="22"/>
        <v>7.0140000000000002</v>
      </c>
      <c r="U233" s="2">
        <f t="shared" si="20"/>
        <v>14.785203222918533</v>
      </c>
      <c r="V233" s="2">
        <f t="shared" si="23"/>
        <v>14.81836877523553</v>
      </c>
      <c r="W233" s="2">
        <f t="shared" si="21"/>
        <v>12.947920031360249</v>
      </c>
      <c r="X233" t="s">
        <v>33</v>
      </c>
    </row>
    <row r="234" spans="2:24">
      <c r="B234" s="1" t="s">
        <v>86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3.26</v>
      </c>
      <c r="O234" s="2">
        <v>7.1059999999999999</v>
      </c>
      <c r="P234" s="2">
        <v>3.1139999999999999</v>
      </c>
      <c r="R234" s="4">
        <f t="shared" si="11"/>
        <v>87</v>
      </c>
      <c r="S234" s="4">
        <f t="shared" si="12"/>
        <v>19</v>
      </c>
      <c r="T234" s="2">
        <f t="shared" si="22"/>
        <v>13.48</v>
      </c>
      <c r="U234" s="2">
        <f t="shared" si="20"/>
        <v>13.292148220858897</v>
      </c>
      <c r="V234" s="2">
        <f t="shared" si="23"/>
        <v>6.0980021390374333</v>
      </c>
      <c r="W234" s="2">
        <f t="shared" si="21"/>
        <v>13.91535105973025</v>
      </c>
      <c r="X234" t="s">
        <v>33</v>
      </c>
    </row>
    <row r="235" spans="2:24">
      <c r="B235" s="1" t="s">
        <v>86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2.359</v>
      </c>
      <c r="O235" s="2">
        <v>2.3730000000000002</v>
      </c>
      <c r="P235" s="2">
        <v>2.2719999999999998</v>
      </c>
      <c r="R235" s="4">
        <f t="shared" si="11"/>
        <v>84</v>
      </c>
      <c r="S235" s="4">
        <f t="shared" si="12"/>
        <v>20</v>
      </c>
      <c r="T235" s="2">
        <f t="shared" si="22"/>
        <v>7.0039999999999996</v>
      </c>
      <c r="U235" s="2">
        <f t="shared" si="20"/>
        <v>13.441686409495549</v>
      </c>
      <c r="V235" s="2">
        <f t="shared" si="23"/>
        <v>13.36238442477876</v>
      </c>
      <c r="W235" s="2">
        <f t="shared" si="21"/>
        <v>13.956398873239438</v>
      </c>
      <c r="X235" t="s">
        <v>33</v>
      </c>
    </row>
    <row r="236" spans="2:24">
      <c r="B236" s="1" t="s">
        <v>86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3.2530000000000001</v>
      </c>
      <c r="O236" s="2">
        <v>5.2160000000000002</v>
      </c>
      <c r="P236" s="2">
        <v>2.8919999999999999</v>
      </c>
      <c r="R236" s="4">
        <f t="shared" si="11"/>
        <v>41</v>
      </c>
      <c r="S236" s="4">
        <f t="shared" si="12"/>
        <v>9</v>
      </c>
      <c r="T236" s="2">
        <f t="shared" si="22"/>
        <v>11.361000000000001</v>
      </c>
      <c r="U236" s="2">
        <f t="shared" si="20"/>
        <v>11.894391146633875</v>
      </c>
      <c r="V236" s="2">
        <f t="shared" si="23"/>
        <v>7.4180319018404903</v>
      </c>
      <c r="W236" s="2">
        <f t="shared" si="21"/>
        <v>13.379133609958506</v>
      </c>
      <c r="X236" t="s">
        <v>33</v>
      </c>
    </row>
    <row r="237" spans="2:24">
      <c r="B237" s="1" t="s">
        <v>86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2.8170000000000002</v>
      </c>
      <c r="O237" s="2">
        <v>2.7320000000000002</v>
      </c>
      <c r="P237" s="2">
        <v>2.278</v>
      </c>
      <c r="R237" s="4">
        <f t="shared" si="11"/>
        <v>42</v>
      </c>
      <c r="S237" s="4">
        <f t="shared" si="12"/>
        <v>10</v>
      </c>
      <c r="T237" s="2">
        <f t="shared" si="22"/>
        <v>7.827</v>
      </c>
      <c r="U237" s="2">
        <f t="shared" si="20"/>
        <v>11.256279105431311</v>
      </c>
      <c r="V237" s="2">
        <f t="shared" si="23"/>
        <v>11.606492767203514</v>
      </c>
      <c r="W237" s="2">
        <f t="shared" si="21"/>
        <v>13.919639262510975</v>
      </c>
      <c r="X237" t="s">
        <v>33</v>
      </c>
    </row>
    <row r="238" spans="2:24">
      <c r="B238" s="1" t="s">
        <v>90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0.14799999999999999</v>
      </c>
      <c r="O238" s="2">
        <v>0.14699999999999999</v>
      </c>
      <c r="P238" s="2">
        <v>1.0049999999999999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2"/>
        <v>1.2999999999999998</v>
      </c>
      <c r="U238" s="2">
        <f t="shared" si="20"/>
        <v>5.5546188108108119</v>
      </c>
      <c r="V238" s="2">
        <f t="shared" si="23"/>
        <v>5.5924053333333337</v>
      </c>
      <c r="W238" s="2">
        <f t="shared" si="21"/>
        <v>0.81799361592039821</v>
      </c>
      <c r="X238" t="s">
        <v>33</v>
      </c>
    </row>
    <row r="239" spans="2:24">
      <c r="B239" s="1" t="s">
        <v>90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9.1999999999999998E-2</v>
      </c>
      <c r="O239" s="2">
        <v>0.152</v>
      </c>
      <c r="P239" s="2">
        <v>0.54300000000000004</v>
      </c>
      <c r="R239" s="4">
        <f t="shared" si="11"/>
        <v>56</v>
      </c>
      <c r="S239" s="4">
        <f t="shared" si="12"/>
        <v>56</v>
      </c>
      <c r="T239" s="2">
        <f t="shared" si="22"/>
        <v>0.78700000000000003</v>
      </c>
      <c r="U239" s="2">
        <f t="shared" si="20"/>
        <v>8.9356911304347832</v>
      </c>
      <c r="V239" s="2">
        <f t="shared" si="23"/>
        <v>5.4084446315789476</v>
      </c>
      <c r="W239" s="2">
        <f t="shared" si="21"/>
        <v>1.5139660847145486</v>
      </c>
      <c r="X239" t="s">
        <v>33</v>
      </c>
    </row>
    <row r="240" spans="2:24">
      <c r="B240" s="1" t="s">
        <v>90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0.151</v>
      </c>
      <c r="O240" s="2">
        <v>8.6999999999999994E-2</v>
      </c>
      <c r="P240" s="2">
        <v>0.52600000000000002</v>
      </c>
      <c r="R240" s="4">
        <f t="shared" si="11"/>
        <v>56</v>
      </c>
      <c r="S240" s="4">
        <f t="shared" si="12"/>
        <v>56</v>
      </c>
      <c r="T240" s="2">
        <f t="shared" si="22"/>
        <v>0.76400000000000001</v>
      </c>
      <c r="U240" s="2">
        <f t="shared" ref="U240:U269" si="24">(2*$R240*$S240*$F240*$G240*$E240*$I240*$H240)/(N240/1000)/10^12</f>
        <v>5.4442621456953653</v>
      </c>
      <c r="V240" s="2">
        <f t="shared" si="23"/>
        <v>9.4492365977011481</v>
      </c>
      <c r="W240" s="2">
        <f t="shared" ref="W240:W269" si="25">(2*$R240*$S240*$F240*$G240*$E240*$I240*$H240)/(P240/1000)/10^12</f>
        <v>1.562896547528517</v>
      </c>
      <c r="X240" t="s">
        <v>33</v>
      </c>
    </row>
    <row r="241" spans="2:24">
      <c r="B241" s="1" t="s">
        <v>90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6.0999999999999999E-2</v>
      </c>
      <c r="O241" s="2">
        <v>0.14299999999999999</v>
      </c>
      <c r="P241" s="2">
        <v>0.245</v>
      </c>
      <c r="R241" s="4">
        <f t="shared" ref="R241:R260" si="26">1+ROUNDDOWN((($C241-$H241+2*$J241)/$L241),0)</f>
        <v>28</v>
      </c>
      <c r="S241" s="4">
        <f t="shared" ref="S241:S260" si="27">1+ROUNDDOWN((($D241-$I241+2*$K241)/$M241),0)</f>
        <v>28</v>
      </c>
      <c r="T241" s="2">
        <f t="shared" si="22"/>
        <v>0.44899999999999995</v>
      </c>
      <c r="U241" s="2">
        <f t="shared" si="24"/>
        <v>6.738390032786886</v>
      </c>
      <c r="V241" s="2">
        <f t="shared" si="23"/>
        <v>2.8744181258741266</v>
      </c>
      <c r="W241" s="2">
        <f t="shared" si="25"/>
        <v>1.6777215999999999</v>
      </c>
      <c r="X241" t="s">
        <v>33</v>
      </c>
    </row>
    <row r="242" spans="2:24">
      <c r="B242" s="1" t="s">
        <v>90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8.5999999999999993E-2</v>
      </c>
      <c r="O242" s="2">
        <v>0.106</v>
      </c>
      <c r="P242" s="2">
        <v>0.28999999999999998</v>
      </c>
      <c r="R242" s="4">
        <f t="shared" si="26"/>
        <v>28</v>
      </c>
      <c r="S242" s="4">
        <f t="shared" si="27"/>
        <v>28</v>
      </c>
      <c r="T242" s="2">
        <f t="shared" si="22"/>
        <v>0.48199999999999998</v>
      </c>
      <c r="U242" s="2">
        <f t="shared" si="24"/>
        <v>9.5591114418604661</v>
      </c>
      <c r="V242" s="2">
        <f t="shared" si="23"/>
        <v>7.755505509433962</v>
      </c>
      <c r="W242" s="2">
        <f t="shared" si="25"/>
        <v>2.8347709793103446</v>
      </c>
      <c r="X242" t="s">
        <v>33</v>
      </c>
    </row>
    <row r="243" spans="2:24">
      <c r="B243" s="1" t="s">
        <v>90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0.104</v>
      </c>
      <c r="O243" s="2">
        <v>8.5999999999999993E-2</v>
      </c>
      <c r="P243" s="2">
        <v>0.28999999999999998</v>
      </c>
      <c r="R243" s="4">
        <f t="shared" si="26"/>
        <v>28</v>
      </c>
      <c r="S243" s="4">
        <f t="shared" si="27"/>
        <v>28</v>
      </c>
      <c r="T243" s="2">
        <f t="shared" si="22"/>
        <v>0.48</v>
      </c>
      <c r="U243" s="2">
        <f t="shared" si="24"/>
        <v>7.9046498461538466</v>
      </c>
      <c r="V243" s="2">
        <f t="shared" si="23"/>
        <v>9.5591114418604661</v>
      </c>
      <c r="W243" s="2">
        <f t="shared" si="25"/>
        <v>2.8347709793103446</v>
      </c>
      <c r="X243" t="s">
        <v>33</v>
      </c>
    </row>
    <row r="244" spans="2:24">
      <c r="B244" s="1" t="s">
        <v>90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0.10299999999999999</v>
      </c>
      <c r="O244" s="2">
        <v>0.13300000000000001</v>
      </c>
      <c r="P244" s="2">
        <v>0.156</v>
      </c>
      <c r="R244" s="4">
        <f t="shared" si="26"/>
        <v>14</v>
      </c>
      <c r="S244" s="4">
        <f t="shared" si="27"/>
        <v>14</v>
      </c>
      <c r="T244" s="2">
        <f t="shared" si="22"/>
        <v>0.39200000000000002</v>
      </c>
      <c r="U244" s="2">
        <f t="shared" si="24"/>
        <v>3.9906970097087378</v>
      </c>
      <c r="V244" s="2">
        <f t="shared" si="23"/>
        <v>3.0905397894736839</v>
      </c>
      <c r="W244" s="2">
        <f t="shared" si="25"/>
        <v>2.6348832820512822</v>
      </c>
      <c r="X244" t="s">
        <v>33</v>
      </c>
    </row>
    <row r="245" spans="2:24">
      <c r="B245" s="1" t="s">
        <v>90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0.104</v>
      </c>
      <c r="O245" s="2">
        <v>0.191</v>
      </c>
      <c r="P245" s="2">
        <v>0.17199999999999999</v>
      </c>
      <c r="R245" s="4">
        <f t="shared" si="26"/>
        <v>14</v>
      </c>
      <c r="S245" s="4">
        <f t="shared" si="27"/>
        <v>14</v>
      </c>
      <c r="T245" s="2">
        <f t="shared" si="22"/>
        <v>0.46699999999999997</v>
      </c>
      <c r="U245" s="2">
        <f t="shared" si="24"/>
        <v>7.9046498461538466</v>
      </c>
      <c r="V245" s="2">
        <f t="shared" si="23"/>
        <v>4.3041025340314132</v>
      </c>
      <c r="W245" s="2">
        <f t="shared" si="25"/>
        <v>4.7795557209302331</v>
      </c>
      <c r="X245" t="s">
        <v>33</v>
      </c>
    </row>
    <row r="246" spans="2:24">
      <c r="B246" s="1" t="s">
        <v>90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0.189</v>
      </c>
      <c r="O246" s="2">
        <v>0.34399999999999997</v>
      </c>
      <c r="P246" s="2">
        <v>0.22500000000000001</v>
      </c>
      <c r="R246" s="4">
        <f t="shared" si="26"/>
        <v>14</v>
      </c>
      <c r="S246" s="4">
        <f t="shared" si="27"/>
        <v>14</v>
      </c>
      <c r="T246" s="2">
        <f t="shared" si="22"/>
        <v>0.7579999999999999</v>
      </c>
      <c r="U246" s="2">
        <f t="shared" si="24"/>
        <v>8.6992971851851841</v>
      </c>
      <c r="V246" s="2">
        <f t="shared" si="23"/>
        <v>4.7795557209302331</v>
      </c>
      <c r="W246" s="2">
        <f t="shared" si="25"/>
        <v>7.3074096355555556</v>
      </c>
      <c r="X246" t="s">
        <v>33</v>
      </c>
    </row>
    <row r="247" spans="2:24">
      <c r="B247" s="1" t="s">
        <v>90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0.189</v>
      </c>
      <c r="O247" s="2">
        <v>0.105</v>
      </c>
      <c r="P247" s="2">
        <v>0.17100000000000001</v>
      </c>
      <c r="R247" s="4">
        <f t="shared" si="26"/>
        <v>14</v>
      </c>
      <c r="S247" s="4">
        <f t="shared" si="27"/>
        <v>14</v>
      </c>
      <c r="T247" s="2">
        <f t="shared" si="22"/>
        <v>0.46499999999999997</v>
      </c>
      <c r="U247" s="2">
        <f t="shared" si="24"/>
        <v>4.3496485925925921</v>
      </c>
      <c r="V247" s="2">
        <f t="shared" si="23"/>
        <v>7.8293674666666666</v>
      </c>
      <c r="W247" s="2">
        <f t="shared" si="25"/>
        <v>4.8075063391812858</v>
      </c>
      <c r="X247" t="s">
        <v>33</v>
      </c>
    </row>
    <row r="248" spans="2:24">
      <c r="B248" s="1" t="s">
        <v>90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0.104</v>
      </c>
      <c r="O248" s="2">
        <v>0.191</v>
      </c>
      <c r="P248" s="2">
        <v>0.17100000000000001</v>
      </c>
      <c r="R248" s="4">
        <f t="shared" si="26"/>
        <v>14</v>
      </c>
      <c r="S248" s="4">
        <f t="shared" si="27"/>
        <v>14</v>
      </c>
      <c r="T248" s="2">
        <f t="shared" si="22"/>
        <v>0.46599999999999997</v>
      </c>
      <c r="U248" s="2">
        <f t="shared" si="24"/>
        <v>7.9046498461538466</v>
      </c>
      <c r="V248" s="2">
        <f t="shared" si="23"/>
        <v>4.3041025340314132</v>
      </c>
      <c r="W248" s="2">
        <f t="shared" si="25"/>
        <v>4.8075063391812858</v>
      </c>
      <c r="X248" t="s">
        <v>33</v>
      </c>
    </row>
    <row r="249" spans="2:24">
      <c r="B249" s="1" t="s">
        <v>90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0.189</v>
      </c>
      <c r="O249" s="2">
        <v>0.09</v>
      </c>
      <c r="P249" s="2">
        <v>9.8000000000000004E-2</v>
      </c>
      <c r="R249" s="4">
        <f t="shared" si="26"/>
        <v>7</v>
      </c>
      <c r="S249" s="4">
        <f t="shared" si="27"/>
        <v>7</v>
      </c>
      <c r="T249" s="2">
        <f t="shared" si="22"/>
        <v>0.377</v>
      </c>
      <c r="U249" s="2">
        <f t="shared" si="24"/>
        <v>2.174824296296296</v>
      </c>
      <c r="V249" s="2">
        <f t="shared" si="23"/>
        <v>4.567131022222223</v>
      </c>
      <c r="W249" s="2">
        <f t="shared" si="25"/>
        <v>4.1943039999999998</v>
      </c>
      <c r="X249" t="s">
        <v>33</v>
      </c>
    </row>
    <row r="250" spans="2:24">
      <c r="B250" s="1" t="s">
        <v>90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0.79</v>
      </c>
      <c r="O250" s="2">
        <v>0.80800000000000005</v>
      </c>
      <c r="P250" s="2">
        <v>0.251</v>
      </c>
      <c r="R250" s="4">
        <f t="shared" si="26"/>
        <v>7</v>
      </c>
      <c r="S250" s="4">
        <f t="shared" si="27"/>
        <v>7</v>
      </c>
      <c r="T250" s="2">
        <f t="shared" si="22"/>
        <v>1.8490000000000002</v>
      </c>
      <c r="U250" s="2">
        <f t="shared" si="24"/>
        <v>2.3413772962025319</v>
      </c>
      <c r="V250" s="2">
        <f t="shared" si="23"/>
        <v>2.2892179009900993</v>
      </c>
      <c r="W250" s="2">
        <f t="shared" si="25"/>
        <v>7.3692751553784861</v>
      </c>
      <c r="X250" t="s">
        <v>33</v>
      </c>
    </row>
    <row r="251" spans="2:24">
      <c r="B251" s="1" t="s">
        <v>90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0.107</v>
      </c>
      <c r="O251" s="2">
        <v>0.36299999999999999</v>
      </c>
      <c r="P251" s="2">
        <v>0.13900000000000001</v>
      </c>
      <c r="R251" s="4">
        <f t="shared" si="26"/>
        <v>7</v>
      </c>
      <c r="S251" s="4">
        <f t="shared" si="27"/>
        <v>7</v>
      </c>
      <c r="T251" s="2">
        <f t="shared" si="22"/>
        <v>0.60899999999999999</v>
      </c>
      <c r="U251" s="2">
        <f t="shared" si="24"/>
        <v>7.6830241495327103</v>
      </c>
      <c r="V251" s="2">
        <f t="shared" si="23"/>
        <v>2.2646930688705234</v>
      </c>
      <c r="W251" s="2">
        <f t="shared" si="25"/>
        <v>5.9142703884892081</v>
      </c>
      <c r="X251" t="s">
        <v>33</v>
      </c>
    </row>
    <row r="252" spans="2:24">
      <c r="B252" s="1" t="s">
        <v>90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0.191</v>
      </c>
      <c r="O252" s="2">
        <v>0.27800000000000002</v>
      </c>
      <c r="P252" s="2">
        <v>0.26600000000000001</v>
      </c>
      <c r="R252" s="4">
        <f t="shared" si="26"/>
        <v>7</v>
      </c>
      <c r="S252" s="4">
        <f t="shared" si="27"/>
        <v>7</v>
      </c>
      <c r="T252" s="2">
        <f t="shared" si="22"/>
        <v>0.7350000000000001</v>
      </c>
      <c r="U252" s="2">
        <f t="shared" si="24"/>
        <v>8.6082050680628264</v>
      </c>
      <c r="V252" s="2">
        <f t="shared" si="23"/>
        <v>5.9142703884892081</v>
      </c>
      <c r="W252" s="2">
        <f t="shared" si="25"/>
        <v>6.1810795789473678</v>
      </c>
      <c r="X252" t="s">
        <v>33</v>
      </c>
    </row>
    <row r="253" spans="2:24">
      <c r="B253" s="1" t="s">
        <v>90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0.36099999999999999</v>
      </c>
      <c r="O253" s="2">
        <v>0.107</v>
      </c>
      <c r="P253" s="2">
        <v>0.14099999999999999</v>
      </c>
      <c r="R253" s="4">
        <f t="shared" si="26"/>
        <v>7</v>
      </c>
      <c r="S253" s="4">
        <f t="shared" si="27"/>
        <v>7</v>
      </c>
      <c r="T253" s="2">
        <f t="shared" si="22"/>
        <v>0.60899999999999999</v>
      </c>
      <c r="U253" s="2">
        <f t="shared" si="24"/>
        <v>2.2772398448753464</v>
      </c>
      <c r="V253" s="2">
        <f t="shared" si="23"/>
        <v>7.6830241495327103</v>
      </c>
      <c r="W253" s="2">
        <f t="shared" si="25"/>
        <v>5.8303800283687952</v>
      </c>
      <c r="X253" t="s">
        <v>33</v>
      </c>
    </row>
    <row r="254" spans="2:24">
      <c r="B254" s="1" t="s">
        <v>90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0.27200000000000002</v>
      </c>
      <c r="O254" s="2">
        <v>0.26900000000000002</v>
      </c>
      <c r="P254" s="2">
        <v>1.304</v>
      </c>
      <c r="R254" s="4">
        <f t="shared" si="26"/>
        <v>112</v>
      </c>
      <c r="S254" s="4">
        <f t="shared" si="27"/>
        <v>112</v>
      </c>
      <c r="T254" s="2">
        <f t="shared" si="22"/>
        <v>1.8450000000000002</v>
      </c>
      <c r="U254" s="2">
        <f t="shared" si="24"/>
        <v>6.0447322352941182</v>
      </c>
      <c r="V254" s="2">
        <f t="shared" si="23"/>
        <v>6.1121456059479549</v>
      </c>
      <c r="W254" s="2">
        <f t="shared" si="25"/>
        <v>1.260864392638037</v>
      </c>
      <c r="X254" t="s">
        <v>33</v>
      </c>
    </row>
    <row r="255" spans="2:24">
      <c r="B255" s="1" t="s">
        <v>90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0.16300000000000001</v>
      </c>
      <c r="O255" s="2">
        <v>0.28899999999999998</v>
      </c>
      <c r="P255" s="2">
        <v>0.7</v>
      </c>
      <c r="R255" s="4">
        <f t="shared" si="26"/>
        <v>56</v>
      </c>
      <c r="S255" s="4">
        <f t="shared" si="27"/>
        <v>56</v>
      </c>
      <c r="T255" s="2">
        <f t="shared" si="22"/>
        <v>1.1519999999999999</v>
      </c>
      <c r="U255" s="2">
        <f t="shared" si="24"/>
        <v>10.086915141104296</v>
      </c>
      <c r="V255" s="2">
        <f t="shared" si="23"/>
        <v>5.6891597508650529</v>
      </c>
      <c r="W255" s="2">
        <f t="shared" si="25"/>
        <v>2.3488102400000002</v>
      </c>
      <c r="X255" t="s">
        <v>33</v>
      </c>
    </row>
    <row r="256" spans="2:24">
      <c r="B256" s="1" t="s">
        <v>90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0.28799999999999998</v>
      </c>
      <c r="O256" s="2">
        <v>0.16</v>
      </c>
      <c r="P256" s="2">
        <v>0.68799999999999994</v>
      </c>
      <c r="R256" s="4">
        <f t="shared" si="26"/>
        <v>56</v>
      </c>
      <c r="S256" s="4">
        <f t="shared" si="27"/>
        <v>56</v>
      </c>
      <c r="T256" s="2">
        <f t="shared" si="22"/>
        <v>1.1359999999999999</v>
      </c>
      <c r="U256" s="2">
        <f t="shared" si="24"/>
        <v>5.7089137777777781</v>
      </c>
      <c r="V256" s="2">
        <f t="shared" si="23"/>
        <v>10.276044799999999</v>
      </c>
      <c r="W256" s="2">
        <f t="shared" si="25"/>
        <v>2.3897778604651165</v>
      </c>
      <c r="X256" t="s">
        <v>33</v>
      </c>
    </row>
    <row r="257" spans="2:24">
      <c r="B257" s="1" t="s">
        <v>90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0.105</v>
      </c>
      <c r="O257" s="2">
        <v>0.251</v>
      </c>
      <c r="P257" s="2">
        <v>0.29799999999999999</v>
      </c>
      <c r="R257" s="4">
        <f t="shared" si="26"/>
        <v>28</v>
      </c>
      <c r="S257" s="4">
        <f t="shared" si="27"/>
        <v>28</v>
      </c>
      <c r="T257" s="2">
        <f t="shared" si="22"/>
        <v>0.65399999999999991</v>
      </c>
      <c r="U257" s="2">
        <f t="shared" si="24"/>
        <v>7.8293674666666666</v>
      </c>
      <c r="V257" s="2">
        <f t="shared" si="23"/>
        <v>3.2752334023904384</v>
      </c>
      <c r="W257" s="2">
        <f t="shared" si="25"/>
        <v>2.7586697449664435</v>
      </c>
      <c r="X257" t="s">
        <v>33</v>
      </c>
    </row>
    <row r="258" spans="2:24">
      <c r="B258" s="1" t="s">
        <v>90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0.14199999999999999</v>
      </c>
      <c r="O258" s="2">
        <v>0.19</v>
      </c>
      <c r="P258" s="2">
        <v>0.373</v>
      </c>
      <c r="R258" s="4">
        <f t="shared" si="26"/>
        <v>28</v>
      </c>
      <c r="S258" s="4">
        <f t="shared" si="27"/>
        <v>28</v>
      </c>
      <c r="T258" s="2">
        <f t="shared" si="22"/>
        <v>0.70499999999999996</v>
      </c>
      <c r="U258" s="2">
        <f t="shared" si="24"/>
        <v>11.578642028169016</v>
      </c>
      <c r="V258" s="2">
        <f t="shared" si="23"/>
        <v>8.6535114105263151</v>
      </c>
      <c r="W258" s="2">
        <f t="shared" si="25"/>
        <v>4.4079548739946377</v>
      </c>
      <c r="X258" t="s">
        <v>33</v>
      </c>
    </row>
    <row r="259" spans="2:24">
      <c r="B259" s="1" t="s">
        <v>90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0.189</v>
      </c>
      <c r="O259" s="2">
        <v>0.14299999999999999</v>
      </c>
      <c r="P259" s="2">
        <v>0.37</v>
      </c>
      <c r="R259" s="4">
        <f t="shared" si="26"/>
        <v>28</v>
      </c>
      <c r="S259" s="4">
        <f t="shared" si="27"/>
        <v>28</v>
      </c>
      <c r="T259" s="2">
        <f t="shared" si="22"/>
        <v>0.70199999999999996</v>
      </c>
      <c r="U259" s="2">
        <f t="shared" si="24"/>
        <v>8.6992971851851841</v>
      </c>
      <c r="V259" s="2">
        <f t="shared" si="23"/>
        <v>11.497672503496506</v>
      </c>
      <c r="W259" s="2">
        <f t="shared" si="25"/>
        <v>4.4436950486486486</v>
      </c>
      <c r="X259" t="s">
        <v>33</v>
      </c>
    </row>
    <row r="260" spans="2:24">
      <c r="B260" s="1" t="s">
        <v>90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0.105</v>
      </c>
      <c r="O260" s="2">
        <v>0.20799999999999999</v>
      </c>
      <c r="P260" s="2">
        <v>0.20100000000000001</v>
      </c>
      <c r="R260" s="4">
        <f t="shared" si="26"/>
        <v>14</v>
      </c>
      <c r="S260" s="4">
        <f t="shared" si="27"/>
        <v>14</v>
      </c>
      <c r="T260" s="2">
        <f t="shared" si="22"/>
        <v>0.51400000000000001</v>
      </c>
      <c r="U260" s="2">
        <f t="shared" si="24"/>
        <v>7.8293674666666666</v>
      </c>
      <c r="V260" s="2">
        <f t="shared" si="23"/>
        <v>3.9523249230769233</v>
      </c>
      <c r="W260" s="2">
        <f t="shared" si="25"/>
        <v>4.0899680796019897</v>
      </c>
      <c r="X260" t="s">
        <v>33</v>
      </c>
    </row>
    <row r="261" spans="2:24">
      <c r="B261" s="1" t="s">
        <v>90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0.20799999999999999</v>
      </c>
      <c r="O261" s="2">
        <v>0.192</v>
      </c>
      <c r="P261" s="2">
        <v>0.22500000000000001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2"/>
        <v>0.625</v>
      </c>
      <c r="U261" s="2">
        <f t="shared" si="24"/>
        <v>7.9046498461538466</v>
      </c>
      <c r="V261" s="2">
        <f t="shared" si="23"/>
        <v>8.5633706666666658</v>
      </c>
      <c r="W261" s="2">
        <f t="shared" si="25"/>
        <v>7.3074096355555556</v>
      </c>
      <c r="X261" t="s">
        <v>33</v>
      </c>
    </row>
    <row r="262" spans="2:24">
      <c r="B262" s="1" t="s">
        <v>90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0.36599999999999999</v>
      </c>
      <c r="O262" s="2">
        <v>0.49399999999999999</v>
      </c>
      <c r="P262" s="2">
        <v>0.36499999999999999</v>
      </c>
      <c r="R262" s="4">
        <f t="shared" ref="R262:R269" si="28">1+ROUNDDOWN((($C262-$H262+2*$J262)/$L262),0)</f>
        <v>14</v>
      </c>
      <c r="S262" s="4">
        <f t="shared" ref="S262:S269" si="29">1+ROUNDDOWN((($D262-$I262+2*$K262)/$M262),0)</f>
        <v>14</v>
      </c>
      <c r="T262" s="2">
        <f t="shared" si="22"/>
        <v>1.2250000000000001</v>
      </c>
      <c r="U262" s="2">
        <f t="shared" si="24"/>
        <v>8.9845200437158468</v>
      </c>
      <c r="V262" s="2">
        <f t="shared" si="23"/>
        <v>6.6565472388663975</v>
      </c>
      <c r="W262" s="2">
        <f t="shared" si="25"/>
        <v>9.0091351671232882</v>
      </c>
      <c r="X262" t="s">
        <v>33</v>
      </c>
    </row>
    <row r="263" spans="2:24">
      <c r="B263" s="1" t="s">
        <v>90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0.19</v>
      </c>
      <c r="O263" s="2">
        <v>0.20399999999999999</v>
      </c>
      <c r="P263" s="2">
        <v>0.22500000000000001</v>
      </c>
      <c r="R263" s="4">
        <f t="shared" si="28"/>
        <v>14</v>
      </c>
      <c r="S263" s="4">
        <f t="shared" si="29"/>
        <v>14</v>
      </c>
      <c r="T263" s="2">
        <f t="shared" si="22"/>
        <v>0.61899999999999999</v>
      </c>
      <c r="U263" s="2">
        <f t="shared" si="24"/>
        <v>8.6535114105263151</v>
      </c>
      <c r="V263" s="2">
        <f t="shared" si="23"/>
        <v>8.059642980392157</v>
      </c>
      <c r="W263" s="2">
        <f t="shared" si="25"/>
        <v>7.3074096355555556</v>
      </c>
      <c r="X263" t="s">
        <v>33</v>
      </c>
    </row>
    <row r="264" spans="2:24">
      <c r="B264" s="1" t="s">
        <v>90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0.20699999999999999</v>
      </c>
      <c r="O264" s="2">
        <v>0.192</v>
      </c>
      <c r="P264" s="2">
        <v>0.22500000000000001</v>
      </c>
      <c r="R264" s="4">
        <f t="shared" si="28"/>
        <v>14</v>
      </c>
      <c r="S264" s="4">
        <f t="shared" si="29"/>
        <v>14</v>
      </c>
      <c r="T264" s="2">
        <f t="shared" si="22"/>
        <v>0.624</v>
      </c>
      <c r="U264" s="2">
        <f t="shared" si="24"/>
        <v>7.9428365603864739</v>
      </c>
      <c r="V264" s="2">
        <f t="shared" si="23"/>
        <v>8.5633706666666658</v>
      </c>
      <c r="W264" s="2">
        <f t="shared" si="25"/>
        <v>7.3074096355555556</v>
      </c>
      <c r="X264" t="s">
        <v>33</v>
      </c>
    </row>
    <row r="265" spans="2:24">
      <c r="B265" s="1" t="s">
        <v>90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0.189</v>
      </c>
      <c r="O265" s="2">
        <v>0.14899999999999999</v>
      </c>
      <c r="P265" s="2">
        <v>0.13400000000000001</v>
      </c>
      <c r="R265" s="4">
        <f t="shared" si="28"/>
        <v>7</v>
      </c>
      <c r="S265" s="4">
        <f t="shared" si="29"/>
        <v>7</v>
      </c>
      <c r="T265" s="2">
        <f t="shared" si="22"/>
        <v>0.47199999999999998</v>
      </c>
      <c r="U265" s="2">
        <f t="shared" si="24"/>
        <v>4.3496485925925921</v>
      </c>
      <c r="V265" s="2">
        <f t="shared" si="23"/>
        <v>5.5173394899328869</v>
      </c>
      <c r="W265" s="2">
        <f t="shared" si="25"/>
        <v>6.1349521194029855</v>
      </c>
      <c r="X265" t="s">
        <v>33</v>
      </c>
    </row>
    <row r="266" spans="2:24">
      <c r="B266" s="1" t="s">
        <v>90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0.79100000000000004</v>
      </c>
      <c r="O266" s="2">
        <v>0.83199999999999996</v>
      </c>
      <c r="P266" s="2">
        <v>0.35799999999999998</v>
      </c>
      <c r="R266" s="4">
        <f t="shared" si="28"/>
        <v>7</v>
      </c>
      <c r="S266" s="4">
        <f t="shared" si="29"/>
        <v>7</v>
      </c>
      <c r="T266" s="2">
        <f t="shared" si="22"/>
        <v>1.9809999999999999</v>
      </c>
      <c r="U266" s="2">
        <f t="shared" si="24"/>
        <v>4.6768345486725664</v>
      </c>
      <c r="V266" s="2">
        <f t="shared" si="23"/>
        <v>4.4463655384615395</v>
      </c>
      <c r="W266" s="2">
        <f t="shared" si="25"/>
        <v>10.333452871508381</v>
      </c>
      <c r="X266" t="s">
        <v>33</v>
      </c>
    </row>
    <row r="267" spans="2:24">
      <c r="B267" s="1" t="s">
        <v>90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0.192</v>
      </c>
      <c r="O267" s="2">
        <v>0.36299999999999999</v>
      </c>
      <c r="P267" s="2">
        <v>0.21</v>
      </c>
      <c r="R267" s="4">
        <f t="shared" si="28"/>
        <v>7</v>
      </c>
      <c r="S267" s="4">
        <f t="shared" si="29"/>
        <v>7</v>
      </c>
      <c r="T267" s="2">
        <f t="shared" si="22"/>
        <v>0.7649999999999999</v>
      </c>
      <c r="U267" s="2">
        <f t="shared" si="24"/>
        <v>8.5633706666666658</v>
      </c>
      <c r="V267" s="2">
        <f t="shared" si="23"/>
        <v>4.5293861377410467</v>
      </c>
      <c r="W267" s="2">
        <f t="shared" si="25"/>
        <v>7.8293674666666666</v>
      </c>
      <c r="X267" t="s">
        <v>33</v>
      </c>
    </row>
    <row r="268" spans="2:24">
      <c r="B268" s="1" t="s">
        <v>90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0.36099999999999999</v>
      </c>
      <c r="O268" s="2">
        <v>0.46600000000000003</v>
      </c>
      <c r="P268" s="2">
        <v>0.40400000000000003</v>
      </c>
      <c r="R268" s="4">
        <f t="shared" si="28"/>
        <v>7</v>
      </c>
      <c r="S268" s="4">
        <f t="shared" si="29"/>
        <v>7</v>
      </c>
      <c r="T268" s="2">
        <f t="shared" si="22"/>
        <v>1.2309999999999999</v>
      </c>
      <c r="U268" s="2">
        <f t="shared" si="24"/>
        <v>9.1089593795013855</v>
      </c>
      <c r="V268" s="2">
        <f t="shared" si="23"/>
        <v>7.0565114506437761</v>
      </c>
      <c r="W268" s="2">
        <f t="shared" si="25"/>
        <v>8.1394414257425733</v>
      </c>
      <c r="X268" t="s">
        <v>33</v>
      </c>
    </row>
    <row r="269" spans="2:24">
      <c r="B269" s="1" t="s">
        <v>90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0.36799999999999999</v>
      </c>
      <c r="O269" s="2">
        <v>0.193</v>
      </c>
      <c r="P269" s="2">
        <v>0.216</v>
      </c>
      <c r="R269" s="4">
        <f t="shared" si="28"/>
        <v>7</v>
      </c>
      <c r="S269" s="4">
        <f t="shared" si="29"/>
        <v>7</v>
      </c>
      <c r="T269" s="2">
        <f t="shared" si="22"/>
        <v>0.77699999999999991</v>
      </c>
      <c r="U269" s="2">
        <f t="shared" si="24"/>
        <v>4.4678455652173916</v>
      </c>
      <c r="V269" s="2">
        <f t="shared" si="23"/>
        <v>8.5190008704663214</v>
      </c>
      <c r="W269" s="2">
        <f t="shared" si="25"/>
        <v>7.6118850370370374</v>
      </c>
      <c r="X269" t="s">
        <v>33</v>
      </c>
    </row>
    <row r="270" spans="2:24">
      <c r="B270" s="1"/>
    </row>
    <row r="271" spans="2:24">
      <c r="B271" s="1"/>
    </row>
    <row r="272" spans="2:24">
      <c r="B272" s="1"/>
      <c r="D272" t="s">
        <v>56</v>
      </c>
    </row>
    <row r="273" spans="1:10">
      <c r="B273" s="1"/>
    </row>
    <row r="274" spans="1:10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5" spans="1:10">
      <c r="B275" s="1"/>
    </row>
    <row r="276" spans="1:10">
      <c r="B276" s="1" t="s">
        <v>85</v>
      </c>
      <c r="C276">
        <v>1760</v>
      </c>
      <c r="D276">
        <v>16</v>
      </c>
      <c r="E276">
        <v>50</v>
      </c>
      <c r="G276" s="2">
        <v>4.5579999999999998</v>
      </c>
      <c r="H276" s="2">
        <v>4.28</v>
      </c>
      <c r="I276" s="2">
        <f>(2*$E276*$D276*$C276*$C276+$E276*$D276*$C276)/(G276/1000)/10^12</f>
        <v>1.0876630100921458</v>
      </c>
      <c r="J276" s="2">
        <f>(2*$E276*$D276*$C276*$C276+$E276*$D276*$C276)/(H276/1000)/10^12</f>
        <v>1.1583102803738319</v>
      </c>
    </row>
    <row r="277" spans="1:10">
      <c r="B277" s="1" t="s">
        <v>85</v>
      </c>
      <c r="C277">
        <v>1760</v>
      </c>
      <c r="D277">
        <v>32</v>
      </c>
      <c r="E277">
        <v>50</v>
      </c>
      <c r="G277" s="2">
        <v>4.5149999999999997</v>
      </c>
      <c r="H277" s="2">
        <v>4.4610000000000003</v>
      </c>
      <c r="I277" s="2">
        <f t="shared" ref="I277:J287" si="30">(2*$E277*$D277*$C277*$C277+$E277*$D277*$C277)/(G277/1000)/10^12</f>
        <v>2.1960434108527132</v>
      </c>
      <c r="J277" s="2">
        <f t="shared" si="30"/>
        <v>2.222626316969289</v>
      </c>
    </row>
    <row r="278" spans="1:10">
      <c r="B278" s="1" t="s">
        <v>85</v>
      </c>
      <c r="C278">
        <v>1760</v>
      </c>
      <c r="D278">
        <v>64</v>
      </c>
      <c r="E278">
        <v>50</v>
      </c>
      <c r="G278" s="2">
        <v>4.6989999999999998</v>
      </c>
      <c r="H278" s="2">
        <v>4.5190000000000001</v>
      </c>
      <c r="I278" s="2">
        <f t="shared" si="30"/>
        <v>4.2201047031283254</v>
      </c>
      <c r="J278" s="2">
        <f t="shared" si="30"/>
        <v>4.388199159105997</v>
      </c>
    </row>
    <row r="279" spans="1:10">
      <c r="B279" s="1" t="s">
        <v>85</v>
      </c>
      <c r="C279">
        <v>1760</v>
      </c>
      <c r="D279">
        <v>128</v>
      </c>
      <c r="E279">
        <v>50</v>
      </c>
      <c r="G279" s="2">
        <v>4.97</v>
      </c>
      <c r="H279" s="2">
        <v>4.8540000000000001</v>
      </c>
      <c r="I279" s="2">
        <f t="shared" si="30"/>
        <v>7.979988732394367</v>
      </c>
      <c r="J279" s="2">
        <f t="shared" si="30"/>
        <v>8.1706930366707873</v>
      </c>
    </row>
    <row r="280" spans="1:10">
      <c r="B280" s="1" t="s">
        <v>85</v>
      </c>
      <c r="C280">
        <v>2048</v>
      </c>
      <c r="D280">
        <v>16</v>
      </c>
      <c r="E280">
        <v>50</v>
      </c>
      <c r="G280" s="2">
        <v>4.7160000000000002</v>
      </c>
      <c r="H280" s="2">
        <v>4.6619999999999999</v>
      </c>
      <c r="I280" s="2">
        <f t="shared" si="30"/>
        <v>1.423351314673452</v>
      </c>
      <c r="J280" s="2">
        <f t="shared" si="30"/>
        <v>1.4398380094380092</v>
      </c>
    </row>
    <row r="281" spans="1:10">
      <c r="B281" s="1" t="s">
        <v>85</v>
      </c>
      <c r="C281">
        <v>2048</v>
      </c>
      <c r="D281">
        <v>32</v>
      </c>
      <c r="E281">
        <v>50</v>
      </c>
      <c r="G281" s="2">
        <v>4.8170000000000002</v>
      </c>
      <c r="H281" s="2">
        <v>4.7889999999999997</v>
      </c>
      <c r="I281" s="2">
        <f t="shared" si="30"/>
        <v>2.7870146564251606</v>
      </c>
      <c r="J281" s="2">
        <f t="shared" si="30"/>
        <v>2.8033095844643974</v>
      </c>
    </row>
    <row r="282" spans="1:10">
      <c r="B282" s="1" t="s">
        <v>85</v>
      </c>
      <c r="C282">
        <v>2048</v>
      </c>
      <c r="D282">
        <v>64</v>
      </c>
      <c r="E282">
        <v>50</v>
      </c>
      <c r="G282" s="2">
        <v>5.0069999999999997</v>
      </c>
      <c r="H282" s="2">
        <v>5.0129999999999999</v>
      </c>
      <c r="I282" s="2">
        <f t="shared" si="30"/>
        <v>5.3625123227481533</v>
      </c>
      <c r="J282" s="2">
        <f t="shared" si="30"/>
        <v>5.3560939956114098</v>
      </c>
    </row>
    <row r="283" spans="1:10">
      <c r="B283" s="1" t="s">
        <v>85</v>
      </c>
      <c r="C283">
        <v>2048</v>
      </c>
      <c r="D283">
        <v>128</v>
      </c>
      <c r="E283">
        <v>50</v>
      </c>
      <c r="G283" s="2">
        <v>5.4080000000000004</v>
      </c>
      <c r="H283" s="2">
        <v>5.5720000000000001</v>
      </c>
      <c r="I283" s="2">
        <f t="shared" si="30"/>
        <v>9.9297704142011813</v>
      </c>
      <c r="J283" s="2">
        <f t="shared" si="30"/>
        <v>9.6375086862885855</v>
      </c>
    </row>
    <row r="284" spans="1:10">
      <c r="B284" s="1" t="s">
        <v>85</v>
      </c>
      <c r="C284">
        <v>2560</v>
      </c>
      <c r="D284">
        <v>16</v>
      </c>
      <c r="E284">
        <v>50</v>
      </c>
      <c r="G284" s="2">
        <v>6.2149999999999999</v>
      </c>
      <c r="H284" s="2">
        <v>5.6050000000000004</v>
      </c>
      <c r="I284" s="2">
        <f t="shared" si="30"/>
        <v>1.6874992759452938</v>
      </c>
      <c r="J284" s="2">
        <f t="shared" si="30"/>
        <v>1.8711521855486173</v>
      </c>
    </row>
    <row r="285" spans="1:10">
      <c r="B285" s="1" t="s">
        <v>85</v>
      </c>
      <c r="C285">
        <v>2560</v>
      </c>
      <c r="D285">
        <v>32</v>
      </c>
      <c r="E285">
        <v>50</v>
      </c>
      <c r="G285" s="2">
        <v>6.3479999999999999</v>
      </c>
      <c r="H285" s="2">
        <v>5.742</v>
      </c>
      <c r="I285" s="2">
        <f t="shared" si="30"/>
        <v>3.3042873345935733</v>
      </c>
      <c r="J285" s="2">
        <f t="shared" si="30"/>
        <v>3.6530156739811912</v>
      </c>
    </row>
    <row r="286" spans="1:10">
      <c r="B286" s="1" t="s">
        <v>85</v>
      </c>
      <c r="C286">
        <v>2560</v>
      </c>
      <c r="D286">
        <v>64</v>
      </c>
      <c r="E286">
        <v>50</v>
      </c>
      <c r="G286" s="2">
        <v>6.5590000000000002</v>
      </c>
      <c r="H286" s="2">
        <v>5.7190000000000003</v>
      </c>
      <c r="I286" s="2">
        <f t="shared" si="30"/>
        <v>6.3959798749809416</v>
      </c>
      <c r="J286" s="2">
        <f t="shared" si="30"/>
        <v>7.3354138835460745</v>
      </c>
    </row>
    <row r="287" spans="1:10">
      <c r="B287" s="1" t="s">
        <v>85</v>
      </c>
      <c r="C287">
        <v>2560</v>
      </c>
      <c r="D287">
        <v>128</v>
      </c>
      <c r="E287">
        <v>50</v>
      </c>
      <c r="G287" s="2">
        <v>7.1740000000000004</v>
      </c>
      <c r="H287" s="2">
        <v>6.57</v>
      </c>
      <c r="I287" s="2">
        <f t="shared" si="30"/>
        <v>11.695353219960969</v>
      </c>
      <c r="J287" s="2">
        <f t="shared" si="30"/>
        <v>12.770542465753424</v>
      </c>
    </row>
    <row r="288" spans="1:10">
      <c r="B288" s="1"/>
      <c r="G288" s="2"/>
      <c r="H288" s="2"/>
    </row>
    <row r="289" spans="1:10">
      <c r="B289" s="1"/>
      <c r="G289" s="2"/>
      <c r="H289" s="2"/>
    </row>
    <row r="290" spans="1:10">
      <c r="B290" s="1"/>
      <c r="G290" s="2"/>
      <c r="H290" s="2"/>
    </row>
    <row r="291" spans="1:10">
      <c r="A291" t="s">
        <v>12</v>
      </c>
      <c r="B291" s="1" t="s">
        <v>91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>
      <c r="B292" s="1" t="s">
        <v>80</v>
      </c>
      <c r="C292">
        <v>512</v>
      </c>
      <c r="D292">
        <v>16</v>
      </c>
      <c r="E292">
        <v>25</v>
      </c>
      <c r="G292" s="2">
        <v>1.544</v>
      </c>
      <c r="H292" s="2">
        <v>2.1379999999999999</v>
      </c>
      <c r="I292" s="2">
        <f t="shared" ref="I292:J307" si="31">(8*$E292*$D292*$C292*$C292)/(G292/1000)/10^12</f>
        <v>0.54330362694300516</v>
      </c>
      <c r="J292" s="2">
        <f t="shared" si="31"/>
        <v>0.39235771749298415</v>
      </c>
    </row>
    <row r="293" spans="1:10">
      <c r="B293" s="1" t="s">
        <v>80</v>
      </c>
      <c r="C293">
        <v>512</v>
      </c>
      <c r="D293">
        <v>32</v>
      </c>
      <c r="E293">
        <v>25</v>
      </c>
      <c r="G293" s="2">
        <v>1.5620000000000001</v>
      </c>
      <c r="H293" s="2">
        <v>2.1970000000000001</v>
      </c>
      <c r="I293" s="2">
        <f t="shared" si="31"/>
        <v>1.0740855313700384</v>
      </c>
      <c r="J293" s="2">
        <f t="shared" si="31"/>
        <v>0.76364205735093293</v>
      </c>
    </row>
    <row r="294" spans="1:10">
      <c r="B294" s="1" t="s">
        <v>80</v>
      </c>
      <c r="C294">
        <v>512</v>
      </c>
      <c r="D294">
        <v>64</v>
      </c>
      <c r="E294">
        <v>25</v>
      </c>
      <c r="G294" s="2">
        <v>1.603</v>
      </c>
      <c r="H294" s="2">
        <v>2.2850000000000001</v>
      </c>
      <c r="I294" s="2">
        <f t="shared" si="31"/>
        <v>2.0932271990018712</v>
      </c>
      <c r="J294" s="2">
        <f t="shared" si="31"/>
        <v>1.4684652954048141</v>
      </c>
    </row>
    <row r="295" spans="1:10">
      <c r="B295" s="1" t="s">
        <v>80</v>
      </c>
      <c r="C295">
        <v>512</v>
      </c>
      <c r="D295">
        <v>128</v>
      </c>
      <c r="E295">
        <v>25</v>
      </c>
      <c r="G295" s="2">
        <v>1.8380000000000001</v>
      </c>
      <c r="H295" s="2">
        <v>2.5339999999999998</v>
      </c>
      <c r="I295" s="2">
        <f t="shared" si="31"/>
        <v>3.6511895538628947</v>
      </c>
      <c r="J295" s="2">
        <f t="shared" si="31"/>
        <v>2.6483371744277822</v>
      </c>
    </row>
    <row r="296" spans="1:10">
      <c r="B296" s="1" t="s">
        <v>80</v>
      </c>
      <c r="C296">
        <v>1024</v>
      </c>
      <c r="D296">
        <v>16</v>
      </c>
      <c r="E296">
        <v>25</v>
      </c>
      <c r="G296" s="2">
        <v>2.1259999999999999</v>
      </c>
      <c r="H296" s="2">
        <v>3.8540000000000001</v>
      </c>
      <c r="I296" s="2">
        <f t="shared" si="31"/>
        <v>1.5782893697083726</v>
      </c>
      <c r="J296" s="2">
        <f t="shared" si="31"/>
        <v>0.87063912817851574</v>
      </c>
    </row>
    <row r="297" spans="1:10">
      <c r="B297" s="1" t="s">
        <v>80</v>
      </c>
      <c r="C297">
        <v>1024</v>
      </c>
      <c r="D297">
        <v>32</v>
      </c>
      <c r="E297">
        <v>25</v>
      </c>
      <c r="G297" s="2">
        <v>2.101</v>
      </c>
      <c r="H297" s="2">
        <v>3.919</v>
      </c>
      <c r="I297" s="2">
        <f t="shared" si="31"/>
        <v>3.1941391718229415</v>
      </c>
      <c r="J297" s="2">
        <f t="shared" si="31"/>
        <v>1.712397652462363</v>
      </c>
    </row>
    <row r="298" spans="1:10">
      <c r="B298" s="1" t="s">
        <v>80</v>
      </c>
      <c r="C298">
        <v>1024</v>
      </c>
      <c r="D298">
        <v>64</v>
      </c>
      <c r="E298">
        <v>25</v>
      </c>
      <c r="G298" s="2">
        <v>2.2250000000000001</v>
      </c>
      <c r="H298" s="2">
        <v>4.0620000000000003</v>
      </c>
      <c r="I298" s="2">
        <f t="shared" si="31"/>
        <v>6.0322574382022474</v>
      </c>
      <c r="J298" s="2">
        <f t="shared" si="31"/>
        <v>3.3042276710979808</v>
      </c>
    </row>
    <row r="299" spans="1:10">
      <c r="B299" s="1" t="s">
        <v>80</v>
      </c>
      <c r="C299">
        <v>1024</v>
      </c>
      <c r="D299">
        <v>128</v>
      </c>
      <c r="E299">
        <v>25</v>
      </c>
      <c r="G299" s="2">
        <v>2.37</v>
      </c>
      <c r="H299" s="2">
        <v>4.4059999999999997</v>
      </c>
      <c r="I299" s="2">
        <f t="shared" si="31"/>
        <v>11.326390548523207</v>
      </c>
      <c r="J299" s="2">
        <f t="shared" si="31"/>
        <v>6.09249786654562</v>
      </c>
    </row>
    <row r="300" spans="1:10">
      <c r="B300" s="1" t="s">
        <v>80</v>
      </c>
      <c r="C300">
        <v>2048</v>
      </c>
      <c r="D300">
        <v>16</v>
      </c>
      <c r="E300">
        <v>25</v>
      </c>
      <c r="G300" s="2">
        <v>3.113</v>
      </c>
      <c r="H300" s="2">
        <v>6.6230000000000002</v>
      </c>
      <c r="I300" s="2">
        <f t="shared" si="31"/>
        <v>4.311523546418246</v>
      </c>
      <c r="J300" s="2">
        <f t="shared" si="31"/>
        <v>2.0265397553978559</v>
      </c>
    </row>
    <row r="301" spans="1:10">
      <c r="B301" s="1" t="s">
        <v>80</v>
      </c>
      <c r="C301">
        <v>2048</v>
      </c>
      <c r="D301">
        <v>32</v>
      </c>
      <c r="E301">
        <v>25</v>
      </c>
      <c r="G301" s="2">
        <v>3.1509999999999998</v>
      </c>
      <c r="H301" s="2">
        <v>6.7789999999999999</v>
      </c>
      <c r="I301" s="2">
        <f t="shared" si="31"/>
        <v>8.519056045699779</v>
      </c>
      <c r="J301" s="2">
        <f t="shared" si="31"/>
        <v>3.9598090573830946</v>
      </c>
    </row>
    <row r="302" spans="1:10">
      <c r="B302" s="1" t="s">
        <v>80</v>
      </c>
      <c r="C302">
        <v>2048</v>
      </c>
      <c r="D302">
        <v>64</v>
      </c>
      <c r="E302">
        <v>25</v>
      </c>
      <c r="G302" s="2">
        <v>3.2909999999999999</v>
      </c>
      <c r="H302" s="2">
        <v>7.1120000000000001</v>
      </c>
      <c r="I302" s="2">
        <f t="shared" si="31"/>
        <v>16.313306350653296</v>
      </c>
      <c r="J302" s="2">
        <f t="shared" si="31"/>
        <v>7.5488035995500553</v>
      </c>
    </row>
    <row r="303" spans="1:10">
      <c r="B303" s="1" t="s">
        <v>80</v>
      </c>
      <c r="C303">
        <v>2048</v>
      </c>
      <c r="D303">
        <v>128</v>
      </c>
      <c r="E303">
        <v>25</v>
      </c>
      <c r="G303" s="2">
        <v>3.59</v>
      </c>
      <c r="H303" s="2">
        <v>7.7649999999999997</v>
      </c>
      <c r="I303" s="2">
        <f t="shared" si="31"/>
        <v>29.909243008356547</v>
      </c>
      <c r="J303" s="2">
        <f t="shared" si="31"/>
        <v>13.827969401159049</v>
      </c>
    </row>
    <row r="304" spans="1:10">
      <c r="B304" s="1" t="s">
        <v>79</v>
      </c>
      <c r="C304">
        <v>4096</v>
      </c>
      <c r="D304">
        <v>16</v>
      </c>
      <c r="E304">
        <v>25</v>
      </c>
      <c r="G304" s="2">
        <v>7.157</v>
      </c>
      <c r="H304" s="2">
        <v>12.37</v>
      </c>
      <c r="I304" s="2">
        <f t="shared" si="31"/>
        <v>7.5013401145731446</v>
      </c>
      <c r="J304" s="2">
        <f t="shared" si="31"/>
        <v>4.3401043815683105</v>
      </c>
    </row>
    <row r="305" spans="1:10">
      <c r="B305" s="1" t="s">
        <v>79</v>
      </c>
      <c r="C305">
        <v>4096</v>
      </c>
      <c r="D305">
        <v>32</v>
      </c>
      <c r="E305">
        <v>25</v>
      </c>
      <c r="G305" s="2">
        <v>7.3070000000000004</v>
      </c>
      <c r="H305" s="2">
        <v>12.634</v>
      </c>
      <c r="I305" s="2">
        <f t="shared" si="31"/>
        <v>14.694701300123169</v>
      </c>
      <c r="J305" s="2">
        <f t="shared" si="31"/>
        <v>8.4988271647934148</v>
      </c>
    </row>
    <row r="306" spans="1:10">
      <c r="B306" s="1" t="s">
        <v>79</v>
      </c>
      <c r="C306">
        <v>4096</v>
      </c>
      <c r="D306">
        <v>64</v>
      </c>
      <c r="E306">
        <v>25</v>
      </c>
      <c r="G306" s="2">
        <v>7.7149999999999999</v>
      </c>
      <c r="H306" s="2">
        <v>13.757999999999999</v>
      </c>
      <c r="I306" s="2">
        <f t="shared" si="31"/>
        <v>27.835173661697993</v>
      </c>
      <c r="J306" s="2">
        <f t="shared" si="31"/>
        <v>15.608981305422301</v>
      </c>
    </row>
    <row r="307" spans="1:10" ht="16" customHeight="1">
      <c r="B307" s="1" t="s">
        <v>79</v>
      </c>
      <c r="C307">
        <v>4096</v>
      </c>
      <c r="D307">
        <v>128</v>
      </c>
      <c r="E307">
        <v>25</v>
      </c>
      <c r="G307" s="2">
        <v>9.0129999999999999</v>
      </c>
      <c r="H307" s="2">
        <v>15.411</v>
      </c>
      <c r="I307" s="2">
        <f t="shared" si="31"/>
        <v>47.653026694774212</v>
      </c>
      <c r="J307" s="2">
        <f t="shared" si="31"/>
        <v>27.869491246512233</v>
      </c>
    </row>
    <row r="308" spans="1:10">
      <c r="B308" s="1" t="s">
        <v>79</v>
      </c>
      <c r="C308">
        <v>1536</v>
      </c>
      <c r="D308">
        <v>8</v>
      </c>
      <c r="E308">
        <v>50</v>
      </c>
      <c r="G308" s="2">
        <v>5.44</v>
      </c>
      <c r="H308" s="2">
        <v>10.087999999999999</v>
      </c>
      <c r="I308" s="2">
        <f t="shared" ref="I308:J313" si="32">(8*$E308*$D308*$C308*$C308)/(G308/1000)/10^12</f>
        <v>1.3878211764705881</v>
      </c>
      <c r="J308" s="2">
        <f t="shared" si="32"/>
        <v>0.74838889770023787</v>
      </c>
    </row>
    <row r="309" spans="1:10">
      <c r="B309" s="1" t="s">
        <v>79</v>
      </c>
      <c r="C309">
        <v>1536</v>
      </c>
      <c r="D309">
        <v>16</v>
      </c>
      <c r="E309">
        <v>50</v>
      </c>
      <c r="G309" s="2">
        <v>5.4930000000000003</v>
      </c>
      <c r="H309" s="2">
        <v>10.346</v>
      </c>
      <c r="I309" s="2">
        <f t="shared" si="32"/>
        <v>2.7488611687602402</v>
      </c>
      <c r="J309" s="2">
        <f t="shared" si="32"/>
        <v>1.4594523873960952</v>
      </c>
    </row>
    <row r="310" spans="1:10">
      <c r="B310" s="1" t="s">
        <v>79</v>
      </c>
      <c r="C310">
        <v>1536</v>
      </c>
      <c r="D310">
        <v>32</v>
      </c>
      <c r="E310">
        <v>50</v>
      </c>
      <c r="G310" s="2">
        <v>5.641</v>
      </c>
      <c r="H310" s="2">
        <v>10.444000000000001</v>
      </c>
      <c r="I310" s="2">
        <f t="shared" si="32"/>
        <v>5.3534814394610875</v>
      </c>
      <c r="J310" s="2">
        <f t="shared" si="32"/>
        <v>2.8915155878973575</v>
      </c>
    </row>
    <row r="311" spans="1:10">
      <c r="B311" s="1" t="s">
        <v>83</v>
      </c>
      <c r="C311">
        <v>256</v>
      </c>
      <c r="D311">
        <v>16</v>
      </c>
      <c r="E311">
        <v>150</v>
      </c>
      <c r="G311" s="2">
        <v>5.577</v>
      </c>
      <c r="H311" s="2">
        <v>7.88</v>
      </c>
      <c r="I311" s="2">
        <f t="shared" si="32"/>
        <v>0.22562151694459384</v>
      </c>
      <c r="J311" s="2">
        <f t="shared" si="32"/>
        <v>0.15968162436548225</v>
      </c>
    </row>
    <row r="312" spans="1:10">
      <c r="B312" s="1" t="s">
        <v>83</v>
      </c>
      <c r="C312">
        <v>256</v>
      </c>
      <c r="D312">
        <v>32</v>
      </c>
      <c r="E312">
        <v>150</v>
      </c>
      <c r="G312" s="2">
        <v>5.62</v>
      </c>
      <c r="H312" s="2">
        <v>8.0139999999999993</v>
      </c>
      <c r="I312" s="2">
        <f t="shared" si="32"/>
        <v>0.44779046263345196</v>
      </c>
      <c r="J312" s="2">
        <f t="shared" si="32"/>
        <v>0.31402325929623165</v>
      </c>
    </row>
    <row r="313" spans="1:10">
      <c r="B313" s="1" t="s">
        <v>83</v>
      </c>
      <c r="C313">
        <v>256</v>
      </c>
      <c r="D313">
        <v>64</v>
      </c>
      <c r="E313">
        <v>150</v>
      </c>
      <c r="G313" s="2">
        <v>5.8620000000000001</v>
      </c>
      <c r="H313" s="2">
        <v>8.4450000000000003</v>
      </c>
      <c r="I313" s="2">
        <f t="shared" si="32"/>
        <v>0.85860880245649951</v>
      </c>
      <c r="J313" s="2">
        <f t="shared" si="32"/>
        <v>0.59599346358792171</v>
      </c>
    </row>
    <row r="314" spans="1:10">
      <c r="B314" s="1"/>
    </row>
    <row r="315" spans="1:10">
      <c r="B315" s="1"/>
    </row>
    <row r="316" spans="1:10">
      <c r="A316" t="s">
        <v>75</v>
      </c>
      <c r="B316" s="1" t="s">
        <v>91</v>
      </c>
      <c r="C316" t="s">
        <v>76</v>
      </c>
      <c r="D316" t="s">
        <v>3</v>
      </c>
      <c r="E316" t="s">
        <v>14</v>
      </c>
      <c r="G316" t="s">
        <v>19</v>
      </c>
      <c r="H316" t="s">
        <v>20</v>
      </c>
      <c r="I316" t="s">
        <v>38</v>
      </c>
      <c r="J316" t="s">
        <v>39</v>
      </c>
    </row>
    <row r="317" spans="1:10">
      <c r="B317" s="1" t="s">
        <v>85</v>
      </c>
      <c r="C317">
        <v>2816</v>
      </c>
      <c r="D317">
        <v>32</v>
      </c>
      <c r="E317">
        <v>1500</v>
      </c>
      <c r="G317" s="2">
        <v>228.654</v>
      </c>
      <c r="H317" s="2">
        <v>373.46699999999998</v>
      </c>
      <c r="I317" s="2">
        <f>(6*$E317*$D317*$C317*$C317)/(G317/1000)/10^12</f>
        <v>9.9880103912461617</v>
      </c>
      <c r="J317" s="2">
        <f>(6*$E317*$D317*$C317*$C317)/(H317/1000)/10^12</f>
        <v>6.1151280514744277</v>
      </c>
    </row>
    <row r="318" spans="1:10">
      <c r="B318" s="1" t="s">
        <v>85</v>
      </c>
      <c r="C318">
        <v>2816</v>
      </c>
      <c r="D318">
        <v>32</v>
      </c>
      <c r="E318">
        <v>750</v>
      </c>
      <c r="G318" s="2">
        <v>116.511</v>
      </c>
      <c r="H318" s="2">
        <v>190.83799999999999</v>
      </c>
      <c r="I318" s="2">
        <f t="shared" ref="I318:I335" si="33">(6*$E318*$D318*$C318*$C318)/(G318/1000)/10^12</f>
        <v>9.8007850245899526</v>
      </c>
      <c r="J318" s="2">
        <f t="shared" ref="J318:J335" si="34">(6*$E318*$D318*$C318*$C318)/(H318/1000)/10^12</f>
        <v>5.9836052777748661</v>
      </c>
    </row>
    <row r="319" spans="1:10">
      <c r="B319" s="1" t="s">
        <v>85</v>
      </c>
      <c r="C319">
        <v>2816</v>
      </c>
      <c r="D319">
        <v>32</v>
      </c>
      <c r="E319">
        <v>375</v>
      </c>
      <c r="G319" s="2">
        <v>59.773000000000003</v>
      </c>
      <c r="H319" s="2">
        <v>97.468000000000004</v>
      </c>
      <c r="I319" s="2">
        <f t="shared" si="33"/>
        <v>9.5519654693590734</v>
      </c>
      <c r="J319" s="2">
        <f t="shared" si="34"/>
        <v>5.8578162268642009</v>
      </c>
    </row>
    <row r="320" spans="1:10">
      <c r="B320" s="1" t="s">
        <v>85</v>
      </c>
      <c r="C320">
        <v>2816</v>
      </c>
      <c r="D320">
        <v>32</v>
      </c>
      <c r="E320">
        <v>187</v>
      </c>
      <c r="G320" s="2">
        <v>30.952000000000002</v>
      </c>
      <c r="H320" s="2">
        <v>49.704999999999998</v>
      </c>
      <c r="I320" s="2">
        <f t="shared" si="33"/>
        <v>9.1985509764797104</v>
      </c>
      <c r="J320" s="2">
        <f t="shared" si="34"/>
        <v>5.7280665893572076</v>
      </c>
    </row>
    <row r="321" spans="2:10">
      <c r="B321" s="1" t="s">
        <v>85</v>
      </c>
      <c r="C321">
        <v>2048</v>
      </c>
      <c r="D321">
        <v>32</v>
      </c>
      <c r="E321">
        <v>1500</v>
      </c>
      <c r="G321" s="2">
        <v>128.04499999999999</v>
      </c>
      <c r="H321" s="2">
        <v>278.23700000000002</v>
      </c>
      <c r="I321" s="2">
        <f t="shared" si="33"/>
        <v>9.4338674059900818</v>
      </c>
      <c r="J321" s="2">
        <f t="shared" si="34"/>
        <v>4.3414770573288237</v>
      </c>
    </row>
    <row r="322" spans="2:10">
      <c r="B322" s="1" t="s">
        <v>85</v>
      </c>
      <c r="C322">
        <v>2048</v>
      </c>
      <c r="D322">
        <v>32</v>
      </c>
      <c r="E322">
        <v>750</v>
      </c>
      <c r="G322" s="2">
        <v>68.638999999999996</v>
      </c>
      <c r="H322" s="2">
        <v>143.011</v>
      </c>
      <c r="I322" s="2">
        <f t="shared" si="33"/>
        <v>8.7993673567505368</v>
      </c>
      <c r="J322" s="2">
        <f t="shared" si="34"/>
        <v>4.2233099272083967</v>
      </c>
    </row>
    <row r="323" spans="2:10">
      <c r="B323" s="1" t="s">
        <v>85</v>
      </c>
      <c r="C323">
        <v>2048</v>
      </c>
      <c r="D323">
        <v>32</v>
      </c>
      <c r="E323">
        <v>375</v>
      </c>
      <c r="G323" s="2">
        <v>36.036000000000001</v>
      </c>
      <c r="H323" s="2">
        <v>73.734999999999999</v>
      </c>
      <c r="I323" s="2">
        <f t="shared" si="33"/>
        <v>8.3802277722277729</v>
      </c>
      <c r="J323" s="2">
        <f t="shared" si="34"/>
        <v>4.0956111480301081</v>
      </c>
    </row>
    <row r="324" spans="2:10">
      <c r="B324" s="1" t="s">
        <v>85</v>
      </c>
      <c r="C324">
        <v>2048</v>
      </c>
      <c r="D324">
        <v>32</v>
      </c>
      <c r="E324">
        <v>187</v>
      </c>
      <c r="G324" s="2">
        <v>19.643999999999998</v>
      </c>
      <c r="H324" s="2">
        <v>38.22</v>
      </c>
      <c r="I324" s="2">
        <f t="shared" si="33"/>
        <v>7.6660705974343317</v>
      </c>
      <c r="J324" s="2">
        <f t="shared" si="34"/>
        <v>3.9401436634222926</v>
      </c>
    </row>
    <row r="325" spans="2:10">
      <c r="B325" s="1" t="s">
        <v>85</v>
      </c>
      <c r="C325">
        <v>1536</v>
      </c>
      <c r="D325">
        <v>32</v>
      </c>
      <c r="E325">
        <v>1500</v>
      </c>
      <c r="G325" s="2">
        <v>118.126</v>
      </c>
      <c r="H325" s="2">
        <v>218.19</v>
      </c>
      <c r="I325" s="2">
        <f t="shared" si="33"/>
        <v>5.7521396474950466</v>
      </c>
      <c r="J325" s="2">
        <f t="shared" si="34"/>
        <v>3.114153939227279</v>
      </c>
    </row>
    <row r="326" spans="2:10">
      <c r="B326" s="1" t="s">
        <v>85</v>
      </c>
      <c r="C326">
        <v>1536</v>
      </c>
      <c r="D326">
        <v>32</v>
      </c>
      <c r="E326">
        <v>750</v>
      </c>
      <c r="G326" s="2">
        <v>63.231999999999999</v>
      </c>
      <c r="H326" s="2">
        <v>112.962</v>
      </c>
      <c r="I326" s="2">
        <f t="shared" si="33"/>
        <v>5.3728906882591092</v>
      </c>
      <c r="J326" s="2">
        <f t="shared" si="34"/>
        <v>3.0075478833590052</v>
      </c>
    </row>
    <row r="327" spans="2:10">
      <c r="B327" s="1" t="s">
        <v>85</v>
      </c>
      <c r="C327">
        <v>1536</v>
      </c>
      <c r="D327">
        <v>32</v>
      </c>
      <c r="E327">
        <v>375</v>
      </c>
      <c r="G327" s="2">
        <v>34.064999999999998</v>
      </c>
      <c r="H327" s="2">
        <v>58.731999999999999</v>
      </c>
      <c r="I327" s="2">
        <f t="shared" si="33"/>
        <v>4.9866229854689568</v>
      </c>
      <c r="J327" s="2">
        <f t="shared" si="34"/>
        <v>2.8922786896410817</v>
      </c>
    </row>
    <row r="328" spans="2:10">
      <c r="B328" s="1" t="s">
        <v>85</v>
      </c>
      <c r="C328">
        <v>1536</v>
      </c>
      <c r="D328">
        <v>32</v>
      </c>
      <c r="E328">
        <v>187</v>
      </c>
      <c r="G328" s="2">
        <v>18.010999999999999</v>
      </c>
      <c r="H328" s="2">
        <v>30.298999999999999</v>
      </c>
      <c r="I328" s="2">
        <f t="shared" si="33"/>
        <v>4.7031349499750155</v>
      </c>
      <c r="J328" s="2">
        <f t="shared" si="34"/>
        <v>2.7957412318558368</v>
      </c>
    </row>
    <row r="329" spans="2:10">
      <c r="B329" s="1" t="s">
        <v>85</v>
      </c>
      <c r="C329">
        <v>2560</v>
      </c>
      <c r="D329" s="1">
        <v>32</v>
      </c>
      <c r="E329" s="1">
        <v>1500</v>
      </c>
      <c r="G329" s="2">
        <v>234.494</v>
      </c>
      <c r="H329" s="2">
        <v>341.01100000000002</v>
      </c>
      <c r="I329" s="2">
        <f t="shared" si="33"/>
        <v>8.0489769461052312</v>
      </c>
      <c r="J329" s="2">
        <f t="shared" si="34"/>
        <v>5.5348267357944465</v>
      </c>
    </row>
    <row r="330" spans="2:10">
      <c r="B330" s="1" t="s">
        <v>85</v>
      </c>
      <c r="C330">
        <v>2560</v>
      </c>
      <c r="D330" s="1">
        <v>32</v>
      </c>
      <c r="E330" s="1">
        <v>750</v>
      </c>
      <c r="G330" s="2">
        <v>123.545</v>
      </c>
      <c r="H330" s="2">
        <v>174.47399999999999</v>
      </c>
      <c r="I330" s="2">
        <f t="shared" si="33"/>
        <v>7.6386612165607675</v>
      </c>
      <c r="J330" s="2">
        <f t="shared" si="34"/>
        <v>5.408934282471888</v>
      </c>
    </row>
    <row r="331" spans="2:10">
      <c r="B331" s="1" t="s">
        <v>85</v>
      </c>
      <c r="C331">
        <v>2560</v>
      </c>
      <c r="D331" s="1">
        <v>32</v>
      </c>
      <c r="E331" s="1">
        <v>375</v>
      </c>
      <c r="G331" s="2">
        <v>63.012999999999998</v>
      </c>
      <c r="H331" s="2">
        <v>89.858999999999995</v>
      </c>
      <c r="I331" s="2">
        <f t="shared" si="33"/>
        <v>7.488283370098233</v>
      </c>
      <c r="J331" s="2">
        <f t="shared" si="34"/>
        <v>5.2511067338830841</v>
      </c>
    </row>
    <row r="332" spans="2:10">
      <c r="B332" s="1" t="s">
        <v>85</v>
      </c>
      <c r="C332">
        <v>2560</v>
      </c>
      <c r="D332" s="1">
        <v>32</v>
      </c>
      <c r="E332" s="1">
        <v>187</v>
      </c>
      <c r="G332" s="2">
        <v>32.960999999999999</v>
      </c>
      <c r="H332" s="2">
        <v>46.271000000000001</v>
      </c>
      <c r="I332" s="2">
        <f t="shared" si="33"/>
        <v>7.1387535086920906</v>
      </c>
      <c r="J332" s="2">
        <f t="shared" si="34"/>
        <v>5.0852684056968727</v>
      </c>
    </row>
    <row r="333" spans="2:10">
      <c r="B333" s="1" t="s">
        <v>85</v>
      </c>
      <c r="C333">
        <v>512</v>
      </c>
      <c r="D333" s="1">
        <v>32</v>
      </c>
      <c r="E333" s="1">
        <v>1</v>
      </c>
      <c r="G333" s="2">
        <v>9.8000000000000004E-2</v>
      </c>
      <c r="H333" s="2">
        <v>0.18099999999999999</v>
      </c>
      <c r="I333" s="2">
        <f t="shared" si="33"/>
        <v>0.51358824489795907</v>
      </c>
      <c r="J333" s="2">
        <f t="shared" si="34"/>
        <v>0.2780754033149172</v>
      </c>
    </row>
    <row r="334" spans="2:10">
      <c r="B334" s="1" t="s">
        <v>86</v>
      </c>
      <c r="C334">
        <v>1024</v>
      </c>
      <c r="D334" s="1">
        <v>32</v>
      </c>
      <c r="E334" s="1">
        <v>1500</v>
      </c>
      <c r="G334" s="2">
        <v>81.256</v>
      </c>
      <c r="H334" s="2">
        <v>156.047</v>
      </c>
      <c r="I334" s="2">
        <f t="shared" si="33"/>
        <v>3.7165241705227925</v>
      </c>
      <c r="J334" s="2">
        <f t="shared" si="34"/>
        <v>1.9352495594276085</v>
      </c>
    </row>
    <row r="335" spans="2:10">
      <c r="B335" s="1" t="s">
        <v>86</v>
      </c>
      <c r="C335">
        <v>1024</v>
      </c>
      <c r="D335" s="1">
        <v>64</v>
      </c>
      <c r="E335" s="1">
        <v>1500</v>
      </c>
      <c r="G335" s="2">
        <v>85.460999999999999</v>
      </c>
      <c r="H335" s="2">
        <v>161.779</v>
      </c>
      <c r="I335" s="2">
        <f t="shared" si="33"/>
        <v>7.0673146347456735</v>
      </c>
      <c r="J335" s="2">
        <f t="shared" si="34"/>
        <v>3.7333632671731185</v>
      </c>
    </row>
    <row r="338" spans="7:11">
      <c r="G338" s="2"/>
      <c r="H338" s="2"/>
    </row>
    <row r="341" spans="7:11">
      <c r="G341" s="2"/>
      <c r="H341" s="2"/>
      <c r="I341" s="2"/>
      <c r="K341" s="2"/>
    </row>
    <row r="342" spans="7:11">
      <c r="G342" s="2"/>
      <c r="H342" s="2"/>
      <c r="I342" s="2"/>
      <c r="K342" s="2"/>
    </row>
    <row r="343" spans="7:11">
      <c r="G343" s="2"/>
      <c r="H343" s="2"/>
      <c r="I343" s="2"/>
      <c r="K343" s="2"/>
    </row>
    <row r="344" spans="7:11">
      <c r="G344" s="2"/>
      <c r="I344" s="2"/>
      <c r="K344" s="2"/>
    </row>
    <row r="345" spans="7:11">
      <c r="G345" s="2"/>
      <c r="I345" s="2"/>
      <c r="K345" s="2"/>
    </row>
    <row r="346" spans="7:11">
      <c r="G346" s="2"/>
      <c r="H346" s="2"/>
      <c r="I346" s="2"/>
      <c r="K346" s="2"/>
    </row>
    <row r="347" spans="7:11">
      <c r="G347" s="2"/>
      <c r="H347" s="2"/>
      <c r="I347" s="2"/>
      <c r="K347" s="2"/>
    </row>
    <row r="348" spans="7:11">
      <c r="G348" s="2"/>
      <c r="H348" s="2"/>
      <c r="I348" s="2"/>
      <c r="K348" s="2"/>
    </row>
    <row r="349" spans="7:11">
      <c r="G349" s="2"/>
      <c r="I349" s="2"/>
      <c r="K349" s="2"/>
    </row>
    <row r="350" spans="7:11">
      <c r="G350" s="2"/>
      <c r="I350" s="2"/>
      <c r="K350" s="2"/>
    </row>
    <row r="351" spans="7:11">
      <c r="G351" s="2"/>
      <c r="H351" s="2"/>
      <c r="I351" s="2"/>
      <c r="K351" s="2"/>
    </row>
    <row r="352" spans="7:11">
      <c r="G352" s="2"/>
      <c r="H352" s="2"/>
      <c r="I352" s="2"/>
      <c r="K352" s="2"/>
    </row>
    <row r="353" spans="7:11">
      <c r="G353" s="2"/>
      <c r="H353" s="2"/>
      <c r="I353" s="2"/>
      <c r="K353" s="2"/>
    </row>
    <row r="354" spans="7:11">
      <c r="G354" s="2"/>
      <c r="I354" s="2"/>
      <c r="K354" s="2"/>
    </row>
    <row r="355" spans="7:11">
      <c r="G355" s="2"/>
      <c r="I355" s="2"/>
      <c r="K355" s="2"/>
    </row>
    <row r="356" spans="7:11">
      <c r="G356" s="2"/>
      <c r="H356" s="2"/>
      <c r="I356" s="2"/>
      <c r="K356" s="2"/>
    </row>
    <row r="357" spans="7:11">
      <c r="G357" s="2"/>
      <c r="H357" s="2"/>
      <c r="I357" s="2"/>
      <c r="K357" s="2"/>
    </row>
    <row r="358" spans="7:11">
      <c r="G358" s="2"/>
      <c r="H358" s="2"/>
      <c r="I358" s="2"/>
      <c r="K358" s="2"/>
    </row>
    <row r="359" spans="7:11">
      <c r="G359" s="2"/>
      <c r="I359" s="2"/>
      <c r="K359" s="2"/>
    </row>
    <row r="360" spans="7:11">
      <c r="G360" s="2"/>
      <c r="I360" s="2"/>
      <c r="K360" s="2"/>
    </row>
    <row r="361" spans="7:11">
      <c r="G361" s="2"/>
      <c r="H361" s="2"/>
      <c r="I361" s="2"/>
      <c r="K361" s="2"/>
    </row>
    <row r="362" spans="7:11">
      <c r="G362" s="2"/>
      <c r="H362" s="2"/>
      <c r="I362" s="2"/>
      <c r="K362" s="2"/>
    </row>
    <row r="363" spans="7:11">
      <c r="G363" s="2"/>
      <c r="H363" s="2"/>
      <c r="I363" s="2"/>
      <c r="K363" s="2"/>
    </row>
    <row r="364" spans="7:11">
      <c r="G364" s="2"/>
      <c r="H364" s="2"/>
      <c r="I364" s="2"/>
      <c r="K364" s="2"/>
    </row>
    <row r="365" spans="7:11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workbookViewId="0">
      <selection activeCell="A3" sqref="A3"/>
    </sheetView>
  </sheetViews>
  <sheetFormatPr baseColWidth="10" defaultRowHeight="15" x14ac:dyDescent="0"/>
  <cols>
    <col min="1" max="1" width="28" customWidth="1"/>
    <col min="2" max="2" width="26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73</v>
      </c>
      <c r="B1" s="5" t="s">
        <v>82</v>
      </c>
    </row>
    <row r="3" spans="1:12">
      <c r="A3" s="9"/>
      <c r="B3" s="10"/>
      <c r="C3" s="11"/>
      <c r="E3" s="2"/>
    </row>
    <row r="4" spans="1:12">
      <c r="A4" t="s">
        <v>0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24</v>
      </c>
      <c r="J4" t="s">
        <v>25</v>
      </c>
    </row>
    <row r="5" spans="1:12">
      <c r="B5" s="1" t="s">
        <v>85</v>
      </c>
      <c r="C5">
        <v>1760</v>
      </c>
      <c r="D5">
        <v>16</v>
      </c>
      <c r="E5">
        <v>1760</v>
      </c>
      <c r="F5" t="s">
        <v>3</v>
      </c>
      <c r="G5" t="s">
        <v>3</v>
      </c>
      <c r="I5" s="2">
        <v>5.7000000000000002E-2</v>
      </c>
      <c r="J5" s="2">
        <f>(2*C5*D5*E5)/(I5/1000)/10^12</f>
        <v>1.7390035087719298</v>
      </c>
      <c r="K5" s="2"/>
      <c r="L5" s="2"/>
    </row>
    <row r="6" spans="1:12">
      <c r="B6" s="1" t="s">
        <v>85</v>
      </c>
      <c r="C6">
        <v>1760</v>
      </c>
      <c r="D6">
        <v>32</v>
      </c>
      <c r="E6">
        <v>1760</v>
      </c>
      <c r="F6" t="s">
        <v>3</v>
      </c>
      <c r="G6" t="s">
        <v>3</v>
      </c>
      <c r="I6" s="2">
        <v>0.06</v>
      </c>
      <c r="J6" s="2">
        <f t="shared" ref="J6:J69" si="0">(2*C6*D6*E6)/(I6/1000)/10^12</f>
        <v>3.3041066666666672</v>
      </c>
      <c r="K6" s="2"/>
      <c r="L6" s="2"/>
    </row>
    <row r="7" spans="1:12">
      <c r="B7" s="1" t="s">
        <v>85</v>
      </c>
      <c r="C7">
        <v>1760</v>
      </c>
      <c r="D7">
        <v>64</v>
      </c>
      <c r="E7">
        <v>1760</v>
      </c>
      <c r="F7" t="s">
        <v>3</v>
      </c>
      <c r="G7" t="s">
        <v>3</v>
      </c>
      <c r="I7" s="2">
        <v>6.3E-2</v>
      </c>
      <c r="J7" s="2">
        <f t="shared" si="0"/>
        <v>6.2935365079365075</v>
      </c>
      <c r="K7" s="2"/>
      <c r="L7" s="2"/>
    </row>
    <row r="8" spans="1:12">
      <c r="B8" s="1" t="s">
        <v>85</v>
      </c>
      <c r="C8">
        <v>1760</v>
      </c>
      <c r="D8">
        <v>128</v>
      </c>
      <c r="E8">
        <v>1760</v>
      </c>
      <c r="F8" t="s">
        <v>3</v>
      </c>
      <c r="G8" t="s">
        <v>3</v>
      </c>
      <c r="I8" s="2">
        <v>7.3999999999999996E-2</v>
      </c>
      <c r="J8" s="2">
        <f t="shared" si="0"/>
        <v>10.716021621621623</v>
      </c>
      <c r="K8" s="2"/>
      <c r="L8" s="2"/>
    </row>
    <row r="9" spans="1:12">
      <c r="B9" s="1" t="s">
        <v>85</v>
      </c>
      <c r="C9">
        <v>1760</v>
      </c>
      <c r="D9">
        <v>7000</v>
      </c>
      <c r="E9">
        <v>1760</v>
      </c>
      <c r="F9" t="s">
        <v>3</v>
      </c>
      <c r="G9" t="s">
        <v>3</v>
      </c>
      <c r="I9" s="2">
        <v>0.48599999999999999</v>
      </c>
      <c r="J9" s="2">
        <f t="shared" si="0"/>
        <v>89.231275720164604</v>
      </c>
      <c r="K9" s="2"/>
      <c r="L9" s="2"/>
    </row>
    <row r="10" spans="1:12">
      <c r="B10" s="1" t="s">
        <v>85</v>
      </c>
      <c r="C10">
        <v>2048</v>
      </c>
      <c r="D10">
        <v>16</v>
      </c>
      <c r="E10">
        <v>2048</v>
      </c>
      <c r="F10" t="s">
        <v>3</v>
      </c>
      <c r="G10" t="s">
        <v>3</v>
      </c>
      <c r="I10" s="2">
        <v>6.3E-2</v>
      </c>
      <c r="J10" s="2">
        <f t="shared" si="0"/>
        <v>2.1304401269841269</v>
      </c>
      <c r="K10" s="2"/>
      <c r="L10" s="2"/>
    </row>
    <row r="11" spans="1:12">
      <c r="B11" s="1" t="s">
        <v>85</v>
      </c>
      <c r="C11">
        <v>2048</v>
      </c>
      <c r="D11">
        <v>32</v>
      </c>
      <c r="E11">
        <v>2048</v>
      </c>
      <c r="F11" t="s">
        <v>3</v>
      </c>
      <c r="G11" t="s">
        <v>3</v>
      </c>
      <c r="I11" s="2">
        <v>6.4000000000000001E-2</v>
      </c>
      <c r="J11" s="2">
        <f t="shared" si="0"/>
        <v>4.1943039999999998</v>
      </c>
      <c r="K11" s="2"/>
      <c r="L11" s="2"/>
    </row>
    <row r="12" spans="1:12">
      <c r="B12" s="1" t="s">
        <v>85</v>
      </c>
      <c r="C12">
        <v>2048</v>
      </c>
      <c r="D12">
        <v>64</v>
      </c>
      <c r="E12">
        <v>2048</v>
      </c>
      <c r="F12" t="s">
        <v>3</v>
      </c>
      <c r="G12" t="s">
        <v>3</v>
      </c>
      <c r="I12" s="2">
        <v>6.7000000000000004E-2</v>
      </c>
      <c r="J12" s="2">
        <f t="shared" si="0"/>
        <v>8.0129986865671636</v>
      </c>
      <c r="K12" s="2"/>
      <c r="L12" s="2"/>
    </row>
    <row r="13" spans="1:12">
      <c r="B13" s="1" t="s">
        <v>85</v>
      </c>
      <c r="C13">
        <v>2048</v>
      </c>
      <c r="D13">
        <v>128</v>
      </c>
      <c r="E13">
        <v>2048</v>
      </c>
      <c r="F13" t="s">
        <v>3</v>
      </c>
      <c r="G13" t="s">
        <v>3</v>
      </c>
      <c r="I13" s="2">
        <v>7.2999999999999995E-2</v>
      </c>
      <c r="J13" s="2">
        <f t="shared" si="0"/>
        <v>14.708792109589041</v>
      </c>
      <c r="K13" s="2"/>
      <c r="L13" s="2"/>
    </row>
    <row r="14" spans="1:12">
      <c r="B14" s="1" t="s">
        <v>85</v>
      </c>
      <c r="C14">
        <v>2048</v>
      </c>
      <c r="D14">
        <v>7000</v>
      </c>
      <c r="E14">
        <v>2048</v>
      </c>
      <c r="F14" t="s">
        <v>3</v>
      </c>
      <c r="G14" t="s">
        <v>3</v>
      </c>
      <c r="I14" s="2">
        <v>0.61199999999999999</v>
      </c>
      <c r="J14" s="2">
        <f t="shared" si="0"/>
        <v>95.948130718954246</v>
      </c>
      <c r="K14" s="2"/>
      <c r="L14" s="2"/>
    </row>
    <row r="15" spans="1:12">
      <c r="B15" s="1" t="s">
        <v>85</v>
      </c>
      <c r="C15">
        <v>2560</v>
      </c>
      <c r="D15">
        <v>16</v>
      </c>
      <c r="E15">
        <v>2560</v>
      </c>
      <c r="F15" t="s">
        <v>3</v>
      </c>
      <c r="G15" t="s">
        <v>3</v>
      </c>
      <c r="I15" s="2">
        <v>7.6999999999999999E-2</v>
      </c>
      <c r="J15" s="2">
        <f t="shared" si="0"/>
        <v>2.7235740259740258</v>
      </c>
      <c r="K15" s="2"/>
      <c r="L15" s="2"/>
    </row>
    <row r="16" spans="1:12">
      <c r="B16" s="1" t="s">
        <v>85</v>
      </c>
      <c r="C16">
        <v>2560</v>
      </c>
      <c r="D16">
        <v>32</v>
      </c>
      <c r="E16">
        <v>2560</v>
      </c>
      <c r="F16" t="s">
        <v>3</v>
      </c>
      <c r="G16" t="s">
        <v>3</v>
      </c>
      <c r="I16" s="2">
        <v>7.9000000000000001E-2</v>
      </c>
      <c r="J16" s="2">
        <f t="shared" si="0"/>
        <v>5.3092455696202538</v>
      </c>
      <c r="K16" s="2"/>
      <c r="L16" s="2"/>
    </row>
    <row r="17" spans="2:12">
      <c r="B17" s="1" t="s">
        <v>85</v>
      </c>
      <c r="C17">
        <v>2560</v>
      </c>
      <c r="D17">
        <v>64</v>
      </c>
      <c r="E17">
        <v>2560</v>
      </c>
      <c r="F17" t="s">
        <v>3</v>
      </c>
      <c r="G17" t="s">
        <v>3</v>
      </c>
      <c r="I17" s="2">
        <v>8.3000000000000004E-2</v>
      </c>
      <c r="J17" s="2">
        <f t="shared" si="0"/>
        <v>10.106756626506023</v>
      </c>
      <c r="K17" s="2"/>
      <c r="L17" s="2"/>
    </row>
    <row r="18" spans="2:12">
      <c r="B18" s="1" t="s">
        <v>85</v>
      </c>
      <c r="C18">
        <v>2560</v>
      </c>
      <c r="D18">
        <v>128</v>
      </c>
      <c r="E18">
        <v>2560</v>
      </c>
      <c r="F18" t="s">
        <v>3</v>
      </c>
      <c r="G18" t="s">
        <v>3</v>
      </c>
      <c r="I18" s="2">
        <v>0.10100000000000001</v>
      </c>
      <c r="J18" s="2">
        <f t="shared" si="0"/>
        <v>16.611104950495047</v>
      </c>
      <c r="K18" s="2"/>
      <c r="L18" s="2"/>
    </row>
    <row r="19" spans="2:12">
      <c r="B19" s="1" t="s">
        <v>85</v>
      </c>
      <c r="C19">
        <v>2560</v>
      </c>
      <c r="D19">
        <v>7000</v>
      </c>
      <c r="E19">
        <v>2560</v>
      </c>
      <c r="F19" t="s">
        <v>3</v>
      </c>
      <c r="G19" t="s">
        <v>3</v>
      </c>
      <c r="I19" s="2">
        <v>0.90800000000000003</v>
      </c>
      <c r="J19" s="2">
        <f t="shared" si="0"/>
        <v>101.04669603524228</v>
      </c>
      <c r="K19" s="2"/>
      <c r="L19" s="2"/>
    </row>
    <row r="20" spans="2:12">
      <c r="B20" s="1" t="s">
        <v>85</v>
      </c>
      <c r="C20">
        <v>4096</v>
      </c>
      <c r="D20">
        <v>16</v>
      </c>
      <c r="E20">
        <v>4096</v>
      </c>
      <c r="F20" t="s">
        <v>3</v>
      </c>
      <c r="G20" t="s">
        <v>3</v>
      </c>
      <c r="I20" s="2">
        <v>0.11799999999999999</v>
      </c>
      <c r="J20" s="2">
        <f t="shared" si="0"/>
        <v>4.5497534915254239</v>
      </c>
      <c r="K20" s="2"/>
      <c r="L20" s="2"/>
    </row>
    <row r="21" spans="2:12">
      <c r="B21" s="1" t="s">
        <v>85</v>
      </c>
      <c r="C21">
        <v>4096</v>
      </c>
      <c r="D21">
        <v>32</v>
      </c>
      <c r="E21">
        <v>4096</v>
      </c>
      <c r="F21" t="s">
        <v>3</v>
      </c>
      <c r="G21" t="s">
        <v>3</v>
      </c>
      <c r="I21" s="2">
        <v>0.121</v>
      </c>
      <c r="J21" s="2">
        <f t="shared" si="0"/>
        <v>8.8738993719008263</v>
      </c>
      <c r="K21" s="2"/>
      <c r="L21" s="2"/>
    </row>
    <row r="22" spans="2:12">
      <c r="B22" s="1" t="s">
        <v>85</v>
      </c>
      <c r="C22">
        <v>4096</v>
      </c>
      <c r="D22">
        <v>64</v>
      </c>
      <c r="E22">
        <v>4096</v>
      </c>
      <c r="F22" t="s">
        <v>3</v>
      </c>
      <c r="G22" t="s">
        <v>3</v>
      </c>
      <c r="I22" s="2">
        <v>0.13300000000000001</v>
      </c>
      <c r="J22" s="2">
        <f t="shared" si="0"/>
        <v>16.14649359398496</v>
      </c>
      <c r="K22" s="2"/>
      <c r="L22" s="2"/>
    </row>
    <row r="23" spans="2:12">
      <c r="B23" s="1" t="s">
        <v>85</v>
      </c>
      <c r="C23">
        <v>4096</v>
      </c>
      <c r="D23">
        <v>128</v>
      </c>
      <c r="E23">
        <v>4096</v>
      </c>
      <c r="F23" t="s">
        <v>3</v>
      </c>
      <c r="G23" t="s">
        <v>3</v>
      </c>
      <c r="I23" s="2">
        <v>0.14299999999999999</v>
      </c>
      <c r="J23" s="2">
        <f t="shared" si="0"/>
        <v>30.034736335664341</v>
      </c>
      <c r="K23" s="2"/>
      <c r="L23" s="2"/>
    </row>
    <row r="24" spans="2:12">
      <c r="B24" s="1" t="s">
        <v>85</v>
      </c>
      <c r="C24">
        <v>4096</v>
      </c>
      <c r="D24">
        <v>7000</v>
      </c>
      <c r="E24">
        <v>4096</v>
      </c>
      <c r="F24" t="s">
        <v>3</v>
      </c>
      <c r="G24" t="s">
        <v>3</v>
      </c>
      <c r="I24" s="2">
        <v>2.1850000000000001</v>
      </c>
      <c r="J24" s="2">
        <f t="shared" si="0"/>
        <v>107.49703615560641</v>
      </c>
      <c r="K24" s="2"/>
      <c r="L24" s="2"/>
    </row>
    <row r="25" spans="2:12">
      <c r="B25" s="1" t="s">
        <v>85</v>
      </c>
      <c r="C25">
        <v>1760</v>
      </c>
      <c r="D25">
        <v>16</v>
      </c>
      <c r="E25">
        <v>1760</v>
      </c>
      <c r="F25" t="s">
        <v>15</v>
      </c>
      <c r="G25" t="s">
        <v>3</v>
      </c>
      <c r="I25" s="2">
        <v>5.1999999999999998E-2</v>
      </c>
      <c r="J25" s="2">
        <f t="shared" si="0"/>
        <v>1.9062153846153849</v>
      </c>
      <c r="K25" s="2"/>
      <c r="L25" s="2"/>
    </row>
    <row r="26" spans="2:12">
      <c r="B26" s="1" t="s">
        <v>85</v>
      </c>
      <c r="C26">
        <v>1760</v>
      </c>
      <c r="D26">
        <v>32</v>
      </c>
      <c r="E26">
        <v>1760</v>
      </c>
      <c r="F26" t="s">
        <v>15</v>
      </c>
      <c r="G26" t="s">
        <v>3</v>
      </c>
      <c r="I26" s="2">
        <v>5.5E-2</v>
      </c>
      <c r="J26" s="2">
        <f t="shared" si="0"/>
        <v>3.6044800000000001</v>
      </c>
      <c r="K26" s="2"/>
      <c r="L26" s="2"/>
    </row>
    <row r="27" spans="2:12">
      <c r="B27" s="1" t="s">
        <v>85</v>
      </c>
      <c r="C27">
        <v>1760</v>
      </c>
      <c r="D27">
        <v>64</v>
      </c>
      <c r="E27">
        <v>1760</v>
      </c>
      <c r="F27" t="s">
        <v>15</v>
      </c>
      <c r="G27" t="s">
        <v>3</v>
      </c>
      <c r="I27" s="2">
        <v>5.8000000000000003E-2</v>
      </c>
      <c r="J27" s="2">
        <f t="shared" si="0"/>
        <v>6.8360827586206891</v>
      </c>
      <c r="K27" s="2"/>
      <c r="L27" s="2"/>
    </row>
    <row r="28" spans="2:12">
      <c r="B28" s="1" t="s">
        <v>85</v>
      </c>
      <c r="C28">
        <v>1760</v>
      </c>
      <c r="D28">
        <v>128</v>
      </c>
      <c r="E28">
        <v>1760</v>
      </c>
      <c r="F28" t="s">
        <v>15</v>
      </c>
      <c r="G28" t="s">
        <v>3</v>
      </c>
      <c r="I28" s="2">
        <v>7.3999999999999996E-2</v>
      </c>
      <c r="J28" s="2">
        <f t="shared" si="0"/>
        <v>10.716021621621623</v>
      </c>
      <c r="K28" s="2"/>
      <c r="L28" s="2"/>
    </row>
    <row r="29" spans="2:12">
      <c r="B29" s="1" t="s">
        <v>85</v>
      </c>
      <c r="C29">
        <v>1760</v>
      </c>
      <c r="D29">
        <v>7000</v>
      </c>
      <c r="E29">
        <v>1760</v>
      </c>
      <c r="F29" t="s">
        <v>15</v>
      </c>
      <c r="G29" t="s">
        <v>3</v>
      </c>
      <c r="I29" s="2">
        <v>0.47099999999999997</v>
      </c>
      <c r="J29" s="2">
        <f t="shared" si="0"/>
        <v>92.073036093418267</v>
      </c>
      <c r="K29" s="2"/>
      <c r="L29" s="2"/>
    </row>
    <row r="30" spans="2:12">
      <c r="B30" s="1" t="s">
        <v>85</v>
      </c>
      <c r="C30">
        <v>2048</v>
      </c>
      <c r="D30">
        <v>16</v>
      </c>
      <c r="E30">
        <v>2048</v>
      </c>
      <c r="F30" t="s">
        <v>15</v>
      </c>
      <c r="G30" t="s">
        <v>3</v>
      </c>
      <c r="I30" s="2">
        <v>6.3E-2</v>
      </c>
      <c r="J30" s="2">
        <f t="shared" si="0"/>
        <v>2.1304401269841269</v>
      </c>
      <c r="K30" s="2"/>
      <c r="L30" s="2"/>
    </row>
    <row r="31" spans="2:12">
      <c r="B31" s="1" t="s">
        <v>85</v>
      </c>
      <c r="C31">
        <v>2048</v>
      </c>
      <c r="D31">
        <v>32</v>
      </c>
      <c r="E31">
        <v>2048</v>
      </c>
      <c r="F31" t="s">
        <v>15</v>
      </c>
      <c r="G31" t="s">
        <v>3</v>
      </c>
      <c r="I31" s="2">
        <v>6.4000000000000001E-2</v>
      </c>
      <c r="J31" s="2">
        <f t="shared" si="0"/>
        <v>4.1943039999999998</v>
      </c>
      <c r="K31" s="2"/>
      <c r="L31" s="2"/>
    </row>
    <row r="32" spans="2:12">
      <c r="B32" s="1" t="s">
        <v>85</v>
      </c>
      <c r="C32">
        <v>2048</v>
      </c>
      <c r="D32">
        <v>64</v>
      </c>
      <c r="E32">
        <v>2048</v>
      </c>
      <c r="F32" t="s">
        <v>15</v>
      </c>
      <c r="G32" t="s">
        <v>3</v>
      </c>
      <c r="I32" s="2">
        <v>6.8000000000000005E-2</v>
      </c>
      <c r="J32" s="2">
        <f t="shared" si="0"/>
        <v>7.8951604705882357</v>
      </c>
      <c r="K32" s="2"/>
      <c r="L32" s="2"/>
    </row>
    <row r="33" spans="2:12">
      <c r="B33" s="1" t="s">
        <v>85</v>
      </c>
      <c r="C33">
        <v>2048</v>
      </c>
      <c r="D33">
        <v>128</v>
      </c>
      <c r="E33">
        <v>2048</v>
      </c>
      <c r="F33" t="s">
        <v>15</v>
      </c>
      <c r="G33" t="s">
        <v>3</v>
      </c>
      <c r="I33" s="2">
        <v>7.4999999999999997E-2</v>
      </c>
      <c r="J33" s="2">
        <f t="shared" si="0"/>
        <v>14.316557653333334</v>
      </c>
      <c r="K33" s="2"/>
      <c r="L33" s="2"/>
    </row>
    <row r="34" spans="2:12">
      <c r="B34" s="1" t="s">
        <v>85</v>
      </c>
      <c r="C34">
        <v>2048</v>
      </c>
      <c r="D34">
        <v>7000</v>
      </c>
      <c r="E34">
        <v>2048</v>
      </c>
      <c r="F34" t="s">
        <v>15</v>
      </c>
      <c r="G34" t="s">
        <v>3</v>
      </c>
      <c r="I34" s="2">
        <v>0.626</v>
      </c>
      <c r="J34" s="2">
        <f t="shared" si="0"/>
        <v>93.802325878594246</v>
      </c>
      <c r="K34" s="2"/>
      <c r="L34" s="2"/>
    </row>
    <row r="35" spans="2:12">
      <c r="B35" s="1" t="s">
        <v>85</v>
      </c>
      <c r="C35">
        <v>2560</v>
      </c>
      <c r="D35">
        <v>16</v>
      </c>
      <c r="E35">
        <v>2560</v>
      </c>
      <c r="F35" t="s">
        <v>15</v>
      </c>
      <c r="G35" t="s">
        <v>3</v>
      </c>
      <c r="I35" s="2">
        <v>9.5000000000000001E-2</v>
      </c>
      <c r="J35" s="2">
        <f t="shared" si="0"/>
        <v>2.2075284210526314</v>
      </c>
      <c r="K35" s="2"/>
      <c r="L35" s="2"/>
    </row>
    <row r="36" spans="2:12">
      <c r="B36" s="1" t="s">
        <v>85</v>
      </c>
      <c r="C36">
        <v>2560</v>
      </c>
      <c r="D36">
        <v>32</v>
      </c>
      <c r="E36">
        <v>2560</v>
      </c>
      <c r="F36" t="s">
        <v>15</v>
      </c>
      <c r="G36" t="s">
        <v>3</v>
      </c>
      <c r="I36" s="2">
        <v>9.5000000000000001E-2</v>
      </c>
      <c r="J36" s="2">
        <f t="shared" si="0"/>
        <v>4.4150568421052627</v>
      </c>
      <c r="K36" s="2"/>
      <c r="L36" s="2"/>
    </row>
    <row r="37" spans="2:12">
      <c r="B37" s="1" t="s">
        <v>85</v>
      </c>
      <c r="C37">
        <v>2560</v>
      </c>
      <c r="D37">
        <v>64</v>
      </c>
      <c r="E37">
        <v>2560</v>
      </c>
      <c r="F37" t="s">
        <v>15</v>
      </c>
      <c r="G37" t="s">
        <v>3</v>
      </c>
      <c r="I37" s="2">
        <v>9.9000000000000005E-2</v>
      </c>
      <c r="J37" s="2">
        <f t="shared" si="0"/>
        <v>8.4733414141414123</v>
      </c>
      <c r="K37" s="2"/>
      <c r="L37" s="2"/>
    </row>
    <row r="38" spans="2:12">
      <c r="B38" s="1" t="s">
        <v>85</v>
      </c>
      <c r="C38">
        <v>2560</v>
      </c>
      <c r="D38">
        <v>128</v>
      </c>
      <c r="E38">
        <v>2560</v>
      </c>
      <c r="F38" t="s">
        <v>15</v>
      </c>
      <c r="G38" t="s">
        <v>3</v>
      </c>
      <c r="I38" s="2">
        <v>0.114</v>
      </c>
      <c r="J38" s="2">
        <f t="shared" si="0"/>
        <v>14.716856140350878</v>
      </c>
      <c r="K38" s="2"/>
      <c r="L38" s="2"/>
    </row>
    <row r="39" spans="2:12">
      <c r="B39" s="1" t="s">
        <v>85</v>
      </c>
      <c r="C39">
        <v>2560</v>
      </c>
      <c r="D39">
        <v>7000</v>
      </c>
      <c r="E39">
        <v>2560</v>
      </c>
      <c r="F39" t="s">
        <v>15</v>
      </c>
      <c r="G39" t="s">
        <v>3</v>
      </c>
      <c r="I39" s="2">
        <v>0.98199999999999998</v>
      </c>
      <c r="J39" s="2">
        <f t="shared" si="0"/>
        <v>93.432179226069252</v>
      </c>
      <c r="K39" s="2"/>
      <c r="L39" s="2"/>
    </row>
    <row r="40" spans="2:12">
      <c r="B40" s="1" t="s">
        <v>85</v>
      </c>
      <c r="C40">
        <v>4096</v>
      </c>
      <c r="D40">
        <v>16</v>
      </c>
      <c r="E40">
        <v>4096</v>
      </c>
      <c r="F40" t="s">
        <v>15</v>
      </c>
      <c r="G40" t="s">
        <v>3</v>
      </c>
      <c r="I40" s="2">
        <v>0.122</v>
      </c>
      <c r="J40" s="2">
        <f t="shared" si="0"/>
        <v>4.4005812459016393</v>
      </c>
      <c r="K40" s="2"/>
      <c r="L40" s="2"/>
    </row>
    <row r="41" spans="2:12">
      <c r="B41" s="1" t="s">
        <v>85</v>
      </c>
      <c r="C41">
        <v>4096</v>
      </c>
      <c r="D41">
        <v>32</v>
      </c>
      <c r="E41">
        <v>4096</v>
      </c>
      <c r="F41" t="s">
        <v>15</v>
      </c>
      <c r="G41" t="s">
        <v>3</v>
      </c>
      <c r="I41" s="2">
        <v>0.123</v>
      </c>
      <c r="J41" s="2">
        <f t="shared" si="0"/>
        <v>8.7296083252032517</v>
      </c>
      <c r="K41" s="2"/>
      <c r="L41" s="2"/>
    </row>
    <row r="42" spans="2:12">
      <c r="B42" s="1" t="s">
        <v>85</v>
      </c>
      <c r="C42">
        <v>4096</v>
      </c>
      <c r="D42">
        <v>64</v>
      </c>
      <c r="E42">
        <v>4096</v>
      </c>
      <c r="F42" t="s">
        <v>15</v>
      </c>
      <c r="G42" t="s">
        <v>3</v>
      </c>
      <c r="I42" s="2">
        <v>0.129</v>
      </c>
      <c r="J42" s="2">
        <f t="shared" si="0"/>
        <v>16.647160062015505</v>
      </c>
      <c r="K42" s="2"/>
      <c r="L42" s="2"/>
    </row>
    <row r="43" spans="2:12">
      <c r="B43" s="1" t="s">
        <v>85</v>
      </c>
      <c r="C43">
        <v>4096</v>
      </c>
      <c r="D43">
        <v>128</v>
      </c>
      <c r="E43">
        <v>4096</v>
      </c>
      <c r="F43" t="s">
        <v>15</v>
      </c>
      <c r="G43" t="s">
        <v>3</v>
      </c>
      <c r="I43" s="2">
        <v>0.14899999999999999</v>
      </c>
      <c r="J43" s="2">
        <f t="shared" si="0"/>
        <v>28.825283865771812</v>
      </c>
      <c r="K43" s="2"/>
      <c r="L43" s="2"/>
    </row>
    <row r="44" spans="2:12">
      <c r="B44" s="1" t="s">
        <v>85</v>
      </c>
      <c r="C44">
        <v>4096</v>
      </c>
      <c r="D44">
        <v>7000</v>
      </c>
      <c r="E44">
        <v>4096</v>
      </c>
      <c r="F44" t="s">
        <v>15</v>
      </c>
      <c r="G44" t="s">
        <v>3</v>
      </c>
      <c r="I44" s="2">
        <v>2.306</v>
      </c>
      <c r="J44" s="2">
        <f t="shared" si="0"/>
        <v>101.85647181266262</v>
      </c>
      <c r="K44" s="2"/>
      <c r="L44" s="2"/>
    </row>
    <row r="45" spans="2:12">
      <c r="B45" s="1" t="s">
        <v>85</v>
      </c>
      <c r="C45">
        <v>1760</v>
      </c>
      <c r="D45">
        <v>7133</v>
      </c>
      <c r="E45">
        <v>1760</v>
      </c>
      <c r="F45" t="s">
        <v>3</v>
      </c>
      <c r="G45" t="s">
        <v>15</v>
      </c>
      <c r="H45" t="s">
        <v>16</v>
      </c>
      <c r="I45" s="2">
        <v>1.641</v>
      </c>
      <c r="J45" s="2">
        <f t="shared" si="0"/>
        <v>26.928922364411942</v>
      </c>
      <c r="K45" s="2"/>
      <c r="L45" s="2"/>
    </row>
    <row r="46" spans="2:12">
      <c r="B46" s="1" t="s">
        <v>85</v>
      </c>
      <c r="C46">
        <v>2048</v>
      </c>
      <c r="D46">
        <v>7133</v>
      </c>
      <c r="E46">
        <v>2048</v>
      </c>
      <c r="F46" t="s">
        <v>3</v>
      </c>
      <c r="G46" t="s">
        <v>15</v>
      </c>
      <c r="I46" s="2">
        <v>2.1110000000000002</v>
      </c>
      <c r="J46" s="2">
        <f t="shared" si="0"/>
        <v>28.344832242539081</v>
      </c>
      <c r="K46" s="2"/>
      <c r="L46" s="2"/>
    </row>
    <row r="47" spans="2:12">
      <c r="B47" s="1" t="s">
        <v>85</v>
      </c>
      <c r="C47">
        <v>2560</v>
      </c>
      <c r="D47">
        <v>7133</v>
      </c>
      <c r="E47">
        <v>2560</v>
      </c>
      <c r="F47" t="s">
        <v>3</v>
      </c>
      <c r="G47" t="s">
        <v>15</v>
      </c>
      <c r="I47" s="2">
        <v>3.4929999999999999</v>
      </c>
      <c r="J47" s="2">
        <f t="shared" si="0"/>
        <v>26.766005611222447</v>
      </c>
      <c r="K47" s="2"/>
      <c r="L47" s="2"/>
    </row>
    <row r="48" spans="2:12">
      <c r="B48" s="1" t="s">
        <v>85</v>
      </c>
      <c r="C48" s="1">
        <v>4096</v>
      </c>
      <c r="D48" s="1">
        <v>7133</v>
      </c>
      <c r="E48" s="1">
        <v>4096</v>
      </c>
      <c r="F48" s="1" t="s">
        <v>3</v>
      </c>
      <c r="G48" s="1" t="s">
        <v>15</v>
      </c>
      <c r="I48" s="2">
        <v>8.3119999999999994</v>
      </c>
      <c r="J48" s="2">
        <f t="shared" si="0"/>
        <v>28.794966729547642</v>
      </c>
      <c r="K48" s="2"/>
      <c r="L48" s="2"/>
    </row>
    <row r="49" spans="2:12">
      <c r="B49" s="1"/>
      <c r="I49" s="2"/>
      <c r="J49" s="2"/>
      <c r="K49" s="2"/>
      <c r="L49" s="2"/>
    </row>
    <row r="50" spans="2:12">
      <c r="B50" s="1"/>
      <c r="I50" s="2"/>
      <c r="J50" s="2"/>
      <c r="K50" s="2"/>
      <c r="L50" s="2"/>
    </row>
    <row r="51" spans="2:12">
      <c r="B51" s="1" t="s">
        <v>85</v>
      </c>
      <c r="C51">
        <v>5124</v>
      </c>
      <c r="D51">
        <v>9124</v>
      </c>
      <c r="E51">
        <v>1760</v>
      </c>
      <c r="F51" t="s">
        <v>3</v>
      </c>
      <c r="G51" t="s">
        <v>3</v>
      </c>
      <c r="I51" s="2">
        <v>5.9960000000000004</v>
      </c>
      <c r="J51" s="2">
        <f t="shared" si="0"/>
        <v>27.445771100733822</v>
      </c>
      <c r="K51" s="2"/>
      <c r="L51" s="2"/>
    </row>
    <row r="52" spans="2:12">
      <c r="B52" s="1" t="s">
        <v>85</v>
      </c>
      <c r="C52">
        <v>35</v>
      </c>
      <c r="D52">
        <v>8457</v>
      </c>
      <c r="E52">
        <v>1760</v>
      </c>
      <c r="F52" t="s">
        <v>3</v>
      </c>
      <c r="G52" t="s">
        <v>3</v>
      </c>
      <c r="I52" s="2">
        <v>0.184</v>
      </c>
      <c r="J52" s="2">
        <f t="shared" si="0"/>
        <v>5.6625130434782607</v>
      </c>
      <c r="K52" s="2"/>
      <c r="L52" s="2"/>
    </row>
    <row r="53" spans="2:12">
      <c r="B53" s="1" t="s">
        <v>85</v>
      </c>
      <c r="C53">
        <v>5124</v>
      </c>
      <c r="D53">
        <v>9124</v>
      </c>
      <c r="E53">
        <v>2048</v>
      </c>
      <c r="F53" t="s">
        <v>3</v>
      </c>
      <c r="G53" t="s">
        <v>3</v>
      </c>
      <c r="I53" s="2">
        <v>6.992</v>
      </c>
      <c r="J53" s="2">
        <f t="shared" si="0"/>
        <v>27.387533766590391</v>
      </c>
      <c r="K53" s="2"/>
      <c r="L53" s="2"/>
    </row>
    <row r="54" spans="2:12">
      <c r="B54" s="1" t="s">
        <v>85</v>
      </c>
      <c r="C54">
        <v>35</v>
      </c>
      <c r="D54">
        <v>8457</v>
      </c>
      <c r="E54">
        <v>2048</v>
      </c>
      <c r="F54" t="s">
        <v>3</v>
      </c>
      <c r="G54" t="s">
        <v>3</v>
      </c>
      <c r="I54" s="2">
        <v>0.20399999999999999</v>
      </c>
      <c r="J54" s="2">
        <f t="shared" si="0"/>
        <v>5.9431152941176473</v>
      </c>
      <c r="K54" s="2"/>
      <c r="L54" s="2"/>
    </row>
    <row r="55" spans="2:12">
      <c r="B55" s="1" t="s">
        <v>85</v>
      </c>
      <c r="C55">
        <v>5124</v>
      </c>
      <c r="D55">
        <v>9124</v>
      </c>
      <c r="E55">
        <v>2560</v>
      </c>
      <c r="F55" t="s">
        <v>3</v>
      </c>
      <c r="G55" t="s">
        <v>3</v>
      </c>
      <c r="I55" s="2">
        <v>8.6999999999999993</v>
      </c>
      <c r="J55" s="2">
        <f t="shared" si="0"/>
        <v>27.51345346206897</v>
      </c>
      <c r="K55" s="2"/>
      <c r="L55" s="2"/>
    </row>
    <row r="56" spans="2:12">
      <c r="B56" s="1" t="s">
        <v>85</v>
      </c>
      <c r="C56">
        <v>35</v>
      </c>
      <c r="D56">
        <v>8457</v>
      </c>
      <c r="E56">
        <v>2560</v>
      </c>
      <c r="F56" t="s">
        <v>3</v>
      </c>
      <c r="G56" t="s">
        <v>3</v>
      </c>
      <c r="I56" s="2">
        <v>0.25600000000000001</v>
      </c>
      <c r="J56" s="2">
        <f t="shared" si="0"/>
        <v>5.9199000000000002</v>
      </c>
      <c r="K56" s="2"/>
      <c r="L56" s="2"/>
    </row>
    <row r="57" spans="2:12">
      <c r="B57" s="1" t="s">
        <v>85</v>
      </c>
      <c r="C57">
        <v>5124</v>
      </c>
      <c r="D57">
        <v>9124</v>
      </c>
      <c r="E57">
        <v>4096</v>
      </c>
      <c r="F57" t="s">
        <v>3</v>
      </c>
      <c r="G57" t="s">
        <v>3</v>
      </c>
      <c r="I57" s="2">
        <v>13.821</v>
      </c>
      <c r="J57" s="2">
        <f t="shared" si="0"/>
        <v>27.710532681571525</v>
      </c>
      <c r="K57" s="2"/>
      <c r="L57" s="2"/>
    </row>
    <row r="58" spans="2:12">
      <c r="B58" s="1" t="s">
        <v>85</v>
      </c>
      <c r="C58">
        <v>35</v>
      </c>
      <c r="D58">
        <v>8457</v>
      </c>
      <c r="E58">
        <v>4096</v>
      </c>
      <c r="F58" t="s">
        <v>3</v>
      </c>
      <c r="G58" t="s">
        <v>3</v>
      </c>
      <c r="I58" s="2">
        <v>0.38400000000000001</v>
      </c>
      <c r="J58" s="2">
        <f t="shared" si="0"/>
        <v>6.3145600000000002</v>
      </c>
      <c r="K58" s="2"/>
      <c r="L58" s="2"/>
    </row>
    <row r="59" spans="2:12">
      <c r="B59" s="1" t="s">
        <v>85</v>
      </c>
      <c r="C59">
        <v>5124</v>
      </c>
      <c r="D59">
        <v>9124</v>
      </c>
      <c r="E59">
        <v>1760</v>
      </c>
      <c r="F59" t="s">
        <v>15</v>
      </c>
      <c r="G59" t="s">
        <v>3</v>
      </c>
      <c r="I59" s="2">
        <v>5.984</v>
      </c>
      <c r="J59" s="2">
        <f t="shared" si="0"/>
        <v>27.500809411764706</v>
      </c>
      <c r="K59" s="2"/>
      <c r="L59" s="2"/>
    </row>
    <row r="60" spans="2:12">
      <c r="B60" s="1" t="s">
        <v>85</v>
      </c>
      <c r="C60">
        <v>35</v>
      </c>
      <c r="D60">
        <v>8457</v>
      </c>
      <c r="E60">
        <v>1760</v>
      </c>
      <c r="F60" t="s">
        <v>15</v>
      </c>
      <c r="G60" t="s">
        <v>3</v>
      </c>
      <c r="I60" s="2">
        <v>0.187</v>
      </c>
      <c r="J60" s="2">
        <f t="shared" si="0"/>
        <v>5.5716705882352944</v>
      </c>
      <c r="K60" s="2"/>
      <c r="L60" s="2"/>
    </row>
    <row r="61" spans="2:12">
      <c r="B61" s="1" t="s">
        <v>85</v>
      </c>
      <c r="C61">
        <v>5124</v>
      </c>
      <c r="D61">
        <v>9124</v>
      </c>
      <c r="E61">
        <v>2048</v>
      </c>
      <c r="F61" t="s">
        <v>15</v>
      </c>
      <c r="G61" t="s">
        <v>3</v>
      </c>
      <c r="I61" s="2">
        <v>6.9930000000000003</v>
      </c>
      <c r="J61" s="2">
        <f t="shared" si="0"/>
        <v>27.383617345345343</v>
      </c>
      <c r="K61" s="2"/>
      <c r="L61" s="2"/>
    </row>
    <row r="62" spans="2:12">
      <c r="B62" s="1" t="s">
        <v>85</v>
      </c>
      <c r="C62">
        <v>35</v>
      </c>
      <c r="D62">
        <v>8457</v>
      </c>
      <c r="E62">
        <v>2048</v>
      </c>
      <c r="F62" t="s">
        <v>15</v>
      </c>
      <c r="G62" t="s">
        <v>3</v>
      </c>
      <c r="I62" s="2">
        <v>0.20899999999999999</v>
      </c>
      <c r="J62" s="2">
        <f t="shared" si="0"/>
        <v>5.8009355023923446</v>
      </c>
      <c r="K62" s="2"/>
      <c r="L62" s="2"/>
    </row>
    <row r="63" spans="2:12">
      <c r="B63" s="1" t="s">
        <v>85</v>
      </c>
      <c r="C63">
        <v>5124</v>
      </c>
      <c r="D63">
        <v>9124</v>
      </c>
      <c r="E63">
        <v>2560</v>
      </c>
      <c r="F63" t="s">
        <v>15</v>
      </c>
      <c r="G63" t="s">
        <v>3</v>
      </c>
      <c r="I63" s="2">
        <v>8.7249999999999996</v>
      </c>
      <c r="J63" s="2">
        <f t="shared" si="0"/>
        <v>27.434618351862465</v>
      </c>
      <c r="K63" s="2"/>
      <c r="L63" s="2"/>
    </row>
    <row r="64" spans="2:12">
      <c r="B64" s="1" t="s">
        <v>85</v>
      </c>
      <c r="C64">
        <v>35</v>
      </c>
      <c r="D64">
        <v>8457</v>
      </c>
      <c r="E64">
        <v>2560</v>
      </c>
      <c r="F64" t="s">
        <v>15</v>
      </c>
      <c r="G64" t="s">
        <v>3</v>
      </c>
      <c r="I64" s="2">
        <v>0.26400000000000001</v>
      </c>
      <c r="J64" s="2">
        <f t="shared" si="0"/>
        <v>5.7405090909090912</v>
      </c>
      <c r="K64" s="2"/>
      <c r="L64" s="2"/>
    </row>
    <row r="65" spans="2:12">
      <c r="B65" s="1" t="s">
        <v>85</v>
      </c>
      <c r="C65">
        <v>5124</v>
      </c>
      <c r="D65">
        <v>9124</v>
      </c>
      <c r="E65">
        <v>4096</v>
      </c>
      <c r="F65" t="s">
        <v>15</v>
      </c>
      <c r="G65" t="s">
        <v>3</v>
      </c>
      <c r="I65" s="2">
        <v>13.832000000000001</v>
      </c>
      <c r="J65" s="2">
        <f t="shared" si="0"/>
        <v>27.688495676113359</v>
      </c>
      <c r="K65" s="2"/>
      <c r="L65" s="2"/>
    </row>
    <row r="66" spans="2:12">
      <c r="B66" s="1" t="s">
        <v>85</v>
      </c>
      <c r="C66">
        <v>35</v>
      </c>
      <c r="D66">
        <v>8457</v>
      </c>
      <c r="E66">
        <v>4096</v>
      </c>
      <c r="F66" t="s">
        <v>15</v>
      </c>
      <c r="G66" t="s">
        <v>3</v>
      </c>
      <c r="I66" s="2">
        <v>0.38900000000000001</v>
      </c>
      <c r="J66" s="2">
        <f t="shared" si="0"/>
        <v>6.2333959897172235</v>
      </c>
      <c r="K66" s="2"/>
      <c r="L66" s="2"/>
    </row>
    <row r="67" spans="2:12">
      <c r="B67" s="1"/>
      <c r="I67" s="2"/>
      <c r="J67" s="2"/>
      <c r="K67" s="2"/>
      <c r="L67" s="2"/>
    </row>
    <row r="68" spans="2:12">
      <c r="B68" s="1" t="s">
        <v>85</v>
      </c>
      <c r="C68">
        <v>7680</v>
      </c>
      <c r="D68">
        <v>16</v>
      </c>
      <c r="E68">
        <v>2560</v>
      </c>
      <c r="F68" t="s">
        <v>3</v>
      </c>
      <c r="G68" t="s">
        <v>3</v>
      </c>
      <c r="I68" s="2">
        <v>8.1000000000000003E-2</v>
      </c>
      <c r="J68" s="2">
        <f t="shared" si="0"/>
        <v>7.7672296296296288</v>
      </c>
      <c r="K68" s="2"/>
      <c r="L68" s="2"/>
    </row>
    <row r="69" spans="2:12">
      <c r="B69" s="1" t="s">
        <v>85</v>
      </c>
      <c r="C69">
        <v>7680</v>
      </c>
      <c r="D69">
        <v>32</v>
      </c>
      <c r="E69">
        <v>2560</v>
      </c>
      <c r="F69" t="s">
        <v>3</v>
      </c>
      <c r="G69" t="s">
        <v>3</v>
      </c>
      <c r="I69" s="2">
        <v>8.5000000000000006E-2</v>
      </c>
      <c r="J69" s="2">
        <f t="shared" si="0"/>
        <v>14.80342588235294</v>
      </c>
      <c r="K69" s="2"/>
      <c r="L69" s="2"/>
    </row>
    <row r="70" spans="2:12">
      <c r="B70" s="1" t="s">
        <v>85</v>
      </c>
      <c r="C70">
        <v>7680</v>
      </c>
      <c r="D70">
        <v>64</v>
      </c>
      <c r="E70">
        <v>2560</v>
      </c>
      <c r="F70" t="s">
        <v>3</v>
      </c>
      <c r="G70" t="s">
        <v>3</v>
      </c>
      <c r="I70" s="2">
        <v>9.7000000000000003E-2</v>
      </c>
      <c r="J70" s="2">
        <f t="shared" ref="J70:J83" si="1">(2*C70*D70*E70)/(I70/1000)/10^12</f>
        <v>25.944148453608246</v>
      </c>
      <c r="K70" s="2"/>
      <c r="L70" s="2"/>
    </row>
    <row r="71" spans="2:12">
      <c r="B71" s="1" t="s">
        <v>85</v>
      </c>
      <c r="C71">
        <v>7680</v>
      </c>
      <c r="D71">
        <v>128</v>
      </c>
      <c r="E71">
        <v>2560</v>
      </c>
      <c r="F71" t="s">
        <v>3</v>
      </c>
      <c r="G71" t="s">
        <v>3</v>
      </c>
      <c r="I71" s="2">
        <v>0.11700000000000001</v>
      </c>
      <c r="J71" s="2">
        <f t="shared" si="1"/>
        <v>43.018502564102562</v>
      </c>
      <c r="K71" s="2"/>
      <c r="L71" s="2"/>
    </row>
    <row r="72" spans="2:12">
      <c r="B72" s="1" t="s">
        <v>85</v>
      </c>
      <c r="C72">
        <v>7680</v>
      </c>
      <c r="D72">
        <v>16</v>
      </c>
      <c r="E72">
        <v>2560</v>
      </c>
      <c r="F72" t="s">
        <v>15</v>
      </c>
      <c r="G72" t="s">
        <v>3</v>
      </c>
      <c r="I72" s="2">
        <v>0.13300000000000001</v>
      </c>
      <c r="J72" s="2">
        <f t="shared" si="1"/>
        <v>4.7304180451127813</v>
      </c>
      <c r="K72" s="2"/>
      <c r="L72" s="2"/>
    </row>
    <row r="73" spans="2:12">
      <c r="B73" s="1" t="s">
        <v>85</v>
      </c>
      <c r="C73">
        <v>7680</v>
      </c>
      <c r="D73">
        <v>32</v>
      </c>
      <c r="E73">
        <v>2560</v>
      </c>
      <c r="F73" t="s">
        <v>15</v>
      </c>
      <c r="G73" t="s">
        <v>3</v>
      </c>
      <c r="I73" s="2">
        <v>0.13600000000000001</v>
      </c>
      <c r="J73" s="2">
        <f t="shared" si="1"/>
        <v>9.2521411764705874</v>
      </c>
      <c r="K73" s="2"/>
      <c r="L73" s="2"/>
    </row>
    <row r="74" spans="2:12">
      <c r="B74" s="1" t="s">
        <v>85</v>
      </c>
      <c r="C74">
        <v>7680</v>
      </c>
      <c r="D74">
        <v>64</v>
      </c>
      <c r="E74">
        <v>2560</v>
      </c>
      <c r="F74" t="s">
        <v>15</v>
      </c>
      <c r="G74" t="s">
        <v>3</v>
      </c>
      <c r="I74" s="2">
        <v>0.13900000000000001</v>
      </c>
      <c r="J74" s="2">
        <f t="shared" si="1"/>
        <v>18.104909352517986</v>
      </c>
      <c r="K74" s="2"/>
      <c r="L74" s="2"/>
    </row>
    <row r="75" spans="2:12">
      <c r="B75" s="1" t="s">
        <v>85</v>
      </c>
      <c r="C75">
        <v>7680</v>
      </c>
      <c r="D75">
        <v>128</v>
      </c>
      <c r="E75">
        <v>2560</v>
      </c>
      <c r="F75" t="s">
        <v>15</v>
      </c>
      <c r="G75" t="s">
        <v>3</v>
      </c>
      <c r="I75" s="2">
        <v>0.17599999999999999</v>
      </c>
      <c r="J75" s="2">
        <f t="shared" si="1"/>
        <v>28.597527272727273</v>
      </c>
      <c r="K75" s="2"/>
      <c r="L75" s="2"/>
    </row>
    <row r="76" spans="2:12">
      <c r="B76" s="1" t="s">
        <v>85</v>
      </c>
      <c r="C76">
        <f>3*1024</f>
        <v>3072</v>
      </c>
      <c r="D76">
        <v>16</v>
      </c>
      <c r="E76">
        <v>1024</v>
      </c>
      <c r="F76" t="s">
        <v>3</v>
      </c>
      <c r="G76" t="s">
        <v>3</v>
      </c>
      <c r="I76" s="2">
        <v>3.3000000000000002E-2</v>
      </c>
      <c r="J76" s="2">
        <f t="shared" si="1"/>
        <v>3.0504029090909088</v>
      </c>
      <c r="K76" s="2"/>
      <c r="L76" s="2"/>
    </row>
    <row r="77" spans="2:12">
      <c r="B77" s="1" t="s">
        <v>85</v>
      </c>
      <c r="C77">
        <f t="shared" ref="C77:C83" si="2">3*1024</f>
        <v>3072</v>
      </c>
      <c r="D77">
        <v>32</v>
      </c>
      <c r="E77">
        <v>1024</v>
      </c>
      <c r="F77" t="s">
        <v>3</v>
      </c>
      <c r="G77" t="s">
        <v>3</v>
      </c>
      <c r="I77" s="2">
        <v>3.4000000000000002E-2</v>
      </c>
      <c r="J77" s="2">
        <f t="shared" si="1"/>
        <v>5.9213703529411772</v>
      </c>
      <c r="K77" s="2"/>
      <c r="L77" s="2"/>
    </row>
    <row r="78" spans="2:12">
      <c r="B78" s="1" t="s">
        <v>85</v>
      </c>
      <c r="C78">
        <f t="shared" si="2"/>
        <v>3072</v>
      </c>
      <c r="D78">
        <v>64</v>
      </c>
      <c r="E78">
        <v>1024</v>
      </c>
      <c r="F78" t="s">
        <v>3</v>
      </c>
      <c r="G78" t="s">
        <v>3</v>
      </c>
      <c r="I78" s="2">
        <v>3.6999999999999998E-2</v>
      </c>
      <c r="J78" s="2">
        <f t="shared" si="1"/>
        <v>10.882518486486486</v>
      </c>
      <c r="K78" s="2"/>
      <c r="L78" s="2"/>
    </row>
    <row r="79" spans="2:12">
      <c r="B79" s="1" t="s">
        <v>85</v>
      </c>
      <c r="C79">
        <f t="shared" si="2"/>
        <v>3072</v>
      </c>
      <c r="D79">
        <v>128</v>
      </c>
      <c r="E79">
        <v>1024</v>
      </c>
      <c r="F79" t="s">
        <v>3</v>
      </c>
      <c r="G79" t="s">
        <v>3</v>
      </c>
      <c r="I79" s="2">
        <v>4.2000000000000003E-2</v>
      </c>
      <c r="J79" s="2">
        <f t="shared" si="1"/>
        <v>19.173961142857141</v>
      </c>
      <c r="K79" s="2"/>
      <c r="L79" s="2"/>
    </row>
    <row r="80" spans="2:12">
      <c r="B80" s="1" t="s">
        <v>85</v>
      </c>
      <c r="C80">
        <f t="shared" si="2"/>
        <v>3072</v>
      </c>
      <c r="D80">
        <v>16</v>
      </c>
      <c r="E80">
        <v>1024</v>
      </c>
      <c r="F80" t="s">
        <v>15</v>
      </c>
      <c r="G80" t="s">
        <v>3</v>
      </c>
      <c r="I80" s="2">
        <v>3.4000000000000002E-2</v>
      </c>
      <c r="J80" s="2">
        <f t="shared" si="1"/>
        <v>2.9606851764705886</v>
      </c>
      <c r="K80" s="2"/>
      <c r="L80" s="2"/>
    </row>
    <row r="81" spans="2:12">
      <c r="B81" s="1" t="s">
        <v>85</v>
      </c>
      <c r="C81">
        <f t="shared" si="2"/>
        <v>3072</v>
      </c>
      <c r="D81">
        <v>32</v>
      </c>
      <c r="E81">
        <v>1024</v>
      </c>
      <c r="F81" t="s">
        <v>15</v>
      </c>
      <c r="G81" t="s">
        <v>3</v>
      </c>
      <c r="I81" s="2">
        <v>3.5000000000000003E-2</v>
      </c>
      <c r="J81" s="2">
        <f t="shared" si="1"/>
        <v>5.752188342857143</v>
      </c>
      <c r="K81" s="2"/>
      <c r="L81" s="2"/>
    </row>
    <row r="82" spans="2:12">
      <c r="B82" s="1" t="s">
        <v>85</v>
      </c>
      <c r="C82">
        <f t="shared" si="2"/>
        <v>3072</v>
      </c>
      <c r="D82">
        <v>64</v>
      </c>
      <c r="E82">
        <v>1024</v>
      </c>
      <c r="F82" t="s">
        <v>15</v>
      </c>
      <c r="G82" t="s">
        <v>3</v>
      </c>
      <c r="I82" s="2">
        <v>3.6999999999999998E-2</v>
      </c>
      <c r="J82" s="2">
        <f t="shared" si="1"/>
        <v>10.882518486486486</v>
      </c>
      <c r="K82" s="2"/>
      <c r="L82" s="2"/>
    </row>
    <row r="83" spans="2:12">
      <c r="B83" s="1" t="s">
        <v>85</v>
      </c>
      <c r="C83">
        <f t="shared" si="2"/>
        <v>3072</v>
      </c>
      <c r="D83">
        <v>128</v>
      </c>
      <c r="E83">
        <v>1024</v>
      </c>
      <c r="F83" t="s">
        <v>15</v>
      </c>
      <c r="G83" t="s">
        <v>3</v>
      </c>
      <c r="I83" s="2">
        <v>4.2999999999999997E-2</v>
      </c>
      <c r="J83" s="2">
        <f t="shared" si="1"/>
        <v>18.728055069767446</v>
      </c>
      <c r="K83" s="2"/>
      <c r="L83" s="2"/>
    </row>
    <row r="84" spans="2:12">
      <c r="B84" s="1"/>
      <c r="I84" s="2"/>
      <c r="J84" s="2"/>
      <c r="K84" s="2"/>
      <c r="L84" s="2"/>
    </row>
    <row r="85" spans="2:12">
      <c r="B85" s="1" t="s">
        <v>85</v>
      </c>
      <c r="C85">
        <v>3072</v>
      </c>
      <c r="D85">
        <v>7435</v>
      </c>
      <c r="E85">
        <v>1024</v>
      </c>
      <c r="F85" t="s">
        <v>3</v>
      </c>
      <c r="G85" t="s">
        <v>15</v>
      </c>
      <c r="I85" s="2">
        <v>1.79</v>
      </c>
      <c r="J85" s="2">
        <f>(2*C85*D85*E85)/(I85/1000)/10^12</f>
        <v>26.132388469273742</v>
      </c>
      <c r="K85" s="2"/>
      <c r="L85" s="2"/>
    </row>
    <row r="86" spans="2:12">
      <c r="B86" s="1" t="s">
        <v>85</v>
      </c>
      <c r="C86">
        <v>7680</v>
      </c>
      <c r="D86">
        <v>5481</v>
      </c>
      <c r="E86">
        <v>2560</v>
      </c>
      <c r="F86" t="s">
        <v>3</v>
      </c>
      <c r="G86" t="s">
        <v>15</v>
      </c>
      <c r="I86" s="2">
        <v>7.585</v>
      </c>
      <c r="J86" s="2">
        <f>(2*C86*D86*E86)/(I86/1000)/10^12</f>
        <v>28.414197705998685</v>
      </c>
      <c r="K86" s="2"/>
      <c r="L86" s="2"/>
    </row>
    <row r="87" spans="2:12">
      <c r="B87" s="1"/>
      <c r="I87" s="2"/>
      <c r="J87" s="2"/>
    </row>
    <row r="88" spans="2:12">
      <c r="B88" s="1" t="s">
        <v>79</v>
      </c>
      <c r="C88">
        <v>512</v>
      </c>
      <c r="D88">
        <v>8</v>
      </c>
      <c r="E88">
        <v>500000</v>
      </c>
      <c r="F88" t="s">
        <v>3</v>
      </c>
      <c r="G88" t="s">
        <v>3</v>
      </c>
      <c r="I88" s="2">
        <v>13.225</v>
      </c>
      <c r="J88" s="2">
        <f t="shared" ref="J88:J119" si="3">(2*C88*D88*E88)/(I88/1000)/10^12</f>
        <v>0.30971644612476373</v>
      </c>
    </row>
    <row r="89" spans="2:12">
      <c r="B89" s="1" t="s">
        <v>79</v>
      </c>
      <c r="C89">
        <v>1024</v>
      </c>
      <c r="D89">
        <v>8</v>
      </c>
      <c r="E89">
        <v>500000</v>
      </c>
      <c r="F89" t="s">
        <v>3</v>
      </c>
      <c r="G89" t="s">
        <v>3</v>
      </c>
      <c r="I89" s="2">
        <v>13.33</v>
      </c>
      <c r="J89" s="2">
        <f t="shared" si="3"/>
        <v>0.61455363840960242</v>
      </c>
    </row>
    <row r="90" spans="2:12">
      <c r="B90" s="1" t="s">
        <v>79</v>
      </c>
      <c r="C90">
        <v>512</v>
      </c>
      <c r="D90">
        <v>16</v>
      </c>
      <c r="E90">
        <v>500000</v>
      </c>
      <c r="F90" t="s">
        <v>3</v>
      </c>
      <c r="G90" t="s">
        <v>3</v>
      </c>
      <c r="I90" s="2">
        <v>13.327</v>
      </c>
      <c r="J90" s="2">
        <f t="shared" si="3"/>
        <v>0.61469197868987768</v>
      </c>
    </row>
    <row r="91" spans="2:12">
      <c r="B91" s="1" t="s">
        <v>79</v>
      </c>
      <c r="C91">
        <v>1024</v>
      </c>
      <c r="D91">
        <v>16</v>
      </c>
      <c r="E91">
        <v>500000</v>
      </c>
      <c r="F91" t="s">
        <v>3</v>
      </c>
      <c r="G91" t="s">
        <v>3</v>
      </c>
      <c r="I91" s="2">
        <v>13.385999999999999</v>
      </c>
      <c r="J91" s="2">
        <f t="shared" si="3"/>
        <v>1.2239653369191694</v>
      </c>
    </row>
    <row r="92" spans="2:12">
      <c r="B92" s="1" t="s">
        <v>79</v>
      </c>
      <c r="C92">
        <v>512</v>
      </c>
      <c r="D92">
        <v>8</v>
      </c>
      <c r="E92">
        <v>500000</v>
      </c>
      <c r="F92" t="s">
        <v>15</v>
      </c>
      <c r="G92" t="s">
        <v>3</v>
      </c>
      <c r="I92" s="2">
        <v>14.597</v>
      </c>
      <c r="J92" s="2">
        <f t="shared" si="3"/>
        <v>0.28060560389121059</v>
      </c>
    </row>
    <row r="93" spans="2:12">
      <c r="B93" s="1" t="s">
        <v>79</v>
      </c>
      <c r="C93">
        <v>1024</v>
      </c>
      <c r="D93">
        <v>8</v>
      </c>
      <c r="E93">
        <v>500000</v>
      </c>
      <c r="F93" t="s">
        <v>15</v>
      </c>
      <c r="G93" t="s">
        <v>3</v>
      </c>
      <c r="I93" s="2">
        <v>14.798</v>
      </c>
      <c r="J93" s="2">
        <f t="shared" si="3"/>
        <v>0.55358832274631697</v>
      </c>
    </row>
    <row r="94" spans="2:12">
      <c r="B94" s="1" t="s">
        <v>79</v>
      </c>
      <c r="C94">
        <v>512</v>
      </c>
      <c r="D94">
        <v>16</v>
      </c>
      <c r="E94">
        <v>500000</v>
      </c>
      <c r="F94" t="s">
        <v>15</v>
      </c>
      <c r="G94" t="s">
        <v>3</v>
      </c>
      <c r="I94" s="2">
        <v>14.602</v>
      </c>
      <c r="J94" s="2">
        <f t="shared" si="3"/>
        <v>0.56101903848787837</v>
      </c>
    </row>
    <row r="95" spans="2:12">
      <c r="B95" s="1" t="s">
        <v>79</v>
      </c>
      <c r="C95">
        <v>1024</v>
      </c>
      <c r="D95">
        <v>16</v>
      </c>
      <c r="E95">
        <v>500000</v>
      </c>
      <c r="F95" t="s">
        <v>15</v>
      </c>
      <c r="G95" t="s">
        <v>3</v>
      </c>
      <c r="I95" s="2">
        <v>14.798999999999999</v>
      </c>
      <c r="J95" s="2">
        <f t="shared" si="3"/>
        <v>1.1071018312048113</v>
      </c>
    </row>
    <row r="96" spans="2:12">
      <c r="B96" s="1" t="s">
        <v>86</v>
      </c>
      <c r="C96">
        <v>1024</v>
      </c>
      <c r="D96">
        <v>700</v>
      </c>
      <c r="E96">
        <v>512</v>
      </c>
      <c r="F96" t="s">
        <v>3</v>
      </c>
      <c r="G96" t="s">
        <v>3</v>
      </c>
      <c r="I96" s="2">
        <v>9.8000000000000004E-2</v>
      </c>
      <c r="J96" s="2">
        <f t="shared" si="3"/>
        <v>7.4898285714285704</v>
      </c>
    </row>
    <row r="97" spans="1:10">
      <c r="B97" s="1" t="s">
        <v>86</v>
      </c>
      <c r="C97">
        <v>1024</v>
      </c>
      <c r="D97">
        <v>700</v>
      </c>
      <c r="E97">
        <v>512</v>
      </c>
      <c r="F97" t="s">
        <v>15</v>
      </c>
      <c r="G97" t="s">
        <v>3</v>
      </c>
      <c r="I97" s="2">
        <v>1.7999999999999999E-2</v>
      </c>
      <c r="J97" s="2">
        <f t="shared" si="3"/>
        <v>40.777955555555565</v>
      </c>
    </row>
    <row r="98" spans="1:10">
      <c r="B98" s="1" t="s">
        <v>85</v>
      </c>
      <c r="C98">
        <v>7680</v>
      </c>
      <c r="D98">
        <v>24000</v>
      </c>
      <c r="E98">
        <v>2560</v>
      </c>
      <c r="F98" t="s">
        <v>3</v>
      </c>
      <c r="G98" t="s">
        <v>3</v>
      </c>
      <c r="I98" s="2">
        <v>9.5850000000000009</v>
      </c>
      <c r="J98" s="2">
        <f t="shared" si="3"/>
        <v>98.457840375586841</v>
      </c>
    </row>
    <row r="99" spans="1:10">
      <c r="B99" s="1" t="s">
        <v>85</v>
      </c>
      <c r="C99">
        <v>6144</v>
      </c>
      <c r="D99">
        <v>24000</v>
      </c>
      <c r="E99">
        <v>2048</v>
      </c>
      <c r="F99" t="s">
        <v>3</v>
      </c>
      <c r="G99" t="s">
        <v>3</v>
      </c>
      <c r="I99" s="2">
        <v>6.069</v>
      </c>
      <c r="J99" s="2">
        <f t="shared" si="3"/>
        <v>99.518829461196248</v>
      </c>
    </row>
    <row r="100" spans="1:10">
      <c r="A100" s="1"/>
      <c r="B100" s="1" t="s">
        <v>85</v>
      </c>
      <c r="C100" s="1">
        <v>4608</v>
      </c>
      <c r="D100" s="1">
        <v>24000</v>
      </c>
      <c r="E100" s="1">
        <v>1536</v>
      </c>
      <c r="F100" s="1" t="s">
        <v>3</v>
      </c>
      <c r="G100" s="1" t="s">
        <v>3</v>
      </c>
      <c r="H100" s="1"/>
      <c r="I100" s="2">
        <v>3.54</v>
      </c>
      <c r="J100" s="2">
        <f t="shared" si="3"/>
        <v>95.971362711864401</v>
      </c>
    </row>
    <row r="101" spans="1:10">
      <c r="A101" s="1"/>
      <c r="B101" s="1" t="s">
        <v>85</v>
      </c>
      <c r="C101" s="1">
        <v>8448</v>
      </c>
      <c r="D101" s="1">
        <v>24000</v>
      </c>
      <c r="E101" s="1">
        <v>2816</v>
      </c>
      <c r="F101" s="1" t="s">
        <v>3</v>
      </c>
      <c r="G101" s="1" t="s">
        <v>3</v>
      </c>
      <c r="H101" s="1"/>
      <c r="I101" s="2">
        <v>11.601000000000001</v>
      </c>
      <c r="J101" s="2">
        <f t="shared" si="3"/>
        <v>98.431106283941034</v>
      </c>
    </row>
    <row r="102" spans="1:10">
      <c r="A102" s="1"/>
      <c r="B102" s="1" t="s">
        <v>85</v>
      </c>
      <c r="C102" s="1">
        <v>3072</v>
      </c>
      <c r="D102" s="1">
        <v>24000</v>
      </c>
      <c r="E102" s="1">
        <v>1024</v>
      </c>
      <c r="F102" s="1" t="s">
        <v>3</v>
      </c>
      <c r="G102" s="1" t="s">
        <v>3</v>
      </c>
      <c r="H102" s="1"/>
      <c r="I102" s="2">
        <v>1.675</v>
      </c>
      <c r="J102" s="2">
        <f t="shared" si="3"/>
        <v>90.146235223880595</v>
      </c>
    </row>
    <row r="103" spans="1:10">
      <c r="B103" s="1" t="s">
        <v>85</v>
      </c>
      <c r="C103">
        <v>7680</v>
      </c>
      <c r="D103">
        <v>48000</v>
      </c>
      <c r="E103">
        <v>2560</v>
      </c>
      <c r="F103" t="s">
        <v>3</v>
      </c>
      <c r="G103" t="s">
        <v>3</v>
      </c>
      <c r="I103" s="2">
        <v>19.048999999999999</v>
      </c>
      <c r="J103" s="2">
        <f t="shared" si="3"/>
        <v>99.083248464486331</v>
      </c>
    </row>
    <row r="104" spans="1:10">
      <c r="B104" s="1" t="s">
        <v>85</v>
      </c>
      <c r="C104">
        <v>6144</v>
      </c>
      <c r="D104">
        <v>48000</v>
      </c>
      <c r="E104">
        <v>2048</v>
      </c>
      <c r="F104" t="s">
        <v>3</v>
      </c>
      <c r="G104" t="s">
        <v>3</v>
      </c>
      <c r="I104" s="2">
        <v>12.039</v>
      </c>
      <c r="J104" s="2">
        <f t="shared" si="3"/>
        <v>100.33720009967607</v>
      </c>
    </row>
    <row r="105" spans="1:10">
      <c r="A105" s="1"/>
      <c r="B105" s="1" t="s">
        <v>85</v>
      </c>
      <c r="C105" s="1">
        <v>4608</v>
      </c>
      <c r="D105" s="1">
        <v>48000</v>
      </c>
      <c r="E105" s="1">
        <v>1536</v>
      </c>
      <c r="F105" s="1" t="s">
        <v>3</v>
      </c>
      <c r="G105" s="1" t="s">
        <v>3</v>
      </c>
      <c r="H105" s="1"/>
      <c r="I105" s="2">
        <v>7.0049999999999999</v>
      </c>
      <c r="J105" s="2">
        <f t="shared" si="3"/>
        <v>96.99889336188437</v>
      </c>
    </row>
    <row r="106" spans="1:10">
      <c r="A106" s="1"/>
      <c r="B106" s="1" t="s">
        <v>85</v>
      </c>
      <c r="C106" s="1">
        <v>8448</v>
      </c>
      <c r="D106" s="1">
        <v>48000</v>
      </c>
      <c r="E106" s="1">
        <v>2816</v>
      </c>
      <c r="F106" s="1" t="s">
        <v>3</v>
      </c>
      <c r="G106" s="1" t="s">
        <v>3</v>
      </c>
      <c r="H106" s="1"/>
      <c r="I106" s="2">
        <v>23.062000000000001</v>
      </c>
      <c r="J106" s="2">
        <f t="shared" si="3"/>
        <v>99.0286414014396</v>
      </c>
    </row>
    <row r="107" spans="1:10">
      <c r="A107" s="1"/>
      <c r="B107" s="1" t="s">
        <v>85</v>
      </c>
      <c r="C107" s="1">
        <v>3072</v>
      </c>
      <c r="D107" s="1">
        <v>48000</v>
      </c>
      <c r="E107" s="1">
        <v>1024</v>
      </c>
      <c r="F107" s="1" t="s">
        <v>3</v>
      </c>
      <c r="G107" s="1" t="s">
        <v>3</v>
      </c>
      <c r="H107" s="1"/>
      <c r="I107" s="2">
        <v>3.298</v>
      </c>
      <c r="J107" s="2">
        <f t="shared" si="3"/>
        <v>91.567582777440876</v>
      </c>
    </row>
    <row r="108" spans="1:10">
      <c r="B108" s="1" t="s">
        <v>85</v>
      </c>
      <c r="C108">
        <v>7680</v>
      </c>
      <c r="D108">
        <v>24000</v>
      </c>
      <c r="E108">
        <v>2560</v>
      </c>
      <c r="F108" t="s">
        <v>15</v>
      </c>
      <c r="G108" t="s">
        <v>3</v>
      </c>
      <c r="I108" s="2">
        <v>11.632999999999999</v>
      </c>
      <c r="J108" s="2">
        <f t="shared" si="3"/>
        <v>81.124249978509425</v>
      </c>
    </row>
    <row r="109" spans="1:10">
      <c r="B109" s="1" t="s">
        <v>85</v>
      </c>
      <c r="C109">
        <v>6144</v>
      </c>
      <c r="D109">
        <v>24000</v>
      </c>
      <c r="E109">
        <v>2048</v>
      </c>
      <c r="F109" t="s">
        <v>15</v>
      </c>
      <c r="G109" t="s">
        <v>3</v>
      </c>
      <c r="I109" s="2">
        <v>6.39</v>
      </c>
      <c r="J109" s="2">
        <f t="shared" si="3"/>
        <v>94.51952676056338</v>
      </c>
    </row>
    <row r="110" spans="1:10">
      <c r="A110" s="1"/>
      <c r="B110" s="1" t="s">
        <v>85</v>
      </c>
      <c r="C110" s="1">
        <v>4608</v>
      </c>
      <c r="D110" s="1">
        <v>24000</v>
      </c>
      <c r="E110" s="1">
        <v>1536</v>
      </c>
      <c r="F110" s="1" t="s">
        <v>15</v>
      </c>
      <c r="G110" s="1" t="s">
        <v>3</v>
      </c>
      <c r="H110" s="1"/>
      <c r="I110" s="2">
        <v>3.8380000000000001</v>
      </c>
      <c r="J110" s="2">
        <f t="shared" si="3"/>
        <v>88.519704012506494</v>
      </c>
    </row>
    <row r="111" spans="1:10">
      <c r="A111" s="1"/>
      <c r="B111" s="1" t="s">
        <v>85</v>
      </c>
      <c r="C111" s="1">
        <v>8448</v>
      </c>
      <c r="D111" s="1">
        <v>24000</v>
      </c>
      <c r="E111" s="1">
        <v>2816</v>
      </c>
      <c r="F111" s="1" t="s">
        <v>15</v>
      </c>
      <c r="G111" s="1" t="s">
        <v>3</v>
      </c>
      <c r="H111" s="1"/>
      <c r="I111" s="2">
        <v>18.629000000000001</v>
      </c>
      <c r="J111" s="2">
        <f t="shared" si="3"/>
        <v>61.296863170325835</v>
      </c>
    </row>
    <row r="112" spans="1:10">
      <c r="A112" s="1"/>
      <c r="B112" s="1" t="s">
        <v>85</v>
      </c>
      <c r="C112" s="1">
        <v>3072</v>
      </c>
      <c r="D112" s="1">
        <v>24000</v>
      </c>
      <c r="E112" s="1">
        <v>1024</v>
      </c>
      <c r="F112" s="1" t="s">
        <v>15</v>
      </c>
      <c r="G112" s="1" t="s">
        <v>3</v>
      </c>
      <c r="H112" s="1"/>
      <c r="I112" s="2">
        <v>1.756</v>
      </c>
      <c r="J112" s="2">
        <f t="shared" si="3"/>
        <v>85.988009111617316</v>
      </c>
    </row>
    <row r="113" spans="1:10">
      <c r="B113" s="1" t="s">
        <v>85</v>
      </c>
      <c r="C113">
        <v>7680</v>
      </c>
      <c r="D113">
        <v>48000</v>
      </c>
      <c r="E113">
        <v>2560</v>
      </c>
      <c r="F113" t="s">
        <v>15</v>
      </c>
      <c r="G113" t="s">
        <v>3</v>
      </c>
      <c r="I113" s="2">
        <v>23.192</v>
      </c>
      <c r="J113" s="2">
        <f t="shared" si="3"/>
        <v>81.38309761986892</v>
      </c>
    </row>
    <row r="114" spans="1:10">
      <c r="B114" s="1" t="s">
        <v>85</v>
      </c>
      <c r="C114">
        <v>6144</v>
      </c>
      <c r="D114">
        <v>48000</v>
      </c>
      <c r="E114">
        <v>2048</v>
      </c>
      <c r="F114" t="s">
        <v>15</v>
      </c>
      <c r="G114" t="s">
        <v>3</v>
      </c>
      <c r="I114" s="2">
        <v>13.755000000000001</v>
      </c>
      <c r="J114" s="2">
        <f t="shared" si="3"/>
        <v>87.819669356597601</v>
      </c>
    </row>
    <row r="115" spans="1:10">
      <c r="A115" s="1"/>
      <c r="B115" s="1" t="s">
        <v>85</v>
      </c>
      <c r="C115" s="1">
        <v>4608</v>
      </c>
      <c r="D115" s="1">
        <v>48000</v>
      </c>
      <c r="E115" s="1">
        <v>1536</v>
      </c>
      <c r="F115" s="1" t="s">
        <v>15</v>
      </c>
      <c r="G115" s="1" t="s">
        <v>3</v>
      </c>
      <c r="H115" s="1"/>
      <c r="I115" s="2">
        <v>7.6070000000000002</v>
      </c>
      <c r="J115" s="2">
        <f t="shared" si="3"/>
        <v>89.322630209018016</v>
      </c>
    </row>
    <row r="116" spans="1:10">
      <c r="A116" s="1"/>
      <c r="B116" s="1" t="s">
        <v>85</v>
      </c>
      <c r="C116" s="1">
        <v>8448</v>
      </c>
      <c r="D116" s="1">
        <v>48000</v>
      </c>
      <c r="E116" s="1">
        <v>2816</v>
      </c>
      <c r="F116" s="1" t="s">
        <v>15</v>
      </c>
      <c r="G116" s="1" t="s">
        <v>3</v>
      </c>
      <c r="H116" s="1"/>
      <c r="I116" s="2">
        <v>39.177</v>
      </c>
      <c r="J116" s="2">
        <f t="shared" si="3"/>
        <v>58.294369859866762</v>
      </c>
    </row>
    <row r="117" spans="1:10">
      <c r="A117" s="1"/>
      <c r="B117" s="1" t="s">
        <v>85</v>
      </c>
      <c r="C117" s="1">
        <v>3072</v>
      </c>
      <c r="D117" s="1">
        <v>48000</v>
      </c>
      <c r="E117" s="1">
        <v>1024</v>
      </c>
      <c r="F117" s="1" t="s">
        <v>15</v>
      </c>
      <c r="G117" s="1" t="s">
        <v>3</v>
      </c>
      <c r="H117" s="1"/>
      <c r="I117" s="2">
        <v>3.4569999999999999</v>
      </c>
      <c r="J117" s="2">
        <f t="shared" si="3"/>
        <v>87.356056696557701</v>
      </c>
    </row>
    <row r="118" spans="1:10">
      <c r="A118" s="1"/>
      <c r="B118" s="1" t="s">
        <v>85</v>
      </c>
      <c r="C118" s="1">
        <v>6144</v>
      </c>
      <c r="D118" s="1">
        <v>16</v>
      </c>
      <c r="E118" s="1">
        <v>2048</v>
      </c>
      <c r="F118" s="1" t="s">
        <v>3</v>
      </c>
      <c r="G118" s="1" t="s">
        <v>3</v>
      </c>
      <c r="H118" s="1"/>
      <c r="I118" s="2">
        <v>6.7000000000000004E-2</v>
      </c>
      <c r="J118" s="2">
        <f t="shared" si="3"/>
        <v>6.0097490149253732</v>
      </c>
    </row>
    <row r="119" spans="1:10">
      <c r="A119" s="1"/>
      <c r="B119" s="1" t="s">
        <v>85</v>
      </c>
      <c r="C119" s="1">
        <v>4608</v>
      </c>
      <c r="D119" s="1">
        <v>16</v>
      </c>
      <c r="E119" s="1">
        <v>1536</v>
      </c>
      <c r="F119" s="1" t="s">
        <v>3</v>
      </c>
      <c r="G119" s="1" t="s">
        <v>3</v>
      </c>
      <c r="H119" s="1"/>
      <c r="I119" s="2">
        <v>5.1999999999999998E-2</v>
      </c>
      <c r="J119" s="2">
        <f t="shared" si="3"/>
        <v>4.3556233846153845</v>
      </c>
    </row>
    <row r="120" spans="1:10">
      <c r="A120" s="1"/>
      <c r="B120" s="1" t="s">
        <v>85</v>
      </c>
      <c r="C120" s="1">
        <v>8448</v>
      </c>
      <c r="D120" s="1">
        <v>16</v>
      </c>
      <c r="E120" s="1">
        <v>2816</v>
      </c>
      <c r="F120" s="1" t="s">
        <v>3</v>
      </c>
      <c r="G120" s="1" t="s">
        <v>3</v>
      </c>
      <c r="H120" s="1"/>
      <c r="I120" s="2">
        <v>8.8999999999999996E-2</v>
      </c>
      <c r="J120" s="2">
        <f t="shared" ref="J120:J151" si="4">(2*C120*D120*E120)/(I120/1000)/10^12</f>
        <v>8.5535525393258425</v>
      </c>
    </row>
    <row r="121" spans="1:10">
      <c r="A121" s="1"/>
      <c r="B121" s="1" t="s">
        <v>85</v>
      </c>
      <c r="C121" s="1">
        <v>6144</v>
      </c>
      <c r="D121" s="1">
        <v>32</v>
      </c>
      <c r="E121" s="1">
        <v>2048</v>
      </c>
      <c r="F121" s="1" t="s">
        <v>3</v>
      </c>
      <c r="G121" s="1" t="s">
        <v>3</v>
      </c>
      <c r="H121" s="1"/>
      <c r="I121" s="2">
        <v>6.7000000000000004E-2</v>
      </c>
      <c r="J121" s="2">
        <f t="shared" si="4"/>
        <v>12.019498029850746</v>
      </c>
    </row>
    <row r="122" spans="1:10">
      <c r="A122" s="1"/>
      <c r="B122" s="1" t="s">
        <v>85</v>
      </c>
      <c r="C122" s="1">
        <v>4608</v>
      </c>
      <c r="D122" s="1">
        <v>32</v>
      </c>
      <c r="E122" s="1">
        <v>1536</v>
      </c>
      <c r="F122" s="1" t="s">
        <v>3</v>
      </c>
      <c r="G122" s="1" t="s">
        <v>3</v>
      </c>
      <c r="H122" s="1"/>
      <c r="I122" s="2">
        <v>5.1999999999999998E-2</v>
      </c>
      <c r="J122" s="2">
        <f t="shared" si="4"/>
        <v>8.7112467692307689</v>
      </c>
    </row>
    <row r="123" spans="1:10">
      <c r="A123" s="1"/>
      <c r="B123" s="1" t="s">
        <v>85</v>
      </c>
      <c r="C123" s="1">
        <v>8448</v>
      </c>
      <c r="D123" s="1">
        <v>32</v>
      </c>
      <c r="E123" s="1">
        <v>2816</v>
      </c>
      <c r="F123" s="1" t="s">
        <v>3</v>
      </c>
      <c r="G123" s="1" t="s">
        <v>3</v>
      </c>
      <c r="H123" s="1"/>
      <c r="I123" s="2">
        <v>9.4E-2</v>
      </c>
      <c r="J123" s="2">
        <f t="shared" si="4"/>
        <v>16.197152680851065</v>
      </c>
    </row>
    <row r="124" spans="1:10">
      <c r="A124" s="1"/>
      <c r="B124" s="1" t="s">
        <v>85</v>
      </c>
      <c r="C124" s="1">
        <v>6144</v>
      </c>
      <c r="D124" s="1">
        <v>16</v>
      </c>
      <c r="E124" s="1">
        <v>2048</v>
      </c>
      <c r="F124" s="1" t="s">
        <v>15</v>
      </c>
      <c r="G124" s="1" t="s">
        <v>3</v>
      </c>
      <c r="H124" s="1"/>
      <c r="I124" s="2">
        <v>6.7000000000000004E-2</v>
      </c>
      <c r="J124" s="2">
        <f t="shared" si="4"/>
        <v>6.0097490149253732</v>
      </c>
    </row>
    <row r="125" spans="1:10">
      <c r="A125" s="1"/>
      <c r="B125" s="1" t="s">
        <v>85</v>
      </c>
      <c r="C125" s="1">
        <v>4608</v>
      </c>
      <c r="D125" s="1">
        <v>16</v>
      </c>
      <c r="E125" s="1">
        <v>1536</v>
      </c>
      <c r="F125" s="1" t="s">
        <v>15</v>
      </c>
      <c r="G125" s="1" t="s">
        <v>3</v>
      </c>
      <c r="H125" s="1"/>
      <c r="I125" s="2">
        <v>0.06</v>
      </c>
      <c r="J125" s="2">
        <f t="shared" si="4"/>
        <v>3.7748736000000003</v>
      </c>
    </row>
    <row r="126" spans="1:10">
      <c r="A126" s="1"/>
      <c r="B126" s="1" t="s">
        <v>85</v>
      </c>
      <c r="C126" s="1">
        <v>8448</v>
      </c>
      <c r="D126" s="1">
        <v>16</v>
      </c>
      <c r="E126" s="1">
        <v>2816</v>
      </c>
      <c r="F126" s="1" t="s">
        <v>15</v>
      </c>
      <c r="G126" s="1" t="s">
        <v>3</v>
      </c>
      <c r="H126" s="1"/>
      <c r="I126" s="2">
        <v>0.123</v>
      </c>
      <c r="J126" s="2">
        <f t="shared" si="4"/>
        <v>6.1891559024390244</v>
      </c>
    </row>
    <row r="127" spans="1:10">
      <c r="A127" s="1"/>
      <c r="B127" s="1" t="s">
        <v>85</v>
      </c>
      <c r="C127" s="1">
        <v>6144</v>
      </c>
      <c r="D127" s="1">
        <v>32</v>
      </c>
      <c r="E127" s="1">
        <v>2048</v>
      </c>
      <c r="F127" s="1" t="s">
        <v>15</v>
      </c>
      <c r="G127" s="1" t="s">
        <v>3</v>
      </c>
      <c r="H127" s="1"/>
      <c r="I127" s="2">
        <v>6.7000000000000004E-2</v>
      </c>
      <c r="J127" s="2">
        <f t="shared" si="4"/>
        <v>12.019498029850746</v>
      </c>
    </row>
    <row r="128" spans="1:10">
      <c r="A128" s="1"/>
      <c r="B128" s="1" t="s">
        <v>85</v>
      </c>
      <c r="C128" s="1">
        <v>4608</v>
      </c>
      <c r="D128" s="1">
        <v>32</v>
      </c>
      <c r="E128" s="1">
        <v>1536</v>
      </c>
      <c r="F128" s="1" t="s">
        <v>15</v>
      </c>
      <c r="G128" s="1" t="s">
        <v>3</v>
      </c>
      <c r="H128" s="1"/>
      <c r="I128" s="2">
        <v>6.2E-2</v>
      </c>
      <c r="J128" s="2">
        <f t="shared" si="4"/>
        <v>7.3062069677419359</v>
      </c>
    </row>
    <row r="129" spans="1:10">
      <c r="A129" s="1"/>
      <c r="B129" s="1" t="s">
        <v>85</v>
      </c>
      <c r="C129" s="1">
        <v>8448</v>
      </c>
      <c r="D129" s="1">
        <v>32</v>
      </c>
      <c r="E129" s="1">
        <v>2816</v>
      </c>
      <c r="F129" s="1" t="s">
        <v>15</v>
      </c>
      <c r="G129" s="1" t="s">
        <v>3</v>
      </c>
      <c r="H129" s="1"/>
      <c r="I129" s="2">
        <v>0.124</v>
      </c>
      <c r="J129" s="2">
        <f t="shared" si="4"/>
        <v>12.278486709677418</v>
      </c>
    </row>
    <row r="130" spans="1:10">
      <c r="B130" s="1" t="s">
        <v>85</v>
      </c>
      <c r="C130" s="1">
        <v>512</v>
      </c>
      <c r="D130">
        <f>1500*16</f>
        <v>24000</v>
      </c>
      <c r="E130" s="1">
        <v>2816</v>
      </c>
      <c r="F130" s="1" t="s">
        <v>3</v>
      </c>
      <c r="G130" s="1" t="s">
        <v>3</v>
      </c>
      <c r="H130" s="1"/>
      <c r="I130" s="2">
        <v>0.69599999999999995</v>
      </c>
      <c r="J130" s="2">
        <f t="shared" si="4"/>
        <v>99.433931034482768</v>
      </c>
    </row>
    <row r="131" spans="1:10">
      <c r="B131" s="1" t="s">
        <v>85</v>
      </c>
      <c r="C131" s="1">
        <v>512</v>
      </c>
      <c r="D131">
        <f t="shared" ref="D131:D137" si="5">1500*16</f>
        <v>24000</v>
      </c>
      <c r="E131" s="1">
        <v>2048</v>
      </c>
      <c r="F131" s="1" t="s">
        <v>3</v>
      </c>
      <c r="G131" s="1" t="s">
        <v>3</v>
      </c>
      <c r="H131" s="1"/>
      <c r="I131" s="2">
        <v>0.51300000000000001</v>
      </c>
      <c r="J131" s="2">
        <f t="shared" si="4"/>
        <v>98.112374269005841</v>
      </c>
    </row>
    <row r="132" spans="1:10">
      <c r="B132" s="1" t="s">
        <v>85</v>
      </c>
      <c r="C132" s="1">
        <v>512</v>
      </c>
      <c r="D132">
        <f t="shared" si="5"/>
        <v>24000</v>
      </c>
      <c r="E132" s="1">
        <v>2560</v>
      </c>
      <c r="F132" s="1" t="s">
        <v>3</v>
      </c>
      <c r="G132" s="1" t="s">
        <v>3</v>
      </c>
      <c r="H132" s="1"/>
      <c r="I132" s="2">
        <v>0.65100000000000002</v>
      </c>
      <c r="J132" s="2">
        <f t="shared" si="4"/>
        <v>96.64294930875576</v>
      </c>
    </row>
    <row r="133" spans="1:10">
      <c r="B133" s="1" t="s">
        <v>85</v>
      </c>
      <c r="C133" s="1">
        <v>512</v>
      </c>
      <c r="D133">
        <f t="shared" si="5"/>
        <v>24000</v>
      </c>
      <c r="E133" s="1">
        <v>1530</v>
      </c>
      <c r="F133" s="1" t="s">
        <v>3</v>
      </c>
      <c r="G133" s="1" t="s">
        <v>3</v>
      </c>
      <c r="H133" s="1"/>
      <c r="I133" s="2">
        <v>0.40699999999999997</v>
      </c>
      <c r="J133" s="2">
        <f t="shared" si="4"/>
        <v>92.386437346437361</v>
      </c>
    </row>
    <row r="134" spans="1:10">
      <c r="B134" s="1" t="s">
        <v>85</v>
      </c>
      <c r="C134" s="1">
        <v>1024</v>
      </c>
      <c r="D134">
        <f t="shared" si="5"/>
        <v>24000</v>
      </c>
      <c r="E134" s="1">
        <v>2816</v>
      </c>
      <c r="F134" s="1" t="s">
        <v>3</v>
      </c>
      <c r="G134" s="1" t="s">
        <v>3</v>
      </c>
      <c r="H134" s="1"/>
      <c r="I134" s="2">
        <v>1.385</v>
      </c>
      <c r="J134" s="2">
        <f t="shared" si="4"/>
        <v>99.936485198555957</v>
      </c>
    </row>
    <row r="135" spans="1:10">
      <c r="B135" s="1" t="s">
        <v>85</v>
      </c>
      <c r="C135" s="1">
        <v>1024</v>
      </c>
      <c r="D135">
        <f t="shared" si="5"/>
        <v>24000</v>
      </c>
      <c r="E135" s="1">
        <v>2048</v>
      </c>
      <c r="F135" s="1" t="s">
        <v>3</v>
      </c>
      <c r="G135" s="1" t="s">
        <v>3</v>
      </c>
      <c r="H135" s="1"/>
      <c r="I135" s="2">
        <v>1.0149999999999999</v>
      </c>
      <c r="J135" s="2">
        <f t="shared" si="4"/>
        <v>99.175661083743861</v>
      </c>
    </row>
    <row r="136" spans="1:10">
      <c r="B136" s="1" t="s">
        <v>85</v>
      </c>
      <c r="C136" s="1">
        <v>1024</v>
      </c>
      <c r="D136">
        <f t="shared" si="5"/>
        <v>24000</v>
      </c>
      <c r="E136" s="1">
        <v>2560</v>
      </c>
      <c r="F136" s="1" t="s">
        <v>3</v>
      </c>
      <c r="G136" s="1" t="s">
        <v>3</v>
      </c>
      <c r="H136" s="1"/>
      <c r="I136" s="2">
        <v>1.2729999999999999</v>
      </c>
      <c r="J136" s="2">
        <f t="shared" si="4"/>
        <v>98.844556166535753</v>
      </c>
    </row>
    <row r="137" spans="1:10">
      <c r="B137" s="1" t="s">
        <v>85</v>
      </c>
      <c r="C137" s="1">
        <v>1024</v>
      </c>
      <c r="D137">
        <f t="shared" si="5"/>
        <v>24000</v>
      </c>
      <c r="E137" s="1">
        <v>1530</v>
      </c>
      <c r="F137" s="1" t="s">
        <v>3</v>
      </c>
      <c r="G137" s="1" t="s">
        <v>3</v>
      </c>
      <c r="H137" s="1"/>
      <c r="I137" s="2">
        <v>0.79500000000000004</v>
      </c>
      <c r="J137" s="2">
        <f t="shared" si="4"/>
        <v>94.594415094339624</v>
      </c>
    </row>
    <row r="138" spans="1:10">
      <c r="B138" s="1" t="s">
        <v>85</v>
      </c>
      <c r="C138" s="1">
        <v>512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1.7000000000000001E-2</v>
      </c>
      <c r="J138" s="2">
        <f t="shared" si="4"/>
        <v>0.49344752941176473</v>
      </c>
    </row>
    <row r="139" spans="1:10">
      <c r="B139" s="1" t="s">
        <v>85</v>
      </c>
      <c r="C139" s="1">
        <v>1024</v>
      </c>
      <c r="D139" s="1">
        <v>16</v>
      </c>
      <c r="E139" s="1">
        <v>512</v>
      </c>
      <c r="F139" s="1" t="s">
        <v>3</v>
      </c>
      <c r="G139" s="1" t="s">
        <v>3</v>
      </c>
      <c r="H139" s="1"/>
      <c r="I139" s="2">
        <v>1.7000000000000001E-2</v>
      </c>
      <c r="J139" s="2">
        <f t="shared" si="4"/>
        <v>0.98689505882352946</v>
      </c>
    </row>
    <row r="140" spans="1:10">
      <c r="B140" s="1" t="s">
        <v>85</v>
      </c>
      <c r="C140" s="1">
        <v>512</v>
      </c>
      <c r="D140">
        <f>1500*16</f>
        <v>24000</v>
      </c>
      <c r="E140" s="1">
        <v>2816</v>
      </c>
      <c r="F140" s="1" t="s">
        <v>15</v>
      </c>
      <c r="G140" s="1" t="s">
        <v>3</v>
      </c>
      <c r="H140" s="1"/>
      <c r="I140" s="2">
        <v>0.71799999999999997</v>
      </c>
      <c r="J140" s="2">
        <f t="shared" si="4"/>
        <v>96.387208913649033</v>
      </c>
    </row>
    <row r="141" spans="1:10">
      <c r="B141" s="1" t="s">
        <v>85</v>
      </c>
      <c r="C141" s="1">
        <v>512</v>
      </c>
      <c r="D141">
        <f t="shared" ref="D141:D147" si="6">1500*16</f>
        <v>24000</v>
      </c>
      <c r="E141" s="1">
        <v>2048</v>
      </c>
      <c r="F141" s="1" t="s">
        <v>15</v>
      </c>
      <c r="G141" s="1" t="s">
        <v>3</v>
      </c>
      <c r="H141" s="1"/>
      <c r="I141" s="2">
        <v>0.52600000000000002</v>
      </c>
      <c r="J141" s="2">
        <f t="shared" si="4"/>
        <v>95.687543726235745</v>
      </c>
    </row>
    <row r="142" spans="1:10">
      <c r="B142" s="1" t="s">
        <v>85</v>
      </c>
      <c r="C142" s="1">
        <v>512</v>
      </c>
      <c r="D142">
        <f t="shared" si="6"/>
        <v>24000</v>
      </c>
      <c r="E142" s="1">
        <v>2560</v>
      </c>
      <c r="F142" s="1" t="s">
        <v>15</v>
      </c>
      <c r="G142" s="1" t="s">
        <v>3</v>
      </c>
      <c r="H142" s="1"/>
      <c r="I142" s="2">
        <v>0.69499999999999995</v>
      </c>
      <c r="J142" s="2">
        <f t="shared" si="4"/>
        <v>90.524546762589935</v>
      </c>
    </row>
    <row r="143" spans="1:10">
      <c r="B143" s="1" t="s">
        <v>85</v>
      </c>
      <c r="C143" s="1">
        <v>512</v>
      </c>
      <c r="D143">
        <f t="shared" si="6"/>
        <v>24000</v>
      </c>
      <c r="E143" s="1">
        <v>1530</v>
      </c>
      <c r="F143" s="1" t="s">
        <v>15</v>
      </c>
      <c r="G143" s="1" t="s">
        <v>3</v>
      </c>
      <c r="H143" s="1"/>
      <c r="I143" s="2">
        <v>0.42799999999999999</v>
      </c>
      <c r="J143" s="2">
        <f t="shared" si="4"/>
        <v>87.853457943925235</v>
      </c>
    </row>
    <row r="144" spans="1:10">
      <c r="B144" s="1" t="s">
        <v>85</v>
      </c>
      <c r="C144" s="1">
        <v>1024</v>
      </c>
      <c r="D144">
        <f t="shared" si="6"/>
        <v>24000</v>
      </c>
      <c r="E144" s="1">
        <v>2816</v>
      </c>
      <c r="F144" s="1" t="s">
        <v>15</v>
      </c>
      <c r="G144" s="1" t="s">
        <v>3</v>
      </c>
      <c r="H144" s="1"/>
      <c r="I144" s="2">
        <v>1.431</v>
      </c>
      <c r="J144" s="2">
        <f t="shared" si="4"/>
        <v>96.723991614255766</v>
      </c>
    </row>
    <row r="145" spans="2:10">
      <c r="B145" s="1" t="s">
        <v>85</v>
      </c>
      <c r="C145" s="1">
        <v>1024</v>
      </c>
      <c r="D145">
        <f t="shared" si="6"/>
        <v>24000</v>
      </c>
      <c r="E145" s="1">
        <v>2048</v>
      </c>
      <c r="F145" s="1" t="s">
        <v>15</v>
      </c>
      <c r="G145" s="1" t="s">
        <v>3</v>
      </c>
      <c r="H145" s="1"/>
      <c r="I145" s="2">
        <v>1.034</v>
      </c>
      <c r="J145" s="2">
        <f t="shared" si="4"/>
        <v>97.353284332688588</v>
      </c>
    </row>
    <row r="146" spans="2:10">
      <c r="B146" s="1" t="s">
        <v>85</v>
      </c>
      <c r="C146" s="1">
        <v>1024</v>
      </c>
      <c r="D146">
        <f t="shared" si="6"/>
        <v>24000</v>
      </c>
      <c r="E146" s="1">
        <v>2560</v>
      </c>
      <c r="F146" s="1" t="s">
        <v>15</v>
      </c>
      <c r="G146" s="1" t="s">
        <v>3</v>
      </c>
      <c r="H146" s="1"/>
      <c r="I146" s="2">
        <v>1.351</v>
      </c>
      <c r="J146" s="2">
        <f t="shared" si="4"/>
        <v>93.137764618800887</v>
      </c>
    </row>
    <row r="147" spans="2:10">
      <c r="B147" s="1" t="s">
        <v>85</v>
      </c>
      <c r="C147" s="1">
        <v>1024</v>
      </c>
      <c r="D147">
        <f t="shared" si="6"/>
        <v>24000</v>
      </c>
      <c r="E147" s="1">
        <v>1530</v>
      </c>
      <c r="F147" s="1" t="s">
        <v>15</v>
      </c>
      <c r="G147" s="1" t="s">
        <v>3</v>
      </c>
      <c r="H147" s="1"/>
      <c r="I147" s="2">
        <v>0.83199999999999996</v>
      </c>
      <c r="J147" s="2">
        <f t="shared" si="4"/>
        <v>90.387692307692319</v>
      </c>
    </row>
    <row r="148" spans="2:10">
      <c r="B148" s="1" t="s">
        <v>85</v>
      </c>
      <c r="C148" s="1">
        <v>512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1.7000000000000001E-2</v>
      </c>
      <c r="J148" s="2">
        <f t="shared" si="4"/>
        <v>0.49344752941176473</v>
      </c>
    </row>
    <row r="149" spans="2:10">
      <c r="B149" s="1" t="s">
        <v>85</v>
      </c>
      <c r="C149" s="1">
        <v>1024</v>
      </c>
      <c r="D149" s="1">
        <v>16</v>
      </c>
      <c r="E149" s="1">
        <v>512</v>
      </c>
      <c r="F149" s="1" t="s">
        <v>3</v>
      </c>
      <c r="G149" s="1" t="s">
        <v>15</v>
      </c>
      <c r="H149" s="1"/>
      <c r="I149" s="2">
        <v>1.7000000000000001E-2</v>
      </c>
      <c r="J149" s="2">
        <f t="shared" si="4"/>
        <v>0.98689505882352946</v>
      </c>
    </row>
    <row r="150" spans="2:10">
      <c r="B150" s="1" t="s">
        <v>85</v>
      </c>
      <c r="C150" s="1">
        <v>512</v>
      </c>
      <c r="D150">
        <f>1500*32</f>
        <v>48000</v>
      </c>
      <c r="E150" s="1">
        <v>2816</v>
      </c>
      <c r="F150" s="1" t="s">
        <v>3</v>
      </c>
      <c r="G150" s="1" t="s">
        <v>3</v>
      </c>
      <c r="H150" s="1"/>
      <c r="I150" s="2">
        <v>1.383</v>
      </c>
      <c r="J150" s="2">
        <f t="shared" si="4"/>
        <v>100.08100650759219</v>
      </c>
    </row>
    <row r="151" spans="2:10">
      <c r="B151" s="1" t="s">
        <v>85</v>
      </c>
      <c r="C151" s="1">
        <v>512</v>
      </c>
      <c r="D151">
        <f t="shared" ref="D151:D157" si="7">1500*32</f>
        <v>48000</v>
      </c>
      <c r="E151" s="1">
        <v>2048</v>
      </c>
      <c r="F151" s="1" t="s">
        <v>3</v>
      </c>
      <c r="G151" s="1" t="s">
        <v>3</v>
      </c>
      <c r="H151" s="1"/>
      <c r="I151" s="2">
        <v>1.012</v>
      </c>
      <c r="J151" s="2">
        <f t="shared" si="4"/>
        <v>99.46966007905138</v>
      </c>
    </row>
    <row r="152" spans="2:10">
      <c r="B152" s="1" t="s">
        <v>85</v>
      </c>
      <c r="C152" s="1">
        <v>512</v>
      </c>
      <c r="D152">
        <f t="shared" si="7"/>
        <v>48000</v>
      </c>
      <c r="E152" s="1">
        <v>2560</v>
      </c>
      <c r="F152" s="1" t="s">
        <v>3</v>
      </c>
      <c r="G152" s="1" t="s">
        <v>3</v>
      </c>
      <c r="H152" s="1"/>
      <c r="I152" s="2">
        <v>1.2849999999999999</v>
      </c>
      <c r="J152" s="2">
        <f t="shared" ref="J152:J183" si="8">(2*C152*D152*E152)/(I152/1000)/10^12</f>
        <v>97.921494163424128</v>
      </c>
    </row>
    <row r="153" spans="2:10">
      <c r="B153" s="1" t="s">
        <v>85</v>
      </c>
      <c r="C153" s="1">
        <v>512</v>
      </c>
      <c r="D153">
        <f t="shared" si="7"/>
        <v>48000</v>
      </c>
      <c r="E153" s="1">
        <v>1530</v>
      </c>
      <c r="F153" s="1" t="s">
        <v>3</v>
      </c>
      <c r="G153" s="1" t="s">
        <v>3</v>
      </c>
      <c r="H153" s="1"/>
      <c r="I153" s="2">
        <v>0.8</v>
      </c>
      <c r="J153" s="2">
        <f t="shared" si="8"/>
        <v>94.003200000000007</v>
      </c>
    </row>
    <row r="154" spans="2:10">
      <c r="B154" s="1" t="s">
        <v>85</v>
      </c>
      <c r="C154" s="1">
        <v>1024</v>
      </c>
      <c r="D154">
        <f t="shared" si="7"/>
        <v>48000</v>
      </c>
      <c r="E154" s="1">
        <v>2816</v>
      </c>
      <c r="F154" s="1" t="s">
        <v>3</v>
      </c>
      <c r="G154" s="1" t="s">
        <v>3</v>
      </c>
      <c r="H154" s="1"/>
      <c r="I154" s="2">
        <v>2.641</v>
      </c>
      <c r="J154" s="2">
        <f t="shared" si="8"/>
        <v>104.81789625141991</v>
      </c>
    </row>
    <row r="155" spans="2:10">
      <c r="B155" s="1" t="s">
        <v>85</v>
      </c>
      <c r="C155" s="1">
        <v>1024</v>
      </c>
      <c r="D155">
        <f t="shared" si="7"/>
        <v>48000</v>
      </c>
      <c r="E155" s="1">
        <v>2048</v>
      </c>
      <c r="F155" s="1" t="s">
        <v>3</v>
      </c>
      <c r="G155" s="1" t="s">
        <v>3</v>
      </c>
      <c r="H155" s="1"/>
      <c r="I155" s="2">
        <v>1.9319999999999999</v>
      </c>
      <c r="J155" s="2">
        <f t="shared" si="8"/>
        <v>104.20631055900621</v>
      </c>
    </row>
    <row r="156" spans="2:10">
      <c r="B156" s="1" t="s">
        <v>85</v>
      </c>
      <c r="C156" s="1">
        <v>1024</v>
      </c>
      <c r="D156">
        <f t="shared" si="7"/>
        <v>48000</v>
      </c>
      <c r="E156" s="1">
        <v>2560</v>
      </c>
      <c r="F156" s="1" t="s">
        <v>3</v>
      </c>
      <c r="G156" s="1" t="s">
        <v>3</v>
      </c>
      <c r="H156" s="1"/>
      <c r="I156" s="2">
        <v>2.4279999999999999</v>
      </c>
      <c r="J156" s="2">
        <f t="shared" si="8"/>
        <v>103.6483690280066</v>
      </c>
    </row>
    <row r="157" spans="2:10">
      <c r="B157" s="1" t="s">
        <v>85</v>
      </c>
      <c r="C157" s="1">
        <v>1024</v>
      </c>
      <c r="D157">
        <f t="shared" si="7"/>
        <v>48000</v>
      </c>
      <c r="E157" s="1">
        <v>1530</v>
      </c>
      <c r="F157" s="1" t="s">
        <v>3</v>
      </c>
      <c r="G157" s="1" t="s">
        <v>3</v>
      </c>
      <c r="H157" s="1"/>
      <c r="I157" s="2">
        <v>1.518</v>
      </c>
      <c r="J157" s="2">
        <f t="shared" si="8"/>
        <v>99.081106719367597</v>
      </c>
    </row>
    <row r="158" spans="2:10">
      <c r="B158" s="1" t="s">
        <v>85</v>
      </c>
      <c r="C158" s="1">
        <v>512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1.7000000000000001E-2</v>
      </c>
      <c r="J158" s="2">
        <f t="shared" si="8"/>
        <v>0.98689505882352946</v>
      </c>
    </row>
    <row r="159" spans="2:10">
      <c r="B159" s="1" t="s">
        <v>85</v>
      </c>
      <c r="C159" s="1">
        <v>1024</v>
      </c>
      <c r="D159" s="1">
        <v>32</v>
      </c>
      <c r="E159" s="1">
        <v>512</v>
      </c>
      <c r="F159" s="1" t="s">
        <v>3</v>
      </c>
      <c r="G159" s="1" t="s">
        <v>3</v>
      </c>
      <c r="H159" s="1"/>
      <c r="I159" s="2">
        <v>1.7000000000000001E-2</v>
      </c>
      <c r="J159" s="2">
        <f t="shared" si="8"/>
        <v>1.9737901176470589</v>
      </c>
    </row>
    <row r="160" spans="2:10">
      <c r="B160" s="1" t="s">
        <v>85</v>
      </c>
      <c r="C160" s="1">
        <v>512</v>
      </c>
      <c r="D160">
        <f>1500*32</f>
        <v>48000</v>
      </c>
      <c r="E160" s="1">
        <v>2816</v>
      </c>
      <c r="F160" s="1" t="s">
        <v>15</v>
      </c>
      <c r="G160" s="1" t="s">
        <v>3</v>
      </c>
      <c r="H160" s="1"/>
      <c r="I160" s="2">
        <v>1.4259999999999999</v>
      </c>
      <c r="J160" s="2">
        <f t="shared" si="8"/>
        <v>97.063136044880778</v>
      </c>
    </row>
    <row r="161" spans="1:31">
      <c r="B161" s="1" t="s">
        <v>85</v>
      </c>
      <c r="C161" s="1">
        <v>512</v>
      </c>
      <c r="D161">
        <f t="shared" ref="D161:D167" si="9">1500*32</f>
        <v>48000</v>
      </c>
      <c r="E161" s="1">
        <v>2048</v>
      </c>
      <c r="F161" s="1" t="s">
        <v>15</v>
      </c>
      <c r="G161" s="1" t="s">
        <v>3</v>
      </c>
      <c r="H161" s="1"/>
      <c r="I161" s="2">
        <v>1.0349999999999999</v>
      </c>
      <c r="J161" s="2">
        <f t="shared" si="8"/>
        <v>97.259223188405812</v>
      </c>
    </row>
    <row r="162" spans="1:31">
      <c r="B162" s="1" t="s">
        <v>85</v>
      </c>
      <c r="C162" s="1">
        <v>512</v>
      </c>
      <c r="D162">
        <f t="shared" si="9"/>
        <v>48000</v>
      </c>
      <c r="E162" s="1">
        <v>2560</v>
      </c>
      <c r="F162" s="1" t="s">
        <v>15</v>
      </c>
      <c r="G162" s="1" t="s">
        <v>3</v>
      </c>
      <c r="H162" s="1"/>
      <c r="I162" s="2">
        <v>1.375</v>
      </c>
      <c r="J162" s="2">
        <f t="shared" si="8"/>
        <v>91.512087272727285</v>
      </c>
    </row>
    <row r="163" spans="1:31">
      <c r="B163" s="1" t="s">
        <v>85</v>
      </c>
      <c r="C163" s="1">
        <v>512</v>
      </c>
      <c r="D163">
        <f t="shared" si="9"/>
        <v>48000</v>
      </c>
      <c r="E163" s="1">
        <v>1530</v>
      </c>
      <c r="F163" s="1" t="s">
        <v>15</v>
      </c>
      <c r="G163" s="1" t="s">
        <v>3</v>
      </c>
      <c r="H163" s="1"/>
      <c r="I163" s="2">
        <v>0.84099999999999997</v>
      </c>
      <c r="J163" s="2">
        <f t="shared" si="8"/>
        <v>89.420404280618314</v>
      </c>
    </row>
    <row r="164" spans="1:31">
      <c r="B164" s="1" t="s">
        <v>85</v>
      </c>
      <c r="C164" s="1">
        <v>1024</v>
      </c>
      <c r="D164">
        <f t="shared" si="9"/>
        <v>48000</v>
      </c>
      <c r="E164" s="1">
        <v>2816</v>
      </c>
      <c r="F164" s="1" t="s">
        <v>15</v>
      </c>
      <c r="G164" s="1" t="s">
        <v>3</v>
      </c>
      <c r="H164" s="1"/>
      <c r="I164" s="2">
        <v>2.73</v>
      </c>
      <c r="J164" s="2">
        <f t="shared" si="8"/>
        <v>101.40075604395605</v>
      </c>
    </row>
    <row r="165" spans="1:31">
      <c r="B165" s="1" t="s">
        <v>85</v>
      </c>
      <c r="C165" s="1">
        <v>1024</v>
      </c>
      <c r="D165">
        <f t="shared" si="9"/>
        <v>48000</v>
      </c>
      <c r="E165" s="1">
        <v>2048</v>
      </c>
      <c r="F165" s="1" t="s">
        <v>15</v>
      </c>
      <c r="G165" s="1" t="s">
        <v>3</v>
      </c>
      <c r="H165" s="1"/>
      <c r="I165" s="2">
        <v>1.9730000000000001</v>
      </c>
      <c r="J165" s="2">
        <f t="shared" si="8"/>
        <v>102.04084744044603</v>
      </c>
    </row>
    <row r="166" spans="1:31">
      <c r="B166" s="1" t="s">
        <v>85</v>
      </c>
      <c r="C166" s="1">
        <v>1024</v>
      </c>
      <c r="D166">
        <f t="shared" si="9"/>
        <v>48000</v>
      </c>
      <c r="E166" s="1">
        <v>2560</v>
      </c>
      <c r="F166" s="1" t="s">
        <v>15</v>
      </c>
      <c r="G166" s="1" t="s">
        <v>3</v>
      </c>
      <c r="H166" s="1"/>
      <c r="I166" s="2">
        <v>2.5870000000000002</v>
      </c>
      <c r="J166" s="2">
        <f t="shared" si="8"/>
        <v>97.278020873598749</v>
      </c>
    </row>
    <row r="167" spans="1:31">
      <c r="B167" s="1" t="s">
        <v>85</v>
      </c>
      <c r="C167" s="1">
        <v>1024</v>
      </c>
      <c r="D167">
        <f t="shared" si="9"/>
        <v>48000</v>
      </c>
      <c r="E167" s="1">
        <v>1530</v>
      </c>
      <c r="F167" s="1" t="s">
        <v>15</v>
      </c>
      <c r="G167" s="1" t="s">
        <v>3</v>
      </c>
      <c r="H167" s="1"/>
      <c r="I167" s="2">
        <v>1.591</v>
      </c>
      <c r="J167" s="2">
        <f t="shared" si="8"/>
        <v>94.534959145191706</v>
      </c>
    </row>
    <row r="168" spans="1:31">
      <c r="B168" s="1" t="s">
        <v>85</v>
      </c>
      <c r="C168" s="1">
        <v>512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1.7000000000000001E-2</v>
      </c>
      <c r="J168" s="2">
        <f t="shared" si="8"/>
        <v>0.98689505882352946</v>
      </c>
    </row>
    <row r="169" spans="1:31">
      <c r="B169" s="1" t="s">
        <v>85</v>
      </c>
      <c r="C169" s="1">
        <v>1024</v>
      </c>
      <c r="D169" s="1">
        <v>32</v>
      </c>
      <c r="E169" s="1">
        <v>512</v>
      </c>
      <c r="F169" s="1" t="s">
        <v>3</v>
      </c>
      <c r="G169" s="1" t="s">
        <v>15</v>
      </c>
      <c r="H169" s="1"/>
      <c r="I169" s="2">
        <v>1.7000000000000001E-2</v>
      </c>
      <c r="J169" s="2">
        <f t="shared" si="8"/>
        <v>1.9737901176470589</v>
      </c>
    </row>
    <row r="170" spans="1:31">
      <c r="B170" s="1"/>
      <c r="I170" s="2"/>
    </row>
    <row r="171" spans="1:31">
      <c r="B171" s="1"/>
    </row>
    <row r="172" spans="1:31">
      <c r="B172" s="1"/>
      <c r="J172" s="3"/>
    </row>
    <row r="173" spans="1:31">
      <c r="B173" s="1"/>
    </row>
    <row r="174" spans="1:31">
      <c r="A174" t="s">
        <v>1</v>
      </c>
      <c r="B174" s="1"/>
    </row>
    <row r="175" spans="1:31">
      <c r="B175" s="1"/>
      <c r="C175" t="s">
        <v>7</v>
      </c>
      <c r="D175" t="s">
        <v>8</v>
      </c>
      <c r="E175" t="s">
        <v>9</v>
      </c>
      <c r="F175" t="s">
        <v>3</v>
      </c>
      <c r="G175" t="s">
        <v>10</v>
      </c>
      <c r="H175" t="s">
        <v>78</v>
      </c>
      <c r="I175" t="s">
        <v>77</v>
      </c>
      <c r="J175" t="s">
        <v>27</v>
      </c>
      <c r="K175" t="s">
        <v>26</v>
      </c>
      <c r="L175" t="s">
        <v>29</v>
      </c>
      <c r="M175" t="s">
        <v>28</v>
      </c>
      <c r="N175" t="s">
        <v>21</v>
      </c>
      <c r="O175" t="s">
        <v>22</v>
      </c>
      <c r="P175" t="s">
        <v>23</v>
      </c>
      <c r="R175" t="s">
        <v>30</v>
      </c>
      <c r="S175" t="s">
        <v>31</v>
      </c>
      <c r="T175" t="s">
        <v>57</v>
      </c>
      <c r="U175" t="s">
        <v>35</v>
      </c>
      <c r="V175" t="s">
        <v>36</v>
      </c>
      <c r="W175" t="s">
        <v>37</v>
      </c>
      <c r="X175" t="s">
        <v>32</v>
      </c>
    </row>
    <row r="176" spans="1:31">
      <c r="B176" s="1" t="s">
        <v>85</v>
      </c>
      <c r="C176">
        <v>700</v>
      </c>
      <c r="D176">
        <v>161</v>
      </c>
      <c r="E176">
        <v>1</v>
      </c>
      <c r="F176">
        <v>4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1.07</v>
      </c>
      <c r="O176" s="2" t="s">
        <v>55</v>
      </c>
      <c r="P176">
        <v>0.996</v>
      </c>
      <c r="R176" s="4">
        <f>1+ROUNDDOWN((($C176-$H176+2*$J176)/$L176),0)</f>
        <v>341</v>
      </c>
      <c r="S176" s="4">
        <f>1+ROUNDDOWN((($D176-$I176+2*$K176)/$M176),0)</f>
        <v>79</v>
      </c>
      <c r="T176" s="2">
        <f>N176+P176</f>
        <v>2.0659999999999998</v>
      </c>
      <c r="U176" s="2">
        <f t="shared" ref="U176:V207" si="10">(2*$R176*$S176*$F176*$G176*$E176*$I176*$H176)/(N176/1000)/10^12</f>
        <v>0.64452186915887855</v>
      </c>
      <c r="V176" s="2" t="s">
        <v>55</v>
      </c>
      <c r="W176" s="2">
        <f t="shared" ref="W176:W239" si="11">(2*$R176*$S176*$F176*$G176*$E176*$I176*$H176)/(P176/1000)/10^12</f>
        <v>0.69240803212851421</v>
      </c>
      <c r="X176" t="s">
        <v>33</v>
      </c>
      <c r="AA176" s="2"/>
      <c r="AE176" s="2"/>
    </row>
    <row r="177" spans="2:31">
      <c r="B177" s="1" t="s">
        <v>85</v>
      </c>
      <c r="C177">
        <v>700</v>
      </c>
      <c r="D177">
        <v>161</v>
      </c>
      <c r="E177">
        <v>1</v>
      </c>
      <c r="F177">
        <v>8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1.8069999999999999</v>
      </c>
      <c r="O177" s="2" t="s">
        <v>55</v>
      </c>
      <c r="P177">
        <v>1.7969999999999999</v>
      </c>
      <c r="R177" s="4">
        <f t="shared" ref="R177:R240" si="12">1+ROUNDDOWN((($C177-$H177+2*$J177)/$L177),0)</f>
        <v>341</v>
      </c>
      <c r="S177" s="4">
        <f t="shared" ref="S177:S240" si="13">1+ROUNDDOWN((($D177-$I177+2*$K177)/$M177),0)</f>
        <v>79</v>
      </c>
      <c r="T177" s="2">
        <f>N177+P177</f>
        <v>3.6040000000000001</v>
      </c>
      <c r="U177" s="2">
        <f t="shared" si="10"/>
        <v>0.76329651355838402</v>
      </c>
      <c r="V177" s="2" t="s">
        <v>55</v>
      </c>
      <c r="W177" s="2">
        <f t="shared" si="11"/>
        <v>0.76754412910406233</v>
      </c>
      <c r="X177" t="s">
        <v>33</v>
      </c>
      <c r="AA177" s="2"/>
      <c r="AE177" s="2"/>
    </row>
    <row r="178" spans="2:31">
      <c r="B178" s="1" t="s">
        <v>85</v>
      </c>
      <c r="C178">
        <v>700</v>
      </c>
      <c r="D178">
        <v>161</v>
      </c>
      <c r="E178">
        <v>1</v>
      </c>
      <c r="F178">
        <v>16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3.5840000000000001</v>
      </c>
      <c r="O178" s="2" t="s">
        <v>55</v>
      </c>
      <c r="P178">
        <v>3.347</v>
      </c>
      <c r="R178" s="4">
        <f t="shared" si="12"/>
        <v>341</v>
      </c>
      <c r="S178" s="4">
        <f t="shared" si="13"/>
        <v>79</v>
      </c>
      <c r="T178" s="2">
        <f>N178+P178</f>
        <v>6.931</v>
      </c>
      <c r="U178" s="2">
        <f t="shared" si="10"/>
        <v>0.76968571428571431</v>
      </c>
      <c r="V178" s="2" t="s">
        <v>55</v>
      </c>
      <c r="W178" s="2">
        <f t="shared" si="11"/>
        <v>0.82418691365401842</v>
      </c>
      <c r="X178" t="s">
        <v>33</v>
      </c>
      <c r="AA178" s="2"/>
      <c r="AE178" s="2"/>
    </row>
    <row r="179" spans="2:31">
      <c r="B179" s="1" t="s">
        <v>85</v>
      </c>
      <c r="C179">
        <v>700</v>
      </c>
      <c r="D179">
        <v>161</v>
      </c>
      <c r="E179">
        <v>1</v>
      </c>
      <c r="F179">
        <v>32</v>
      </c>
      <c r="G179">
        <v>32</v>
      </c>
      <c r="H179">
        <v>20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6.9989999999999997</v>
      </c>
      <c r="O179" s="2" t="s">
        <v>55</v>
      </c>
      <c r="P179">
        <v>6.6710000000000003</v>
      </c>
      <c r="R179" s="4">
        <f t="shared" si="12"/>
        <v>341</v>
      </c>
      <c r="S179" s="4">
        <f t="shared" si="13"/>
        <v>79</v>
      </c>
      <c r="T179" s="2">
        <f>N179+P179</f>
        <v>13.67</v>
      </c>
      <c r="U179" s="2">
        <f t="shared" si="10"/>
        <v>0.78827078154022001</v>
      </c>
      <c r="V179" s="2" t="s">
        <v>55</v>
      </c>
      <c r="W179" s="2">
        <f t="shared" si="11"/>
        <v>0.82702851146754619</v>
      </c>
      <c r="X179" t="s">
        <v>33</v>
      </c>
      <c r="AA179" s="2"/>
      <c r="AE179" s="2"/>
    </row>
    <row r="180" spans="2:31">
      <c r="B180" s="1" t="s">
        <v>85</v>
      </c>
      <c r="C180">
        <v>341</v>
      </c>
      <c r="D180">
        <v>79</v>
      </c>
      <c r="E180">
        <v>32</v>
      </c>
      <c r="F180">
        <v>4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0.19400000000000001</v>
      </c>
      <c r="O180" s="2">
        <v>2.5350000000000001</v>
      </c>
      <c r="P180">
        <v>0.47599999999999998</v>
      </c>
      <c r="R180" s="4">
        <f t="shared" si="12"/>
        <v>166</v>
      </c>
      <c r="S180" s="4">
        <f t="shared" si="13"/>
        <v>38</v>
      </c>
      <c r="T180" s="2">
        <f>N180+O180+P180</f>
        <v>3.2050000000000001</v>
      </c>
      <c r="U180" s="2">
        <f t="shared" si="10"/>
        <v>13.318334020618556</v>
      </c>
      <c r="V180" s="2">
        <f>(2*$R180*$S180*$F180*$G180*$E180*$I180*$H180)/(O180/1000)/10^12</f>
        <v>1.0192334516765287</v>
      </c>
      <c r="W180" s="2">
        <f t="shared" si="11"/>
        <v>5.4280605042016807</v>
      </c>
      <c r="X180" t="s">
        <v>33</v>
      </c>
      <c r="AA180" s="2"/>
      <c r="AE180" s="2"/>
    </row>
    <row r="181" spans="2:31">
      <c r="B181" s="1" t="s">
        <v>85</v>
      </c>
      <c r="C181">
        <v>341</v>
      </c>
      <c r="D181">
        <v>79</v>
      </c>
      <c r="E181">
        <v>32</v>
      </c>
      <c r="F181">
        <v>8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0.29699999999999999</v>
      </c>
      <c r="O181" s="2">
        <v>2.984</v>
      </c>
      <c r="P181">
        <v>0.84499999999999997</v>
      </c>
      <c r="R181" s="4">
        <f t="shared" si="12"/>
        <v>166</v>
      </c>
      <c r="S181" s="4">
        <f t="shared" si="13"/>
        <v>38</v>
      </c>
      <c r="T181" s="2">
        <f t="shared" ref="T181:T183" si="14">N181+O181+P181</f>
        <v>4.1260000000000003</v>
      </c>
      <c r="U181" s="2">
        <f t="shared" si="10"/>
        <v>17.399035690235689</v>
      </c>
      <c r="V181" s="2">
        <f>(2*$R181*$S181*$F181*$G181*$E181*$I181*$H181)/(O181/1000)/10^12</f>
        <v>1.7317404825737266</v>
      </c>
      <c r="W181" s="2">
        <f t="shared" si="11"/>
        <v>6.1154007100591716</v>
      </c>
      <c r="X181" t="s">
        <v>33</v>
      </c>
      <c r="AA181" s="2"/>
      <c r="AE181" s="2"/>
    </row>
    <row r="182" spans="2:31">
      <c r="B182" s="1" t="s">
        <v>85</v>
      </c>
      <c r="C182">
        <v>341</v>
      </c>
      <c r="D182">
        <v>79</v>
      </c>
      <c r="E182">
        <v>32</v>
      </c>
      <c r="F182">
        <v>16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0.498</v>
      </c>
      <c r="O182" s="2">
        <v>5.891</v>
      </c>
      <c r="P182">
        <v>1.6060000000000001</v>
      </c>
      <c r="R182" s="4">
        <f t="shared" si="12"/>
        <v>166</v>
      </c>
      <c r="S182" s="4">
        <f t="shared" si="13"/>
        <v>38</v>
      </c>
      <c r="T182" s="2">
        <f t="shared" si="14"/>
        <v>7.9950000000000001</v>
      </c>
      <c r="U182" s="2">
        <f t="shared" si="10"/>
        <v>20.753066666666669</v>
      </c>
      <c r="V182" s="2">
        <f>(2*$R182*$S182*$F182*$G182*$E182*$I182*$H182)/(O182/1000)/10^12</f>
        <v>1.7543756917331521</v>
      </c>
      <c r="W182" s="2">
        <f t="shared" si="11"/>
        <v>6.4352597758405974</v>
      </c>
      <c r="X182" t="s">
        <v>33</v>
      </c>
      <c r="AA182" s="2"/>
      <c r="AE182" s="2"/>
    </row>
    <row r="183" spans="2:31">
      <c r="B183" s="1" t="s">
        <v>85</v>
      </c>
      <c r="C183">
        <v>341</v>
      </c>
      <c r="D183">
        <v>79</v>
      </c>
      <c r="E183">
        <v>32</v>
      </c>
      <c r="F183">
        <v>32</v>
      </c>
      <c r="G183">
        <v>32</v>
      </c>
      <c r="H183">
        <v>10</v>
      </c>
      <c r="I183">
        <v>5</v>
      </c>
      <c r="J183">
        <v>0</v>
      </c>
      <c r="K183">
        <v>0</v>
      </c>
      <c r="L183">
        <v>2</v>
      </c>
      <c r="M183">
        <v>2</v>
      </c>
      <c r="N183" s="2">
        <v>0.97199999999999998</v>
      </c>
      <c r="O183" s="2">
        <v>9.6170000000000009</v>
      </c>
      <c r="P183">
        <v>3.1779999999999999</v>
      </c>
      <c r="R183" s="4">
        <f t="shared" si="12"/>
        <v>166</v>
      </c>
      <c r="S183" s="4">
        <f t="shared" si="13"/>
        <v>38</v>
      </c>
      <c r="T183" s="2">
        <f t="shared" si="14"/>
        <v>13.766999999999999</v>
      </c>
      <c r="U183" s="2">
        <f t="shared" si="10"/>
        <v>21.26548806584362</v>
      </c>
      <c r="V183" s="2">
        <f>(2*$R183*$S183*$F183*$G183*$E183*$I183*$H183)/(O183/1000)/10^12</f>
        <v>2.1493245710720599</v>
      </c>
      <c r="W183" s="2">
        <f t="shared" si="11"/>
        <v>6.5041077407174326</v>
      </c>
      <c r="X183" t="s">
        <v>33</v>
      </c>
      <c r="AA183" s="2"/>
      <c r="AE183" s="2"/>
    </row>
    <row r="184" spans="2:31">
      <c r="B184" s="1" t="s">
        <v>87</v>
      </c>
      <c r="C184">
        <v>480</v>
      </c>
      <c r="D184">
        <v>48</v>
      </c>
      <c r="E184">
        <v>1</v>
      </c>
      <c r="F184">
        <v>16</v>
      </c>
      <c r="G184">
        <v>16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0.39300000000000002</v>
      </c>
      <c r="O184" s="2" t="s">
        <v>55</v>
      </c>
      <c r="P184">
        <v>1.9610000000000001</v>
      </c>
      <c r="R184" s="4">
        <f t="shared" si="12"/>
        <v>480</v>
      </c>
      <c r="S184" s="4">
        <f t="shared" si="13"/>
        <v>48</v>
      </c>
      <c r="T184" s="2">
        <f>N184+P184</f>
        <v>2.3540000000000001</v>
      </c>
      <c r="U184" s="2">
        <f t="shared" si="10"/>
        <v>0.27014839694656489</v>
      </c>
      <c r="V184" s="2" t="s">
        <v>55</v>
      </c>
      <c r="W184" s="2">
        <f t="shared" si="11"/>
        <v>5.4139887812340637E-2</v>
      </c>
      <c r="X184" t="s">
        <v>33</v>
      </c>
      <c r="AA184" s="2"/>
      <c r="AE184" s="2"/>
    </row>
    <row r="185" spans="2:31">
      <c r="B185" s="1" t="s">
        <v>87</v>
      </c>
      <c r="C185">
        <v>240</v>
      </c>
      <c r="D185">
        <v>24</v>
      </c>
      <c r="E185">
        <v>16</v>
      </c>
      <c r="F185">
        <v>16</v>
      </c>
      <c r="G185">
        <v>32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0.129</v>
      </c>
      <c r="O185" s="2">
        <v>0.127</v>
      </c>
      <c r="P185">
        <v>0.72799999999999998</v>
      </c>
      <c r="R185" s="4">
        <f t="shared" si="12"/>
        <v>240</v>
      </c>
      <c r="S185" s="4">
        <f t="shared" si="13"/>
        <v>24</v>
      </c>
      <c r="T185" s="2">
        <f>N185+O185+P185</f>
        <v>0.98399999999999999</v>
      </c>
      <c r="U185" s="2">
        <f t="shared" si="10"/>
        <v>6.5840818604651172</v>
      </c>
      <c r="V185" s="2">
        <f>(2*$R185*$S185*$F185*$G185*$E185*$I185*$H185)/(O185/1000)/10^12</f>
        <v>6.6877681889763778</v>
      </c>
      <c r="W185" s="2">
        <f t="shared" si="11"/>
        <v>1.1666848351648351</v>
      </c>
      <c r="X185" t="s">
        <v>33</v>
      </c>
      <c r="AA185" s="2"/>
      <c r="AE185" s="2"/>
    </row>
    <row r="186" spans="2:31">
      <c r="B186" s="1" t="s">
        <v>87</v>
      </c>
      <c r="C186">
        <v>120</v>
      </c>
      <c r="D186">
        <v>12</v>
      </c>
      <c r="E186">
        <v>32</v>
      </c>
      <c r="F186">
        <v>16</v>
      </c>
      <c r="G186">
        <v>64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0.06</v>
      </c>
      <c r="O186" s="2">
        <v>8.5999999999999993E-2</v>
      </c>
      <c r="P186">
        <v>0.61799999999999999</v>
      </c>
      <c r="R186" s="4">
        <f t="shared" si="12"/>
        <v>120</v>
      </c>
      <c r="S186" s="4">
        <f t="shared" si="13"/>
        <v>12</v>
      </c>
      <c r="T186" s="2">
        <f t="shared" ref="T186:T187" si="15">N186+O186+P186</f>
        <v>0.76400000000000001</v>
      </c>
      <c r="U186" s="2">
        <f t="shared" si="10"/>
        <v>14.155776000000001</v>
      </c>
      <c r="V186" s="2">
        <f>(2*$R186*$S186*$F186*$G186*$E186*$I186*$H186)/(O186/1000)/10^12</f>
        <v>9.876122790697675</v>
      </c>
      <c r="W186" s="2">
        <f t="shared" si="11"/>
        <v>1.3743471844660196</v>
      </c>
      <c r="X186" t="s">
        <v>33</v>
      </c>
      <c r="AA186" s="2"/>
      <c r="AE186" s="2"/>
    </row>
    <row r="187" spans="2:31">
      <c r="B187" s="1" t="s">
        <v>87</v>
      </c>
      <c r="C187">
        <v>60</v>
      </c>
      <c r="D187">
        <v>6</v>
      </c>
      <c r="E187">
        <v>64</v>
      </c>
      <c r="F187">
        <v>16</v>
      </c>
      <c r="G187">
        <v>128</v>
      </c>
      <c r="H187">
        <v>3</v>
      </c>
      <c r="I187">
        <v>3</v>
      </c>
      <c r="J187">
        <v>1</v>
      </c>
      <c r="K187">
        <v>1</v>
      </c>
      <c r="L187">
        <v>1</v>
      </c>
      <c r="M187">
        <v>1</v>
      </c>
      <c r="N187" s="2">
        <v>4.5999999999999999E-2</v>
      </c>
      <c r="O187" s="2">
        <v>7.0000000000000007E-2</v>
      </c>
      <c r="P187">
        <v>0.15</v>
      </c>
      <c r="R187" s="4">
        <f t="shared" si="12"/>
        <v>60</v>
      </c>
      <c r="S187" s="4">
        <f t="shared" si="13"/>
        <v>6</v>
      </c>
      <c r="T187" s="2">
        <f t="shared" si="15"/>
        <v>0.26600000000000001</v>
      </c>
      <c r="U187" s="2">
        <f t="shared" si="10"/>
        <v>18.464055652173915</v>
      </c>
      <c r="V187" s="2">
        <f>(2*$R187*$S187*$F187*$G187*$E187*$I187*$H187)/(O187/1000)/10^12</f>
        <v>12.133522285714285</v>
      </c>
      <c r="W187" s="2">
        <f t="shared" si="11"/>
        <v>5.6623104000000009</v>
      </c>
      <c r="X187" t="s">
        <v>33</v>
      </c>
      <c r="AA187" s="2"/>
      <c r="AE187" s="2"/>
    </row>
    <row r="188" spans="2:31">
      <c r="B188" s="1" t="s">
        <v>88</v>
      </c>
      <c r="C188">
        <v>108</v>
      </c>
      <c r="D188">
        <v>108</v>
      </c>
      <c r="E188">
        <v>3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2</v>
      </c>
      <c r="M188">
        <v>2</v>
      </c>
      <c r="N188" s="2">
        <v>6.7000000000000004E-2</v>
      </c>
      <c r="O188" s="2" t="s">
        <v>55</v>
      </c>
      <c r="P188">
        <v>0.36799999999999999</v>
      </c>
      <c r="R188" s="4">
        <f t="shared" si="12"/>
        <v>54</v>
      </c>
      <c r="S188" s="4">
        <f t="shared" si="13"/>
        <v>54</v>
      </c>
      <c r="T188" s="2">
        <f>N188+P188</f>
        <v>0.435</v>
      </c>
      <c r="U188" s="2">
        <f t="shared" si="10"/>
        <v>1.2033069850746267</v>
      </c>
      <c r="V188" s="2" t="s">
        <v>55</v>
      </c>
      <c r="W188" s="2">
        <f t="shared" si="11"/>
        <v>0.21908034782608696</v>
      </c>
      <c r="X188" t="s">
        <v>33</v>
      </c>
      <c r="AA188" s="2"/>
      <c r="AE188" s="2"/>
    </row>
    <row r="189" spans="2:31">
      <c r="B189" s="1" t="s">
        <v>88</v>
      </c>
      <c r="C189">
        <v>54</v>
      </c>
      <c r="D189">
        <v>54</v>
      </c>
      <c r="E189">
        <v>64</v>
      </c>
      <c r="F189">
        <v>8</v>
      </c>
      <c r="G189">
        <v>64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9.0999999999999998E-2</v>
      </c>
      <c r="O189" s="2">
        <v>0.09</v>
      </c>
      <c r="P189">
        <v>0.435</v>
      </c>
      <c r="R189" s="4">
        <f t="shared" si="12"/>
        <v>54</v>
      </c>
      <c r="S189" s="4">
        <f t="shared" si="13"/>
        <v>54</v>
      </c>
      <c r="T189" s="2">
        <f>N189+O189+P189</f>
        <v>0.61599999999999999</v>
      </c>
      <c r="U189" s="2">
        <f t="shared" si="10"/>
        <v>18.900294329670327</v>
      </c>
      <c r="V189" s="2">
        <f>(2*$R189*$S189*$F189*$G189*$E189*$I189*$H189)/(O189/1000)/10^12</f>
        <v>19.110297599999999</v>
      </c>
      <c r="W189" s="2">
        <f t="shared" si="11"/>
        <v>3.9538546758620687</v>
      </c>
      <c r="X189" t="s">
        <v>33</v>
      </c>
      <c r="AA189" s="2"/>
      <c r="AE189" s="2"/>
    </row>
    <row r="190" spans="2:31">
      <c r="B190" s="1" t="s">
        <v>88</v>
      </c>
      <c r="C190">
        <v>27</v>
      </c>
      <c r="D190">
        <v>27</v>
      </c>
      <c r="E190">
        <v>128</v>
      </c>
      <c r="F190">
        <v>8</v>
      </c>
      <c r="G190">
        <v>128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7.9000000000000001E-2</v>
      </c>
      <c r="O190" s="2">
        <v>7.9000000000000001E-2</v>
      </c>
      <c r="P190">
        <v>0.26800000000000002</v>
      </c>
      <c r="R190" s="4">
        <f t="shared" si="12"/>
        <v>27</v>
      </c>
      <c r="S190" s="4">
        <f t="shared" si="13"/>
        <v>27</v>
      </c>
      <c r="T190" s="2">
        <f t="shared" ref="T190:T192" si="16">N190+O190+P190</f>
        <v>0.42600000000000005</v>
      </c>
      <c r="U190" s="2">
        <f t="shared" si="10"/>
        <v>21.77122511392405</v>
      </c>
      <c r="V190" s="2">
        <f>(2*$R190*$S190*$F190*$G190*$E190*$I190*$H190)/(O190/1000)/10^12</f>
        <v>21.77122511392405</v>
      </c>
      <c r="W190" s="2">
        <f t="shared" si="11"/>
        <v>6.4176372537313426</v>
      </c>
      <c r="X190" t="s">
        <v>33</v>
      </c>
      <c r="AA190" s="2"/>
      <c r="AE190" s="2"/>
    </row>
    <row r="191" spans="2:31">
      <c r="B191" s="1" t="s">
        <v>88</v>
      </c>
      <c r="C191">
        <v>14</v>
      </c>
      <c r="D191">
        <v>14</v>
      </c>
      <c r="E191">
        <v>128</v>
      </c>
      <c r="F191">
        <v>8</v>
      </c>
      <c r="G191">
        <v>256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7.2999999999999995E-2</v>
      </c>
      <c r="O191" s="2">
        <v>0.121</v>
      </c>
      <c r="P191">
        <v>0.13600000000000001</v>
      </c>
      <c r="R191" s="4">
        <f t="shared" si="12"/>
        <v>14</v>
      </c>
      <c r="S191" s="4">
        <f t="shared" si="13"/>
        <v>14</v>
      </c>
      <c r="T191" s="2">
        <f t="shared" si="16"/>
        <v>0.33</v>
      </c>
      <c r="U191" s="2">
        <f t="shared" si="10"/>
        <v>12.669096328767123</v>
      </c>
      <c r="V191" s="2">
        <f>(2*$R191*$S191*$F191*$G191*$E191*$I191*$H191)/(O191/1000)/10^12</f>
        <v>7.6433391074380168</v>
      </c>
      <c r="W191" s="2">
        <f t="shared" si="11"/>
        <v>6.8003237647058832</v>
      </c>
      <c r="X191" t="s">
        <v>33</v>
      </c>
      <c r="AA191" s="2"/>
      <c r="AE191" s="2"/>
    </row>
    <row r="192" spans="2:31">
      <c r="B192" s="1" t="s">
        <v>88</v>
      </c>
      <c r="C192">
        <v>7</v>
      </c>
      <c r="D192">
        <v>7</v>
      </c>
      <c r="E192">
        <v>256</v>
      </c>
      <c r="F192">
        <v>8</v>
      </c>
      <c r="G192">
        <v>512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0.13200000000000001</v>
      </c>
      <c r="O192" s="2">
        <v>0.23</v>
      </c>
      <c r="P192">
        <v>9.1999999999999998E-2</v>
      </c>
      <c r="R192" s="4">
        <f t="shared" si="12"/>
        <v>7</v>
      </c>
      <c r="S192" s="4">
        <f t="shared" si="13"/>
        <v>7</v>
      </c>
      <c r="T192" s="2">
        <f t="shared" si="16"/>
        <v>0.45399999999999996</v>
      </c>
      <c r="U192" s="2">
        <f t="shared" si="10"/>
        <v>7.0063941818181821</v>
      </c>
      <c r="V192" s="2">
        <f>(2*$R192*$S192*$F192*$G192*$E192*$I192*$H192)/(O192/1000)/10^12</f>
        <v>4.0210610086956518</v>
      </c>
      <c r="W192" s="2">
        <f t="shared" si="11"/>
        <v>10.05265252173913</v>
      </c>
      <c r="X192" t="s">
        <v>33</v>
      </c>
      <c r="AA192" s="2"/>
      <c r="AE192" s="2"/>
    </row>
    <row r="193" spans="2:31">
      <c r="B193" s="1" t="s">
        <v>89</v>
      </c>
      <c r="C193">
        <v>224</v>
      </c>
      <c r="D193">
        <v>224</v>
      </c>
      <c r="E193">
        <v>3</v>
      </c>
      <c r="F193">
        <v>8</v>
      </c>
      <c r="G193">
        <v>64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0.54100000000000004</v>
      </c>
      <c r="O193" s="2" t="s">
        <v>55</v>
      </c>
      <c r="P193">
        <v>2.0110000000000001</v>
      </c>
      <c r="R193" s="4">
        <f t="shared" si="12"/>
        <v>224</v>
      </c>
      <c r="S193" s="4">
        <f t="shared" si="13"/>
        <v>224</v>
      </c>
      <c r="T193" s="2">
        <f>N193+P193</f>
        <v>2.552</v>
      </c>
      <c r="U193" s="2">
        <f t="shared" si="10"/>
        <v>2.5642625656192237</v>
      </c>
      <c r="V193" s="2" t="s">
        <v>55</v>
      </c>
      <c r="W193" s="2">
        <f t="shared" si="11"/>
        <v>0.68983890999502717</v>
      </c>
      <c r="X193" t="s">
        <v>33</v>
      </c>
      <c r="AA193" s="2"/>
      <c r="AE193" s="2"/>
    </row>
    <row r="194" spans="2:31">
      <c r="B194" s="1" t="s">
        <v>89</v>
      </c>
      <c r="C194">
        <v>112</v>
      </c>
      <c r="D194">
        <v>112</v>
      </c>
      <c r="E194">
        <v>64</v>
      </c>
      <c r="F194">
        <v>8</v>
      </c>
      <c r="G194">
        <v>128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0.29299999999999998</v>
      </c>
      <c r="O194" s="2">
        <v>0.39200000000000002</v>
      </c>
      <c r="P194">
        <v>1.923</v>
      </c>
      <c r="R194" s="4">
        <f t="shared" si="12"/>
        <v>112</v>
      </c>
      <c r="S194" s="4">
        <f t="shared" si="13"/>
        <v>112</v>
      </c>
      <c r="T194" s="2">
        <f>N194+O194+P194</f>
        <v>2.6080000000000001</v>
      </c>
      <c r="U194" s="2">
        <f t="shared" si="10"/>
        <v>50.503428368600687</v>
      </c>
      <c r="V194" s="2">
        <f>(2*$R194*$S194*$F194*$G194*$E194*$I194*$H194)/(O194/1000)/10^12</f>
        <v>37.748735999999994</v>
      </c>
      <c r="W194" s="2">
        <f t="shared" si="11"/>
        <v>7.695010146645866</v>
      </c>
      <c r="X194" t="s">
        <v>33</v>
      </c>
      <c r="AA194" s="2"/>
      <c r="AE194" s="2"/>
    </row>
    <row r="195" spans="2:31">
      <c r="B195" s="1" t="s">
        <v>89</v>
      </c>
      <c r="C195">
        <f>112/2</f>
        <v>56</v>
      </c>
      <c r="D195">
        <v>56</v>
      </c>
      <c r="E195">
        <v>128</v>
      </c>
      <c r="F195">
        <v>8</v>
      </c>
      <c r="G195">
        <v>256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0.248</v>
      </c>
      <c r="O195" s="2">
        <v>0.28199999999999997</v>
      </c>
      <c r="P195">
        <v>0.753</v>
      </c>
      <c r="R195" s="4">
        <f t="shared" si="12"/>
        <v>56</v>
      </c>
      <c r="S195" s="4">
        <f t="shared" si="13"/>
        <v>56</v>
      </c>
      <c r="T195" s="2">
        <f t="shared" ref="T195:T198" si="17">N195+O195+P195</f>
        <v>1.2829999999999999</v>
      </c>
      <c r="U195" s="2">
        <f t="shared" si="10"/>
        <v>59.667356903225802</v>
      </c>
      <c r="V195" s="2">
        <f>(2*$R195*$S195*$F195*$G195*$E195*$I195*$H195)/(O195/1000)/10^12</f>
        <v>52.473420255319155</v>
      </c>
      <c r="W195" s="2">
        <f t="shared" si="11"/>
        <v>19.651400414342628</v>
      </c>
      <c r="X195" t="s">
        <v>33</v>
      </c>
      <c r="AA195" s="2"/>
      <c r="AE195" s="2"/>
    </row>
    <row r="196" spans="2:31">
      <c r="B196" s="1" t="s">
        <v>89</v>
      </c>
      <c r="C196">
        <f>56/2</f>
        <v>28</v>
      </c>
      <c r="D196">
        <v>28</v>
      </c>
      <c r="E196">
        <v>256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0.27100000000000002</v>
      </c>
      <c r="O196" s="2">
        <v>0.254</v>
      </c>
      <c r="P196">
        <v>0.6</v>
      </c>
      <c r="R196" s="4">
        <f t="shared" si="12"/>
        <v>28</v>
      </c>
      <c r="S196" s="4">
        <f t="shared" si="13"/>
        <v>28</v>
      </c>
      <c r="T196" s="2">
        <f t="shared" si="17"/>
        <v>1.125</v>
      </c>
      <c r="U196" s="2">
        <f t="shared" si="10"/>
        <v>54.603337682656822</v>
      </c>
      <c r="V196" s="2">
        <f>(2*$R196*$S196*$F196*$G196*$E196*$I196*$H196)/(O196/1000)/10^12</f>
        <v>58.257891779527561</v>
      </c>
      <c r="W196" s="2">
        <f t="shared" si="11"/>
        <v>24.662507520000005</v>
      </c>
      <c r="X196" t="s">
        <v>33</v>
      </c>
      <c r="AA196" s="2"/>
      <c r="AE196" s="2"/>
    </row>
    <row r="197" spans="2:31">
      <c r="B197" s="1" t="s">
        <v>89</v>
      </c>
      <c r="C197">
        <v>14</v>
      </c>
      <c r="D197">
        <v>14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0.25700000000000001</v>
      </c>
      <c r="O197" s="2">
        <v>0.247</v>
      </c>
      <c r="P197">
        <v>0.36699999999999999</v>
      </c>
      <c r="R197" s="4">
        <f t="shared" si="12"/>
        <v>14</v>
      </c>
      <c r="S197" s="4">
        <f t="shared" si="13"/>
        <v>14</v>
      </c>
      <c r="T197" s="2">
        <f t="shared" si="17"/>
        <v>0.871</v>
      </c>
      <c r="U197" s="2">
        <f t="shared" si="10"/>
        <v>28.788919284046692</v>
      </c>
      <c r="V197" s="2">
        <f>(2*$R197*$S197*$F197*$G197*$E197*$I197*$H197)/(O197/1000)/10^12</f>
        <v>29.954462574898784</v>
      </c>
      <c r="W197" s="2">
        <f t="shared" si="11"/>
        <v>20.160087891008175</v>
      </c>
      <c r="X197" t="s">
        <v>33</v>
      </c>
      <c r="AA197" s="2"/>
      <c r="AE197" s="2"/>
    </row>
    <row r="198" spans="2:31">
      <c r="B198" s="1" t="s">
        <v>89</v>
      </c>
      <c r="C198">
        <v>7</v>
      </c>
      <c r="D198">
        <v>7</v>
      </c>
      <c r="E198">
        <v>512</v>
      </c>
      <c r="F198">
        <v>8</v>
      </c>
      <c r="G198">
        <v>512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0.253</v>
      </c>
      <c r="O198" s="2">
        <v>0.24199999999999999</v>
      </c>
      <c r="P198">
        <v>0.13800000000000001</v>
      </c>
      <c r="R198" s="4">
        <f t="shared" si="12"/>
        <v>7</v>
      </c>
      <c r="S198" s="4">
        <f t="shared" si="13"/>
        <v>7</v>
      </c>
      <c r="T198" s="2">
        <f t="shared" si="17"/>
        <v>0.63300000000000001</v>
      </c>
      <c r="U198" s="2">
        <f t="shared" si="10"/>
        <v>7.3110200158102767</v>
      </c>
      <c r="V198" s="2">
        <f>(2*$R198*$S198*$F198*$G198*$E198*$I198*$H198)/(O198/1000)/10^12</f>
        <v>7.6433391074380168</v>
      </c>
      <c r="W198" s="2">
        <f t="shared" si="11"/>
        <v>13.403536695652171</v>
      </c>
      <c r="X198" t="s">
        <v>33</v>
      </c>
      <c r="AA198" s="2"/>
      <c r="AE198" s="2"/>
    </row>
    <row r="199" spans="2:31">
      <c r="B199" s="1" t="s">
        <v>89</v>
      </c>
      <c r="C199">
        <v>224</v>
      </c>
      <c r="D199">
        <v>224</v>
      </c>
      <c r="E199">
        <v>3</v>
      </c>
      <c r="F199">
        <v>16</v>
      </c>
      <c r="G199">
        <v>64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1.0580000000000001</v>
      </c>
      <c r="O199" s="2" t="s">
        <v>55</v>
      </c>
      <c r="P199">
        <v>3.1160000000000001</v>
      </c>
      <c r="R199" s="4">
        <f t="shared" si="12"/>
        <v>224</v>
      </c>
      <c r="S199" s="4">
        <f t="shared" si="13"/>
        <v>224</v>
      </c>
      <c r="T199" s="2">
        <f>N199+P199</f>
        <v>4.1740000000000004</v>
      </c>
      <c r="U199" s="2">
        <f t="shared" si="10"/>
        <v>2.6224310926275991</v>
      </c>
      <c r="V199" s="2" t="s">
        <v>55</v>
      </c>
      <c r="W199" s="2">
        <f t="shared" si="11"/>
        <v>0.8904146649550706</v>
      </c>
      <c r="X199" t="s">
        <v>33</v>
      </c>
      <c r="AA199" s="2"/>
      <c r="AE199" s="2"/>
    </row>
    <row r="200" spans="2:31">
      <c r="B200" s="1" t="s">
        <v>89</v>
      </c>
      <c r="C200">
        <v>112</v>
      </c>
      <c r="D200">
        <v>112</v>
      </c>
      <c r="E200">
        <v>64</v>
      </c>
      <c r="F200">
        <v>16</v>
      </c>
      <c r="G200">
        <v>128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0.56299999999999994</v>
      </c>
      <c r="O200" s="2">
        <v>0.76</v>
      </c>
      <c r="P200">
        <v>2.9209999999999998</v>
      </c>
      <c r="R200" s="4">
        <f t="shared" si="12"/>
        <v>112</v>
      </c>
      <c r="S200" s="4">
        <f t="shared" si="13"/>
        <v>112</v>
      </c>
      <c r="T200" s="2">
        <f>N200+O200+P200</f>
        <v>4.2439999999999998</v>
      </c>
      <c r="U200" s="2">
        <f t="shared" si="10"/>
        <v>52.566623488454709</v>
      </c>
      <c r="V200" s="2">
        <f>(2*$R200*$S200*$F200*$G200*$E200*$I200*$H200)/(O200/1000)/10^12</f>
        <v>38.940801347368421</v>
      </c>
      <c r="W200" s="2">
        <f t="shared" si="11"/>
        <v>10.131807266004794</v>
      </c>
      <c r="X200" t="s">
        <v>33</v>
      </c>
      <c r="AA200" s="2"/>
      <c r="AE200" s="2"/>
    </row>
    <row r="201" spans="2:31">
      <c r="B201" s="1" t="s">
        <v>89</v>
      </c>
      <c r="C201">
        <f>112/2</f>
        <v>56</v>
      </c>
      <c r="D201">
        <v>56</v>
      </c>
      <c r="E201">
        <v>128</v>
      </c>
      <c r="F201">
        <v>16</v>
      </c>
      <c r="G201">
        <v>256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0.42099999999999999</v>
      </c>
      <c r="O201" s="2">
        <v>0.439</v>
      </c>
      <c r="P201">
        <v>1.141</v>
      </c>
      <c r="R201" s="4">
        <f t="shared" si="12"/>
        <v>56</v>
      </c>
      <c r="S201" s="4">
        <f t="shared" si="13"/>
        <v>56</v>
      </c>
      <c r="T201" s="2">
        <f t="shared" ref="T201:T204" si="18">N201+O201+P201</f>
        <v>2.0009999999999999</v>
      </c>
      <c r="U201" s="2">
        <f t="shared" si="10"/>
        <v>70.296933548693588</v>
      </c>
      <c r="V201" s="2">
        <f>(2*$R201*$S201*$F201*$G201*$E201*$I201*$H201)/(O201/1000)/10^12</f>
        <v>67.414599143507971</v>
      </c>
      <c r="W201" s="2">
        <f t="shared" si="11"/>
        <v>25.937781791411037</v>
      </c>
      <c r="X201" t="s">
        <v>33</v>
      </c>
      <c r="AA201" s="2"/>
      <c r="AE201" s="2"/>
    </row>
    <row r="202" spans="2:31">
      <c r="B202" s="1" t="s">
        <v>89</v>
      </c>
      <c r="C202">
        <f>56/2</f>
        <v>28</v>
      </c>
      <c r="D202">
        <v>28</v>
      </c>
      <c r="E202">
        <v>256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0.41599999999999998</v>
      </c>
      <c r="O202" s="2">
        <v>0.48499999999999999</v>
      </c>
      <c r="P202">
        <v>1.1180000000000001</v>
      </c>
      <c r="R202" s="4">
        <f t="shared" si="12"/>
        <v>28</v>
      </c>
      <c r="S202" s="4">
        <f t="shared" si="13"/>
        <v>28</v>
      </c>
      <c r="T202" s="2">
        <f t="shared" si="18"/>
        <v>2.0190000000000001</v>
      </c>
      <c r="U202" s="2">
        <f t="shared" si="10"/>
        <v>71.141848615384632</v>
      </c>
      <c r="V202" s="2">
        <f>(2*$R202*$S202*$F202*$G202*$E202*$I202*$H202)/(O202/1000)/10^12</f>
        <v>61.020637162886601</v>
      </c>
      <c r="W202" s="2">
        <f t="shared" si="11"/>
        <v>26.471385531305902</v>
      </c>
      <c r="X202" t="s">
        <v>33</v>
      </c>
      <c r="AA202" s="2"/>
      <c r="AE202" s="2"/>
    </row>
    <row r="203" spans="2:31">
      <c r="B203" s="1" t="s">
        <v>89</v>
      </c>
      <c r="C203">
        <v>14</v>
      </c>
      <c r="D203">
        <v>14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0.26600000000000001</v>
      </c>
      <c r="O203" s="2">
        <v>0.25700000000000001</v>
      </c>
      <c r="P203">
        <v>0.61899999999999999</v>
      </c>
      <c r="R203" s="4">
        <f t="shared" si="12"/>
        <v>14</v>
      </c>
      <c r="S203" s="4">
        <f t="shared" si="13"/>
        <v>14</v>
      </c>
      <c r="T203" s="2">
        <f t="shared" si="18"/>
        <v>1.1419999999999999</v>
      </c>
      <c r="U203" s="2">
        <f t="shared" si="10"/>
        <v>55.629716210526311</v>
      </c>
      <c r="V203" s="2">
        <f>(2*$R203*$S203*$F203*$G203*$E203*$I203*$H203)/(O203/1000)/10^12</f>
        <v>57.577838568093384</v>
      </c>
      <c r="W203" s="2">
        <f t="shared" si="11"/>
        <v>23.90550001938611</v>
      </c>
      <c r="X203" t="s">
        <v>33</v>
      </c>
      <c r="AA203" s="2"/>
      <c r="AE203" s="2"/>
    </row>
    <row r="204" spans="2:31">
      <c r="B204" s="1" t="s">
        <v>89</v>
      </c>
      <c r="C204">
        <v>7</v>
      </c>
      <c r="D204">
        <v>7</v>
      </c>
      <c r="E204">
        <v>512</v>
      </c>
      <c r="F204">
        <v>16</v>
      </c>
      <c r="G204">
        <v>512</v>
      </c>
      <c r="H204">
        <v>3</v>
      </c>
      <c r="I204">
        <v>3</v>
      </c>
      <c r="J204">
        <v>1</v>
      </c>
      <c r="K204">
        <v>1</v>
      </c>
      <c r="L204">
        <v>1</v>
      </c>
      <c r="M204">
        <v>1</v>
      </c>
      <c r="N204" s="2">
        <v>0.254</v>
      </c>
      <c r="O204" s="2">
        <v>0.24399999999999999</v>
      </c>
      <c r="P204">
        <v>0.19700000000000001</v>
      </c>
      <c r="R204" s="4">
        <f t="shared" si="12"/>
        <v>7</v>
      </c>
      <c r="S204" s="4">
        <f t="shared" si="13"/>
        <v>7</v>
      </c>
      <c r="T204" s="2">
        <f t="shared" si="18"/>
        <v>0.69500000000000006</v>
      </c>
      <c r="U204" s="2">
        <f t="shared" si="10"/>
        <v>14.56447294488189</v>
      </c>
      <c r="V204" s="2">
        <f>(2*$R204*$S204*$F204*$G204*$E204*$I204*$H204)/(O204/1000)/10^12</f>
        <v>15.161377573770492</v>
      </c>
      <c r="W204" s="2">
        <f t="shared" si="11"/>
        <v>18.778559025380709</v>
      </c>
      <c r="X204" t="s">
        <v>33</v>
      </c>
      <c r="AA204" s="2"/>
      <c r="AE204" s="2"/>
    </row>
    <row r="205" spans="2:31">
      <c r="B205" s="1" t="s">
        <v>89</v>
      </c>
      <c r="C205">
        <v>224</v>
      </c>
      <c r="D205">
        <v>224</v>
      </c>
      <c r="E205">
        <v>3</v>
      </c>
      <c r="F205">
        <v>16</v>
      </c>
      <c r="G205">
        <v>64</v>
      </c>
      <c r="H205">
        <v>7</v>
      </c>
      <c r="I205">
        <v>7</v>
      </c>
      <c r="J205">
        <v>3</v>
      </c>
      <c r="K205">
        <v>3</v>
      </c>
      <c r="L205">
        <v>2</v>
      </c>
      <c r="M205">
        <v>2</v>
      </c>
      <c r="N205" s="2">
        <v>0.93799999999999994</v>
      </c>
      <c r="O205" s="2" t="s">
        <v>55</v>
      </c>
      <c r="P205">
        <v>2.8290000000000002</v>
      </c>
      <c r="R205" s="4">
        <f t="shared" si="12"/>
        <v>112</v>
      </c>
      <c r="S205" s="4">
        <f t="shared" si="13"/>
        <v>112</v>
      </c>
      <c r="T205" s="2">
        <f>N205+P205</f>
        <v>3.7670000000000003</v>
      </c>
      <c r="U205" s="2">
        <f t="shared" si="10"/>
        <v>4.0260623283582095</v>
      </c>
      <c r="V205" s="2" t="s">
        <v>55</v>
      </c>
      <c r="W205" s="2">
        <f t="shared" si="11"/>
        <v>1.3349050774125131</v>
      </c>
      <c r="X205" t="s">
        <v>33</v>
      </c>
      <c r="AA205" s="2"/>
      <c r="AE205" s="2"/>
    </row>
    <row r="206" spans="2:31">
      <c r="B206" s="1" t="s">
        <v>89</v>
      </c>
      <c r="C206">
        <v>28</v>
      </c>
      <c r="D206">
        <v>28</v>
      </c>
      <c r="E206">
        <v>192</v>
      </c>
      <c r="F206">
        <v>16</v>
      </c>
      <c r="G206">
        <v>32</v>
      </c>
      <c r="H206">
        <v>5</v>
      </c>
      <c r="I206">
        <v>5</v>
      </c>
      <c r="J206">
        <v>2</v>
      </c>
      <c r="K206">
        <v>2</v>
      </c>
      <c r="L206">
        <v>1</v>
      </c>
      <c r="M206">
        <v>1</v>
      </c>
      <c r="N206" s="2">
        <v>0.248</v>
      </c>
      <c r="O206" s="2">
        <v>0.109</v>
      </c>
      <c r="P206">
        <v>0.61299999999999999</v>
      </c>
      <c r="R206" s="4">
        <f t="shared" si="12"/>
        <v>28</v>
      </c>
      <c r="S206" s="4">
        <f t="shared" si="13"/>
        <v>28</v>
      </c>
      <c r="T206" s="2">
        <f>N206+O206+P206</f>
        <v>0.97</v>
      </c>
      <c r="U206" s="2">
        <f t="shared" si="10"/>
        <v>15.538374193548387</v>
      </c>
      <c r="V206" s="2">
        <f t="shared" si="10"/>
        <v>35.353365137614681</v>
      </c>
      <c r="W206" s="2">
        <f t="shared" si="11"/>
        <v>6.2863243066884182</v>
      </c>
      <c r="X206" t="s">
        <v>33</v>
      </c>
      <c r="AA206" s="2"/>
      <c r="AE206" s="2"/>
    </row>
    <row r="207" spans="2:31">
      <c r="B207" s="1" t="s">
        <v>89</v>
      </c>
      <c r="C207">
        <v>28</v>
      </c>
      <c r="D207">
        <v>28</v>
      </c>
      <c r="E207">
        <v>192</v>
      </c>
      <c r="F207">
        <v>16</v>
      </c>
      <c r="G207">
        <v>64</v>
      </c>
      <c r="H207">
        <v>1</v>
      </c>
      <c r="I207">
        <v>1</v>
      </c>
      <c r="J207">
        <v>0</v>
      </c>
      <c r="K207">
        <v>0</v>
      </c>
      <c r="L207">
        <v>1</v>
      </c>
      <c r="M207">
        <v>1</v>
      </c>
      <c r="N207" s="2">
        <v>4.2000000000000003E-2</v>
      </c>
      <c r="O207" s="2">
        <v>4.7E-2</v>
      </c>
      <c r="P207">
        <v>0.22800000000000001</v>
      </c>
      <c r="R207" s="4">
        <f t="shared" si="12"/>
        <v>28</v>
      </c>
      <c r="S207" s="4">
        <f t="shared" si="13"/>
        <v>28</v>
      </c>
      <c r="T207" s="2">
        <f t="shared" ref="T207:T229" si="19">N207+O207+P207</f>
        <v>0.317</v>
      </c>
      <c r="U207" s="2">
        <f t="shared" si="10"/>
        <v>7.340031999999999</v>
      </c>
      <c r="V207" s="2">
        <f t="shared" si="10"/>
        <v>6.5591775319148935</v>
      </c>
      <c r="W207" s="2">
        <f t="shared" si="11"/>
        <v>1.3521111578947369</v>
      </c>
      <c r="X207" t="s">
        <v>33</v>
      </c>
      <c r="AA207" s="2"/>
      <c r="AE207" s="2"/>
    </row>
    <row r="208" spans="2:31">
      <c r="B208" s="1" t="s">
        <v>89</v>
      </c>
      <c r="C208">
        <v>14</v>
      </c>
      <c r="D208">
        <v>14</v>
      </c>
      <c r="E208">
        <v>512</v>
      </c>
      <c r="F208">
        <v>16</v>
      </c>
      <c r="G208">
        <v>48</v>
      </c>
      <c r="H208">
        <v>5</v>
      </c>
      <c r="I208">
        <v>5</v>
      </c>
      <c r="J208">
        <v>2</v>
      </c>
      <c r="K208">
        <v>2</v>
      </c>
      <c r="L208">
        <v>1</v>
      </c>
      <c r="M208">
        <v>1</v>
      </c>
      <c r="N208" s="2">
        <v>0.59799999999999998</v>
      </c>
      <c r="O208" s="2">
        <v>0.105</v>
      </c>
      <c r="P208">
        <v>0.41399999999999998</v>
      </c>
      <c r="R208" s="4">
        <f t="shared" si="12"/>
        <v>14</v>
      </c>
      <c r="S208" s="4">
        <f t="shared" si="13"/>
        <v>14</v>
      </c>
      <c r="T208" s="2">
        <f t="shared" si="19"/>
        <v>1.117</v>
      </c>
      <c r="U208" s="2">
        <f t="shared" ref="U208:V239" si="20">(2*$R208*$S208*$F208*$G208*$E208*$I208*$H208)/(N208/1000)/10^12</f>
        <v>6.4440080267558528</v>
      </c>
      <c r="V208" s="2">
        <f t="shared" si="20"/>
        <v>36.700159999999997</v>
      </c>
      <c r="W208" s="2">
        <f t="shared" si="11"/>
        <v>9.3080115942028989</v>
      </c>
      <c r="X208" t="s">
        <v>33</v>
      </c>
      <c r="AA208" s="2"/>
      <c r="AE208" s="2"/>
    </row>
    <row r="209" spans="2:31">
      <c r="B209" s="1" t="s">
        <v>89</v>
      </c>
      <c r="C209">
        <v>14</v>
      </c>
      <c r="D209">
        <v>14</v>
      </c>
      <c r="E209">
        <v>512</v>
      </c>
      <c r="F209">
        <v>16</v>
      </c>
      <c r="G209">
        <v>192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0.05</v>
      </c>
      <c r="O209" s="2">
        <v>4.1000000000000002E-2</v>
      </c>
      <c r="P209">
        <v>0.151</v>
      </c>
      <c r="R209" s="4">
        <f t="shared" si="12"/>
        <v>14</v>
      </c>
      <c r="S209" s="4">
        <f t="shared" si="13"/>
        <v>14</v>
      </c>
      <c r="T209" s="2">
        <f t="shared" si="19"/>
        <v>0.24199999999999999</v>
      </c>
      <c r="U209" s="2">
        <f t="shared" si="20"/>
        <v>12.331253759999999</v>
      </c>
      <c r="V209" s="2">
        <f t="shared" si="20"/>
        <v>15.038114341463414</v>
      </c>
      <c r="W209" s="2">
        <f t="shared" si="11"/>
        <v>4.0831966092715231</v>
      </c>
      <c r="X209" t="s">
        <v>33</v>
      </c>
      <c r="AA209" s="2"/>
      <c r="AE209" s="2"/>
    </row>
    <row r="210" spans="2:31">
      <c r="B210" s="1" t="s">
        <v>89</v>
      </c>
      <c r="C210">
        <v>7</v>
      </c>
      <c r="D210">
        <v>7</v>
      </c>
      <c r="E210">
        <v>832</v>
      </c>
      <c r="F210">
        <v>16</v>
      </c>
      <c r="G210">
        <v>256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 s="2">
        <v>5.3999999999999999E-2</v>
      </c>
      <c r="O210" s="2">
        <v>3.1E-2</v>
      </c>
      <c r="P210">
        <v>0.08</v>
      </c>
      <c r="R210" s="4">
        <f t="shared" si="12"/>
        <v>7</v>
      </c>
      <c r="S210" s="4">
        <f t="shared" si="13"/>
        <v>7</v>
      </c>
      <c r="T210" s="2">
        <f t="shared" si="19"/>
        <v>0.16499999999999998</v>
      </c>
      <c r="U210" s="2">
        <f t="shared" si="20"/>
        <v>6.1846565925925931</v>
      </c>
      <c r="V210" s="2">
        <f t="shared" si="20"/>
        <v>10.773272774193549</v>
      </c>
      <c r="W210" s="2">
        <f t="shared" si="11"/>
        <v>4.1746431999999993</v>
      </c>
      <c r="X210" t="s">
        <v>33</v>
      </c>
      <c r="AA210" s="2"/>
      <c r="AE210" s="2"/>
    </row>
    <row r="211" spans="2:31">
      <c r="B211" s="1" t="s">
        <v>89</v>
      </c>
      <c r="C211">
        <v>7</v>
      </c>
      <c r="D211">
        <v>7</v>
      </c>
      <c r="E211">
        <v>832</v>
      </c>
      <c r="F211">
        <v>16</v>
      </c>
      <c r="G211">
        <v>128</v>
      </c>
      <c r="H211">
        <v>5</v>
      </c>
      <c r="I211">
        <v>5</v>
      </c>
      <c r="J211">
        <v>2</v>
      </c>
      <c r="K211">
        <v>2</v>
      </c>
      <c r="L211">
        <v>1</v>
      </c>
      <c r="M211">
        <v>1</v>
      </c>
      <c r="N211" s="2">
        <v>0.97099999999999997</v>
      </c>
      <c r="O211" s="2">
        <v>0.17599999999999999</v>
      </c>
      <c r="P211">
        <v>0.22700000000000001</v>
      </c>
      <c r="R211" s="4">
        <f t="shared" si="12"/>
        <v>7</v>
      </c>
      <c r="S211" s="4">
        <f t="shared" si="13"/>
        <v>7</v>
      </c>
      <c r="T211" s="2">
        <f t="shared" si="19"/>
        <v>1.3740000000000001</v>
      </c>
      <c r="U211" s="2">
        <f t="shared" si="20"/>
        <v>4.2993235839340889</v>
      </c>
      <c r="V211" s="2">
        <f t="shared" si="20"/>
        <v>23.719563636363638</v>
      </c>
      <c r="W211" s="2">
        <f t="shared" si="11"/>
        <v>18.390498678414094</v>
      </c>
      <c r="X211" t="s">
        <v>33</v>
      </c>
      <c r="AA211" s="2"/>
      <c r="AE211" s="2"/>
    </row>
    <row r="212" spans="2:31">
      <c r="B212" s="1" t="s">
        <v>88</v>
      </c>
      <c r="C212">
        <v>56</v>
      </c>
      <c r="D212">
        <v>56</v>
      </c>
      <c r="E212">
        <v>64</v>
      </c>
      <c r="F212">
        <v>8</v>
      </c>
      <c r="G212">
        <v>64</v>
      </c>
      <c r="H212">
        <v>3</v>
      </c>
      <c r="I212">
        <v>3</v>
      </c>
      <c r="J212">
        <v>1</v>
      </c>
      <c r="K212">
        <v>1</v>
      </c>
      <c r="L212">
        <v>1</v>
      </c>
      <c r="M212">
        <v>1</v>
      </c>
      <c r="N212" s="2">
        <v>9.0999999999999998E-2</v>
      </c>
      <c r="O212" s="2">
        <v>0.09</v>
      </c>
      <c r="P212" s="2">
        <v>0.45300000000000001</v>
      </c>
      <c r="R212" s="4">
        <f t="shared" si="12"/>
        <v>56</v>
      </c>
      <c r="S212" s="4">
        <f t="shared" si="13"/>
        <v>56</v>
      </c>
      <c r="T212" s="2">
        <f t="shared" si="19"/>
        <v>0.63400000000000001</v>
      </c>
      <c r="U212" s="2">
        <f t="shared" si="20"/>
        <v>20.32624246153846</v>
      </c>
      <c r="V212" s="2">
        <f t="shared" si="20"/>
        <v>20.552089599999999</v>
      </c>
      <c r="W212" s="2">
        <f t="shared" si="11"/>
        <v>4.0831966092715231</v>
      </c>
      <c r="X212" t="s">
        <v>33</v>
      </c>
    </row>
    <row r="213" spans="2:31">
      <c r="B213" s="1" t="s">
        <v>88</v>
      </c>
      <c r="C213">
        <v>56</v>
      </c>
      <c r="D213">
        <v>56</v>
      </c>
      <c r="E213">
        <v>64</v>
      </c>
      <c r="F213">
        <v>8</v>
      </c>
      <c r="G213">
        <v>256</v>
      </c>
      <c r="H213">
        <v>1</v>
      </c>
      <c r="I213">
        <v>1</v>
      </c>
      <c r="J213">
        <v>0</v>
      </c>
      <c r="K213">
        <v>0</v>
      </c>
      <c r="L213">
        <v>2</v>
      </c>
      <c r="M213">
        <v>2</v>
      </c>
      <c r="N213" s="2">
        <v>3.6999999999999998E-2</v>
      </c>
      <c r="O213" s="2">
        <v>5.2009999999999996</v>
      </c>
      <c r="P213" s="2">
        <v>0.21099999999999999</v>
      </c>
      <c r="R213" s="4">
        <f t="shared" si="12"/>
        <v>28</v>
      </c>
      <c r="S213" s="4">
        <f t="shared" si="13"/>
        <v>28</v>
      </c>
      <c r="T213" s="2">
        <f t="shared" si="19"/>
        <v>5.4489999999999998</v>
      </c>
      <c r="U213" s="2">
        <f t="shared" si="20"/>
        <v>5.5546188108108119</v>
      </c>
      <c r="V213" s="2">
        <f t="shared" si="20"/>
        <v>3.9515650067294752E-2</v>
      </c>
      <c r="W213" s="2">
        <f t="shared" si="11"/>
        <v>0.97403268246445496</v>
      </c>
      <c r="X213" t="s">
        <v>33</v>
      </c>
    </row>
    <row r="214" spans="2:31">
      <c r="B214" s="1" t="s">
        <v>88</v>
      </c>
      <c r="C214">
        <v>28</v>
      </c>
      <c r="D214">
        <v>28</v>
      </c>
      <c r="E214">
        <v>128</v>
      </c>
      <c r="F214">
        <v>8</v>
      </c>
      <c r="G214">
        <v>128</v>
      </c>
      <c r="H214">
        <v>3</v>
      </c>
      <c r="I214">
        <v>3</v>
      </c>
      <c r="J214">
        <v>1</v>
      </c>
      <c r="K214">
        <v>1</v>
      </c>
      <c r="L214">
        <v>1</v>
      </c>
      <c r="M214">
        <v>1</v>
      </c>
      <c r="N214" s="2">
        <v>0.08</v>
      </c>
      <c r="O214" s="2">
        <v>0.08</v>
      </c>
      <c r="P214" s="2">
        <v>0.27900000000000003</v>
      </c>
      <c r="R214" s="4">
        <f t="shared" si="12"/>
        <v>28</v>
      </c>
      <c r="S214" s="4">
        <f t="shared" si="13"/>
        <v>28</v>
      </c>
      <c r="T214" s="2">
        <f t="shared" si="19"/>
        <v>0.43900000000000006</v>
      </c>
      <c r="U214" s="2">
        <f t="shared" si="20"/>
        <v>23.121100800000001</v>
      </c>
      <c r="V214" s="2">
        <f t="shared" si="20"/>
        <v>23.121100800000001</v>
      </c>
      <c r="W214" s="2">
        <f t="shared" si="11"/>
        <v>6.6297063225806454</v>
      </c>
      <c r="X214" t="s">
        <v>33</v>
      </c>
    </row>
    <row r="215" spans="2:31">
      <c r="B215" s="1" t="s">
        <v>88</v>
      </c>
      <c r="C215" s="1">
        <v>28</v>
      </c>
      <c r="D215" s="1">
        <v>28</v>
      </c>
      <c r="E215" s="1">
        <v>128</v>
      </c>
      <c r="F215" s="1">
        <v>8</v>
      </c>
      <c r="G215" s="1">
        <v>512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2</v>
      </c>
      <c r="N215" s="2">
        <v>3.1E-2</v>
      </c>
      <c r="O215" s="2">
        <v>2.2330000000000001</v>
      </c>
      <c r="P215" s="2">
        <v>0.113</v>
      </c>
      <c r="R215" s="4">
        <f t="shared" si="12"/>
        <v>14</v>
      </c>
      <c r="S215" s="4">
        <f t="shared" si="13"/>
        <v>14</v>
      </c>
      <c r="T215" s="2">
        <f t="shared" si="19"/>
        <v>2.3770000000000002</v>
      </c>
      <c r="U215" s="2">
        <f t="shared" si="20"/>
        <v>6.6297063225806445</v>
      </c>
      <c r="V215" s="2">
        <f t="shared" si="20"/>
        <v>9.2038018808777419E-2</v>
      </c>
      <c r="W215" s="2">
        <f t="shared" si="11"/>
        <v>1.8187689911504423</v>
      </c>
      <c r="X215" t="s">
        <v>33</v>
      </c>
    </row>
    <row r="216" spans="2:31">
      <c r="B216" s="1" t="s">
        <v>88</v>
      </c>
      <c r="C216">
        <v>14</v>
      </c>
      <c r="D216">
        <v>14</v>
      </c>
      <c r="E216">
        <v>256</v>
      </c>
      <c r="F216">
        <v>8</v>
      </c>
      <c r="G216">
        <v>256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1</v>
      </c>
      <c r="N216" s="2">
        <v>2.8000000000000001E-2</v>
      </c>
      <c r="O216" s="2">
        <v>2.9000000000000001E-2</v>
      </c>
      <c r="P216" s="2">
        <v>0.112</v>
      </c>
      <c r="R216" s="4">
        <f t="shared" si="12"/>
        <v>14</v>
      </c>
      <c r="S216" s="4">
        <f t="shared" si="13"/>
        <v>14</v>
      </c>
      <c r="T216" s="2">
        <f t="shared" si="19"/>
        <v>0.16900000000000001</v>
      </c>
      <c r="U216" s="2">
        <f t="shared" si="20"/>
        <v>7.3400319999999999</v>
      </c>
      <c r="V216" s="2">
        <f t="shared" si="20"/>
        <v>7.086927448275862</v>
      </c>
      <c r="W216" s="2">
        <f t="shared" si="11"/>
        <v>1.835008</v>
      </c>
      <c r="X216" t="s">
        <v>33</v>
      </c>
    </row>
    <row r="217" spans="2:31">
      <c r="B217" s="1" t="s">
        <v>88</v>
      </c>
      <c r="C217">
        <v>14</v>
      </c>
      <c r="D217">
        <v>14</v>
      </c>
      <c r="E217">
        <v>256</v>
      </c>
      <c r="F217">
        <v>8</v>
      </c>
      <c r="G217">
        <v>256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 s="2">
        <v>0.127</v>
      </c>
      <c r="O217" s="2">
        <v>0.124</v>
      </c>
      <c r="P217" s="2">
        <v>0.14299999999999999</v>
      </c>
      <c r="R217" s="4">
        <f t="shared" si="12"/>
        <v>14</v>
      </c>
      <c r="S217" s="4">
        <f t="shared" si="13"/>
        <v>14</v>
      </c>
      <c r="T217" s="2">
        <f t="shared" si="19"/>
        <v>0.39400000000000002</v>
      </c>
      <c r="U217" s="2">
        <f t="shared" si="20"/>
        <v>14.56447294488189</v>
      </c>
      <c r="V217" s="2">
        <f t="shared" si="20"/>
        <v>14.91683922580645</v>
      </c>
      <c r="W217" s="2">
        <f t="shared" si="11"/>
        <v>12.934881566433569</v>
      </c>
      <c r="X217" t="s">
        <v>33</v>
      </c>
    </row>
    <row r="218" spans="2:31">
      <c r="B218" s="1" t="s">
        <v>88</v>
      </c>
      <c r="C218" s="1">
        <v>14</v>
      </c>
      <c r="D218" s="1">
        <v>14</v>
      </c>
      <c r="E218" s="1">
        <v>256</v>
      </c>
      <c r="F218" s="1">
        <v>8</v>
      </c>
      <c r="G218" s="1">
        <v>1024</v>
      </c>
      <c r="H218" s="1">
        <v>1</v>
      </c>
      <c r="I218" s="1">
        <v>1</v>
      </c>
      <c r="J218" s="1">
        <v>0</v>
      </c>
      <c r="K218" s="1">
        <v>0</v>
      </c>
      <c r="L218" s="1">
        <v>2</v>
      </c>
      <c r="M218" s="1">
        <v>2</v>
      </c>
      <c r="N218" s="2">
        <v>2.8000000000000001E-2</v>
      </c>
      <c r="O218" s="2">
        <v>0.51300000000000001</v>
      </c>
      <c r="P218" s="2">
        <v>7.0999999999999994E-2</v>
      </c>
      <c r="R218" s="4">
        <f t="shared" si="12"/>
        <v>7</v>
      </c>
      <c r="S218" s="4">
        <f t="shared" si="13"/>
        <v>7</v>
      </c>
      <c r="T218" s="2">
        <f t="shared" si="19"/>
        <v>0.61199999999999999</v>
      </c>
      <c r="U218" s="2">
        <f t="shared" si="20"/>
        <v>7.3400319999999999</v>
      </c>
      <c r="V218" s="2">
        <f t="shared" si="20"/>
        <v>0.40062552826510722</v>
      </c>
      <c r="W218" s="2">
        <f t="shared" si="11"/>
        <v>2.894660507042254</v>
      </c>
      <c r="X218" t="s">
        <v>33</v>
      </c>
    </row>
    <row r="219" spans="2:31">
      <c r="B219" s="1" t="s">
        <v>88</v>
      </c>
      <c r="C219">
        <v>7</v>
      </c>
      <c r="D219">
        <v>7</v>
      </c>
      <c r="E219">
        <v>512</v>
      </c>
      <c r="F219">
        <v>8</v>
      </c>
      <c r="G219">
        <v>512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</v>
      </c>
      <c r="N219" s="2">
        <v>3.7999999999999999E-2</v>
      </c>
      <c r="O219" s="2">
        <v>3.9E-2</v>
      </c>
      <c r="P219" s="2">
        <v>6.9000000000000006E-2</v>
      </c>
      <c r="R219" s="4">
        <f t="shared" si="12"/>
        <v>7</v>
      </c>
      <c r="S219" s="4">
        <f t="shared" si="13"/>
        <v>7</v>
      </c>
      <c r="T219" s="2">
        <f t="shared" si="19"/>
        <v>0.14600000000000002</v>
      </c>
      <c r="U219" s="2">
        <f t="shared" si="20"/>
        <v>5.4084446315789476</v>
      </c>
      <c r="V219" s="2">
        <f t="shared" si="20"/>
        <v>5.2697665641025644</v>
      </c>
      <c r="W219" s="2">
        <f t="shared" si="11"/>
        <v>2.9785637101449272</v>
      </c>
      <c r="X219" t="s">
        <v>33</v>
      </c>
    </row>
    <row r="220" spans="2:31">
      <c r="B220" s="1" t="s">
        <v>88</v>
      </c>
      <c r="C220">
        <v>7</v>
      </c>
      <c r="D220">
        <v>7</v>
      </c>
      <c r="E220">
        <v>2048</v>
      </c>
      <c r="F220">
        <v>8</v>
      </c>
      <c r="G220">
        <v>512</v>
      </c>
      <c r="H220">
        <v>1</v>
      </c>
      <c r="I220">
        <v>1</v>
      </c>
      <c r="J220">
        <v>3</v>
      </c>
      <c r="K220">
        <v>3</v>
      </c>
      <c r="L220">
        <v>2</v>
      </c>
      <c r="M220">
        <v>2</v>
      </c>
      <c r="N220" s="2">
        <v>0.113</v>
      </c>
      <c r="O220" s="2">
        <v>0.34699999999999998</v>
      </c>
      <c r="P220" s="2">
        <v>7.0999999999999994E-2</v>
      </c>
      <c r="R220" s="4">
        <f t="shared" si="12"/>
        <v>7</v>
      </c>
      <c r="S220" s="4">
        <f t="shared" si="13"/>
        <v>7</v>
      </c>
      <c r="T220" s="2">
        <f t="shared" si="19"/>
        <v>0.53099999999999992</v>
      </c>
      <c r="U220" s="2">
        <f t="shared" si="20"/>
        <v>7.2750759646017693</v>
      </c>
      <c r="V220" s="2">
        <f t="shared" si="20"/>
        <v>2.3691169567723347</v>
      </c>
      <c r="W220" s="2">
        <f t="shared" si="11"/>
        <v>11.578642028169016</v>
      </c>
      <c r="X220" t="s">
        <v>33</v>
      </c>
    </row>
    <row r="221" spans="2:31">
      <c r="B221" s="1" t="s">
        <v>88</v>
      </c>
      <c r="C221">
        <v>56</v>
      </c>
      <c r="D221">
        <v>56</v>
      </c>
      <c r="E221">
        <v>64</v>
      </c>
      <c r="F221">
        <v>16</v>
      </c>
      <c r="G221">
        <v>64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 s="2">
        <v>0.14699999999999999</v>
      </c>
      <c r="O221" s="2">
        <v>0.14499999999999999</v>
      </c>
      <c r="P221" s="2">
        <v>0.52400000000000002</v>
      </c>
      <c r="R221" s="4">
        <f>1+ROUNDDOWN((($C221-$H221+2*$J221)/$L221),0)</f>
        <v>56</v>
      </c>
      <c r="S221" s="4">
        <f>1+ROUNDDOWN((($D221-$I221+2*$K221)/$M221),0)</f>
        <v>56</v>
      </c>
      <c r="T221" s="2">
        <f t="shared" si="19"/>
        <v>0.81600000000000006</v>
      </c>
      <c r="U221" s="2">
        <f t="shared" si="20"/>
        <v>25.165824000000001</v>
      </c>
      <c r="V221" s="2">
        <f t="shared" si="20"/>
        <v>25.512938813793102</v>
      </c>
      <c r="W221" s="2">
        <f t="shared" si="11"/>
        <v>7.0598781068702285</v>
      </c>
      <c r="X221" t="s">
        <v>33</v>
      </c>
    </row>
    <row r="222" spans="2:31">
      <c r="B222" s="1" t="s">
        <v>88</v>
      </c>
      <c r="C222">
        <v>56</v>
      </c>
      <c r="D222">
        <v>56</v>
      </c>
      <c r="E222">
        <v>64</v>
      </c>
      <c r="F222">
        <v>16</v>
      </c>
      <c r="G222">
        <v>256</v>
      </c>
      <c r="H222">
        <v>1</v>
      </c>
      <c r="I222">
        <v>1</v>
      </c>
      <c r="J222">
        <v>0</v>
      </c>
      <c r="K222">
        <v>0</v>
      </c>
      <c r="L222">
        <v>2</v>
      </c>
      <c r="M222">
        <v>2</v>
      </c>
      <c r="N222" s="2">
        <v>6.6000000000000003E-2</v>
      </c>
      <c r="O222" s="2">
        <v>5.2969999999999997</v>
      </c>
      <c r="P222" s="2">
        <v>0.23899999999999999</v>
      </c>
      <c r="R222" s="4">
        <f t="shared" si="12"/>
        <v>28</v>
      </c>
      <c r="S222" s="4">
        <f t="shared" si="13"/>
        <v>28</v>
      </c>
      <c r="T222" s="2">
        <f t="shared" si="19"/>
        <v>5.6019999999999994</v>
      </c>
      <c r="U222" s="2">
        <f t="shared" si="20"/>
        <v>6.2279059393939384</v>
      </c>
      <c r="V222" s="2">
        <f t="shared" si="20"/>
        <v>7.7598979044742306E-2</v>
      </c>
      <c r="W222" s="2">
        <f t="shared" si="11"/>
        <v>1.7198401338912137</v>
      </c>
      <c r="X222" t="s">
        <v>33</v>
      </c>
    </row>
    <row r="223" spans="2:31">
      <c r="B223" s="1" t="s">
        <v>88</v>
      </c>
      <c r="C223">
        <v>28</v>
      </c>
      <c r="D223">
        <v>28</v>
      </c>
      <c r="E223">
        <v>128</v>
      </c>
      <c r="F223">
        <v>16</v>
      </c>
      <c r="G223">
        <v>128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 s="2">
        <v>8.8999999999999996E-2</v>
      </c>
      <c r="O223" s="2">
        <v>8.8999999999999996E-2</v>
      </c>
      <c r="P223" s="2">
        <v>0.313</v>
      </c>
      <c r="R223" s="4">
        <f t="shared" si="12"/>
        <v>28</v>
      </c>
      <c r="S223" s="4">
        <f t="shared" si="13"/>
        <v>28</v>
      </c>
      <c r="T223" s="2">
        <f t="shared" si="19"/>
        <v>0.49099999999999999</v>
      </c>
      <c r="U223" s="2">
        <f t="shared" si="20"/>
        <v>41.566023910112357</v>
      </c>
      <c r="V223" s="2">
        <f t="shared" si="20"/>
        <v>41.566023910112357</v>
      </c>
      <c r="W223" s="2">
        <f t="shared" si="11"/>
        <v>11.819093060702874</v>
      </c>
      <c r="X223" t="s">
        <v>33</v>
      </c>
    </row>
    <row r="224" spans="2:31">
      <c r="B224" s="1" t="s">
        <v>88</v>
      </c>
      <c r="C224" s="1">
        <v>28</v>
      </c>
      <c r="D224" s="1">
        <v>28</v>
      </c>
      <c r="E224" s="1">
        <v>128</v>
      </c>
      <c r="F224" s="1">
        <v>16</v>
      </c>
      <c r="G224" s="1">
        <v>512</v>
      </c>
      <c r="H224" s="1">
        <v>1</v>
      </c>
      <c r="I224" s="1">
        <v>1</v>
      </c>
      <c r="J224" s="1">
        <v>0</v>
      </c>
      <c r="K224" s="1">
        <v>0</v>
      </c>
      <c r="L224" s="1">
        <v>2</v>
      </c>
      <c r="M224" s="1">
        <v>2</v>
      </c>
      <c r="N224" s="2">
        <v>4.1000000000000002E-2</v>
      </c>
      <c r="O224" s="2">
        <v>2.278</v>
      </c>
      <c r="P224" s="2">
        <v>0.13200000000000001</v>
      </c>
      <c r="R224" s="4">
        <f t="shared" si="12"/>
        <v>14</v>
      </c>
      <c r="S224" s="4">
        <f t="shared" si="13"/>
        <v>14</v>
      </c>
      <c r="T224" s="2">
        <f t="shared" si="19"/>
        <v>2.4510000000000001</v>
      </c>
      <c r="U224" s="2">
        <f t="shared" si="20"/>
        <v>10.025409560975609</v>
      </c>
      <c r="V224" s="2">
        <f t="shared" si="20"/>
        <v>0.18043976821773486</v>
      </c>
      <c r="W224" s="2">
        <f t="shared" si="11"/>
        <v>3.1139529696969692</v>
      </c>
      <c r="X224" t="s">
        <v>33</v>
      </c>
    </row>
    <row r="225" spans="2:24">
      <c r="B225" s="1" t="s">
        <v>88</v>
      </c>
      <c r="C225">
        <v>14</v>
      </c>
      <c r="D225">
        <v>14</v>
      </c>
      <c r="E225">
        <v>256</v>
      </c>
      <c r="F225">
        <v>16</v>
      </c>
      <c r="G225">
        <v>256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  <c r="N225" s="2">
        <v>3.5999999999999997E-2</v>
      </c>
      <c r="O225" s="2">
        <v>3.6999999999999998E-2</v>
      </c>
      <c r="P225" s="2">
        <v>0.126</v>
      </c>
      <c r="R225" s="4">
        <f t="shared" si="12"/>
        <v>14</v>
      </c>
      <c r="S225" s="4">
        <f t="shared" si="13"/>
        <v>14</v>
      </c>
      <c r="T225" s="2">
        <f t="shared" si="19"/>
        <v>0.19900000000000001</v>
      </c>
      <c r="U225" s="2">
        <f t="shared" si="20"/>
        <v>11.417827555555556</v>
      </c>
      <c r="V225" s="2">
        <f t="shared" si="20"/>
        <v>11.109237621621624</v>
      </c>
      <c r="W225" s="2">
        <f t="shared" si="11"/>
        <v>3.2622364444444445</v>
      </c>
      <c r="X225" t="s">
        <v>33</v>
      </c>
    </row>
    <row r="226" spans="2:24">
      <c r="B226" s="1" t="s">
        <v>88</v>
      </c>
      <c r="C226">
        <v>14</v>
      </c>
      <c r="D226">
        <v>14</v>
      </c>
      <c r="E226">
        <v>256</v>
      </c>
      <c r="F226">
        <v>16</v>
      </c>
      <c r="G226">
        <v>256</v>
      </c>
      <c r="H226">
        <v>3</v>
      </c>
      <c r="I226">
        <v>3</v>
      </c>
      <c r="J226">
        <v>1</v>
      </c>
      <c r="K226">
        <v>1</v>
      </c>
      <c r="L226">
        <v>1</v>
      </c>
      <c r="M226">
        <v>1</v>
      </c>
      <c r="N226" s="2">
        <v>0.13700000000000001</v>
      </c>
      <c r="O226" s="2">
        <v>0.13300000000000001</v>
      </c>
      <c r="P226" s="2">
        <v>0.19600000000000001</v>
      </c>
      <c r="R226" s="4">
        <f t="shared" si="12"/>
        <v>14</v>
      </c>
      <c r="S226" s="4">
        <f t="shared" si="13"/>
        <v>14</v>
      </c>
      <c r="T226" s="2">
        <f t="shared" si="19"/>
        <v>0.46600000000000003</v>
      </c>
      <c r="U226" s="2">
        <f t="shared" si="20"/>
        <v>27.002745459854012</v>
      </c>
      <c r="V226" s="2">
        <f t="shared" si="20"/>
        <v>27.814858105263156</v>
      </c>
      <c r="W226" s="2">
        <f t="shared" si="11"/>
        <v>18.874367999999997</v>
      </c>
      <c r="X226" t="s">
        <v>33</v>
      </c>
    </row>
    <row r="227" spans="2:24">
      <c r="B227" s="1" t="s">
        <v>88</v>
      </c>
      <c r="C227" s="1">
        <v>14</v>
      </c>
      <c r="D227" s="1">
        <v>14</v>
      </c>
      <c r="E227" s="1">
        <v>256</v>
      </c>
      <c r="F227" s="1">
        <v>16</v>
      </c>
      <c r="G227" s="1">
        <v>1024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2</v>
      </c>
      <c r="N227" s="2">
        <v>0.04</v>
      </c>
      <c r="O227" s="2">
        <v>0.51600000000000001</v>
      </c>
      <c r="P227" s="2">
        <v>8.5000000000000006E-2</v>
      </c>
      <c r="R227" s="4">
        <f>1+ROUNDDOWN((($C227-$H227+2*$J227)/$L227),0)</f>
        <v>7</v>
      </c>
      <c r="S227" s="4">
        <f>1+ROUNDDOWN((($D227-$I227+2*$K227)/$M227),0)</f>
        <v>7</v>
      </c>
      <c r="T227" s="2">
        <f t="shared" si="19"/>
        <v>0.64100000000000001</v>
      </c>
      <c r="U227" s="2">
        <f t="shared" si="20"/>
        <v>10.276044799999999</v>
      </c>
      <c r="V227" s="2">
        <f t="shared" si="20"/>
        <v>0.79659262015503884</v>
      </c>
      <c r="W227" s="2">
        <f t="shared" si="11"/>
        <v>4.8357857882352944</v>
      </c>
      <c r="X227" t="s">
        <v>33</v>
      </c>
    </row>
    <row r="228" spans="2:24">
      <c r="B228" s="1" t="s">
        <v>88</v>
      </c>
      <c r="C228">
        <v>7</v>
      </c>
      <c r="D228">
        <v>7</v>
      </c>
      <c r="E228">
        <v>512</v>
      </c>
      <c r="F228">
        <v>16</v>
      </c>
      <c r="G228">
        <v>512</v>
      </c>
      <c r="H228">
        <v>1</v>
      </c>
      <c r="I228">
        <v>1</v>
      </c>
      <c r="J228">
        <v>0</v>
      </c>
      <c r="K228">
        <v>0</v>
      </c>
      <c r="L228">
        <v>1</v>
      </c>
      <c r="M228">
        <v>1</v>
      </c>
      <c r="N228" s="2">
        <v>0.04</v>
      </c>
      <c r="O228" s="2">
        <v>4.1000000000000002E-2</v>
      </c>
      <c r="P228" s="2">
        <v>0.08</v>
      </c>
      <c r="R228" s="4">
        <f t="shared" si="12"/>
        <v>7</v>
      </c>
      <c r="S228" s="4">
        <f t="shared" si="13"/>
        <v>7</v>
      </c>
      <c r="T228" s="2">
        <f t="shared" si="19"/>
        <v>0.161</v>
      </c>
      <c r="U228" s="2">
        <f t="shared" si="20"/>
        <v>10.276044799999999</v>
      </c>
      <c r="V228" s="2">
        <f t="shared" si="20"/>
        <v>10.025409560975609</v>
      </c>
      <c r="W228" s="2">
        <f t="shared" si="11"/>
        <v>5.1380223999999997</v>
      </c>
      <c r="X228" t="s">
        <v>33</v>
      </c>
    </row>
    <row r="229" spans="2:24">
      <c r="B229" s="1" t="s">
        <v>88</v>
      </c>
      <c r="C229">
        <v>7</v>
      </c>
      <c r="D229">
        <v>7</v>
      </c>
      <c r="E229">
        <v>2048</v>
      </c>
      <c r="F229">
        <v>16</v>
      </c>
      <c r="G229">
        <v>512</v>
      </c>
      <c r="H229">
        <v>1</v>
      </c>
      <c r="I229">
        <v>1</v>
      </c>
      <c r="J229">
        <v>3</v>
      </c>
      <c r="K229">
        <v>3</v>
      </c>
      <c r="L229">
        <v>2</v>
      </c>
      <c r="M229">
        <v>2</v>
      </c>
      <c r="N229" s="2">
        <v>0.12</v>
      </c>
      <c r="O229" s="2">
        <v>0.69099999999999995</v>
      </c>
      <c r="P229" s="2">
        <v>0.13200000000000001</v>
      </c>
      <c r="R229" s="4">
        <f t="shared" si="12"/>
        <v>7</v>
      </c>
      <c r="S229" s="4">
        <f t="shared" si="13"/>
        <v>7</v>
      </c>
      <c r="T229" s="2">
        <f t="shared" si="19"/>
        <v>0.94299999999999995</v>
      </c>
      <c r="U229" s="2">
        <f t="shared" si="20"/>
        <v>13.701393066666668</v>
      </c>
      <c r="V229" s="2">
        <f t="shared" si="20"/>
        <v>2.379402558610709</v>
      </c>
      <c r="W229" s="2">
        <f t="shared" si="11"/>
        <v>12.455811878787877</v>
      </c>
      <c r="X229" t="s">
        <v>33</v>
      </c>
    </row>
    <row r="230" spans="2:24">
      <c r="B230" s="1" t="s">
        <v>86</v>
      </c>
      <c r="C230" s="9">
        <v>700</v>
      </c>
      <c r="D230">
        <v>161</v>
      </c>
      <c r="E230">
        <v>1</v>
      </c>
      <c r="F230">
        <v>16</v>
      </c>
      <c r="G230">
        <v>64</v>
      </c>
      <c r="H230">
        <v>5</v>
      </c>
      <c r="I230">
        <v>5</v>
      </c>
      <c r="J230">
        <v>1</v>
      </c>
      <c r="K230">
        <v>1</v>
      </c>
      <c r="L230">
        <v>2</v>
      </c>
      <c r="M230">
        <v>2</v>
      </c>
      <c r="N230" s="2">
        <v>1.2370000000000001</v>
      </c>
      <c r="O230" s="2" t="s">
        <v>55</v>
      </c>
      <c r="P230" s="2">
        <v>3.0289999999999999</v>
      </c>
      <c r="R230" s="4">
        <f t="shared" si="12"/>
        <v>349</v>
      </c>
      <c r="S230" s="4">
        <f t="shared" si="13"/>
        <v>80</v>
      </c>
      <c r="T230" s="2">
        <f>N230+P230</f>
        <v>4.266</v>
      </c>
      <c r="U230" s="2">
        <f t="shared" si="20"/>
        <v>1.1556216653193208</v>
      </c>
      <c r="V230" s="2" t="s">
        <v>55</v>
      </c>
      <c r="W230" s="2">
        <f t="shared" si="11"/>
        <v>0.47193925387916802</v>
      </c>
      <c r="X230" t="s">
        <v>33</v>
      </c>
    </row>
    <row r="231" spans="2:24">
      <c r="B231" s="1" t="s">
        <v>86</v>
      </c>
      <c r="C231">
        <v>350</v>
      </c>
      <c r="D231">
        <v>80</v>
      </c>
      <c r="E231">
        <v>64</v>
      </c>
      <c r="F231">
        <v>16</v>
      </c>
      <c r="G231">
        <v>64</v>
      </c>
      <c r="H231">
        <v>3</v>
      </c>
      <c r="I231">
        <v>3</v>
      </c>
      <c r="J231">
        <v>1</v>
      </c>
      <c r="K231">
        <v>1</v>
      </c>
      <c r="L231">
        <v>1</v>
      </c>
      <c r="M231">
        <v>1</v>
      </c>
      <c r="N231" s="2">
        <v>1.0029999999999999</v>
      </c>
      <c r="O231" s="2">
        <v>0.96799999999999997</v>
      </c>
      <c r="P231" s="2">
        <v>6.52</v>
      </c>
      <c r="R231" s="4">
        <f t="shared" si="12"/>
        <v>350</v>
      </c>
      <c r="S231" s="4">
        <f t="shared" si="13"/>
        <v>80</v>
      </c>
      <c r="T231" s="2">
        <f t="shared" ref="T231:T269" si="21">N231+O231+P231</f>
        <v>8.4909999999999997</v>
      </c>
      <c r="U231" s="2">
        <f t="shared" si="20"/>
        <v>32.931349950149553</v>
      </c>
      <c r="V231" s="2">
        <f t="shared" si="20"/>
        <v>34.122049586776861</v>
      </c>
      <c r="W231" s="2">
        <f t="shared" si="11"/>
        <v>5.0659730061349695</v>
      </c>
      <c r="X231" t="s">
        <v>33</v>
      </c>
    </row>
    <row r="232" spans="2:24">
      <c r="B232" s="1" t="s">
        <v>86</v>
      </c>
      <c r="C232">
        <v>350</v>
      </c>
      <c r="D232">
        <v>80</v>
      </c>
      <c r="E232">
        <v>64</v>
      </c>
      <c r="F232">
        <v>16</v>
      </c>
      <c r="G232">
        <v>128</v>
      </c>
      <c r="H232">
        <v>5</v>
      </c>
      <c r="I232">
        <v>5</v>
      </c>
      <c r="J232">
        <v>1</v>
      </c>
      <c r="K232">
        <v>1</v>
      </c>
      <c r="L232">
        <v>2</v>
      </c>
      <c r="M232">
        <v>2</v>
      </c>
      <c r="N232" s="2">
        <v>0.75900000000000001</v>
      </c>
      <c r="O232" s="2">
        <v>7.98</v>
      </c>
      <c r="P232" s="2">
        <v>4.3120000000000003</v>
      </c>
      <c r="R232" s="4">
        <f t="shared" si="12"/>
        <v>174</v>
      </c>
      <c r="S232" s="4">
        <f t="shared" si="13"/>
        <v>39</v>
      </c>
      <c r="T232" s="2">
        <f t="shared" si="21"/>
        <v>13.051000000000002</v>
      </c>
      <c r="U232" s="2">
        <f t="shared" si="20"/>
        <v>58.593846640316201</v>
      </c>
      <c r="V232" s="2">
        <f t="shared" si="20"/>
        <v>5.5730237593984953</v>
      </c>
      <c r="W232" s="2">
        <f t="shared" si="11"/>
        <v>10.313712801484231</v>
      </c>
      <c r="X232" t="s">
        <v>33</v>
      </c>
    </row>
    <row r="233" spans="2:24">
      <c r="B233" s="1" t="s">
        <v>86</v>
      </c>
      <c r="C233">
        <v>175</v>
      </c>
      <c r="D233">
        <v>40</v>
      </c>
      <c r="E233">
        <v>128</v>
      </c>
      <c r="F233">
        <v>16</v>
      </c>
      <c r="G233">
        <v>128</v>
      </c>
      <c r="H233">
        <v>3</v>
      </c>
      <c r="I233">
        <v>3</v>
      </c>
      <c r="J233">
        <v>1</v>
      </c>
      <c r="K233">
        <v>1</v>
      </c>
      <c r="L233">
        <v>1</v>
      </c>
      <c r="M233">
        <v>1</v>
      </c>
      <c r="N233" s="2">
        <v>0.53800000000000003</v>
      </c>
      <c r="O233" s="2">
        <v>0.52</v>
      </c>
      <c r="P233" s="2">
        <v>3.4009999999999998</v>
      </c>
      <c r="R233" s="4">
        <f t="shared" si="12"/>
        <v>175</v>
      </c>
      <c r="S233" s="4">
        <f t="shared" si="13"/>
        <v>40</v>
      </c>
      <c r="T233" s="2">
        <f t="shared" si="21"/>
        <v>4.4589999999999996</v>
      </c>
      <c r="U233" s="2">
        <f t="shared" si="20"/>
        <v>61.394319702602225</v>
      </c>
      <c r="V233" s="2">
        <f t="shared" si="20"/>
        <v>63.519507692307684</v>
      </c>
      <c r="W233" s="2">
        <f t="shared" si="11"/>
        <v>9.7118917965304323</v>
      </c>
      <c r="X233" t="s">
        <v>33</v>
      </c>
    </row>
    <row r="234" spans="2:24">
      <c r="B234" s="1" t="s">
        <v>86</v>
      </c>
      <c r="C234">
        <v>175</v>
      </c>
      <c r="D234">
        <v>40</v>
      </c>
      <c r="E234">
        <v>128</v>
      </c>
      <c r="F234">
        <v>16</v>
      </c>
      <c r="G234">
        <v>256</v>
      </c>
      <c r="H234">
        <v>5</v>
      </c>
      <c r="I234">
        <v>5</v>
      </c>
      <c r="J234">
        <v>1</v>
      </c>
      <c r="K234">
        <v>1</v>
      </c>
      <c r="L234">
        <v>2</v>
      </c>
      <c r="M234">
        <v>2</v>
      </c>
      <c r="N234" s="2">
        <v>0.623</v>
      </c>
      <c r="O234" s="2">
        <v>3.62</v>
      </c>
      <c r="P234" s="2">
        <v>2.1520000000000001</v>
      </c>
      <c r="R234" s="4">
        <f t="shared" si="12"/>
        <v>87</v>
      </c>
      <c r="S234" s="4">
        <f t="shared" si="13"/>
        <v>19</v>
      </c>
      <c r="T234" s="2">
        <f t="shared" si="21"/>
        <v>6.3950000000000005</v>
      </c>
      <c r="U234" s="2">
        <f t="shared" si="20"/>
        <v>69.554419261637236</v>
      </c>
      <c r="V234" s="2">
        <f t="shared" si="20"/>
        <v>11.970277127071824</v>
      </c>
      <c r="W234" s="2">
        <f t="shared" si="11"/>
        <v>20.1358750929368</v>
      </c>
      <c r="X234" t="s">
        <v>33</v>
      </c>
    </row>
    <row r="235" spans="2:24">
      <c r="B235" s="1" t="s">
        <v>86</v>
      </c>
      <c r="C235">
        <v>84</v>
      </c>
      <c r="D235">
        <v>20</v>
      </c>
      <c r="E235">
        <v>256</v>
      </c>
      <c r="F235">
        <v>16</v>
      </c>
      <c r="G235">
        <v>256</v>
      </c>
      <c r="H235">
        <v>3</v>
      </c>
      <c r="I235">
        <v>3</v>
      </c>
      <c r="J235">
        <v>1</v>
      </c>
      <c r="K235">
        <v>1</v>
      </c>
      <c r="L235">
        <v>1</v>
      </c>
      <c r="M235">
        <v>1</v>
      </c>
      <c r="N235" s="2">
        <v>0.435</v>
      </c>
      <c r="O235" s="2">
        <v>0.41399999999999998</v>
      </c>
      <c r="P235" s="2">
        <v>1.859</v>
      </c>
      <c r="R235" s="4">
        <f t="shared" si="12"/>
        <v>84</v>
      </c>
      <c r="S235" s="4">
        <f t="shared" si="13"/>
        <v>20</v>
      </c>
      <c r="T235" s="2">
        <f t="shared" si="21"/>
        <v>2.7080000000000002</v>
      </c>
      <c r="U235" s="2">
        <f t="shared" si="20"/>
        <v>72.894110896551723</v>
      </c>
      <c r="V235" s="2">
        <f t="shared" si="20"/>
        <v>76.591638260869559</v>
      </c>
      <c r="W235" s="2">
        <f t="shared" si="11"/>
        <v>17.056986681011296</v>
      </c>
      <c r="X235" t="s">
        <v>33</v>
      </c>
    </row>
    <row r="236" spans="2:24">
      <c r="B236" s="1" t="s">
        <v>86</v>
      </c>
      <c r="C236">
        <v>84</v>
      </c>
      <c r="D236">
        <v>20</v>
      </c>
      <c r="E236">
        <v>256</v>
      </c>
      <c r="F236">
        <v>16</v>
      </c>
      <c r="G236">
        <v>512</v>
      </c>
      <c r="H236">
        <v>5</v>
      </c>
      <c r="I236">
        <v>5</v>
      </c>
      <c r="J236">
        <v>1</v>
      </c>
      <c r="K236">
        <v>1</v>
      </c>
      <c r="L236">
        <v>2</v>
      </c>
      <c r="M236">
        <v>2</v>
      </c>
      <c r="N236" s="2">
        <v>0.68500000000000005</v>
      </c>
      <c r="O236" s="2">
        <v>2.17</v>
      </c>
      <c r="P236" s="2">
        <v>1.4259999999999999</v>
      </c>
      <c r="R236" s="4">
        <f t="shared" si="12"/>
        <v>41</v>
      </c>
      <c r="S236" s="4">
        <f t="shared" si="13"/>
        <v>9</v>
      </c>
      <c r="T236" s="2">
        <f t="shared" si="21"/>
        <v>4.2809999999999997</v>
      </c>
      <c r="U236" s="2">
        <f t="shared" si="20"/>
        <v>56.485334890510948</v>
      </c>
      <c r="V236" s="2">
        <f t="shared" si="20"/>
        <v>17.830624147465439</v>
      </c>
      <c r="W236" s="2">
        <f t="shared" si="11"/>
        <v>27.133558485273493</v>
      </c>
      <c r="X236" t="s">
        <v>33</v>
      </c>
    </row>
    <row r="237" spans="2:24">
      <c r="B237" s="1" t="s">
        <v>86</v>
      </c>
      <c r="C237">
        <v>42</v>
      </c>
      <c r="D237">
        <v>10</v>
      </c>
      <c r="E237">
        <v>512</v>
      </c>
      <c r="F237">
        <v>16</v>
      </c>
      <c r="G237">
        <v>512</v>
      </c>
      <c r="H237">
        <v>3</v>
      </c>
      <c r="I237">
        <v>3</v>
      </c>
      <c r="J237">
        <v>1</v>
      </c>
      <c r="K237">
        <v>1</v>
      </c>
      <c r="L237">
        <v>1</v>
      </c>
      <c r="M237">
        <v>1</v>
      </c>
      <c r="N237" s="2">
        <v>0.50800000000000001</v>
      </c>
      <c r="O237" s="2">
        <v>0.48299999999999998</v>
      </c>
      <c r="P237" s="2">
        <v>1.161</v>
      </c>
      <c r="R237" s="4">
        <f t="shared" si="12"/>
        <v>42</v>
      </c>
      <c r="S237" s="4">
        <f t="shared" si="13"/>
        <v>10</v>
      </c>
      <c r="T237" s="2">
        <f t="shared" si="21"/>
        <v>2.1520000000000001</v>
      </c>
      <c r="U237" s="2">
        <f t="shared" si="20"/>
        <v>62.419169763779529</v>
      </c>
      <c r="V237" s="2">
        <f t="shared" si="20"/>
        <v>65.649975652173907</v>
      </c>
      <c r="W237" s="2">
        <f t="shared" si="11"/>
        <v>27.311746976744182</v>
      </c>
      <c r="X237" t="s">
        <v>33</v>
      </c>
    </row>
    <row r="238" spans="2:24">
      <c r="B238" s="1" t="s">
        <v>90</v>
      </c>
      <c r="C238">
        <v>112</v>
      </c>
      <c r="D238">
        <v>112</v>
      </c>
      <c r="E238">
        <v>64</v>
      </c>
      <c r="F238">
        <v>8</v>
      </c>
      <c r="G238">
        <v>64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0.13</v>
      </c>
      <c r="O238" s="2">
        <v>0.13200000000000001</v>
      </c>
      <c r="P238" s="2">
        <v>0.85399999999999998</v>
      </c>
      <c r="R238" s="4">
        <f>1+ROUNDDOWN((($C238-$H238+2*$J238)/$L238),0)</f>
        <v>112</v>
      </c>
      <c r="S238" s="4">
        <f>1+ROUNDDOWN((($D238-$I238+2*$K238)/$M238),0)</f>
        <v>112</v>
      </c>
      <c r="T238" s="2">
        <f t="shared" si="21"/>
        <v>1.1160000000000001</v>
      </c>
      <c r="U238" s="2">
        <f t="shared" si="20"/>
        <v>6.323719876923076</v>
      </c>
      <c r="V238" s="2">
        <f t="shared" si="20"/>
        <v>6.2279059393939384</v>
      </c>
      <c r="W238" s="2">
        <f t="shared" si="11"/>
        <v>0.96262714754098366</v>
      </c>
      <c r="X238" t="s">
        <v>33</v>
      </c>
    </row>
    <row r="239" spans="2:24">
      <c r="B239" s="1" t="s">
        <v>90</v>
      </c>
      <c r="C239">
        <v>56</v>
      </c>
      <c r="D239">
        <v>56</v>
      </c>
      <c r="E239">
        <v>64</v>
      </c>
      <c r="F239">
        <v>8</v>
      </c>
      <c r="G239">
        <v>256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8.6999999999999994E-2</v>
      </c>
      <c r="O239" s="2">
        <v>9.0999999999999998E-2</v>
      </c>
      <c r="P239" s="2">
        <v>0.46700000000000003</v>
      </c>
      <c r="R239" s="4">
        <f t="shared" si="12"/>
        <v>56</v>
      </c>
      <c r="S239" s="4">
        <f t="shared" si="13"/>
        <v>56</v>
      </c>
      <c r="T239" s="2">
        <f t="shared" si="21"/>
        <v>0.64500000000000002</v>
      </c>
      <c r="U239" s="2">
        <f t="shared" si="20"/>
        <v>9.4492365977011481</v>
      </c>
      <c r="V239" s="2">
        <f t="shared" si="20"/>
        <v>9.0338855384615382</v>
      </c>
      <c r="W239" s="2">
        <f t="shared" si="11"/>
        <v>1.7603502869379013</v>
      </c>
      <c r="X239" t="s">
        <v>33</v>
      </c>
    </row>
    <row r="240" spans="2:24">
      <c r="B240" s="1" t="s">
        <v>90</v>
      </c>
      <c r="C240">
        <v>56</v>
      </c>
      <c r="D240">
        <v>56</v>
      </c>
      <c r="E240">
        <v>256</v>
      </c>
      <c r="F240">
        <v>8</v>
      </c>
      <c r="G240">
        <v>64</v>
      </c>
      <c r="H240">
        <v>1</v>
      </c>
      <c r="I240">
        <v>1</v>
      </c>
      <c r="J240">
        <v>0</v>
      </c>
      <c r="K240">
        <v>0</v>
      </c>
      <c r="L240">
        <v>1</v>
      </c>
      <c r="M240">
        <v>1</v>
      </c>
      <c r="N240" s="2">
        <v>9.0999999999999998E-2</v>
      </c>
      <c r="O240" s="2">
        <v>8.8999999999999996E-2</v>
      </c>
      <c r="P240" s="2">
        <v>0.47099999999999997</v>
      </c>
      <c r="R240" s="4">
        <f t="shared" si="12"/>
        <v>56</v>
      </c>
      <c r="S240" s="4">
        <f t="shared" si="13"/>
        <v>56</v>
      </c>
      <c r="T240" s="2">
        <f t="shared" si="21"/>
        <v>0.65100000000000002</v>
      </c>
      <c r="U240" s="2">
        <f t="shared" ref="U240:W269" si="22">(2*$R240*$S240*$F240*$G240*$E240*$I240*$H240)/(N240/1000)/10^12</f>
        <v>9.0338855384615382</v>
      </c>
      <c r="V240" s="2">
        <f t="shared" si="22"/>
        <v>9.2368942022471909</v>
      </c>
      <c r="W240" s="2">
        <f t="shared" si="22"/>
        <v>1.7454003906581743</v>
      </c>
      <c r="X240" t="s">
        <v>33</v>
      </c>
    </row>
    <row r="241" spans="2:24">
      <c r="B241" s="1" t="s">
        <v>90</v>
      </c>
      <c r="C241">
        <v>56</v>
      </c>
      <c r="D241">
        <v>56</v>
      </c>
      <c r="E241">
        <v>256</v>
      </c>
      <c r="F241">
        <v>8</v>
      </c>
      <c r="G241">
        <v>128</v>
      </c>
      <c r="H241">
        <v>1</v>
      </c>
      <c r="I241">
        <v>1</v>
      </c>
      <c r="J241">
        <v>0</v>
      </c>
      <c r="K241">
        <v>0</v>
      </c>
      <c r="L241">
        <v>2</v>
      </c>
      <c r="M241">
        <v>2</v>
      </c>
      <c r="N241" s="2">
        <v>6.6000000000000003E-2</v>
      </c>
      <c r="O241" s="2">
        <v>12.019</v>
      </c>
      <c r="P241" s="2">
        <v>0.22500000000000001</v>
      </c>
      <c r="R241" s="4">
        <f t="shared" ref="R241:R260" si="23">1+ROUNDDOWN((($C241-$H241+2*$J241)/$L241),0)</f>
        <v>28</v>
      </c>
      <c r="S241" s="4">
        <f t="shared" ref="S241:S260" si="24">1+ROUNDDOWN((($D241-$I241+2*$K241)/$M241),0)</f>
        <v>28</v>
      </c>
      <c r="T241" s="2">
        <f t="shared" si="21"/>
        <v>12.31</v>
      </c>
      <c r="U241" s="2">
        <f t="shared" si="22"/>
        <v>6.2279059393939384</v>
      </c>
      <c r="V241" s="2">
        <f t="shared" si="22"/>
        <v>3.4199333721607453E-2</v>
      </c>
      <c r="W241" s="2">
        <f t="shared" si="22"/>
        <v>1.8268524088888889</v>
      </c>
      <c r="X241" t="s">
        <v>33</v>
      </c>
    </row>
    <row r="242" spans="2:24">
      <c r="B242" s="1" t="s">
        <v>90</v>
      </c>
      <c r="C242" s="1">
        <v>28</v>
      </c>
      <c r="D242" s="1">
        <v>28</v>
      </c>
      <c r="E242" s="1">
        <v>128</v>
      </c>
      <c r="F242">
        <v>8</v>
      </c>
      <c r="G242" s="1">
        <v>512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5.8000000000000003E-2</v>
      </c>
      <c r="O242" s="2">
        <v>0.06</v>
      </c>
      <c r="P242" s="2">
        <v>0.247</v>
      </c>
      <c r="R242" s="4">
        <f t="shared" si="23"/>
        <v>28</v>
      </c>
      <c r="S242" s="4">
        <f t="shared" si="24"/>
        <v>28</v>
      </c>
      <c r="T242" s="2">
        <f t="shared" si="21"/>
        <v>0.36499999999999999</v>
      </c>
      <c r="U242" s="2">
        <f t="shared" si="22"/>
        <v>14.173854896551724</v>
      </c>
      <c r="V242" s="2">
        <f t="shared" si="22"/>
        <v>13.701393066666668</v>
      </c>
      <c r="W242" s="2">
        <f t="shared" si="22"/>
        <v>3.3282736194331988</v>
      </c>
      <c r="X242" t="s">
        <v>33</v>
      </c>
    </row>
    <row r="243" spans="2:24">
      <c r="B243" s="1" t="s">
        <v>90</v>
      </c>
      <c r="C243" s="1">
        <v>28</v>
      </c>
      <c r="D243" s="1">
        <v>28</v>
      </c>
      <c r="E243" s="1">
        <v>512</v>
      </c>
      <c r="F243">
        <v>8</v>
      </c>
      <c r="G243" s="1">
        <v>128</v>
      </c>
      <c r="H243" s="1">
        <v>1</v>
      </c>
      <c r="I243" s="1">
        <v>1</v>
      </c>
      <c r="J243" s="1">
        <v>0</v>
      </c>
      <c r="K243" s="1">
        <v>0</v>
      </c>
      <c r="L243" s="1">
        <v>1</v>
      </c>
      <c r="M243" s="1">
        <v>1</v>
      </c>
      <c r="N243" s="2">
        <v>6.0999999999999999E-2</v>
      </c>
      <c r="O243" s="2">
        <v>0.06</v>
      </c>
      <c r="P243" s="2">
        <v>0.247</v>
      </c>
      <c r="R243" s="4">
        <f t="shared" si="23"/>
        <v>28</v>
      </c>
      <c r="S243" s="4">
        <f t="shared" si="24"/>
        <v>28</v>
      </c>
      <c r="T243" s="2">
        <f t="shared" si="21"/>
        <v>0.36799999999999999</v>
      </c>
      <c r="U243" s="2">
        <f t="shared" si="22"/>
        <v>13.476780065573772</v>
      </c>
      <c r="V243" s="2">
        <f t="shared" si="22"/>
        <v>13.701393066666668</v>
      </c>
      <c r="W243" s="2">
        <f t="shared" si="22"/>
        <v>3.3282736194331988</v>
      </c>
      <c r="X243" t="s">
        <v>33</v>
      </c>
    </row>
    <row r="244" spans="2:24">
      <c r="B244" s="1" t="s">
        <v>90</v>
      </c>
      <c r="C244" s="1">
        <v>28</v>
      </c>
      <c r="D244" s="1">
        <v>28</v>
      </c>
      <c r="E244" s="1">
        <v>512</v>
      </c>
      <c r="F244">
        <v>8</v>
      </c>
      <c r="G244" s="1">
        <v>256</v>
      </c>
      <c r="H244" s="1">
        <v>1</v>
      </c>
      <c r="I244" s="1">
        <v>1</v>
      </c>
      <c r="J244" s="1">
        <v>0</v>
      </c>
      <c r="K244" s="1">
        <v>0</v>
      </c>
      <c r="L244" s="1">
        <v>2</v>
      </c>
      <c r="M244" s="1">
        <v>2</v>
      </c>
      <c r="N244" s="2">
        <v>0.06</v>
      </c>
      <c r="O244" s="2">
        <v>2.2440000000000002</v>
      </c>
      <c r="P244" s="2">
        <v>0.13400000000000001</v>
      </c>
      <c r="R244" s="4">
        <f t="shared" si="23"/>
        <v>14</v>
      </c>
      <c r="S244" s="4">
        <f t="shared" si="24"/>
        <v>14</v>
      </c>
      <c r="T244" s="2">
        <f t="shared" si="21"/>
        <v>2.4380000000000002</v>
      </c>
      <c r="U244" s="2">
        <f t="shared" si="22"/>
        <v>6.8506965333333341</v>
      </c>
      <c r="V244" s="2">
        <f t="shared" si="22"/>
        <v>0.18317370409982173</v>
      </c>
      <c r="W244" s="2">
        <f t="shared" si="22"/>
        <v>3.0674760597014927</v>
      </c>
      <c r="X244" t="s">
        <v>33</v>
      </c>
    </row>
    <row r="245" spans="2:24">
      <c r="B245" s="1" t="s">
        <v>90</v>
      </c>
      <c r="C245" s="1">
        <v>14</v>
      </c>
      <c r="D245" s="1">
        <v>14</v>
      </c>
      <c r="E245" s="1">
        <v>256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1</v>
      </c>
      <c r="M245" s="1">
        <v>1</v>
      </c>
      <c r="N245" s="2">
        <v>0.04</v>
      </c>
      <c r="O245" s="2">
        <v>7.1999999999999995E-2</v>
      </c>
      <c r="P245" s="2">
        <v>0.15</v>
      </c>
      <c r="R245" s="4">
        <f t="shared" si="23"/>
        <v>14</v>
      </c>
      <c r="S245" s="4">
        <f t="shared" si="24"/>
        <v>14</v>
      </c>
      <c r="T245" s="2">
        <f t="shared" si="21"/>
        <v>0.26200000000000001</v>
      </c>
      <c r="U245" s="2">
        <f t="shared" si="22"/>
        <v>20.552089599999999</v>
      </c>
      <c r="V245" s="2">
        <f t="shared" si="22"/>
        <v>11.417827555555556</v>
      </c>
      <c r="W245" s="2">
        <f t="shared" si="22"/>
        <v>5.4805572266666669</v>
      </c>
      <c r="X245" t="s">
        <v>33</v>
      </c>
    </row>
    <row r="246" spans="2:24">
      <c r="B246" s="1" t="s">
        <v>90</v>
      </c>
      <c r="C246" s="1">
        <v>28</v>
      </c>
      <c r="D246" s="1">
        <v>28</v>
      </c>
      <c r="E246" s="1">
        <v>512</v>
      </c>
      <c r="F246">
        <v>8</v>
      </c>
      <c r="G246" s="1">
        <v>1024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2">
        <v>6.7000000000000004E-2</v>
      </c>
      <c r="O246" s="2">
        <v>2.431</v>
      </c>
      <c r="P246" s="2">
        <v>0.17100000000000001</v>
      </c>
      <c r="R246" s="4">
        <f t="shared" si="23"/>
        <v>14</v>
      </c>
      <c r="S246" s="4">
        <f t="shared" si="24"/>
        <v>14</v>
      </c>
      <c r="T246" s="2">
        <f t="shared" si="21"/>
        <v>2.669</v>
      </c>
      <c r="U246" s="2">
        <f t="shared" si="22"/>
        <v>24.539808477611942</v>
      </c>
      <c r="V246" s="2">
        <f t="shared" si="22"/>
        <v>0.67633367667626487</v>
      </c>
      <c r="W246" s="2">
        <f t="shared" si="22"/>
        <v>9.6150126783625716</v>
      </c>
      <c r="X246" t="s">
        <v>33</v>
      </c>
    </row>
    <row r="247" spans="2:24">
      <c r="B247" s="1" t="s">
        <v>90</v>
      </c>
      <c r="C247" s="1">
        <v>14</v>
      </c>
      <c r="D247" s="1">
        <v>14</v>
      </c>
      <c r="E247" s="1">
        <v>1024</v>
      </c>
      <c r="F247">
        <v>8</v>
      </c>
      <c r="G247" s="1">
        <v>256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7.2999999999999995E-2</v>
      </c>
      <c r="O247" s="2">
        <v>4.2000000000000003E-2</v>
      </c>
      <c r="P247" s="2">
        <v>0.14899999999999999</v>
      </c>
      <c r="R247" s="4">
        <f t="shared" si="23"/>
        <v>14</v>
      </c>
      <c r="S247" s="4">
        <f t="shared" si="24"/>
        <v>14</v>
      </c>
      <c r="T247" s="2">
        <f t="shared" si="21"/>
        <v>0.26400000000000001</v>
      </c>
      <c r="U247" s="2">
        <f t="shared" si="22"/>
        <v>11.261418958904109</v>
      </c>
      <c r="V247" s="2">
        <f t="shared" si="22"/>
        <v>19.573418666666665</v>
      </c>
      <c r="W247" s="2">
        <f t="shared" si="22"/>
        <v>5.5173394899328869</v>
      </c>
      <c r="X247" t="s">
        <v>33</v>
      </c>
    </row>
    <row r="248" spans="2:24">
      <c r="B248" s="1" t="s">
        <v>90</v>
      </c>
      <c r="C248" s="1">
        <v>14</v>
      </c>
      <c r="D248" s="1">
        <v>14</v>
      </c>
      <c r="E248" s="1">
        <v>256</v>
      </c>
      <c r="F248">
        <v>8</v>
      </c>
      <c r="G248" s="1">
        <v>1024</v>
      </c>
      <c r="H248" s="1">
        <v>1</v>
      </c>
      <c r="I248" s="1">
        <v>1</v>
      </c>
      <c r="J248" s="1">
        <v>0</v>
      </c>
      <c r="K248" s="1">
        <v>0</v>
      </c>
      <c r="L248" s="1">
        <v>1</v>
      </c>
      <c r="M248" s="1">
        <v>1</v>
      </c>
      <c r="N248" s="2">
        <v>0.04</v>
      </c>
      <c r="O248" s="2">
        <v>7.1999999999999995E-2</v>
      </c>
      <c r="P248" s="2">
        <v>0.15</v>
      </c>
      <c r="R248" s="4">
        <f t="shared" si="23"/>
        <v>14</v>
      </c>
      <c r="S248" s="4">
        <f t="shared" si="24"/>
        <v>14</v>
      </c>
      <c r="T248" s="2">
        <f t="shared" si="21"/>
        <v>0.26200000000000001</v>
      </c>
      <c r="U248" s="2">
        <f t="shared" si="22"/>
        <v>20.552089599999999</v>
      </c>
      <c r="V248" s="2">
        <f t="shared" si="22"/>
        <v>11.417827555555556</v>
      </c>
      <c r="W248" s="2">
        <f t="shared" si="22"/>
        <v>5.4805572266666669</v>
      </c>
      <c r="X248" t="s">
        <v>33</v>
      </c>
    </row>
    <row r="249" spans="2:24">
      <c r="B249" s="1" t="s">
        <v>90</v>
      </c>
      <c r="C249" s="1">
        <v>14</v>
      </c>
      <c r="D249" s="1">
        <v>14</v>
      </c>
      <c r="E249" s="1">
        <v>1024</v>
      </c>
      <c r="F249">
        <v>8</v>
      </c>
      <c r="G249" s="1">
        <v>512</v>
      </c>
      <c r="H249" s="1">
        <v>1</v>
      </c>
      <c r="I249" s="1">
        <v>1</v>
      </c>
      <c r="J249" s="1">
        <v>0</v>
      </c>
      <c r="K249" s="1">
        <v>0</v>
      </c>
      <c r="L249" s="1">
        <v>2</v>
      </c>
      <c r="M249" s="1">
        <v>2</v>
      </c>
      <c r="N249" s="2">
        <v>7.2999999999999995E-2</v>
      </c>
      <c r="O249" s="2">
        <v>0.45800000000000002</v>
      </c>
      <c r="P249" s="2">
        <v>7.9000000000000001E-2</v>
      </c>
      <c r="R249" s="4">
        <f t="shared" si="23"/>
        <v>7</v>
      </c>
      <c r="S249" s="4">
        <f t="shared" si="24"/>
        <v>7</v>
      </c>
      <c r="T249" s="2">
        <f t="shared" si="21"/>
        <v>0.61</v>
      </c>
      <c r="U249" s="2">
        <f t="shared" si="22"/>
        <v>5.6307094794520545</v>
      </c>
      <c r="V249" s="2">
        <f t="shared" si="22"/>
        <v>0.89747116157205242</v>
      </c>
      <c r="W249" s="2">
        <f t="shared" si="22"/>
        <v>5.2030606582278489</v>
      </c>
      <c r="X249" t="s">
        <v>33</v>
      </c>
    </row>
    <row r="250" spans="2:24">
      <c r="B250" s="1" t="s">
        <v>90</v>
      </c>
      <c r="C250" s="1">
        <v>7</v>
      </c>
      <c r="D250" s="1">
        <v>7</v>
      </c>
      <c r="E250" s="1">
        <v>512</v>
      </c>
      <c r="F250">
        <v>8</v>
      </c>
      <c r="G250" s="1">
        <v>512</v>
      </c>
      <c r="H250" s="1">
        <v>3</v>
      </c>
      <c r="I250" s="1">
        <v>3</v>
      </c>
      <c r="J250" s="1">
        <v>1</v>
      </c>
      <c r="K250" s="1">
        <v>1</v>
      </c>
      <c r="L250" s="1">
        <v>1</v>
      </c>
      <c r="M250" s="1">
        <v>1</v>
      </c>
      <c r="N250" s="2">
        <v>0.254</v>
      </c>
      <c r="O250" s="2">
        <v>0.24299999999999999</v>
      </c>
      <c r="P250" s="2">
        <v>0.13700000000000001</v>
      </c>
      <c r="R250" s="4">
        <f t="shared" si="23"/>
        <v>7</v>
      </c>
      <c r="S250" s="4">
        <f t="shared" si="24"/>
        <v>7</v>
      </c>
      <c r="T250" s="2">
        <f t="shared" si="21"/>
        <v>0.63400000000000001</v>
      </c>
      <c r="U250" s="2">
        <f t="shared" si="22"/>
        <v>7.2822364724409452</v>
      </c>
      <c r="V250" s="2">
        <f t="shared" si="22"/>
        <v>7.6118850370370374</v>
      </c>
      <c r="W250" s="2">
        <f t="shared" si="22"/>
        <v>13.501372729927006</v>
      </c>
      <c r="X250" t="s">
        <v>33</v>
      </c>
    </row>
    <row r="251" spans="2:24">
      <c r="B251" s="1" t="s">
        <v>90</v>
      </c>
      <c r="C251" s="1">
        <v>7</v>
      </c>
      <c r="D251" s="1">
        <v>7</v>
      </c>
      <c r="E251" s="1">
        <v>512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1</v>
      </c>
      <c r="N251" s="2">
        <v>4.5999999999999999E-2</v>
      </c>
      <c r="O251" s="2">
        <v>0.106</v>
      </c>
      <c r="P251" s="2">
        <v>9.1999999999999998E-2</v>
      </c>
      <c r="R251" s="4">
        <f t="shared" si="23"/>
        <v>7</v>
      </c>
      <c r="S251" s="4">
        <f t="shared" si="24"/>
        <v>7</v>
      </c>
      <c r="T251" s="2">
        <f t="shared" si="21"/>
        <v>0.24399999999999999</v>
      </c>
      <c r="U251" s="2">
        <f t="shared" si="22"/>
        <v>17.871382260869566</v>
      </c>
      <c r="V251" s="2">
        <f t="shared" si="22"/>
        <v>7.755505509433962</v>
      </c>
      <c r="W251" s="2">
        <f t="shared" si="22"/>
        <v>8.9356911304347832</v>
      </c>
      <c r="X251" t="s">
        <v>33</v>
      </c>
    </row>
    <row r="252" spans="2:24">
      <c r="B252" s="1" t="s">
        <v>90</v>
      </c>
      <c r="C252" s="1">
        <v>14</v>
      </c>
      <c r="D252" s="1">
        <v>14</v>
      </c>
      <c r="E252" s="1">
        <v>1024</v>
      </c>
      <c r="F252">
        <v>8</v>
      </c>
      <c r="G252" s="1">
        <v>2048</v>
      </c>
      <c r="H252" s="1">
        <v>1</v>
      </c>
      <c r="I252" s="1">
        <v>1</v>
      </c>
      <c r="J252" s="1">
        <v>0</v>
      </c>
      <c r="K252" s="1">
        <v>0</v>
      </c>
      <c r="L252" s="1">
        <v>2</v>
      </c>
      <c r="M252" s="1">
        <v>2</v>
      </c>
      <c r="N252" s="2">
        <v>7.8E-2</v>
      </c>
      <c r="O252" s="2">
        <v>0.65200000000000002</v>
      </c>
      <c r="P252" s="2">
        <v>0.16700000000000001</v>
      </c>
      <c r="R252" s="4">
        <f t="shared" si="23"/>
        <v>7</v>
      </c>
      <c r="S252" s="4">
        <f t="shared" si="24"/>
        <v>7</v>
      </c>
      <c r="T252" s="2">
        <f t="shared" si="21"/>
        <v>0.89700000000000002</v>
      </c>
      <c r="U252" s="2">
        <f t="shared" si="22"/>
        <v>21.079066256410258</v>
      </c>
      <c r="V252" s="2">
        <f t="shared" si="22"/>
        <v>2.5217287852760739</v>
      </c>
      <c r="W252" s="2">
        <f t="shared" si="22"/>
        <v>9.8453123832335319</v>
      </c>
      <c r="X252" t="s">
        <v>33</v>
      </c>
    </row>
    <row r="253" spans="2:24">
      <c r="B253" s="1" t="s">
        <v>90</v>
      </c>
      <c r="C253" s="1">
        <v>7</v>
      </c>
      <c r="D253" s="1">
        <v>7</v>
      </c>
      <c r="E253" s="1">
        <v>2048</v>
      </c>
      <c r="F253">
        <v>8</v>
      </c>
      <c r="G253" s="1">
        <v>512</v>
      </c>
      <c r="H253" s="1">
        <v>1</v>
      </c>
      <c r="I253" s="1">
        <v>1</v>
      </c>
      <c r="J253" s="1">
        <v>0</v>
      </c>
      <c r="K253" s="1">
        <v>0</v>
      </c>
      <c r="L253" s="1">
        <v>1</v>
      </c>
      <c r="M253" s="1">
        <v>1</v>
      </c>
      <c r="N253" s="2">
        <v>0.111</v>
      </c>
      <c r="O253" s="2">
        <v>4.2999999999999997E-2</v>
      </c>
      <c r="P253" s="2">
        <v>9.2999999999999999E-2</v>
      </c>
      <c r="R253" s="4">
        <f t="shared" si="23"/>
        <v>7</v>
      </c>
      <c r="S253" s="4">
        <f t="shared" si="24"/>
        <v>7</v>
      </c>
      <c r="T253" s="2">
        <f t="shared" si="21"/>
        <v>0.247</v>
      </c>
      <c r="U253" s="2">
        <f t="shared" si="22"/>
        <v>7.4061584144144144</v>
      </c>
      <c r="V253" s="2">
        <f t="shared" si="22"/>
        <v>19.118222883720932</v>
      </c>
      <c r="W253" s="2">
        <f t="shared" si="22"/>
        <v>8.8396084301075266</v>
      </c>
      <c r="X253" t="s">
        <v>33</v>
      </c>
    </row>
    <row r="254" spans="2:24">
      <c r="B254" s="1" t="s">
        <v>90</v>
      </c>
      <c r="C254">
        <v>112</v>
      </c>
      <c r="D254">
        <v>112</v>
      </c>
      <c r="E254">
        <v>64</v>
      </c>
      <c r="F254">
        <v>16</v>
      </c>
      <c r="G254">
        <v>64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0.23899999999999999</v>
      </c>
      <c r="O254" s="2">
        <v>0.23899999999999999</v>
      </c>
      <c r="P254" s="2">
        <v>1.028</v>
      </c>
      <c r="R254" s="4">
        <f t="shared" si="23"/>
        <v>112</v>
      </c>
      <c r="S254" s="4">
        <f t="shared" si="24"/>
        <v>112</v>
      </c>
      <c r="T254" s="2">
        <f t="shared" si="21"/>
        <v>1.506</v>
      </c>
      <c r="U254" s="2">
        <f t="shared" si="22"/>
        <v>6.8793605355648548</v>
      </c>
      <c r="V254" s="2">
        <f t="shared" si="22"/>
        <v>6.8793605355648548</v>
      </c>
      <c r="W254" s="2">
        <f t="shared" si="22"/>
        <v>1.5993844046692607</v>
      </c>
      <c r="X254" t="s">
        <v>33</v>
      </c>
    </row>
    <row r="255" spans="2:24">
      <c r="B255" s="1" t="s">
        <v>90</v>
      </c>
      <c r="C255">
        <v>56</v>
      </c>
      <c r="D255">
        <v>56</v>
      </c>
      <c r="E255">
        <v>64</v>
      </c>
      <c r="F255">
        <v>16</v>
      </c>
      <c r="G255">
        <v>256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0.156</v>
      </c>
      <c r="O255" s="2">
        <v>0.155</v>
      </c>
      <c r="P255" s="2">
        <v>0.55400000000000005</v>
      </c>
      <c r="R255" s="4">
        <f t="shared" si="23"/>
        <v>56</v>
      </c>
      <c r="S255" s="4">
        <f t="shared" si="24"/>
        <v>56</v>
      </c>
      <c r="T255" s="2">
        <f t="shared" si="21"/>
        <v>0.86499999999999999</v>
      </c>
      <c r="U255" s="2">
        <f t="shared" si="22"/>
        <v>10.539533128205129</v>
      </c>
      <c r="V255" s="2">
        <f t="shared" si="22"/>
        <v>10.607530116129034</v>
      </c>
      <c r="W255" s="2">
        <f t="shared" si="22"/>
        <v>2.9678107725631766</v>
      </c>
      <c r="X255" t="s">
        <v>33</v>
      </c>
    </row>
    <row r="256" spans="2:24">
      <c r="B256" s="1" t="s">
        <v>90</v>
      </c>
      <c r="C256">
        <v>56</v>
      </c>
      <c r="D256">
        <v>56</v>
      </c>
      <c r="E256">
        <v>256</v>
      </c>
      <c r="F256">
        <v>16</v>
      </c>
      <c r="G256">
        <v>64</v>
      </c>
      <c r="H256">
        <v>1</v>
      </c>
      <c r="I256">
        <v>1</v>
      </c>
      <c r="J256">
        <v>0</v>
      </c>
      <c r="K256">
        <v>0</v>
      </c>
      <c r="L256">
        <v>1</v>
      </c>
      <c r="M256">
        <v>1</v>
      </c>
      <c r="N256" s="2">
        <v>0.157</v>
      </c>
      <c r="O256" s="2">
        <v>0.157</v>
      </c>
      <c r="P256" s="2">
        <v>0.59399999999999997</v>
      </c>
      <c r="R256" s="4">
        <f t="shared" si="23"/>
        <v>56</v>
      </c>
      <c r="S256" s="4">
        <f t="shared" si="24"/>
        <v>56</v>
      </c>
      <c r="T256" s="2">
        <f t="shared" si="21"/>
        <v>0.90799999999999992</v>
      </c>
      <c r="U256" s="2">
        <f t="shared" si="22"/>
        <v>10.472402343949044</v>
      </c>
      <c r="V256" s="2">
        <f t="shared" si="22"/>
        <v>10.472402343949044</v>
      </c>
      <c r="W256" s="2">
        <f t="shared" si="22"/>
        <v>2.7679581952861954</v>
      </c>
      <c r="X256" t="s">
        <v>33</v>
      </c>
    </row>
    <row r="257" spans="2:24">
      <c r="B257" s="1" t="s">
        <v>90</v>
      </c>
      <c r="C257">
        <v>56</v>
      </c>
      <c r="D257">
        <v>56</v>
      </c>
      <c r="E257">
        <v>256</v>
      </c>
      <c r="F257">
        <v>16</v>
      </c>
      <c r="G257">
        <v>128</v>
      </c>
      <c r="H257">
        <v>1</v>
      </c>
      <c r="I257">
        <v>1</v>
      </c>
      <c r="J257">
        <v>0</v>
      </c>
      <c r="K257">
        <v>0</v>
      </c>
      <c r="L257">
        <v>2</v>
      </c>
      <c r="M257">
        <v>2</v>
      </c>
      <c r="N257" s="2">
        <v>0.108</v>
      </c>
      <c r="O257" s="2">
        <v>12.066000000000001</v>
      </c>
      <c r="P257" s="2">
        <v>0.26200000000000001</v>
      </c>
      <c r="R257" s="4">
        <f t="shared" si="23"/>
        <v>28</v>
      </c>
      <c r="S257" s="4">
        <f t="shared" si="24"/>
        <v>28</v>
      </c>
      <c r="T257" s="2">
        <f t="shared" si="21"/>
        <v>12.436000000000002</v>
      </c>
      <c r="U257" s="2">
        <f t="shared" si="22"/>
        <v>7.6118850370370374</v>
      </c>
      <c r="V257" s="2">
        <f t="shared" si="22"/>
        <v>6.8132238024200237E-2</v>
      </c>
      <c r="W257" s="2">
        <f t="shared" si="22"/>
        <v>3.1377236030534346</v>
      </c>
      <c r="X257" t="s">
        <v>33</v>
      </c>
    </row>
    <row r="258" spans="2:24">
      <c r="B258" s="1" t="s">
        <v>90</v>
      </c>
      <c r="C258" s="1">
        <v>28</v>
      </c>
      <c r="D258" s="1">
        <v>28</v>
      </c>
      <c r="E258" s="1">
        <v>128</v>
      </c>
      <c r="F258">
        <v>16</v>
      </c>
      <c r="G258" s="1">
        <v>512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9.6000000000000002E-2</v>
      </c>
      <c r="O258" s="2">
        <v>8.6999999999999994E-2</v>
      </c>
      <c r="P258" s="2">
        <v>0.29399999999999998</v>
      </c>
      <c r="R258" s="4">
        <f t="shared" si="23"/>
        <v>28</v>
      </c>
      <c r="S258" s="4">
        <f t="shared" si="24"/>
        <v>28</v>
      </c>
      <c r="T258" s="2">
        <f t="shared" si="21"/>
        <v>0.47699999999999998</v>
      </c>
      <c r="U258" s="2">
        <f t="shared" si="22"/>
        <v>17.126741333333332</v>
      </c>
      <c r="V258" s="2">
        <f t="shared" si="22"/>
        <v>18.898473195402296</v>
      </c>
      <c r="W258" s="2">
        <f t="shared" si="22"/>
        <v>5.5924053333333337</v>
      </c>
      <c r="X258" t="s">
        <v>33</v>
      </c>
    </row>
    <row r="259" spans="2:24">
      <c r="B259" s="1" t="s">
        <v>90</v>
      </c>
      <c r="C259" s="1">
        <v>28</v>
      </c>
      <c r="D259" s="1">
        <v>28</v>
      </c>
      <c r="E259" s="1">
        <v>512</v>
      </c>
      <c r="F259">
        <v>16</v>
      </c>
      <c r="G259" s="1">
        <v>128</v>
      </c>
      <c r="H259" s="1">
        <v>1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2">
        <v>8.5999999999999993E-2</v>
      </c>
      <c r="O259" s="2">
        <v>9.6000000000000002E-2</v>
      </c>
      <c r="P259" s="2">
        <v>0.29199999999999998</v>
      </c>
      <c r="R259" s="4">
        <f t="shared" si="23"/>
        <v>28</v>
      </c>
      <c r="S259" s="4">
        <f t="shared" si="24"/>
        <v>28</v>
      </c>
      <c r="T259" s="2">
        <f t="shared" si="21"/>
        <v>0.47399999999999998</v>
      </c>
      <c r="U259" s="2">
        <f t="shared" si="22"/>
        <v>19.118222883720932</v>
      </c>
      <c r="V259" s="2">
        <f t="shared" si="22"/>
        <v>17.126741333333332</v>
      </c>
      <c r="W259" s="2">
        <f t="shared" si="22"/>
        <v>5.6307094794520545</v>
      </c>
      <c r="X259" t="s">
        <v>33</v>
      </c>
    </row>
    <row r="260" spans="2:24">
      <c r="B260" s="1" t="s">
        <v>90</v>
      </c>
      <c r="C260" s="1">
        <v>28</v>
      </c>
      <c r="D260" s="1">
        <v>28</v>
      </c>
      <c r="E260" s="1">
        <v>512</v>
      </c>
      <c r="F260">
        <v>16</v>
      </c>
      <c r="G260" s="1">
        <v>256</v>
      </c>
      <c r="H260" s="1">
        <v>1</v>
      </c>
      <c r="I260" s="1">
        <v>1</v>
      </c>
      <c r="J260" s="1">
        <v>0</v>
      </c>
      <c r="K260" s="1">
        <v>0</v>
      </c>
      <c r="L260" s="1">
        <v>2</v>
      </c>
      <c r="M260" s="1">
        <v>2</v>
      </c>
      <c r="N260" s="2">
        <v>7.8E-2</v>
      </c>
      <c r="O260" s="2">
        <v>2.266</v>
      </c>
      <c r="P260" s="2">
        <v>0.161</v>
      </c>
      <c r="R260" s="4">
        <f t="shared" si="23"/>
        <v>14</v>
      </c>
      <c r="S260" s="4">
        <f t="shared" si="24"/>
        <v>14</v>
      </c>
      <c r="T260" s="2">
        <f t="shared" si="21"/>
        <v>2.5049999999999999</v>
      </c>
      <c r="U260" s="2">
        <f t="shared" si="22"/>
        <v>10.539533128205129</v>
      </c>
      <c r="V260" s="2">
        <f t="shared" si="22"/>
        <v>0.36279063724624883</v>
      </c>
      <c r="W260" s="2">
        <f t="shared" si="22"/>
        <v>5.1061092173913041</v>
      </c>
      <c r="X260" t="s">
        <v>33</v>
      </c>
    </row>
    <row r="261" spans="2:24">
      <c r="B261" s="1" t="s">
        <v>90</v>
      </c>
      <c r="C261" s="1">
        <v>14</v>
      </c>
      <c r="D261" s="1">
        <v>14</v>
      </c>
      <c r="E261" s="1">
        <v>256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1</v>
      </c>
      <c r="N261" s="2">
        <v>7.3999999999999996E-2</v>
      </c>
      <c r="O261" s="2">
        <v>8.3000000000000004E-2</v>
      </c>
      <c r="P261" s="2">
        <v>0.17799999999999999</v>
      </c>
      <c r="R261" s="4">
        <f>1+ROUNDDOWN((($C261-$H261+2*$J261)/$L261),0)</f>
        <v>14</v>
      </c>
      <c r="S261" s="4">
        <f>1+ROUNDDOWN((($D261-$I261+2*$K261)/$M261),0)</f>
        <v>14</v>
      </c>
      <c r="T261" s="2">
        <f t="shared" si="21"/>
        <v>0.33499999999999996</v>
      </c>
      <c r="U261" s="2">
        <f t="shared" si="22"/>
        <v>22.218475243243248</v>
      </c>
      <c r="V261" s="2">
        <f t="shared" si="22"/>
        <v>19.809242987951809</v>
      </c>
      <c r="W261" s="2">
        <f t="shared" si="22"/>
        <v>9.2368942022471909</v>
      </c>
      <c r="X261" t="s">
        <v>33</v>
      </c>
    </row>
    <row r="262" spans="2:24">
      <c r="B262" s="1" t="s">
        <v>90</v>
      </c>
      <c r="C262" s="1">
        <v>28</v>
      </c>
      <c r="D262" s="1">
        <v>28</v>
      </c>
      <c r="E262" s="1">
        <v>512</v>
      </c>
      <c r="F262">
        <v>16</v>
      </c>
      <c r="G262" s="1">
        <v>1024</v>
      </c>
      <c r="H262" s="1">
        <v>1</v>
      </c>
      <c r="I262" s="1">
        <v>1</v>
      </c>
      <c r="J262" s="1">
        <v>0</v>
      </c>
      <c r="K262" s="1">
        <v>0</v>
      </c>
      <c r="L262" s="1">
        <v>2</v>
      </c>
      <c r="M262" s="1">
        <v>2</v>
      </c>
      <c r="N262" s="2">
        <v>0.127</v>
      </c>
      <c r="O262" s="2">
        <v>2.452</v>
      </c>
      <c r="P262" s="2">
        <v>0.248</v>
      </c>
      <c r="R262" s="4">
        <f t="shared" ref="R262:R269" si="25">1+ROUNDDOWN((($C262-$H262+2*$J262)/$L262),0)</f>
        <v>14</v>
      </c>
      <c r="S262" s="4">
        <f t="shared" ref="S262:S269" si="26">1+ROUNDDOWN((($D262-$I262+2*$K262)/$M262),0)</f>
        <v>14</v>
      </c>
      <c r="T262" s="2">
        <f t="shared" si="21"/>
        <v>2.827</v>
      </c>
      <c r="U262" s="2">
        <f t="shared" si="22"/>
        <v>25.892396346456696</v>
      </c>
      <c r="V262" s="2">
        <f t="shared" si="22"/>
        <v>1.3410825187601958</v>
      </c>
      <c r="W262" s="2">
        <f t="shared" si="22"/>
        <v>13.259412645161289</v>
      </c>
      <c r="X262" t="s">
        <v>33</v>
      </c>
    </row>
    <row r="263" spans="2:24">
      <c r="B263" s="1" t="s">
        <v>90</v>
      </c>
      <c r="C263" s="1">
        <v>14</v>
      </c>
      <c r="D263" s="1">
        <v>14</v>
      </c>
      <c r="E263" s="1">
        <v>1024</v>
      </c>
      <c r="F263">
        <v>16</v>
      </c>
      <c r="G263" s="1">
        <v>256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8.7999999999999995E-2</v>
      </c>
      <c r="O263" s="2">
        <v>7.4999999999999997E-2</v>
      </c>
      <c r="P263" s="2">
        <v>0.17799999999999999</v>
      </c>
      <c r="R263" s="4">
        <f t="shared" si="25"/>
        <v>14</v>
      </c>
      <c r="S263" s="4">
        <f t="shared" si="26"/>
        <v>14</v>
      </c>
      <c r="T263" s="2">
        <f t="shared" si="21"/>
        <v>0.34099999999999997</v>
      </c>
      <c r="U263" s="2">
        <f t="shared" si="22"/>
        <v>18.683717818181819</v>
      </c>
      <c r="V263" s="2">
        <f t="shared" si="22"/>
        <v>21.922228906666668</v>
      </c>
      <c r="W263" s="2">
        <f t="shared" si="22"/>
        <v>9.2368942022471909</v>
      </c>
      <c r="X263" t="s">
        <v>33</v>
      </c>
    </row>
    <row r="264" spans="2:24">
      <c r="B264" s="1" t="s">
        <v>90</v>
      </c>
      <c r="C264" s="1">
        <v>14</v>
      </c>
      <c r="D264" s="1">
        <v>14</v>
      </c>
      <c r="E264" s="1">
        <v>256</v>
      </c>
      <c r="F264">
        <v>16</v>
      </c>
      <c r="G264" s="1">
        <v>1024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1</v>
      </c>
      <c r="N264" s="2">
        <v>7.3999999999999996E-2</v>
      </c>
      <c r="O264" s="2">
        <v>8.3000000000000004E-2</v>
      </c>
      <c r="P264" s="2">
        <v>0.17799999999999999</v>
      </c>
      <c r="R264" s="4">
        <f t="shared" si="25"/>
        <v>14</v>
      </c>
      <c r="S264" s="4">
        <f t="shared" si="26"/>
        <v>14</v>
      </c>
      <c r="T264" s="2">
        <f t="shared" si="21"/>
        <v>0.33499999999999996</v>
      </c>
      <c r="U264" s="2">
        <f t="shared" si="22"/>
        <v>22.218475243243248</v>
      </c>
      <c r="V264" s="2">
        <f t="shared" si="22"/>
        <v>19.809242987951809</v>
      </c>
      <c r="W264" s="2">
        <f t="shared" si="22"/>
        <v>9.2368942022471909</v>
      </c>
      <c r="X264" t="s">
        <v>33</v>
      </c>
    </row>
    <row r="265" spans="2:24">
      <c r="B265" s="1" t="s">
        <v>90</v>
      </c>
      <c r="C265" s="1">
        <v>14</v>
      </c>
      <c r="D265" s="1">
        <v>14</v>
      </c>
      <c r="E265" s="1">
        <v>1024</v>
      </c>
      <c r="F265">
        <v>16</v>
      </c>
      <c r="G265" s="1">
        <v>512</v>
      </c>
      <c r="H265" s="1">
        <v>1</v>
      </c>
      <c r="I265" s="1">
        <v>1</v>
      </c>
      <c r="J265" s="1">
        <v>0</v>
      </c>
      <c r="K265" s="1">
        <v>0</v>
      </c>
      <c r="L265" s="1">
        <v>2</v>
      </c>
      <c r="M265" s="1">
        <v>2</v>
      </c>
      <c r="N265" s="2">
        <v>8.5000000000000006E-2</v>
      </c>
      <c r="O265" s="2">
        <v>0.54100000000000004</v>
      </c>
      <c r="P265" s="2">
        <v>0.10199999999999999</v>
      </c>
      <c r="R265" s="4">
        <f t="shared" si="25"/>
        <v>7</v>
      </c>
      <c r="S265" s="4">
        <f t="shared" si="26"/>
        <v>7</v>
      </c>
      <c r="T265" s="2">
        <f t="shared" si="21"/>
        <v>0.72799999999999998</v>
      </c>
      <c r="U265" s="2">
        <f t="shared" si="22"/>
        <v>9.6715715764705887</v>
      </c>
      <c r="V265" s="2">
        <f t="shared" si="22"/>
        <v>1.5195630018484287</v>
      </c>
      <c r="W265" s="2">
        <f t="shared" si="22"/>
        <v>8.059642980392157</v>
      </c>
      <c r="X265" t="s">
        <v>33</v>
      </c>
    </row>
    <row r="266" spans="2:24">
      <c r="B266" s="1" t="s">
        <v>90</v>
      </c>
      <c r="C266" s="1">
        <v>7</v>
      </c>
      <c r="D266" s="1">
        <v>7</v>
      </c>
      <c r="E266" s="1">
        <v>512</v>
      </c>
      <c r="F266">
        <v>16</v>
      </c>
      <c r="G266" s="1">
        <v>512</v>
      </c>
      <c r="H266" s="1">
        <v>3</v>
      </c>
      <c r="I266" s="1">
        <v>3</v>
      </c>
      <c r="J266" s="1">
        <v>1</v>
      </c>
      <c r="K266" s="1">
        <v>1</v>
      </c>
      <c r="L266" s="1">
        <v>1</v>
      </c>
      <c r="M266" s="1">
        <v>1</v>
      </c>
      <c r="N266" s="2">
        <v>0.254</v>
      </c>
      <c r="O266" s="2">
        <v>0.24399999999999999</v>
      </c>
      <c r="P266" s="2">
        <v>0.19800000000000001</v>
      </c>
      <c r="R266" s="4">
        <f t="shared" si="25"/>
        <v>7</v>
      </c>
      <c r="S266" s="4">
        <f t="shared" si="26"/>
        <v>7</v>
      </c>
      <c r="T266" s="2">
        <f t="shared" si="21"/>
        <v>0.69599999999999995</v>
      </c>
      <c r="U266" s="2">
        <f t="shared" si="22"/>
        <v>14.56447294488189</v>
      </c>
      <c r="V266" s="2">
        <f t="shared" si="22"/>
        <v>15.161377573770492</v>
      </c>
      <c r="W266" s="2">
        <f t="shared" si="22"/>
        <v>18.683717818181815</v>
      </c>
      <c r="X266" t="s">
        <v>33</v>
      </c>
    </row>
    <row r="267" spans="2:24">
      <c r="B267" s="1" t="s">
        <v>90</v>
      </c>
      <c r="C267" s="1">
        <v>7</v>
      </c>
      <c r="D267" s="1">
        <v>7</v>
      </c>
      <c r="E267" s="1">
        <v>512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2">
        <v>5.2999999999999999E-2</v>
      </c>
      <c r="O267" s="2">
        <v>0.11700000000000001</v>
      </c>
      <c r="P267" s="2">
        <v>0.121</v>
      </c>
      <c r="R267" s="4">
        <f t="shared" si="25"/>
        <v>7</v>
      </c>
      <c r="S267" s="4">
        <f t="shared" si="26"/>
        <v>7</v>
      </c>
      <c r="T267" s="2">
        <f t="shared" si="21"/>
        <v>0.29100000000000004</v>
      </c>
      <c r="U267" s="2">
        <f t="shared" si="22"/>
        <v>31.022022037735848</v>
      </c>
      <c r="V267" s="2">
        <f t="shared" si="22"/>
        <v>14.052710837606837</v>
      </c>
      <c r="W267" s="2">
        <f t="shared" si="22"/>
        <v>13.588158413223141</v>
      </c>
      <c r="X267" t="s">
        <v>33</v>
      </c>
    </row>
    <row r="268" spans="2:24">
      <c r="B268" s="1" t="s">
        <v>90</v>
      </c>
      <c r="C268" s="1">
        <v>14</v>
      </c>
      <c r="D268" s="1">
        <v>14</v>
      </c>
      <c r="E268" s="1">
        <v>1024</v>
      </c>
      <c r="F268">
        <v>16</v>
      </c>
      <c r="G268" s="1">
        <v>2048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2</v>
      </c>
      <c r="N268" s="2">
        <v>9.2999999999999999E-2</v>
      </c>
      <c r="O268" s="2">
        <v>0.84299999999999997</v>
      </c>
      <c r="P268" s="2">
        <v>0.251</v>
      </c>
      <c r="R268" s="4">
        <f t="shared" si="25"/>
        <v>7</v>
      </c>
      <c r="S268" s="4">
        <f t="shared" si="26"/>
        <v>7</v>
      </c>
      <c r="T268" s="2">
        <f t="shared" si="21"/>
        <v>1.1869999999999998</v>
      </c>
      <c r="U268" s="2">
        <f t="shared" si="22"/>
        <v>35.358433720430106</v>
      </c>
      <c r="V268" s="2">
        <f t="shared" si="22"/>
        <v>3.9007524744958482</v>
      </c>
      <c r="W268" s="2">
        <f t="shared" si="22"/>
        <v>13.100933609561753</v>
      </c>
      <c r="X268" t="s">
        <v>33</v>
      </c>
    </row>
    <row r="269" spans="2:24">
      <c r="B269" s="1" t="s">
        <v>90</v>
      </c>
      <c r="C269" s="1">
        <v>7</v>
      </c>
      <c r="D269" s="1">
        <v>7</v>
      </c>
      <c r="E269" s="1">
        <v>2048</v>
      </c>
      <c r="F269">
        <v>16</v>
      </c>
      <c r="G269" s="1">
        <v>512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1</v>
      </c>
      <c r="N269" s="2">
        <v>0.124</v>
      </c>
      <c r="O269" s="2">
        <v>5.3999999999999999E-2</v>
      </c>
      <c r="P269" s="2">
        <v>0.12</v>
      </c>
      <c r="R269" s="4">
        <f t="shared" si="25"/>
        <v>7</v>
      </c>
      <c r="S269" s="4">
        <f t="shared" si="26"/>
        <v>7</v>
      </c>
      <c r="T269" s="2">
        <f t="shared" si="21"/>
        <v>0.29799999999999999</v>
      </c>
      <c r="U269" s="2">
        <f t="shared" si="22"/>
        <v>13.259412645161289</v>
      </c>
      <c r="V269" s="2">
        <f t="shared" si="22"/>
        <v>30.44754014814815</v>
      </c>
      <c r="W269" s="2">
        <f t="shared" si="22"/>
        <v>13.701393066666668</v>
      </c>
      <c r="X269" t="s">
        <v>33</v>
      </c>
    </row>
    <row r="270" spans="2:24">
      <c r="B270" s="1"/>
    </row>
    <row r="271" spans="2:24">
      <c r="B271" s="1"/>
    </row>
    <row r="272" spans="2:24">
      <c r="B272" s="1"/>
      <c r="D272" t="s">
        <v>56</v>
      </c>
    </row>
    <row r="273" spans="1:10">
      <c r="B273" s="1"/>
    </row>
    <row r="274" spans="1:10">
      <c r="A274" t="s">
        <v>11</v>
      </c>
      <c r="B274" s="1"/>
      <c r="C274" t="s">
        <v>13</v>
      </c>
      <c r="D274" t="s">
        <v>3</v>
      </c>
      <c r="E274" t="s">
        <v>14</v>
      </c>
      <c r="G274" t="s">
        <v>17</v>
      </c>
      <c r="H274" t="s">
        <v>18</v>
      </c>
      <c r="I274" t="s">
        <v>38</v>
      </c>
      <c r="J274" t="s">
        <v>39</v>
      </c>
    </row>
    <row r="275" spans="1:10">
      <c r="B275" s="1"/>
    </row>
    <row r="276" spans="1:10">
      <c r="B276" s="1" t="s">
        <v>85</v>
      </c>
      <c r="C276">
        <v>1760</v>
      </c>
      <c r="D276">
        <v>16</v>
      </c>
      <c r="E276">
        <v>50</v>
      </c>
      <c r="G276" s="2">
        <v>4.3319999999999999</v>
      </c>
      <c r="H276" s="2">
        <v>4.141</v>
      </c>
      <c r="I276" s="2">
        <f>(2*$E276*$D276*$C276*$C276+$E276*$D276*$C276)/(G276/1000)/10^12</f>
        <v>1.1444062788550322</v>
      </c>
      <c r="J276" s="2">
        <f>(2*$E276*$D276*$C276*$C276+$E276*$D276*$C276)/(H276/1000)/10^12</f>
        <v>1.1971910166626418</v>
      </c>
    </row>
    <row r="277" spans="1:10">
      <c r="B277" s="1" t="s">
        <v>85</v>
      </c>
      <c r="C277">
        <v>1760</v>
      </c>
      <c r="D277">
        <v>32</v>
      </c>
      <c r="E277">
        <v>50</v>
      </c>
      <c r="G277" s="2">
        <v>4.2370000000000001</v>
      </c>
      <c r="H277" s="2">
        <v>4.1959999999999997</v>
      </c>
      <c r="I277" s="2">
        <f t="shared" ref="I277:J287" si="27">(2*$E277*$D277*$C277*$C277+$E277*$D277*$C277)/(G277/1000)/10^12</f>
        <v>2.3401312249232946</v>
      </c>
      <c r="J277" s="2">
        <f t="shared" si="27"/>
        <v>2.3629971401334604</v>
      </c>
    </row>
    <row r="278" spans="1:10">
      <c r="B278" s="1" t="s">
        <v>85</v>
      </c>
      <c r="C278">
        <v>1760</v>
      </c>
      <c r="D278">
        <v>64</v>
      </c>
      <c r="E278">
        <v>50</v>
      </c>
      <c r="G278" s="2">
        <v>4.3869999999999996</v>
      </c>
      <c r="H278" s="2">
        <v>4.3920000000000003</v>
      </c>
      <c r="I278" s="2">
        <f t="shared" si="27"/>
        <v>4.5202352404832462</v>
      </c>
      <c r="J278" s="2">
        <f t="shared" si="27"/>
        <v>4.5150892531876146</v>
      </c>
    </row>
    <row r="279" spans="1:10">
      <c r="A279">
        <f>2560*2560/1760/1760</f>
        <v>2.115702479338843</v>
      </c>
      <c r="B279" s="1" t="s">
        <v>85</v>
      </c>
      <c r="C279">
        <v>1760</v>
      </c>
      <c r="D279">
        <v>128</v>
      </c>
      <c r="E279">
        <v>50</v>
      </c>
      <c r="G279" s="2">
        <v>4.75</v>
      </c>
      <c r="H279" s="2">
        <v>4.8250000000000002</v>
      </c>
      <c r="I279" s="2">
        <f t="shared" si="27"/>
        <v>8.3495882105263171</v>
      </c>
      <c r="J279" s="2">
        <f t="shared" si="27"/>
        <v>8.2198018652849729</v>
      </c>
    </row>
    <row r="280" spans="1:10">
      <c r="B280" s="1" t="s">
        <v>85</v>
      </c>
      <c r="C280">
        <v>2048</v>
      </c>
      <c r="D280">
        <v>16</v>
      </c>
      <c r="E280">
        <v>50</v>
      </c>
      <c r="G280" s="2">
        <v>4.5570000000000004</v>
      </c>
      <c r="H280" s="2">
        <v>4.6429999999999998</v>
      </c>
      <c r="I280" s="2">
        <f t="shared" si="27"/>
        <v>1.4730140004388852</v>
      </c>
      <c r="J280" s="2">
        <f t="shared" si="27"/>
        <v>1.4457300883049753</v>
      </c>
    </row>
    <row r="281" spans="1:10">
      <c r="B281" s="1" t="s">
        <v>85</v>
      </c>
      <c r="C281">
        <v>2048</v>
      </c>
      <c r="D281">
        <v>32</v>
      </c>
      <c r="E281">
        <v>50</v>
      </c>
      <c r="G281" s="2">
        <v>4.74</v>
      </c>
      <c r="H281" s="2">
        <v>4.9340000000000002</v>
      </c>
      <c r="I281" s="2">
        <f t="shared" si="27"/>
        <v>2.8322889451476794</v>
      </c>
      <c r="J281" s="2">
        <f t="shared" si="27"/>
        <v>2.7209261451155249</v>
      </c>
    </row>
    <row r="282" spans="1:10">
      <c r="B282" s="1" t="s">
        <v>85</v>
      </c>
      <c r="C282">
        <v>2048</v>
      </c>
      <c r="D282">
        <v>64</v>
      </c>
      <c r="E282">
        <v>50</v>
      </c>
      <c r="G282" s="2">
        <v>4.7880000000000003</v>
      </c>
      <c r="H282" s="2">
        <v>5.1269999999999998</v>
      </c>
      <c r="I282" s="2">
        <f t="shared" si="27"/>
        <v>5.6077901420217211</v>
      </c>
      <c r="J282" s="2">
        <f t="shared" si="27"/>
        <v>5.2370000390091676</v>
      </c>
    </row>
    <row r="283" spans="1:10">
      <c r="A283">
        <f>2560*2560/2048/2048</f>
        <v>1.5625</v>
      </c>
      <c r="B283" s="1" t="s">
        <v>85</v>
      </c>
      <c r="C283">
        <v>2048</v>
      </c>
      <c r="D283">
        <v>128</v>
      </c>
      <c r="E283">
        <v>50</v>
      </c>
      <c r="G283" s="2">
        <v>5.1840000000000002</v>
      </c>
      <c r="H283" s="2">
        <v>5.3550000000000004</v>
      </c>
      <c r="I283" s="2">
        <f t="shared" si="27"/>
        <v>10.358834567901235</v>
      </c>
      <c r="J283" s="2">
        <f t="shared" si="27"/>
        <v>10.028048253968254</v>
      </c>
    </row>
    <row r="284" spans="1:10">
      <c r="B284" s="1" t="s">
        <v>85</v>
      </c>
      <c r="C284">
        <v>2560</v>
      </c>
      <c r="D284">
        <v>16</v>
      </c>
      <c r="E284">
        <v>50</v>
      </c>
      <c r="G284" s="2">
        <v>6.0149999999999997</v>
      </c>
      <c r="H284" s="2">
        <v>5.3339999999999996</v>
      </c>
      <c r="I284" s="2">
        <f t="shared" si="27"/>
        <v>1.7436089775561099</v>
      </c>
      <c r="J284" s="2">
        <f t="shared" si="27"/>
        <v>1.9662182227221598</v>
      </c>
    </row>
    <row r="285" spans="1:10">
      <c r="B285" s="1" t="s">
        <v>85</v>
      </c>
      <c r="C285">
        <v>2560</v>
      </c>
      <c r="D285">
        <v>32</v>
      </c>
      <c r="E285">
        <v>50</v>
      </c>
      <c r="G285" s="2">
        <v>6.109</v>
      </c>
      <c r="H285" s="2">
        <v>5.367</v>
      </c>
      <c r="I285" s="2">
        <f t="shared" si="27"/>
        <v>3.4335596660664596</v>
      </c>
      <c r="J285" s="2">
        <f t="shared" si="27"/>
        <v>3.9082571268865287</v>
      </c>
    </row>
    <row r="286" spans="1:10">
      <c r="B286" s="1" t="s">
        <v>85</v>
      </c>
      <c r="C286">
        <v>2560</v>
      </c>
      <c r="D286">
        <v>64</v>
      </c>
      <c r="E286">
        <v>50</v>
      </c>
      <c r="G286" s="2">
        <v>6.3280000000000003</v>
      </c>
      <c r="H286" s="2">
        <v>5.6520000000000001</v>
      </c>
      <c r="I286" s="2">
        <f t="shared" si="27"/>
        <v>6.6294614412136532</v>
      </c>
      <c r="J286" s="2">
        <f t="shared" si="27"/>
        <v>7.4223694267515929</v>
      </c>
    </row>
    <row r="287" spans="1:10">
      <c r="B287" s="1" t="s">
        <v>85</v>
      </c>
      <c r="C287">
        <v>2560</v>
      </c>
      <c r="D287">
        <v>128</v>
      </c>
      <c r="E287">
        <v>50</v>
      </c>
      <c r="G287" s="2">
        <v>7.0030000000000001</v>
      </c>
      <c r="H287" s="2">
        <v>6.4459999999999997</v>
      </c>
      <c r="I287" s="2">
        <f t="shared" si="27"/>
        <v>11.980931600742537</v>
      </c>
      <c r="J287" s="2">
        <f t="shared" si="27"/>
        <v>13.016206019236737</v>
      </c>
    </row>
    <row r="288" spans="1:10">
      <c r="B288" s="1"/>
      <c r="G288" s="2"/>
      <c r="H288" s="2"/>
    </row>
    <row r="289" spans="1:10">
      <c r="B289" s="1"/>
      <c r="G289" s="2"/>
      <c r="H289" s="2"/>
    </row>
    <row r="290" spans="1:10">
      <c r="B290" s="1"/>
      <c r="G290" s="2"/>
      <c r="H290" s="2"/>
    </row>
    <row r="291" spans="1:10">
      <c r="A291" t="s">
        <v>12</v>
      </c>
      <c r="B291" s="1" t="s">
        <v>91</v>
      </c>
      <c r="C291" t="s">
        <v>13</v>
      </c>
      <c r="D291" t="s">
        <v>3</v>
      </c>
      <c r="E291" t="s">
        <v>14</v>
      </c>
      <c r="G291" s="2" t="s">
        <v>19</v>
      </c>
      <c r="H291" s="2" t="s">
        <v>20</v>
      </c>
      <c r="I291" t="s">
        <v>38</v>
      </c>
      <c r="J291" t="s">
        <v>39</v>
      </c>
    </row>
    <row r="292" spans="1:10">
      <c r="B292" s="1" t="s">
        <v>80</v>
      </c>
      <c r="C292">
        <v>512</v>
      </c>
      <c r="D292">
        <v>16</v>
      </c>
      <c r="E292">
        <v>25</v>
      </c>
      <c r="G292" s="2">
        <v>1.3839999999999999</v>
      </c>
      <c r="H292" s="2">
        <v>1.9790000000000001</v>
      </c>
      <c r="I292" s="2">
        <f t="shared" ref="I292:J307" si="28">(8*$E292*$D292*$C292*$C292)/(G292/1000)/10^12</f>
        <v>0.60611329479768794</v>
      </c>
      <c r="J292" s="2">
        <f t="shared" si="28"/>
        <v>0.4238811520970186</v>
      </c>
    </row>
    <row r="293" spans="1:10">
      <c r="B293" s="1" t="s">
        <v>80</v>
      </c>
      <c r="C293">
        <v>512</v>
      </c>
      <c r="D293">
        <v>32</v>
      </c>
      <c r="E293">
        <v>25</v>
      </c>
      <c r="G293" s="2">
        <v>1.407</v>
      </c>
      <c r="H293" s="2">
        <v>2.0459999999999998</v>
      </c>
      <c r="I293" s="2">
        <f t="shared" si="28"/>
        <v>1.1924105188343994</v>
      </c>
      <c r="J293" s="2">
        <f t="shared" si="28"/>
        <v>0.82000078201368543</v>
      </c>
    </row>
    <row r="294" spans="1:10">
      <c r="B294" s="1" t="s">
        <v>80</v>
      </c>
      <c r="C294">
        <v>512</v>
      </c>
      <c r="D294">
        <v>64</v>
      </c>
      <c r="E294">
        <v>25</v>
      </c>
      <c r="G294" s="2">
        <v>1.4770000000000001</v>
      </c>
      <c r="H294" s="2">
        <v>2.1840000000000002</v>
      </c>
      <c r="I294" s="2">
        <f t="shared" si="28"/>
        <v>2.2717963439404198</v>
      </c>
      <c r="J294" s="2">
        <f t="shared" si="28"/>
        <v>1.5363750915750916</v>
      </c>
    </row>
    <row r="295" spans="1:10">
      <c r="B295" s="1" t="s">
        <v>80</v>
      </c>
      <c r="C295">
        <v>512</v>
      </c>
      <c r="D295">
        <v>128</v>
      </c>
      <c r="E295">
        <v>25</v>
      </c>
      <c r="G295" s="2">
        <v>1.526</v>
      </c>
      <c r="H295" s="2">
        <v>2.319</v>
      </c>
      <c r="I295" s="2">
        <f t="shared" si="28"/>
        <v>4.3976975098296203</v>
      </c>
      <c r="J295" s="2">
        <f t="shared" si="28"/>
        <v>2.8938708063820617</v>
      </c>
    </row>
    <row r="296" spans="1:10">
      <c r="B296" s="1" t="s">
        <v>80</v>
      </c>
      <c r="C296">
        <v>1024</v>
      </c>
      <c r="D296">
        <v>16</v>
      </c>
      <c r="E296">
        <v>25</v>
      </c>
      <c r="G296" s="2">
        <v>1.873</v>
      </c>
      <c r="H296" s="2">
        <v>3.665</v>
      </c>
      <c r="I296" s="2">
        <f t="shared" si="28"/>
        <v>1.7914806193272823</v>
      </c>
      <c r="J296" s="2">
        <f t="shared" si="28"/>
        <v>0.91553702592087316</v>
      </c>
    </row>
    <row r="297" spans="1:10">
      <c r="B297" s="1" t="s">
        <v>80</v>
      </c>
      <c r="C297">
        <v>1024</v>
      </c>
      <c r="D297">
        <v>32</v>
      </c>
      <c r="E297">
        <v>25</v>
      </c>
      <c r="G297" s="2">
        <v>2.0339999999999998</v>
      </c>
      <c r="H297" s="2">
        <v>3.7770000000000001</v>
      </c>
      <c r="I297" s="2">
        <f t="shared" si="28"/>
        <v>3.2993541789577194</v>
      </c>
      <c r="J297" s="2">
        <f t="shared" si="28"/>
        <v>1.7767769128938311</v>
      </c>
    </row>
    <row r="298" spans="1:10">
      <c r="B298" s="1" t="s">
        <v>80</v>
      </c>
      <c r="C298">
        <v>1024</v>
      </c>
      <c r="D298">
        <v>64</v>
      </c>
      <c r="E298">
        <v>25</v>
      </c>
      <c r="G298" s="2">
        <v>2.0699999999999998</v>
      </c>
      <c r="H298" s="2">
        <v>3.907</v>
      </c>
      <c r="I298" s="2">
        <f t="shared" si="28"/>
        <v>6.4839482125603869</v>
      </c>
      <c r="J298" s="2">
        <f t="shared" si="28"/>
        <v>3.4353142564627595</v>
      </c>
    </row>
    <row r="299" spans="1:10">
      <c r="B299" s="1" t="s">
        <v>80</v>
      </c>
      <c r="C299">
        <v>1024</v>
      </c>
      <c r="D299">
        <v>128</v>
      </c>
      <c r="E299">
        <v>25</v>
      </c>
      <c r="G299" s="2">
        <v>2.1629999999999998</v>
      </c>
      <c r="H299" s="2">
        <v>4.3010000000000002</v>
      </c>
      <c r="I299" s="2">
        <f t="shared" si="28"/>
        <v>12.410330836800741</v>
      </c>
      <c r="J299" s="2">
        <f t="shared" si="28"/>
        <v>6.2412335735875368</v>
      </c>
    </row>
    <row r="300" spans="1:10">
      <c r="B300" s="1" t="s">
        <v>80</v>
      </c>
      <c r="C300">
        <v>2048</v>
      </c>
      <c r="D300">
        <v>16</v>
      </c>
      <c r="E300">
        <v>25</v>
      </c>
      <c r="G300" s="2">
        <v>2.774</v>
      </c>
      <c r="H300" s="2">
        <v>6.415</v>
      </c>
      <c r="I300" s="2">
        <f t="shared" si="28"/>
        <v>4.8384184571016586</v>
      </c>
      <c r="J300" s="2">
        <f t="shared" si="28"/>
        <v>2.0922482930631334</v>
      </c>
    </row>
    <row r="301" spans="1:10">
      <c r="B301" s="1" t="s">
        <v>80</v>
      </c>
      <c r="C301">
        <v>2048</v>
      </c>
      <c r="D301">
        <v>32</v>
      </c>
      <c r="E301">
        <v>25</v>
      </c>
      <c r="G301" s="2">
        <v>2.8180000000000001</v>
      </c>
      <c r="H301" s="2">
        <v>6.6260000000000003</v>
      </c>
      <c r="I301" s="2">
        <f t="shared" si="28"/>
        <v>9.5257436479772899</v>
      </c>
      <c r="J301" s="2">
        <f t="shared" si="28"/>
        <v>4.0512444310292786</v>
      </c>
    </row>
    <row r="302" spans="1:10">
      <c r="B302" s="1" t="s">
        <v>80</v>
      </c>
      <c r="C302">
        <v>2048</v>
      </c>
      <c r="D302">
        <v>64</v>
      </c>
      <c r="E302">
        <v>25</v>
      </c>
      <c r="G302" s="2">
        <v>2.9209999999999998</v>
      </c>
      <c r="H302" s="2">
        <v>6.806</v>
      </c>
      <c r="I302" s="2">
        <f t="shared" si="28"/>
        <v>18.379695720643618</v>
      </c>
      <c r="J302" s="2">
        <f t="shared" si="28"/>
        <v>7.8882002938583593</v>
      </c>
    </row>
    <row r="303" spans="1:10">
      <c r="B303" s="1" t="s">
        <v>80</v>
      </c>
      <c r="C303">
        <v>2048</v>
      </c>
      <c r="D303">
        <v>128</v>
      </c>
      <c r="E303">
        <v>25</v>
      </c>
      <c r="G303" s="2">
        <v>3.181</v>
      </c>
      <c r="H303" s="2">
        <v>7.4809999999999999</v>
      </c>
      <c r="I303" s="2">
        <f t="shared" si="28"/>
        <v>33.754851430367808</v>
      </c>
      <c r="J303" s="2">
        <f t="shared" si="28"/>
        <v>14.352918379895737</v>
      </c>
    </row>
    <row r="304" spans="1:10">
      <c r="B304" s="1" t="s">
        <v>79</v>
      </c>
      <c r="C304">
        <v>4096</v>
      </c>
      <c r="D304">
        <v>16</v>
      </c>
      <c r="E304">
        <v>25</v>
      </c>
      <c r="G304" s="2">
        <v>6.5129999999999999</v>
      </c>
      <c r="H304" s="2">
        <v>11.914</v>
      </c>
      <c r="I304" s="2">
        <f t="shared" si="28"/>
        <v>8.2430663595885161</v>
      </c>
      <c r="J304" s="2">
        <f t="shared" si="28"/>
        <v>4.5062188349840531</v>
      </c>
    </row>
    <row r="305" spans="1:10">
      <c r="B305" s="1" t="s">
        <v>79</v>
      </c>
      <c r="C305">
        <v>4096</v>
      </c>
      <c r="D305">
        <v>32</v>
      </c>
      <c r="E305">
        <v>25</v>
      </c>
      <c r="G305" s="2">
        <v>6.61</v>
      </c>
      <c r="H305" s="2">
        <v>12.053000000000001</v>
      </c>
      <c r="I305" s="2">
        <f t="shared" si="28"/>
        <v>16.244203086232979</v>
      </c>
      <c r="J305" s="2">
        <f t="shared" si="28"/>
        <v>8.9085026466439885</v>
      </c>
    </row>
    <row r="306" spans="1:10">
      <c r="B306" s="1" t="s">
        <v>79</v>
      </c>
      <c r="C306">
        <v>4096</v>
      </c>
      <c r="D306">
        <v>64</v>
      </c>
      <c r="E306">
        <v>25</v>
      </c>
      <c r="G306" s="2">
        <v>6.8330000000000002</v>
      </c>
      <c r="H306" s="2">
        <v>13.157999999999999</v>
      </c>
      <c r="I306" s="2">
        <f t="shared" si="28"/>
        <v>31.428123049904872</v>
      </c>
      <c r="J306" s="2">
        <f t="shared" si="28"/>
        <v>16.320745158838729</v>
      </c>
    </row>
    <row r="307" spans="1:10" ht="16" customHeight="1">
      <c r="B307" s="1" t="s">
        <v>79</v>
      </c>
      <c r="C307">
        <v>4096</v>
      </c>
      <c r="D307">
        <v>128</v>
      </c>
      <c r="E307">
        <v>25</v>
      </c>
      <c r="G307" s="2">
        <v>7.4809999999999999</v>
      </c>
      <c r="H307" s="2">
        <v>14.108000000000001</v>
      </c>
      <c r="I307" s="2">
        <f t="shared" si="28"/>
        <v>57.411673519582948</v>
      </c>
      <c r="J307" s="2">
        <f t="shared" si="28"/>
        <v>30.443488063510063</v>
      </c>
    </row>
    <row r="308" spans="1:10">
      <c r="B308" s="1" t="s">
        <v>79</v>
      </c>
      <c r="C308">
        <v>1536</v>
      </c>
      <c r="D308">
        <v>8</v>
      </c>
      <c r="E308">
        <v>50</v>
      </c>
      <c r="G308" s="2">
        <v>5.2480000000000002</v>
      </c>
      <c r="H308" s="2">
        <v>9.7859999999999996</v>
      </c>
      <c r="I308" s="2">
        <f t="shared" ref="I308:J313" si="29">(8*$E308*$D308*$C308*$C308)/(G308/1000)/10^12</f>
        <v>1.4385951219512194</v>
      </c>
      <c r="J308" s="2">
        <f t="shared" si="29"/>
        <v>0.77148448804414482</v>
      </c>
    </row>
    <row r="309" spans="1:10">
      <c r="B309" s="1" t="s">
        <v>79</v>
      </c>
      <c r="C309">
        <v>1536</v>
      </c>
      <c r="D309">
        <v>16</v>
      </c>
      <c r="E309">
        <v>50</v>
      </c>
      <c r="G309" s="2">
        <v>5.4219999999999997</v>
      </c>
      <c r="H309" s="2">
        <v>9.9760000000000009</v>
      </c>
      <c r="I309" s="2">
        <f t="shared" si="29"/>
        <v>2.7848569531538176</v>
      </c>
      <c r="J309" s="2">
        <f t="shared" si="29"/>
        <v>1.5135820368885324</v>
      </c>
    </row>
    <row r="310" spans="1:10">
      <c r="B310" s="1" t="s">
        <v>79</v>
      </c>
      <c r="C310">
        <v>1536</v>
      </c>
      <c r="D310">
        <v>32</v>
      </c>
      <c r="E310">
        <v>50</v>
      </c>
      <c r="G310" s="2">
        <v>5.532</v>
      </c>
      <c r="H310" s="2">
        <v>10.159000000000001</v>
      </c>
      <c r="I310" s="2">
        <f t="shared" si="29"/>
        <v>5.45896399132321</v>
      </c>
      <c r="J310" s="2">
        <f t="shared" si="29"/>
        <v>2.97263399940939</v>
      </c>
    </row>
    <row r="311" spans="1:10">
      <c r="B311" s="1" t="s">
        <v>83</v>
      </c>
      <c r="C311">
        <v>256</v>
      </c>
      <c r="D311">
        <v>16</v>
      </c>
      <c r="E311">
        <v>150</v>
      </c>
      <c r="G311" s="2">
        <v>5.2329999999999997</v>
      </c>
      <c r="H311" s="2">
        <v>7.8650000000000002</v>
      </c>
      <c r="I311" s="2">
        <f t="shared" si="29"/>
        <v>0.24045312440282821</v>
      </c>
      <c r="J311" s="2">
        <f t="shared" si="29"/>
        <v>0.15998616656071202</v>
      </c>
    </row>
    <row r="312" spans="1:10">
      <c r="B312" s="1" t="s">
        <v>83</v>
      </c>
      <c r="C312">
        <v>256</v>
      </c>
      <c r="D312">
        <v>32</v>
      </c>
      <c r="E312">
        <v>150</v>
      </c>
      <c r="G312" s="2">
        <v>5.3739999999999997</v>
      </c>
      <c r="H312" s="2">
        <v>8.0150000000000006</v>
      </c>
      <c r="I312" s="2">
        <f t="shared" si="29"/>
        <v>0.4682885001860812</v>
      </c>
      <c r="J312" s="2">
        <f t="shared" si="29"/>
        <v>0.31398407985028071</v>
      </c>
    </row>
    <row r="313" spans="1:10">
      <c r="B313" s="1" t="s">
        <v>83</v>
      </c>
      <c r="C313">
        <v>256</v>
      </c>
      <c r="D313">
        <v>64</v>
      </c>
      <c r="E313">
        <v>150</v>
      </c>
      <c r="G313" s="2">
        <v>5.5019999999999998</v>
      </c>
      <c r="H313" s="2">
        <v>8.3580000000000005</v>
      </c>
      <c r="I313" s="2">
        <f t="shared" si="29"/>
        <v>0.91478822246455838</v>
      </c>
      <c r="J313" s="2">
        <f t="shared" si="29"/>
        <v>0.6021972720746589</v>
      </c>
    </row>
    <row r="314" spans="1:10">
      <c r="B314" s="1"/>
    </row>
    <row r="315" spans="1:10">
      <c r="B315" s="1"/>
    </row>
    <row r="316" spans="1:10">
      <c r="A316" t="s">
        <v>75</v>
      </c>
      <c r="B316" s="1" t="s">
        <v>91</v>
      </c>
      <c r="C316" t="s">
        <v>76</v>
      </c>
      <c r="D316" t="s">
        <v>3</v>
      </c>
      <c r="E316" t="s">
        <v>14</v>
      </c>
      <c r="G316" t="s">
        <v>19</v>
      </c>
      <c r="H316" t="s">
        <v>20</v>
      </c>
      <c r="I316" t="s">
        <v>38</v>
      </c>
      <c r="J316" t="s">
        <v>39</v>
      </c>
    </row>
    <row r="317" spans="1:10">
      <c r="B317" s="1" t="s">
        <v>85</v>
      </c>
      <c r="C317">
        <v>2816</v>
      </c>
      <c r="D317">
        <v>32</v>
      </c>
      <c r="E317">
        <v>1500</v>
      </c>
      <c r="G317" s="2">
        <v>218.553</v>
      </c>
      <c r="H317" s="2">
        <v>372.46800000000002</v>
      </c>
      <c r="I317" s="2">
        <f>(6*$E317*$D317*$C317*$C317)/(G317/1000)/10^12</f>
        <v>10.449632482738741</v>
      </c>
      <c r="J317" s="2">
        <f>(6*$E317*$D317*$C317*$C317)/(H317/1000)/10^12</f>
        <v>6.1315294951512609</v>
      </c>
    </row>
    <row r="318" spans="1:10">
      <c r="B318" s="1" t="s">
        <v>85</v>
      </c>
      <c r="C318">
        <v>2816</v>
      </c>
      <c r="D318">
        <v>32</v>
      </c>
      <c r="E318">
        <v>750</v>
      </c>
      <c r="G318" s="2">
        <v>110.529</v>
      </c>
      <c r="H318" s="2">
        <v>190.23400000000001</v>
      </c>
      <c r="I318" s="2">
        <f t="shared" ref="I318:J335" si="30">(6*$E318*$D318*$C318*$C318)/(G318/1000)/10^12</f>
        <v>10.33121863040469</v>
      </c>
      <c r="J318" s="2">
        <f t="shared" si="30"/>
        <v>6.0026034462819471</v>
      </c>
    </row>
    <row r="319" spans="1:10">
      <c r="B319" s="1" t="s">
        <v>85</v>
      </c>
      <c r="C319">
        <v>2816</v>
      </c>
      <c r="D319">
        <v>32</v>
      </c>
      <c r="E319">
        <v>375</v>
      </c>
      <c r="G319" s="2">
        <v>57.290999999999997</v>
      </c>
      <c r="H319" s="2">
        <v>97.257999999999996</v>
      </c>
      <c r="I319" s="2">
        <f t="shared" si="30"/>
        <v>9.9657822694664109</v>
      </c>
      <c r="J319" s="2">
        <f t="shared" si="30"/>
        <v>5.8704644553661396</v>
      </c>
    </row>
    <row r="320" spans="1:10">
      <c r="B320" s="1" t="s">
        <v>85</v>
      </c>
      <c r="C320">
        <v>2816</v>
      </c>
      <c r="D320">
        <v>32</v>
      </c>
      <c r="E320">
        <v>187</v>
      </c>
      <c r="G320" s="2">
        <v>29.555</v>
      </c>
      <c r="H320" s="2">
        <v>49.399000000000001</v>
      </c>
      <c r="I320" s="2">
        <f t="shared" si="30"/>
        <v>9.6333462975469448</v>
      </c>
      <c r="J320" s="2">
        <f t="shared" si="30"/>
        <v>5.7635488537014918</v>
      </c>
    </row>
    <row r="321" spans="2:10">
      <c r="B321" s="1" t="s">
        <v>85</v>
      </c>
      <c r="C321">
        <v>2048</v>
      </c>
      <c r="D321">
        <v>32</v>
      </c>
      <c r="E321">
        <v>1500</v>
      </c>
      <c r="G321" s="2">
        <v>125.226</v>
      </c>
      <c r="H321" s="2">
        <v>277.541</v>
      </c>
      <c r="I321" s="2">
        <f t="shared" si="30"/>
        <v>9.6462360212735376</v>
      </c>
      <c r="J321" s="2">
        <f t="shared" si="30"/>
        <v>4.3523643425656031</v>
      </c>
    </row>
    <row r="322" spans="2:10">
      <c r="B322" s="1" t="s">
        <v>85</v>
      </c>
      <c r="C322">
        <v>2048</v>
      </c>
      <c r="D322">
        <v>32</v>
      </c>
      <c r="E322">
        <v>750</v>
      </c>
      <c r="G322" s="2">
        <v>65.858000000000004</v>
      </c>
      <c r="H322" s="2">
        <v>142.91900000000001</v>
      </c>
      <c r="I322" s="2">
        <f t="shared" si="30"/>
        <v>9.1709401439460656</v>
      </c>
      <c r="J322" s="2">
        <f t="shared" si="30"/>
        <v>4.2260285616328126</v>
      </c>
    </row>
    <row r="323" spans="2:10">
      <c r="B323" s="1" t="s">
        <v>85</v>
      </c>
      <c r="C323">
        <v>2048</v>
      </c>
      <c r="D323">
        <v>32</v>
      </c>
      <c r="E323">
        <v>375</v>
      </c>
      <c r="G323" s="2">
        <v>35.176000000000002</v>
      </c>
      <c r="H323" s="2">
        <v>73.472999999999999</v>
      </c>
      <c r="I323" s="2">
        <f t="shared" si="30"/>
        <v>8.5851116670457124</v>
      </c>
      <c r="J323" s="2">
        <f t="shared" si="30"/>
        <v>4.1102158343881428</v>
      </c>
    </row>
    <row r="324" spans="2:10">
      <c r="B324" s="1" t="s">
        <v>85</v>
      </c>
      <c r="C324">
        <v>2048</v>
      </c>
      <c r="D324">
        <v>32</v>
      </c>
      <c r="E324">
        <v>187</v>
      </c>
      <c r="G324" s="2">
        <v>18.079000000000001</v>
      </c>
      <c r="H324" s="2">
        <v>37.988</v>
      </c>
      <c r="I324" s="2">
        <f t="shared" si="30"/>
        <v>8.3296803371867902</v>
      </c>
      <c r="J324" s="2">
        <f t="shared" si="30"/>
        <v>3.9642068762767186</v>
      </c>
    </row>
    <row r="325" spans="2:10">
      <c r="B325" s="1" t="s">
        <v>85</v>
      </c>
      <c r="C325">
        <v>1536</v>
      </c>
      <c r="D325">
        <v>32</v>
      </c>
      <c r="E325">
        <v>1500</v>
      </c>
      <c r="G325" s="2">
        <v>112.66800000000001</v>
      </c>
      <c r="H325" s="2">
        <v>218.251</v>
      </c>
      <c r="I325" s="2">
        <f t="shared" si="30"/>
        <v>6.0307917776120989</v>
      </c>
      <c r="J325" s="2">
        <f t="shared" si="30"/>
        <v>3.1132835496744575</v>
      </c>
    </row>
    <row r="326" spans="2:10">
      <c r="B326" s="1" t="s">
        <v>85</v>
      </c>
      <c r="C326">
        <v>1536</v>
      </c>
      <c r="D326">
        <v>32</v>
      </c>
      <c r="E326">
        <v>750</v>
      </c>
      <c r="G326" s="2">
        <v>59.829000000000001</v>
      </c>
      <c r="H326" s="2">
        <v>112.944</v>
      </c>
      <c r="I326" s="2">
        <f t="shared" si="30"/>
        <v>5.678494108208394</v>
      </c>
      <c r="J326" s="2">
        <f t="shared" si="30"/>
        <v>3.0080271993200172</v>
      </c>
    </row>
    <row r="327" spans="2:10">
      <c r="B327" s="1" t="s">
        <v>85</v>
      </c>
      <c r="C327">
        <v>1536</v>
      </c>
      <c r="D327">
        <v>32</v>
      </c>
      <c r="E327">
        <v>375</v>
      </c>
      <c r="G327" s="2">
        <v>32.56</v>
      </c>
      <c r="H327" s="2">
        <v>58.713999999999999</v>
      </c>
      <c r="I327" s="2">
        <f t="shared" si="30"/>
        <v>5.2171164619164605</v>
      </c>
      <c r="J327" s="2">
        <f t="shared" si="30"/>
        <v>2.893165377933713</v>
      </c>
    </row>
    <row r="328" spans="2:10">
      <c r="B328" s="1" t="s">
        <v>85</v>
      </c>
      <c r="C328">
        <v>1536</v>
      </c>
      <c r="D328">
        <v>32</v>
      </c>
      <c r="E328">
        <v>187</v>
      </c>
      <c r="G328" s="2">
        <v>17.114000000000001</v>
      </c>
      <c r="H328" s="2">
        <v>30.434999999999999</v>
      </c>
      <c r="I328" s="2">
        <f t="shared" si="30"/>
        <v>4.9496414388220167</v>
      </c>
      <c r="J328" s="2">
        <f t="shared" si="30"/>
        <v>2.7832483517003452</v>
      </c>
    </row>
    <row r="329" spans="2:10">
      <c r="B329" s="1" t="s">
        <v>85</v>
      </c>
      <c r="C329">
        <v>2560</v>
      </c>
      <c r="D329" s="1">
        <v>32</v>
      </c>
      <c r="E329" s="1">
        <v>1500</v>
      </c>
      <c r="G329" s="2">
        <v>233.79900000000001</v>
      </c>
      <c r="H329" s="2">
        <v>340.63299999999998</v>
      </c>
      <c r="I329" s="2">
        <f t="shared" si="30"/>
        <v>8.0729036480053384</v>
      </c>
      <c r="J329" s="2">
        <f t="shared" si="30"/>
        <v>5.5409687258721272</v>
      </c>
    </row>
    <row r="330" spans="2:10">
      <c r="B330" s="1" t="s">
        <v>85</v>
      </c>
      <c r="C330">
        <v>2560</v>
      </c>
      <c r="D330" s="1">
        <v>32</v>
      </c>
      <c r="E330" s="1">
        <v>750</v>
      </c>
      <c r="G330" s="2">
        <v>119.413</v>
      </c>
      <c r="H330" s="2">
        <v>173.886</v>
      </c>
      <c r="I330" s="2">
        <f t="shared" si="30"/>
        <v>7.9029787376583798</v>
      </c>
      <c r="J330" s="2">
        <f t="shared" si="30"/>
        <v>5.4272247334460522</v>
      </c>
    </row>
    <row r="331" spans="2:10">
      <c r="B331" s="1" t="s">
        <v>85</v>
      </c>
      <c r="C331">
        <v>2560</v>
      </c>
      <c r="D331" s="1">
        <v>32</v>
      </c>
      <c r="E331" s="1">
        <v>375</v>
      </c>
      <c r="G331" s="2">
        <v>62.674999999999997</v>
      </c>
      <c r="H331" s="2">
        <v>89.397999999999996</v>
      </c>
      <c r="I331" s="2">
        <f t="shared" si="30"/>
        <v>7.5286669325887523</v>
      </c>
      <c r="J331" s="2">
        <f t="shared" si="30"/>
        <v>5.2781851942996498</v>
      </c>
    </row>
    <row r="332" spans="2:10">
      <c r="B332" s="1" t="s">
        <v>85</v>
      </c>
      <c r="C332">
        <v>2560</v>
      </c>
      <c r="D332" s="1">
        <v>32</v>
      </c>
      <c r="E332" s="1">
        <v>187</v>
      </c>
      <c r="G332" s="2">
        <v>31.388000000000002</v>
      </c>
      <c r="H332" s="2">
        <v>45.57</v>
      </c>
      <c r="I332" s="2">
        <f t="shared" si="30"/>
        <v>7.4965099528482231</v>
      </c>
      <c r="J332" s="2">
        <f t="shared" si="30"/>
        <v>5.1634947202106654</v>
      </c>
    </row>
    <row r="333" spans="2:10">
      <c r="B333" s="1" t="s">
        <v>85</v>
      </c>
      <c r="C333">
        <v>512</v>
      </c>
      <c r="D333" s="1">
        <v>32</v>
      </c>
      <c r="E333" s="1">
        <v>1</v>
      </c>
      <c r="G333" s="2">
        <v>0.09</v>
      </c>
      <c r="H333" s="2">
        <v>9.7000000000000003E-2</v>
      </c>
      <c r="I333" s="2">
        <f t="shared" si="30"/>
        <v>0.55924053333333335</v>
      </c>
      <c r="J333" s="2">
        <f t="shared" si="30"/>
        <v>0.51888296907216502</v>
      </c>
    </row>
    <row r="334" spans="2:10">
      <c r="B334" s="1" t="s">
        <v>86</v>
      </c>
      <c r="C334">
        <v>1024</v>
      </c>
      <c r="D334" s="1">
        <v>32</v>
      </c>
      <c r="E334" s="1">
        <v>1500</v>
      </c>
      <c r="G334" s="2">
        <v>79.052000000000007</v>
      </c>
      <c r="H334" s="2">
        <v>156.18299999999999</v>
      </c>
      <c r="I334" s="2">
        <f t="shared" si="30"/>
        <v>3.8201422860901681</v>
      </c>
      <c r="J334" s="2">
        <f t="shared" si="30"/>
        <v>1.9335643956128388</v>
      </c>
    </row>
    <row r="335" spans="2:10">
      <c r="B335" s="1" t="s">
        <v>86</v>
      </c>
      <c r="C335">
        <v>1024</v>
      </c>
      <c r="D335" s="1">
        <v>64</v>
      </c>
      <c r="E335" s="1">
        <v>1500</v>
      </c>
      <c r="G335" s="2">
        <v>81.884</v>
      </c>
      <c r="H335" s="2">
        <v>161.12100000000001</v>
      </c>
      <c r="I335" s="2">
        <f t="shared" si="30"/>
        <v>7.3760414244541055</v>
      </c>
      <c r="J335" s="2">
        <f t="shared" si="30"/>
        <v>3.7486099018749877</v>
      </c>
    </row>
    <row r="338" spans="7:11">
      <c r="G338" s="2"/>
      <c r="H338" s="2"/>
    </row>
    <row r="341" spans="7:11">
      <c r="G341" s="2"/>
      <c r="H341" s="2"/>
      <c r="I341" s="2"/>
      <c r="K341" s="2"/>
    </row>
    <row r="342" spans="7:11">
      <c r="G342" s="2"/>
      <c r="H342" s="2"/>
      <c r="I342" s="2"/>
      <c r="K342" s="2"/>
    </row>
    <row r="343" spans="7:11">
      <c r="G343" s="2"/>
      <c r="H343" s="2"/>
      <c r="I343" s="2"/>
      <c r="K343" s="2"/>
    </row>
    <row r="344" spans="7:11">
      <c r="G344" s="2"/>
      <c r="I344" s="2"/>
      <c r="K344" s="2"/>
    </row>
    <row r="345" spans="7:11">
      <c r="G345" s="2"/>
      <c r="I345" s="2"/>
      <c r="K345" s="2"/>
    </row>
    <row r="346" spans="7:11">
      <c r="G346" s="2"/>
      <c r="H346" s="2"/>
      <c r="I346" s="2"/>
      <c r="K346" s="2"/>
    </row>
    <row r="347" spans="7:11">
      <c r="G347" s="2"/>
      <c r="H347" s="2"/>
      <c r="I347" s="2"/>
      <c r="K347" s="2"/>
    </row>
    <row r="348" spans="7:11">
      <c r="G348" s="2"/>
      <c r="H348" s="2"/>
      <c r="I348" s="2"/>
      <c r="K348" s="2"/>
    </row>
    <row r="349" spans="7:11">
      <c r="G349" s="2"/>
      <c r="I349" s="2"/>
      <c r="K349" s="2"/>
    </row>
    <row r="350" spans="7:11">
      <c r="G350" s="2"/>
      <c r="I350" s="2"/>
      <c r="K350" s="2"/>
    </row>
    <row r="351" spans="7:11">
      <c r="G351" s="2"/>
      <c r="H351" s="2"/>
      <c r="I351" s="2"/>
      <c r="K351" s="2"/>
    </row>
    <row r="352" spans="7:11">
      <c r="G352" s="2"/>
      <c r="H352" s="2"/>
      <c r="I352" s="2"/>
      <c r="K352" s="2"/>
    </row>
    <row r="353" spans="7:11">
      <c r="G353" s="2"/>
      <c r="H353" s="2"/>
      <c r="I353" s="2"/>
      <c r="K353" s="2"/>
    </row>
    <row r="354" spans="7:11">
      <c r="G354" s="2"/>
      <c r="I354" s="2"/>
      <c r="K354" s="2"/>
    </row>
    <row r="355" spans="7:11">
      <c r="G355" s="2"/>
      <c r="I355" s="2"/>
      <c r="K355" s="2"/>
    </row>
    <row r="356" spans="7:11">
      <c r="G356" s="2"/>
      <c r="H356" s="2"/>
      <c r="I356" s="2"/>
      <c r="K356" s="2"/>
    </row>
    <row r="357" spans="7:11">
      <c r="G357" s="2"/>
      <c r="H357" s="2"/>
      <c r="I357" s="2"/>
      <c r="K357" s="2"/>
    </row>
    <row r="358" spans="7:11">
      <c r="G358" s="2"/>
      <c r="H358" s="2"/>
      <c r="I358" s="2"/>
      <c r="K358" s="2"/>
    </row>
    <row r="359" spans="7:11">
      <c r="G359" s="2"/>
      <c r="I359" s="2"/>
      <c r="K359" s="2"/>
    </row>
    <row r="360" spans="7:11">
      <c r="G360" s="2"/>
      <c r="I360" s="2"/>
      <c r="K360" s="2"/>
    </row>
    <row r="361" spans="7:11">
      <c r="G361" s="2"/>
      <c r="H361" s="2"/>
      <c r="I361" s="2"/>
      <c r="K361" s="2"/>
    </row>
    <row r="362" spans="7:11">
      <c r="G362" s="2"/>
      <c r="H362" s="2"/>
      <c r="I362" s="2"/>
      <c r="K362" s="2"/>
    </row>
    <row r="363" spans="7:11">
      <c r="G363" s="2"/>
      <c r="H363" s="2"/>
      <c r="I363" s="2"/>
      <c r="K363" s="2"/>
    </row>
    <row r="364" spans="7:11">
      <c r="G364" s="2"/>
      <c r="H364" s="2"/>
      <c r="I364" s="2"/>
      <c r="K364" s="2"/>
    </row>
    <row r="365" spans="7:11">
      <c r="G365" s="2"/>
      <c r="H365" s="2"/>
      <c r="I365" s="2"/>
      <c r="K3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8" sqref="D18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40</v>
      </c>
      <c r="B1" s="12" t="s">
        <v>54</v>
      </c>
    </row>
    <row r="2" spans="1:2">
      <c r="A2" s="5" t="s">
        <v>41</v>
      </c>
      <c r="B2" s="6" t="s">
        <v>93</v>
      </c>
    </row>
    <row r="3" spans="1:2">
      <c r="A3" s="5" t="s">
        <v>42</v>
      </c>
      <c r="B3" s="6" t="s">
        <v>43</v>
      </c>
    </row>
    <row r="4" spans="1:2">
      <c r="A4" s="5" t="s">
        <v>44</v>
      </c>
      <c r="B4" s="7" t="s">
        <v>94</v>
      </c>
    </row>
    <row r="5" spans="1:2">
      <c r="A5" s="5" t="s">
        <v>45</v>
      </c>
      <c r="B5" s="7">
        <v>7</v>
      </c>
    </row>
    <row r="6" spans="1:2">
      <c r="A6" s="5" t="s">
        <v>46</v>
      </c>
      <c r="B6" s="6" t="s">
        <v>58</v>
      </c>
    </row>
    <row r="7" spans="1:2">
      <c r="A7" s="5" t="s">
        <v>47</v>
      </c>
      <c r="B7" s="8">
        <v>384.81</v>
      </c>
    </row>
    <row r="8" spans="1:2">
      <c r="A8" s="5" t="s">
        <v>48</v>
      </c>
      <c r="B8" s="13" t="s">
        <v>49</v>
      </c>
    </row>
    <row r="9" spans="1:2">
      <c r="A9" s="5" t="s">
        <v>50</v>
      </c>
      <c r="B9" s="14" t="s">
        <v>51</v>
      </c>
    </row>
    <row r="10" spans="1:2">
      <c r="A10" s="5" t="s">
        <v>52</v>
      </c>
      <c r="B10" s="14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FP32</vt:lpstr>
      <vt:lpstr>Results - FP32 ip, Mixed Math</vt:lpstr>
      <vt:lpstr>Results - FP16 ip, Mixed math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2017-11-17T01:25:48Z</dcterms:modified>
</cp:coreProperties>
</file>