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chi-tech/CHI_TEST/RMC/"/>
    </mc:Choice>
  </mc:AlternateContent>
  <xr:revisionPtr revIDLastSave="0" documentId="13_ncr:1_{C938AA87-5B30-C24E-8AD2-F7E44EE801DA}" xr6:coauthVersionLast="36" xr6:coauthVersionMax="36" xr10:uidLastSave="{00000000-0000-0000-0000-000000000000}"/>
  <bookViews>
    <workbookView xWindow="0" yWindow="460" windowWidth="33600" windowHeight="19260" tabRatio="500" activeTab="9" xr2:uid="{00000000-000D-0000-FFFF-FFFF00000000}"/>
  </bookViews>
  <sheets>
    <sheet name="C0.5" sheetId="1" r:id="rId1"/>
    <sheet name="C0.5 Converged" sheetId="9" r:id="rId2"/>
    <sheet name="C0.9" sheetId="7" r:id="rId3"/>
    <sheet name="C0.9--" sheetId="11" r:id="rId4"/>
    <sheet name="C0.9 Converged" sheetId="10" r:id="rId5"/>
    <sheet name="Uncollided" sheetId="3" r:id="rId6"/>
    <sheet name="SnDisc0.5" sheetId="4" r:id="rId7"/>
    <sheet name="S2Disc0.9" sheetId="5" r:id="rId8"/>
    <sheet name="SnAvg" sheetId="6" r:id="rId9"/>
    <sheet name="JoinedPlots" sheetId="8" r:id="rId10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76" i="10" l="1"/>
  <c r="J277" i="10"/>
  <c r="J278" i="10"/>
  <c r="J279" i="10"/>
  <c r="J280" i="10"/>
  <c r="K280" i="10" s="1"/>
  <c r="J281" i="10"/>
  <c r="J282" i="10"/>
  <c r="J283" i="10"/>
  <c r="K283" i="10" s="1"/>
  <c r="J284" i="10"/>
  <c r="K284" i="10" s="1"/>
  <c r="J285" i="10"/>
  <c r="K285" i="10" s="1"/>
  <c r="J286" i="10"/>
  <c r="K286" i="10" s="1"/>
  <c r="J287" i="10"/>
  <c r="K287" i="10" s="1"/>
  <c r="J288" i="10"/>
  <c r="J289" i="10"/>
  <c r="J290" i="10"/>
  <c r="J291" i="10"/>
  <c r="J292" i="10"/>
  <c r="K292" i="10" s="1"/>
  <c r="J293" i="10"/>
  <c r="J294" i="10"/>
  <c r="J275" i="10"/>
  <c r="K276" i="10"/>
  <c r="K277" i="10"/>
  <c r="K278" i="10"/>
  <c r="K279" i="10"/>
  <c r="K281" i="10"/>
  <c r="K282" i="10"/>
  <c r="K288" i="10"/>
  <c r="K289" i="10"/>
  <c r="K290" i="10"/>
  <c r="K291" i="10"/>
  <c r="K293" i="10"/>
  <c r="K294" i="10"/>
  <c r="K275" i="10"/>
  <c r="K272" i="11"/>
  <c r="J272" i="11"/>
  <c r="K271" i="11"/>
  <c r="J271" i="11"/>
  <c r="J270" i="11"/>
  <c r="K270" i="11" s="1"/>
  <c r="K269" i="11"/>
  <c r="J269" i="11"/>
  <c r="J268" i="11"/>
  <c r="K268" i="11" s="1"/>
  <c r="J267" i="11"/>
  <c r="K267" i="11" s="1"/>
  <c r="K266" i="11"/>
  <c r="J266" i="11"/>
  <c r="K265" i="11"/>
  <c r="J265" i="11"/>
  <c r="J264" i="11"/>
  <c r="K264" i="11" s="1"/>
  <c r="J263" i="11"/>
  <c r="K263" i="11" s="1"/>
  <c r="K262" i="11"/>
  <c r="J262" i="11"/>
  <c r="J261" i="11"/>
  <c r="K261" i="11" s="1"/>
  <c r="K260" i="11"/>
  <c r="J260" i="11"/>
  <c r="K259" i="11"/>
  <c r="J259" i="11"/>
  <c r="J258" i="11"/>
  <c r="K258" i="11" s="1"/>
  <c r="J257" i="11"/>
  <c r="K257" i="11" s="1"/>
  <c r="K256" i="11"/>
  <c r="J256" i="11"/>
  <c r="J255" i="11"/>
  <c r="K255" i="11" s="1"/>
  <c r="K254" i="11"/>
  <c r="J254" i="11"/>
  <c r="K253" i="11"/>
  <c r="J253" i="11"/>
  <c r="J249" i="11"/>
  <c r="K249" i="11" s="1"/>
  <c r="J248" i="11"/>
  <c r="K248" i="11" s="1"/>
  <c r="K247" i="11"/>
  <c r="J247" i="11"/>
  <c r="J246" i="11"/>
  <c r="K246" i="11" s="1"/>
  <c r="K245" i="11"/>
  <c r="J245" i="11"/>
  <c r="K244" i="11"/>
  <c r="J244" i="11"/>
  <c r="J243" i="11"/>
  <c r="K243" i="11" s="1"/>
  <c r="J242" i="11"/>
  <c r="K242" i="11" s="1"/>
  <c r="K241" i="11"/>
  <c r="J241" i="11"/>
  <c r="J240" i="11"/>
  <c r="K240" i="11" s="1"/>
  <c r="K239" i="11"/>
  <c r="J239" i="11"/>
  <c r="K238" i="11"/>
  <c r="J238" i="11"/>
  <c r="J237" i="11"/>
  <c r="K237" i="11" s="1"/>
  <c r="J236" i="11"/>
  <c r="K236" i="11" s="1"/>
  <c r="K235" i="11"/>
  <c r="J235" i="11"/>
  <c r="J234" i="11"/>
  <c r="K234" i="11" s="1"/>
  <c r="K233" i="11"/>
  <c r="J233" i="11"/>
  <c r="K232" i="11"/>
  <c r="J232" i="11"/>
  <c r="J231" i="11"/>
  <c r="K231" i="11" s="1"/>
  <c r="J230" i="11"/>
  <c r="L230" i="11" s="1"/>
  <c r="K226" i="11"/>
  <c r="J226" i="11"/>
  <c r="K225" i="11"/>
  <c r="J225" i="11"/>
  <c r="K224" i="11"/>
  <c r="J224" i="11"/>
  <c r="K223" i="11"/>
  <c r="J223" i="11"/>
  <c r="K222" i="11"/>
  <c r="J222" i="11"/>
  <c r="K221" i="11"/>
  <c r="J221" i="11"/>
  <c r="K220" i="11"/>
  <c r="J220" i="11"/>
  <c r="K219" i="11"/>
  <c r="J219" i="11"/>
  <c r="K218" i="11"/>
  <c r="J218" i="11"/>
  <c r="K217" i="11"/>
  <c r="J217" i="11"/>
  <c r="K216" i="11"/>
  <c r="J216" i="11"/>
  <c r="K215" i="11"/>
  <c r="J215" i="11"/>
  <c r="K214" i="11"/>
  <c r="J214" i="11"/>
  <c r="K213" i="11"/>
  <c r="J213" i="11"/>
  <c r="K212" i="11"/>
  <c r="J212" i="11"/>
  <c r="K211" i="11"/>
  <c r="J211" i="11"/>
  <c r="K210" i="11"/>
  <c r="J210" i="11"/>
  <c r="N209" i="11"/>
  <c r="K209" i="11"/>
  <c r="J209" i="11"/>
  <c r="K208" i="11"/>
  <c r="J208" i="11"/>
  <c r="K207" i="11"/>
  <c r="J207" i="11"/>
  <c r="C181" i="11"/>
  <c r="Y48" i="11" s="1"/>
  <c r="C180" i="11"/>
  <c r="C179" i="11"/>
  <c r="C178" i="11"/>
  <c r="C177" i="11"/>
  <c r="C176" i="11"/>
  <c r="Y43" i="11" s="1"/>
  <c r="C175" i="11"/>
  <c r="Y42" i="11" s="1"/>
  <c r="C174" i="11"/>
  <c r="Y41" i="11" s="1"/>
  <c r="C173" i="11"/>
  <c r="C172" i="11"/>
  <c r="Y39" i="11" s="1"/>
  <c r="C171" i="11"/>
  <c r="C170" i="11"/>
  <c r="C169" i="11"/>
  <c r="Y36" i="11" s="1"/>
  <c r="C168" i="11"/>
  <c r="C167" i="11"/>
  <c r="C166" i="11"/>
  <c r="C165" i="11"/>
  <c r="C164" i="11"/>
  <c r="Y31" i="11" s="1"/>
  <c r="C163" i="11"/>
  <c r="Y30" i="11" s="1"/>
  <c r="C162" i="11"/>
  <c r="Y29" i="11" s="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N114" i="11"/>
  <c r="M114" i="11"/>
  <c r="L114" i="11"/>
  <c r="M113" i="11"/>
  <c r="N113" i="11" s="1"/>
  <c r="L113" i="11"/>
  <c r="N112" i="11"/>
  <c r="M112" i="11"/>
  <c r="L112" i="11"/>
  <c r="N111" i="11"/>
  <c r="M111" i="11"/>
  <c r="L111" i="11"/>
  <c r="M110" i="11"/>
  <c r="L110" i="11"/>
  <c r="M109" i="11"/>
  <c r="N109" i="11" s="1"/>
  <c r="L109" i="11"/>
  <c r="N108" i="11"/>
  <c r="M108" i="11"/>
  <c r="L108" i="11"/>
  <c r="N107" i="11"/>
  <c r="M107" i="11"/>
  <c r="L107" i="11"/>
  <c r="N106" i="11"/>
  <c r="M106" i="11"/>
  <c r="L106" i="11"/>
  <c r="M105" i="11"/>
  <c r="N105" i="11" s="1"/>
  <c r="L105" i="11"/>
  <c r="M104" i="11"/>
  <c r="L104" i="11"/>
  <c r="N103" i="11"/>
  <c r="M103" i="11"/>
  <c r="L103" i="11"/>
  <c r="N102" i="11"/>
  <c r="M102" i="11"/>
  <c r="L102" i="11"/>
  <c r="M101" i="11"/>
  <c r="N101" i="11" s="1"/>
  <c r="L101" i="11"/>
  <c r="N100" i="11"/>
  <c r="M100" i="11"/>
  <c r="L100" i="11"/>
  <c r="N99" i="11"/>
  <c r="M99" i="11"/>
  <c r="L99" i="11"/>
  <c r="M98" i="11"/>
  <c r="L98" i="11"/>
  <c r="M97" i="11"/>
  <c r="N97" i="11" s="1"/>
  <c r="L97" i="11"/>
  <c r="N96" i="11"/>
  <c r="M96" i="11"/>
  <c r="L96" i="11"/>
  <c r="N95" i="11"/>
  <c r="M95" i="11"/>
  <c r="L95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G71" i="11"/>
  <c r="J69" i="11"/>
  <c r="I69" i="11"/>
  <c r="J68" i="11"/>
  <c r="I68" i="11"/>
  <c r="J67" i="11"/>
  <c r="I67" i="11"/>
  <c r="J66" i="11"/>
  <c r="I66" i="11"/>
  <c r="J65" i="11"/>
  <c r="I65" i="11"/>
  <c r="N110" i="11" s="1"/>
  <c r="J64" i="11"/>
  <c r="I64" i="11"/>
  <c r="J63" i="11"/>
  <c r="I63" i="11"/>
  <c r="J62" i="11"/>
  <c r="I62" i="11"/>
  <c r="J61" i="11"/>
  <c r="I61" i="11"/>
  <c r="J60" i="11"/>
  <c r="I60" i="11"/>
  <c r="J59" i="11"/>
  <c r="I59" i="11"/>
  <c r="N104" i="11" s="1"/>
  <c r="J58" i="11"/>
  <c r="I58" i="11"/>
  <c r="J57" i="11"/>
  <c r="I57" i="11"/>
  <c r="J56" i="11"/>
  <c r="I56" i="11"/>
  <c r="J55" i="11"/>
  <c r="I55" i="11"/>
  <c r="J54" i="11"/>
  <c r="I54" i="11"/>
  <c r="J53" i="11"/>
  <c r="I53" i="11"/>
  <c r="N98" i="11" s="1"/>
  <c r="J52" i="11"/>
  <c r="I52" i="11"/>
  <c r="J51" i="11"/>
  <c r="I51" i="11"/>
  <c r="J50" i="11"/>
  <c r="I50" i="11"/>
  <c r="Y47" i="11"/>
  <c r="Y46" i="11"/>
  <c r="Y45" i="11"/>
  <c r="Y44" i="11"/>
  <c r="Y40" i="11"/>
  <c r="Y38" i="11"/>
  <c r="Y37" i="11"/>
  <c r="Y35" i="11"/>
  <c r="Y34" i="11"/>
  <c r="Y33" i="11"/>
  <c r="Y32" i="11"/>
  <c r="W29" i="1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6" i="1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J6" i="1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W5" i="11"/>
  <c r="J5" i="11"/>
  <c r="J230" i="10"/>
  <c r="K230" i="10" s="1"/>
  <c r="L230" i="10"/>
  <c r="J231" i="10"/>
  <c r="K231" i="10" s="1"/>
  <c r="J232" i="10"/>
  <c r="K232" i="10"/>
  <c r="J233" i="10"/>
  <c r="K233" i="10"/>
  <c r="J234" i="10"/>
  <c r="K234" i="10"/>
  <c r="J235" i="10"/>
  <c r="K235" i="10" s="1"/>
  <c r="J236" i="10"/>
  <c r="K236" i="10"/>
  <c r="J237" i="10"/>
  <c r="K237" i="10"/>
  <c r="J238" i="10"/>
  <c r="K238" i="10"/>
  <c r="J239" i="10"/>
  <c r="K239" i="10"/>
  <c r="J240" i="10"/>
  <c r="K240" i="10"/>
  <c r="J241" i="10"/>
  <c r="K241" i="10" s="1"/>
  <c r="J242" i="10"/>
  <c r="K242" i="10"/>
  <c r="J243" i="10"/>
  <c r="K243" i="10"/>
  <c r="J244" i="10"/>
  <c r="K244" i="10"/>
  <c r="J245" i="10"/>
  <c r="K245" i="10"/>
  <c r="J246" i="10"/>
  <c r="K246" i="10"/>
  <c r="J247" i="10"/>
  <c r="K247" i="10" s="1"/>
  <c r="J248" i="10"/>
  <c r="K248" i="10"/>
  <c r="J249" i="10"/>
  <c r="K249" i="10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62" i="9"/>
  <c r="J207" i="9"/>
  <c r="AQ58" i="9"/>
  <c r="AQ59" i="9"/>
  <c r="AQ60" i="9" s="1"/>
  <c r="AQ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Q74" i="9" s="1"/>
  <c r="AQ75" i="9" s="1"/>
  <c r="AQ76" i="9" s="1"/>
  <c r="AQ77" i="9" s="1"/>
  <c r="AQ78" i="9" s="1"/>
  <c r="AQ79" i="9" s="1"/>
  <c r="AQ80" i="9" s="1"/>
  <c r="AQ81" i="9" s="1"/>
  <c r="AQ57" i="9"/>
  <c r="AP58" i="9"/>
  <c r="AP59" i="9"/>
  <c r="AP60" i="9" s="1"/>
  <c r="AP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P74" i="9" s="1"/>
  <c r="AP75" i="9" s="1"/>
  <c r="AP76" i="9" s="1"/>
  <c r="AP77" i="9" s="1"/>
  <c r="AP78" i="9" s="1"/>
  <c r="AP79" i="9" s="1"/>
  <c r="AP80" i="9" s="1"/>
  <c r="AP81" i="9" s="1"/>
  <c r="AP57" i="9"/>
  <c r="AO58" i="9"/>
  <c r="AO59" i="9" s="1"/>
  <c r="AO60" i="9" s="1"/>
  <c r="AO61" i="9" s="1"/>
  <c r="AO62" i="9" s="1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O74" i="9" s="1"/>
  <c r="AO75" i="9" s="1"/>
  <c r="AO76" i="9" s="1"/>
  <c r="AO77" i="9" s="1"/>
  <c r="AO78" i="9" s="1"/>
  <c r="AO79" i="9" s="1"/>
  <c r="AO80" i="9" s="1"/>
  <c r="AO81" i="9" s="1"/>
  <c r="AO57" i="9"/>
  <c r="AN59" i="9"/>
  <c r="AN60" i="9" s="1"/>
  <c r="AN61" i="9" s="1"/>
  <c r="AN62" i="9" s="1"/>
  <c r="AN63" i="9" s="1"/>
  <c r="AN64" i="9" s="1"/>
  <c r="AN65" i="9" s="1"/>
  <c r="AN66" i="9" s="1"/>
  <c r="AN67" i="9" s="1"/>
  <c r="AN68" i="9" s="1"/>
  <c r="AN69" i="9" s="1"/>
  <c r="AN70" i="9" s="1"/>
  <c r="AN71" i="9" s="1"/>
  <c r="AN72" i="9" s="1"/>
  <c r="AN73" i="9" s="1"/>
  <c r="AN74" i="9" s="1"/>
  <c r="AN75" i="9" s="1"/>
  <c r="AN76" i="9" s="1"/>
  <c r="AN77" i="9" s="1"/>
  <c r="AN78" i="9" s="1"/>
  <c r="AN79" i="9" s="1"/>
  <c r="AN80" i="9" s="1"/>
  <c r="AN81" i="9" s="1"/>
  <c r="AN58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56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0" i="9"/>
  <c r="AK71" i="9"/>
  <c r="AK72" i="9"/>
  <c r="AK73" i="9"/>
  <c r="AK74" i="9"/>
  <c r="AK75" i="9"/>
  <c r="AK54" i="9"/>
  <c r="AJ56" i="9"/>
  <c r="AJ57" i="9" s="1"/>
  <c r="AJ58" i="9" s="1"/>
  <c r="AJ59" i="9" s="1"/>
  <c r="AJ60" i="9" s="1"/>
  <c r="AJ61" i="9" s="1"/>
  <c r="AJ62" i="9" s="1"/>
  <c r="AJ63" i="9" s="1"/>
  <c r="AJ64" i="9" s="1"/>
  <c r="AJ65" i="9" s="1"/>
  <c r="AJ66" i="9" s="1"/>
  <c r="AJ67" i="9" s="1"/>
  <c r="AJ68" i="9" s="1"/>
  <c r="AJ69" i="9" s="1"/>
  <c r="AJ70" i="9" s="1"/>
  <c r="AJ71" i="9" s="1"/>
  <c r="AJ72" i="9" s="1"/>
  <c r="AJ73" i="9" s="1"/>
  <c r="AJ74" i="9" s="1"/>
  <c r="AJ75" i="9" s="1"/>
  <c r="J272" i="10"/>
  <c r="K272" i="10" s="1"/>
  <c r="J271" i="10"/>
  <c r="K271" i="10" s="1"/>
  <c r="J270" i="10"/>
  <c r="K270" i="10" s="1"/>
  <c r="J269" i="10"/>
  <c r="K269" i="10" s="1"/>
  <c r="J268" i="10"/>
  <c r="K268" i="10" s="1"/>
  <c r="J267" i="10"/>
  <c r="K267" i="10" s="1"/>
  <c r="J266" i="10"/>
  <c r="K266" i="10" s="1"/>
  <c r="J265" i="10"/>
  <c r="K265" i="10" s="1"/>
  <c r="J264" i="10"/>
  <c r="K264" i="10" s="1"/>
  <c r="J263" i="10"/>
  <c r="K263" i="10" s="1"/>
  <c r="J262" i="10"/>
  <c r="K262" i="10" s="1"/>
  <c r="J261" i="10"/>
  <c r="K261" i="10" s="1"/>
  <c r="J260" i="10"/>
  <c r="K260" i="10" s="1"/>
  <c r="J259" i="10"/>
  <c r="K259" i="10" s="1"/>
  <c r="J258" i="10"/>
  <c r="K258" i="10" s="1"/>
  <c r="J257" i="10"/>
  <c r="K257" i="10" s="1"/>
  <c r="J256" i="10"/>
  <c r="K256" i="10" s="1"/>
  <c r="J255" i="10"/>
  <c r="K255" i="10" s="1"/>
  <c r="J254" i="10"/>
  <c r="K254" i="10" s="1"/>
  <c r="J253" i="10"/>
  <c r="K253" i="10" s="1"/>
  <c r="K226" i="10"/>
  <c r="J226" i="10"/>
  <c r="K225" i="10"/>
  <c r="J225" i="10"/>
  <c r="K224" i="10"/>
  <c r="J224" i="10"/>
  <c r="K223" i="10"/>
  <c r="J223" i="10"/>
  <c r="K222" i="10"/>
  <c r="J222" i="10"/>
  <c r="K221" i="10"/>
  <c r="J221" i="10"/>
  <c r="K220" i="10"/>
  <c r="J220" i="10"/>
  <c r="K219" i="10"/>
  <c r="J219" i="10"/>
  <c r="K218" i="10"/>
  <c r="J218" i="10"/>
  <c r="K217" i="10"/>
  <c r="J217" i="10"/>
  <c r="K216" i="10"/>
  <c r="J216" i="10"/>
  <c r="K215" i="10"/>
  <c r="J215" i="10"/>
  <c r="K214" i="10"/>
  <c r="J214" i="10"/>
  <c r="K213" i="10"/>
  <c r="J213" i="10"/>
  <c r="K212" i="10"/>
  <c r="J212" i="10"/>
  <c r="K211" i="10"/>
  <c r="J211" i="10"/>
  <c r="K210" i="10"/>
  <c r="J210" i="10"/>
  <c r="K209" i="10"/>
  <c r="J209" i="10"/>
  <c r="K208" i="10"/>
  <c r="J208" i="10"/>
  <c r="K207" i="10"/>
  <c r="J207" i="10"/>
  <c r="N209" i="10" s="1"/>
  <c r="C181" i="10"/>
  <c r="Y48" i="10" s="1"/>
  <c r="C180" i="10"/>
  <c r="Y47" i="10" s="1"/>
  <c r="C179" i="10"/>
  <c r="Y46" i="10" s="1"/>
  <c r="C178" i="10"/>
  <c r="D178" i="10" s="1"/>
  <c r="C177" i="10"/>
  <c r="Y44" i="10" s="1"/>
  <c r="C176" i="10"/>
  <c r="Y43" i="10" s="1"/>
  <c r="C175" i="10"/>
  <c r="Y42" i="10" s="1"/>
  <c r="C174" i="10"/>
  <c r="D174" i="10" s="1"/>
  <c r="C173" i="10"/>
  <c r="D173" i="10" s="1"/>
  <c r="C172" i="10"/>
  <c r="Y39" i="10" s="1"/>
  <c r="C171" i="10"/>
  <c r="D171" i="10" s="1"/>
  <c r="C170" i="10"/>
  <c r="D170" i="10" s="1"/>
  <c r="C169" i="10"/>
  <c r="Y36" i="10" s="1"/>
  <c r="C168" i="10"/>
  <c r="Y35" i="10" s="1"/>
  <c r="C167" i="10"/>
  <c r="Y34" i="10" s="1"/>
  <c r="C166" i="10"/>
  <c r="D166" i="10" s="1"/>
  <c r="C165" i="10"/>
  <c r="D165" i="10" s="1"/>
  <c r="C164" i="10"/>
  <c r="Y31" i="10" s="1"/>
  <c r="C163" i="10"/>
  <c r="Y30" i="10" s="1"/>
  <c r="C162" i="10"/>
  <c r="Y29" i="10" s="1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M114" i="10"/>
  <c r="N114" i="10" s="1"/>
  <c r="L114" i="10"/>
  <c r="M113" i="10"/>
  <c r="L113" i="10"/>
  <c r="M112" i="10"/>
  <c r="L112" i="10"/>
  <c r="M111" i="10"/>
  <c r="N111" i="10" s="1"/>
  <c r="L111" i="10"/>
  <c r="M110" i="10"/>
  <c r="N110" i="10" s="1"/>
  <c r="L110" i="10"/>
  <c r="M109" i="10"/>
  <c r="N109" i="10" s="1"/>
  <c r="L109" i="10"/>
  <c r="M108" i="10"/>
  <c r="L108" i="10"/>
  <c r="M107" i="10"/>
  <c r="L107" i="10"/>
  <c r="M106" i="10"/>
  <c r="L106" i="10"/>
  <c r="M105" i="10"/>
  <c r="N105" i="10" s="1"/>
  <c r="L105" i="10"/>
  <c r="M104" i="10"/>
  <c r="N104" i="10" s="1"/>
  <c r="L104" i="10"/>
  <c r="N103" i="10"/>
  <c r="M103" i="10"/>
  <c r="L103" i="10"/>
  <c r="M102" i="10"/>
  <c r="L102" i="10"/>
  <c r="M101" i="10"/>
  <c r="L101" i="10"/>
  <c r="M100" i="10"/>
  <c r="L100" i="10"/>
  <c r="M99" i="10"/>
  <c r="N99" i="10" s="1"/>
  <c r="L99" i="10"/>
  <c r="M98" i="10"/>
  <c r="N98" i="10" s="1"/>
  <c r="L98" i="10"/>
  <c r="M97" i="10"/>
  <c r="L97" i="10"/>
  <c r="M96" i="10"/>
  <c r="L96" i="10"/>
  <c r="M95" i="10"/>
  <c r="L95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G71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N107" i="10" s="1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Y45" i="10"/>
  <c r="Y41" i="10"/>
  <c r="Y40" i="10"/>
  <c r="Y38" i="10"/>
  <c r="Y37" i="10"/>
  <c r="W29" i="10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5" i="10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94" i="9"/>
  <c r="K294" i="9" s="1"/>
  <c r="J293" i="9"/>
  <c r="K293" i="9" s="1"/>
  <c r="J292" i="9"/>
  <c r="K292" i="9" s="1"/>
  <c r="J291" i="9"/>
  <c r="K291" i="9" s="1"/>
  <c r="J290" i="9"/>
  <c r="K290" i="9" s="1"/>
  <c r="J289" i="9"/>
  <c r="K289" i="9" s="1"/>
  <c r="J288" i="9"/>
  <c r="K288" i="9" s="1"/>
  <c r="J287" i="9"/>
  <c r="K287" i="9" s="1"/>
  <c r="J286" i="9"/>
  <c r="K286" i="9" s="1"/>
  <c r="K285" i="9"/>
  <c r="J285" i="9"/>
  <c r="K284" i="9"/>
  <c r="J284" i="9"/>
  <c r="J283" i="9"/>
  <c r="K283" i="9" s="1"/>
  <c r="J282" i="9"/>
  <c r="K282" i="9" s="1"/>
  <c r="J281" i="9"/>
  <c r="K281" i="9" s="1"/>
  <c r="J280" i="9"/>
  <c r="K280" i="9" s="1"/>
  <c r="K279" i="9"/>
  <c r="J279" i="9"/>
  <c r="K278" i="9"/>
  <c r="J278" i="9"/>
  <c r="J277" i="9"/>
  <c r="K277" i="9" s="1"/>
  <c r="J276" i="9"/>
  <c r="K276" i="9" s="1"/>
  <c r="J275" i="9"/>
  <c r="K275" i="9" s="1"/>
  <c r="J272" i="9"/>
  <c r="K272" i="9" s="1"/>
  <c r="J271" i="9"/>
  <c r="K271" i="9" s="1"/>
  <c r="J270" i="9"/>
  <c r="K270" i="9" s="1"/>
  <c r="J269" i="9"/>
  <c r="K269" i="9" s="1"/>
  <c r="J268" i="9"/>
  <c r="K268" i="9" s="1"/>
  <c r="J267" i="9"/>
  <c r="K267" i="9" s="1"/>
  <c r="J266" i="9"/>
  <c r="K266" i="9" s="1"/>
  <c r="J265" i="9"/>
  <c r="K265" i="9" s="1"/>
  <c r="J264" i="9"/>
  <c r="K264" i="9" s="1"/>
  <c r="J263" i="9"/>
  <c r="K263" i="9" s="1"/>
  <c r="J262" i="9"/>
  <c r="K262" i="9" s="1"/>
  <c r="J261" i="9"/>
  <c r="K261" i="9" s="1"/>
  <c r="J260" i="9"/>
  <c r="K260" i="9" s="1"/>
  <c r="J259" i="9"/>
  <c r="K259" i="9" s="1"/>
  <c r="J258" i="9"/>
  <c r="K258" i="9" s="1"/>
  <c r="J257" i="9"/>
  <c r="K257" i="9" s="1"/>
  <c r="J256" i="9"/>
  <c r="K256" i="9" s="1"/>
  <c r="J255" i="9"/>
  <c r="K255" i="9" s="1"/>
  <c r="J254" i="9"/>
  <c r="K254" i="9" s="1"/>
  <c r="J253" i="9"/>
  <c r="K253" i="9" s="1"/>
  <c r="J249" i="9"/>
  <c r="K249" i="9" s="1"/>
  <c r="J248" i="9"/>
  <c r="K248" i="9" s="1"/>
  <c r="J247" i="9"/>
  <c r="K247" i="9" s="1"/>
  <c r="J246" i="9"/>
  <c r="K246" i="9" s="1"/>
  <c r="J245" i="9"/>
  <c r="K245" i="9" s="1"/>
  <c r="K244" i="9"/>
  <c r="J244" i="9"/>
  <c r="J243" i="9"/>
  <c r="K243" i="9" s="1"/>
  <c r="J242" i="9"/>
  <c r="K242" i="9" s="1"/>
  <c r="J241" i="9"/>
  <c r="K241" i="9" s="1"/>
  <c r="J240" i="9"/>
  <c r="K240" i="9" s="1"/>
  <c r="J239" i="9"/>
  <c r="K239" i="9" s="1"/>
  <c r="J238" i="9"/>
  <c r="K238" i="9" s="1"/>
  <c r="J237" i="9"/>
  <c r="K237" i="9" s="1"/>
  <c r="J236" i="9"/>
  <c r="K236" i="9" s="1"/>
  <c r="J235" i="9"/>
  <c r="K235" i="9" s="1"/>
  <c r="J234" i="9"/>
  <c r="K234" i="9" s="1"/>
  <c r="J233" i="9"/>
  <c r="K233" i="9" s="1"/>
  <c r="J232" i="9"/>
  <c r="K232" i="9" s="1"/>
  <c r="J231" i="9"/>
  <c r="K231" i="9" s="1"/>
  <c r="K230" i="9"/>
  <c r="J230" i="9"/>
  <c r="K226" i="9"/>
  <c r="J226" i="9"/>
  <c r="K225" i="9"/>
  <c r="J225" i="9"/>
  <c r="K224" i="9"/>
  <c r="J224" i="9"/>
  <c r="K223" i="9"/>
  <c r="J223" i="9"/>
  <c r="K222" i="9"/>
  <c r="J222" i="9"/>
  <c r="K221" i="9"/>
  <c r="J221" i="9"/>
  <c r="K220" i="9"/>
  <c r="J220" i="9"/>
  <c r="K219" i="9"/>
  <c r="J219" i="9"/>
  <c r="K218" i="9"/>
  <c r="J218" i="9"/>
  <c r="K217" i="9"/>
  <c r="J217" i="9"/>
  <c r="K216" i="9"/>
  <c r="J216" i="9"/>
  <c r="K215" i="9"/>
  <c r="J215" i="9"/>
  <c r="K214" i="9"/>
  <c r="J214" i="9"/>
  <c r="K213" i="9"/>
  <c r="J213" i="9"/>
  <c r="K212" i="9"/>
  <c r="J212" i="9"/>
  <c r="K211" i="9"/>
  <c r="J211" i="9"/>
  <c r="K210" i="9"/>
  <c r="J210" i="9"/>
  <c r="K209" i="9"/>
  <c r="J209" i="9"/>
  <c r="K208" i="9"/>
  <c r="J208" i="9"/>
  <c r="K207" i="9"/>
  <c r="L230" i="9"/>
  <c r="C181" i="9"/>
  <c r="Y48" i="9" s="1"/>
  <c r="C180" i="9"/>
  <c r="Y47" i="9" s="1"/>
  <c r="C179" i="9"/>
  <c r="C178" i="9"/>
  <c r="Y45" i="9" s="1"/>
  <c r="C177" i="9"/>
  <c r="C176" i="9"/>
  <c r="C175" i="9"/>
  <c r="C174" i="9"/>
  <c r="C173" i="9"/>
  <c r="C172" i="9"/>
  <c r="Y39" i="9" s="1"/>
  <c r="C171" i="9"/>
  <c r="Y38" i="9" s="1"/>
  <c r="C170" i="9"/>
  <c r="Y37" i="9" s="1"/>
  <c r="C169" i="9"/>
  <c r="Y36" i="9" s="1"/>
  <c r="C168" i="9"/>
  <c r="Y35" i="9" s="1"/>
  <c r="C167" i="9"/>
  <c r="C166" i="9"/>
  <c r="Y33" i="9" s="1"/>
  <c r="C165" i="9"/>
  <c r="C164" i="9"/>
  <c r="C163" i="9"/>
  <c r="C162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M114" i="9"/>
  <c r="L114" i="9"/>
  <c r="M113" i="9"/>
  <c r="L113" i="9"/>
  <c r="M112" i="9"/>
  <c r="N112" i="9" s="1"/>
  <c r="L112" i="9"/>
  <c r="M111" i="9"/>
  <c r="N111" i="9" s="1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N99" i="9" s="1"/>
  <c r="L99" i="9"/>
  <c r="M98" i="9"/>
  <c r="L98" i="9"/>
  <c r="M97" i="9"/>
  <c r="L97" i="9"/>
  <c r="M96" i="9"/>
  <c r="L96" i="9"/>
  <c r="M95" i="9"/>
  <c r="L95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G71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N108" i="9" s="1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N98" i="9" s="1"/>
  <c r="J52" i="9"/>
  <c r="I52" i="9"/>
  <c r="J51" i="9"/>
  <c r="I51" i="9"/>
  <c r="N96" i="9" s="1"/>
  <c r="J50" i="9"/>
  <c r="I50" i="9"/>
  <c r="Y46" i="9"/>
  <c r="Y44" i="9"/>
  <c r="Y43" i="9"/>
  <c r="Y42" i="9"/>
  <c r="Y41" i="9"/>
  <c r="Y40" i="9"/>
  <c r="Y34" i="9"/>
  <c r="Y32" i="9"/>
  <c r="Y31" i="9"/>
  <c r="Y30" i="9"/>
  <c r="Y29" i="9"/>
  <c r="W29" i="9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6" i="9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5" i="9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AR57" i="9"/>
  <c r="AR69" i="9"/>
  <c r="AR81" i="9"/>
  <c r="AR58" i="9"/>
  <c r="AR70" i="9"/>
  <c r="AR79" i="9"/>
  <c r="AR59" i="9"/>
  <c r="AR71" i="9"/>
  <c r="AR77" i="9"/>
  <c r="AR67" i="9"/>
  <c r="AR60" i="9"/>
  <c r="AR72" i="9"/>
  <c r="AR78" i="9"/>
  <c r="AR68" i="9"/>
  <c r="AR61" i="9"/>
  <c r="AR73" i="9"/>
  <c r="AR75" i="9"/>
  <c r="AR62" i="9"/>
  <c r="AR74" i="9"/>
  <c r="AR76" i="9"/>
  <c r="AR80" i="9"/>
  <c r="AR63" i="9"/>
  <c r="AR64" i="9"/>
  <c r="AR65" i="9"/>
  <c r="AR66" i="9"/>
  <c r="AR56" i="9"/>
  <c r="K230" i="11" l="1"/>
  <c r="D162" i="10"/>
  <c r="Y33" i="10"/>
  <c r="D172" i="10"/>
  <c r="Y32" i="10"/>
  <c r="D181" i="10"/>
  <c r="D169" i="10"/>
  <c r="D180" i="10"/>
  <c r="D168" i="10"/>
  <c r="D179" i="10"/>
  <c r="D167" i="10"/>
  <c r="D177" i="10"/>
  <c r="D176" i="10"/>
  <c r="D164" i="10"/>
  <c r="D175" i="10"/>
  <c r="D163" i="10"/>
  <c r="N209" i="9"/>
  <c r="N95" i="10"/>
  <c r="N100" i="10"/>
  <c r="N106" i="10"/>
  <c r="N101" i="10"/>
  <c r="N96" i="10"/>
  <c r="N112" i="10"/>
  <c r="N102" i="10"/>
  <c r="N97" i="10"/>
  <c r="N113" i="10"/>
  <c r="N108" i="10"/>
  <c r="N107" i="9"/>
  <c r="N102" i="9"/>
  <c r="N114" i="9"/>
  <c r="N97" i="9"/>
  <c r="N103" i="9"/>
  <c r="N109" i="9"/>
  <c r="N113" i="9"/>
  <c r="N95" i="9"/>
  <c r="N101" i="9"/>
  <c r="N110" i="9"/>
  <c r="N104" i="9"/>
  <c r="N105" i="9"/>
  <c r="N100" i="9"/>
  <c r="N106" i="9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75" i="1"/>
  <c r="J254" i="7"/>
  <c r="J255" i="7"/>
  <c r="J256" i="7"/>
  <c r="J257" i="7"/>
  <c r="J258" i="7"/>
  <c r="J259" i="7"/>
  <c r="J260" i="7"/>
  <c r="J261" i="7"/>
  <c r="J262" i="7"/>
  <c r="K262" i="7" s="1"/>
  <c r="J263" i="7"/>
  <c r="K263" i="7" s="1"/>
  <c r="J264" i="7"/>
  <c r="J265" i="7"/>
  <c r="K265" i="7" s="1"/>
  <c r="J266" i="7"/>
  <c r="J267" i="7"/>
  <c r="J268" i="7"/>
  <c r="J269" i="7"/>
  <c r="J270" i="7"/>
  <c r="K270" i="7" s="1"/>
  <c r="J271" i="7"/>
  <c r="J272" i="7"/>
  <c r="J253" i="7"/>
  <c r="K258" i="7"/>
  <c r="K259" i="7"/>
  <c r="K260" i="7"/>
  <c r="K261" i="7"/>
  <c r="K271" i="7"/>
  <c r="K272" i="7"/>
  <c r="K253" i="7"/>
  <c r="K254" i="7"/>
  <c r="K255" i="7"/>
  <c r="K256" i="7"/>
  <c r="K257" i="7"/>
  <c r="K264" i="7"/>
  <c r="K266" i="7"/>
  <c r="K267" i="7"/>
  <c r="K268" i="7"/>
  <c r="K269" i="7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53" i="1"/>
  <c r="J230" i="7"/>
  <c r="K230" i="7"/>
  <c r="L230" i="7"/>
  <c r="J231" i="7"/>
  <c r="K231" i="7"/>
  <c r="J232" i="7"/>
  <c r="K232" i="7" s="1"/>
  <c r="J233" i="7"/>
  <c r="K233" i="7" s="1"/>
  <c r="J234" i="7"/>
  <c r="K234" i="7"/>
  <c r="J235" i="7"/>
  <c r="K235" i="7" s="1"/>
  <c r="J236" i="7"/>
  <c r="K236" i="7" s="1"/>
  <c r="J237" i="7"/>
  <c r="K237" i="7"/>
  <c r="J238" i="7"/>
  <c r="K238" i="7" s="1"/>
  <c r="J239" i="7"/>
  <c r="K239" i="7"/>
  <c r="J240" i="7"/>
  <c r="K240" i="7"/>
  <c r="J241" i="7"/>
  <c r="K241" i="7" s="1"/>
  <c r="J242" i="7"/>
  <c r="K242" i="7" s="1"/>
  <c r="J243" i="7"/>
  <c r="K243" i="7"/>
  <c r="J244" i="7"/>
  <c r="K244" i="7" s="1"/>
  <c r="J245" i="7"/>
  <c r="K245" i="7"/>
  <c r="J246" i="7"/>
  <c r="K246" i="7"/>
  <c r="J247" i="7"/>
  <c r="K247" i="7" s="1"/>
  <c r="J248" i="7"/>
  <c r="K248" i="7" s="1"/>
  <c r="J249" i="7"/>
  <c r="K24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29" i="7"/>
  <c r="I50" i="7"/>
  <c r="J50" i="7"/>
  <c r="I51" i="7"/>
  <c r="J51" i="7"/>
  <c r="I52" i="7"/>
  <c r="J52" i="7"/>
  <c r="I53" i="7"/>
  <c r="J53" i="7"/>
  <c r="I54" i="7"/>
  <c r="J54" i="7"/>
  <c r="I55" i="7"/>
  <c r="N100" i="7" s="1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N112" i="7" s="1"/>
  <c r="J67" i="7"/>
  <c r="I68" i="7"/>
  <c r="J68" i="7"/>
  <c r="I69" i="7"/>
  <c r="J69" i="7"/>
  <c r="H8" i="5"/>
  <c r="H9" i="5"/>
  <c r="H10" i="5"/>
  <c r="H12" i="5" s="1"/>
  <c r="H14" i="5" s="1"/>
  <c r="H16" i="5" s="1"/>
  <c r="H18" i="5" s="1"/>
  <c r="H20" i="5" s="1"/>
  <c r="H22" i="5" s="1"/>
  <c r="H24" i="5" s="1"/>
  <c r="H26" i="5" s="1"/>
  <c r="H28" i="5" s="1"/>
  <c r="H30" i="5" s="1"/>
  <c r="H32" i="5" s="1"/>
  <c r="H34" i="5" s="1"/>
  <c r="H36" i="5" s="1"/>
  <c r="H38" i="5" s="1"/>
  <c r="H40" i="5" s="1"/>
  <c r="H11" i="5"/>
  <c r="H13" i="5" s="1"/>
  <c r="H15" i="5" s="1"/>
  <c r="H17" i="5" s="1"/>
  <c r="H19" i="5" s="1"/>
  <c r="H21" i="5" s="1"/>
  <c r="H23" i="5" s="1"/>
  <c r="H25" i="5" s="1"/>
  <c r="H27" i="5" s="1"/>
  <c r="H29" i="5" s="1"/>
  <c r="H31" i="5" s="1"/>
  <c r="H33" i="5" s="1"/>
  <c r="H35" i="5" s="1"/>
  <c r="H37" i="5" s="1"/>
  <c r="H39" i="5" s="1"/>
  <c r="H41" i="5" s="1"/>
  <c r="H7" i="5"/>
  <c r="H6" i="5"/>
  <c r="K226" i="7"/>
  <c r="J226" i="7"/>
  <c r="K225" i="7"/>
  <c r="J225" i="7"/>
  <c r="K224" i="7"/>
  <c r="J224" i="7"/>
  <c r="K223" i="7"/>
  <c r="J223" i="7"/>
  <c r="K222" i="7"/>
  <c r="J222" i="7"/>
  <c r="K221" i="7"/>
  <c r="J221" i="7"/>
  <c r="K220" i="7"/>
  <c r="J220" i="7"/>
  <c r="K219" i="7"/>
  <c r="J219" i="7"/>
  <c r="K218" i="7"/>
  <c r="J218" i="7"/>
  <c r="K217" i="7"/>
  <c r="J217" i="7"/>
  <c r="K216" i="7"/>
  <c r="J216" i="7"/>
  <c r="K215" i="7"/>
  <c r="J215" i="7"/>
  <c r="K214" i="7"/>
  <c r="J214" i="7"/>
  <c r="K213" i="7"/>
  <c r="J213" i="7"/>
  <c r="K212" i="7"/>
  <c r="J212" i="7"/>
  <c r="K211" i="7"/>
  <c r="J211" i="7"/>
  <c r="K210" i="7"/>
  <c r="J210" i="7"/>
  <c r="K209" i="7"/>
  <c r="J209" i="7"/>
  <c r="K208" i="7"/>
  <c r="J208" i="7"/>
  <c r="K207" i="7"/>
  <c r="J207" i="7"/>
  <c r="N209" i="7" s="1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M114" i="7"/>
  <c r="L114" i="7"/>
  <c r="M113" i="7"/>
  <c r="L113" i="7"/>
  <c r="M112" i="7"/>
  <c r="L112" i="7"/>
  <c r="M111" i="7"/>
  <c r="L111" i="7"/>
  <c r="M110" i="7"/>
  <c r="L110" i="7"/>
  <c r="M109" i="7"/>
  <c r="N109" i="7" s="1"/>
  <c r="L109" i="7"/>
  <c r="M108" i="7"/>
  <c r="L108" i="7"/>
  <c r="M107" i="7"/>
  <c r="L107" i="7"/>
  <c r="M106" i="7"/>
  <c r="L106" i="7"/>
  <c r="M105" i="7"/>
  <c r="L105" i="7"/>
  <c r="M104" i="7"/>
  <c r="L104" i="7"/>
  <c r="M103" i="7"/>
  <c r="N103" i="7" s="1"/>
  <c r="L103" i="7"/>
  <c r="M102" i="7"/>
  <c r="L102" i="7"/>
  <c r="M101" i="7"/>
  <c r="L101" i="7"/>
  <c r="M100" i="7"/>
  <c r="L100" i="7"/>
  <c r="M99" i="7"/>
  <c r="L99" i="7"/>
  <c r="M98" i="7"/>
  <c r="L98" i="7"/>
  <c r="M97" i="7"/>
  <c r="N97" i="7" s="1"/>
  <c r="L97" i="7"/>
  <c r="M96" i="7"/>
  <c r="L96" i="7"/>
  <c r="M95" i="7"/>
  <c r="L95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G71" i="7"/>
  <c r="N108" i="7"/>
  <c r="N96" i="7"/>
  <c r="W29" i="7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5" i="7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N104" i="7" l="1"/>
  <c r="N98" i="7"/>
  <c r="N110" i="7"/>
  <c r="N99" i="7"/>
  <c r="N105" i="7"/>
  <c r="N111" i="7"/>
  <c r="N106" i="7"/>
  <c r="N95" i="7"/>
  <c r="N101" i="7"/>
  <c r="N107" i="7"/>
  <c r="N113" i="7"/>
  <c r="N102" i="7"/>
  <c r="N114" i="7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29" i="1"/>
  <c r="W29" i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G71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95" i="1"/>
  <c r="M100" i="1"/>
  <c r="N100" i="1" s="1"/>
  <c r="M105" i="1"/>
  <c r="N105" i="1" s="1"/>
  <c r="M106" i="1"/>
  <c r="N106" i="1" s="1"/>
  <c r="M107" i="1"/>
  <c r="N107" i="1" s="1"/>
  <c r="M110" i="1"/>
  <c r="N110" i="1" s="1"/>
  <c r="M111" i="1"/>
  <c r="N111" i="1" s="1"/>
  <c r="M103" i="1"/>
  <c r="N103" i="1" s="1"/>
  <c r="J50" i="1"/>
  <c r="I50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K3" i="5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I5" i="4"/>
  <c r="I7" i="4" s="1"/>
  <c r="H5" i="4"/>
  <c r="H7" i="4" s="1"/>
  <c r="K3" i="4"/>
  <c r="K4" i="4" s="1"/>
  <c r="J249" i="1"/>
  <c r="K249" i="1" s="1"/>
  <c r="J248" i="1"/>
  <c r="K248" i="1" s="1"/>
  <c r="J247" i="1"/>
  <c r="K247" i="1" s="1"/>
  <c r="J246" i="1"/>
  <c r="K246" i="1" s="1"/>
  <c r="J245" i="1"/>
  <c r="K245" i="1" s="1"/>
  <c r="K244" i="1"/>
  <c r="J244" i="1"/>
  <c r="J243" i="1"/>
  <c r="K243" i="1" s="1"/>
  <c r="J242" i="1"/>
  <c r="K242" i="1" s="1"/>
  <c r="J241" i="1"/>
  <c r="K241" i="1" s="1"/>
  <c r="J240" i="1"/>
  <c r="K240" i="1" s="1"/>
  <c r="J239" i="1"/>
  <c r="K239" i="1" s="1"/>
  <c r="K238" i="1"/>
  <c r="J238" i="1"/>
  <c r="J237" i="1"/>
  <c r="K237" i="1" s="1"/>
  <c r="J236" i="1"/>
  <c r="K236" i="1" s="1"/>
  <c r="J235" i="1"/>
  <c r="K235" i="1" s="1"/>
  <c r="J234" i="1"/>
  <c r="K234" i="1" s="1"/>
  <c r="J233" i="1"/>
  <c r="K233" i="1" s="1"/>
  <c r="K232" i="1"/>
  <c r="J232" i="1"/>
  <c r="J231" i="1"/>
  <c r="K231" i="1" s="1"/>
  <c r="K230" i="1"/>
  <c r="J230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N209" i="1" s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4" i="5"/>
  <c r="I2" i="5"/>
  <c r="I3" i="5"/>
  <c r="I5" i="5"/>
  <c r="J3" i="4"/>
  <c r="J4" i="4"/>
  <c r="L230" i="1" l="1"/>
  <c r="M104" i="1"/>
  <c r="N104" i="1" s="1"/>
  <c r="M96" i="1"/>
  <c r="N96" i="1" s="1"/>
  <c r="M95" i="1"/>
  <c r="N95" i="1" s="1"/>
  <c r="M97" i="1"/>
  <c r="N97" i="1" s="1"/>
  <c r="K7" i="4"/>
  <c r="K8" i="4" s="1"/>
  <c r="H9" i="4"/>
  <c r="I8" i="4"/>
  <c r="I9" i="4"/>
  <c r="K4" i="5"/>
  <c r="K5" i="4"/>
  <c r="K6" i="4" s="1"/>
  <c r="I6" i="4"/>
  <c r="M3" i="5"/>
  <c r="M2" i="5"/>
  <c r="I8" i="5"/>
  <c r="L3" i="5"/>
  <c r="J6" i="4"/>
  <c r="I9" i="5"/>
  <c r="J8" i="4"/>
  <c r="L2" i="5"/>
  <c r="J5" i="4"/>
  <c r="I6" i="5"/>
  <c r="J7" i="4"/>
  <c r="I7" i="5"/>
  <c r="N2" i="5" l="1"/>
  <c r="M114" i="1"/>
  <c r="N114" i="1" s="1"/>
  <c r="M112" i="1"/>
  <c r="N112" i="1" s="1"/>
  <c r="M113" i="1"/>
  <c r="N113" i="1" s="1"/>
  <c r="M99" i="1"/>
  <c r="N99" i="1" s="1"/>
  <c r="M101" i="1"/>
  <c r="N101" i="1" s="1"/>
  <c r="M102" i="1"/>
  <c r="N102" i="1" s="1"/>
  <c r="M109" i="1"/>
  <c r="N109" i="1" s="1"/>
  <c r="M98" i="1"/>
  <c r="N98" i="1" s="1"/>
  <c r="M108" i="1"/>
  <c r="N108" i="1" s="1"/>
  <c r="N3" i="5"/>
  <c r="I11" i="4"/>
  <c r="I10" i="4"/>
  <c r="H11" i="4"/>
  <c r="K9" i="4"/>
  <c r="K10" i="4" s="1"/>
  <c r="K5" i="5"/>
  <c r="J10" i="4"/>
  <c r="I11" i="5"/>
  <c r="L4" i="5"/>
  <c r="M4" i="5"/>
  <c r="J9" i="4"/>
  <c r="I10" i="5"/>
  <c r="N4" i="5" l="1"/>
  <c r="H13" i="4"/>
  <c r="K11" i="4"/>
  <c r="K12" i="4" s="1"/>
  <c r="K6" i="5"/>
  <c r="I13" i="4"/>
  <c r="I12" i="4"/>
  <c r="I12" i="5"/>
  <c r="J12" i="4"/>
  <c r="J11" i="4"/>
  <c r="I13" i="5"/>
  <c r="M5" i="5"/>
  <c r="L5" i="5"/>
  <c r="N5" i="5" l="1"/>
  <c r="I14" i="4"/>
  <c r="I15" i="4"/>
  <c r="K7" i="5"/>
  <c r="H15" i="4"/>
  <c r="K13" i="4"/>
  <c r="K14" i="4" s="1"/>
  <c r="J14" i="4"/>
  <c r="I14" i="5"/>
  <c r="L6" i="5"/>
  <c r="J13" i="4"/>
  <c r="I15" i="5"/>
  <c r="M6" i="5"/>
  <c r="N6" i="5" l="1"/>
  <c r="I17" i="4"/>
  <c r="I16" i="4"/>
  <c r="H17" i="4"/>
  <c r="K15" i="4"/>
  <c r="K16" i="4" s="1"/>
  <c r="K8" i="5"/>
  <c r="J16" i="4"/>
  <c r="I16" i="5"/>
  <c r="M7" i="5"/>
  <c r="L7" i="5"/>
  <c r="I17" i="5"/>
  <c r="J15" i="4"/>
  <c r="N7" i="5" l="1"/>
  <c r="K9" i="5"/>
  <c r="K17" i="4"/>
  <c r="K18" i="4" s="1"/>
  <c r="H19" i="4"/>
  <c r="I18" i="4"/>
  <c r="I19" i="4"/>
  <c r="I19" i="5"/>
  <c r="J18" i="4"/>
  <c r="I18" i="5"/>
  <c r="L8" i="5"/>
  <c r="J17" i="4"/>
  <c r="M8" i="5"/>
  <c r="N8" i="5" l="1"/>
  <c r="I21" i="4"/>
  <c r="I20" i="4"/>
  <c r="H21" i="4"/>
  <c r="K19" i="4"/>
  <c r="K20" i="4" s="1"/>
  <c r="K10" i="5"/>
  <c r="J19" i="4"/>
  <c r="I20" i="5"/>
  <c r="L9" i="5"/>
  <c r="J20" i="4"/>
  <c r="I21" i="5"/>
  <c r="M9" i="5"/>
  <c r="N9" i="5" l="1"/>
  <c r="K11" i="5"/>
  <c r="K21" i="4"/>
  <c r="K22" i="4" s="1"/>
  <c r="H23" i="4"/>
  <c r="I23" i="4"/>
  <c r="I22" i="4"/>
  <c r="L10" i="5"/>
  <c r="J21" i="4"/>
  <c r="I22" i="5"/>
  <c r="I23" i="5"/>
  <c r="M10" i="5"/>
  <c r="J22" i="4"/>
  <c r="N10" i="5" l="1"/>
  <c r="K12" i="5"/>
  <c r="I25" i="4"/>
  <c r="I24" i="4"/>
  <c r="H25" i="4"/>
  <c r="K23" i="4"/>
  <c r="K24" i="4" s="1"/>
  <c r="J23" i="4"/>
  <c r="I25" i="5"/>
  <c r="L11" i="5"/>
  <c r="I24" i="5"/>
  <c r="J24" i="4"/>
  <c r="M11" i="5"/>
  <c r="N11" i="5" l="1"/>
  <c r="H27" i="4"/>
  <c r="K25" i="4"/>
  <c r="K26" i="4" s="1"/>
  <c r="I27" i="4"/>
  <c r="I26" i="4"/>
  <c r="K13" i="5"/>
  <c r="L12" i="5"/>
  <c r="J25" i="4"/>
  <c r="I26" i="5"/>
  <c r="J26" i="4"/>
  <c r="I27" i="5"/>
  <c r="M12" i="5"/>
  <c r="N12" i="5" l="1"/>
  <c r="I28" i="4"/>
  <c r="I29" i="4"/>
  <c r="K27" i="4"/>
  <c r="K28" i="4" s="1"/>
  <c r="H29" i="4"/>
  <c r="K14" i="5"/>
  <c r="J27" i="4"/>
  <c r="I29" i="5"/>
  <c r="L13" i="5"/>
  <c r="I28" i="5"/>
  <c r="M13" i="5"/>
  <c r="J28" i="4"/>
  <c r="N13" i="5" l="1"/>
  <c r="I31" i="4"/>
  <c r="I30" i="4"/>
  <c r="K15" i="5"/>
  <c r="H31" i="4"/>
  <c r="K29" i="4"/>
  <c r="K30" i="4" s="1"/>
  <c r="J29" i="4"/>
  <c r="M14" i="5"/>
  <c r="L14" i="5"/>
  <c r="I31" i="5"/>
  <c r="I30" i="5"/>
  <c r="J30" i="4"/>
  <c r="N14" i="5" l="1"/>
  <c r="K31" i="4"/>
  <c r="K32" i="4" s="1"/>
  <c r="H33" i="4"/>
  <c r="K16" i="5"/>
  <c r="I32" i="4"/>
  <c r="I33" i="4"/>
  <c r="J31" i="4"/>
  <c r="M15" i="5"/>
  <c r="I32" i="5"/>
  <c r="J32" i="4"/>
  <c r="I33" i="5"/>
  <c r="L15" i="5"/>
  <c r="N15" i="5" l="1"/>
  <c r="K17" i="5"/>
  <c r="H35" i="4"/>
  <c r="K33" i="4"/>
  <c r="K34" i="4" s="1"/>
  <c r="I35" i="4"/>
  <c r="I34" i="4"/>
  <c r="I35" i="5"/>
  <c r="L16" i="5"/>
  <c r="J34" i="4"/>
  <c r="I34" i="5"/>
  <c r="J33" i="4"/>
  <c r="M16" i="5"/>
  <c r="N16" i="5" l="1"/>
  <c r="K18" i="5"/>
  <c r="I37" i="4"/>
  <c r="I36" i="4"/>
  <c r="H37" i="4"/>
  <c r="K35" i="4"/>
  <c r="K36" i="4" s="1"/>
  <c r="J36" i="4"/>
  <c r="I37" i="5"/>
  <c r="I36" i="5"/>
  <c r="J35" i="4"/>
  <c r="M17" i="5"/>
  <c r="L17" i="5"/>
  <c r="N17" i="5" l="1"/>
  <c r="H39" i="4"/>
  <c r="K37" i="4"/>
  <c r="K38" i="4" s="1"/>
  <c r="I38" i="4"/>
  <c r="I39" i="4"/>
  <c r="K19" i="5"/>
  <c r="L18" i="5"/>
  <c r="I41" i="5"/>
  <c r="I38" i="5"/>
  <c r="I39" i="5"/>
  <c r="J37" i="4"/>
  <c r="I40" i="5"/>
  <c r="M18" i="5"/>
  <c r="J38" i="4"/>
  <c r="N18" i="5" l="1"/>
  <c r="K20" i="5"/>
  <c r="I41" i="4"/>
  <c r="I40" i="4"/>
  <c r="H41" i="4"/>
  <c r="K41" i="4" s="1"/>
  <c r="K42" i="4" s="1"/>
  <c r="K39" i="4"/>
  <c r="K40" i="4" s="1"/>
  <c r="M19" i="5"/>
  <c r="J40" i="4"/>
  <c r="L19" i="5"/>
  <c r="J39" i="4"/>
  <c r="N19" i="5" l="1"/>
  <c r="I42" i="4"/>
  <c r="K21" i="5"/>
  <c r="M20" i="5"/>
  <c r="J41" i="4"/>
  <c r="J42" i="4"/>
  <c r="L20" i="5"/>
  <c r="N20" i="5" l="1"/>
  <c r="K22" i="5"/>
  <c r="M21" i="5"/>
  <c r="L21" i="5"/>
  <c r="N21" i="5" l="1"/>
  <c r="K23" i="5"/>
  <c r="M22" i="5"/>
  <c r="L22" i="5"/>
  <c r="N22" i="5" l="1"/>
  <c r="K24" i="5"/>
  <c r="L23" i="5"/>
  <c r="M23" i="5"/>
  <c r="N23" i="5" l="1"/>
  <c r="K25" i="5"/>
  <c r="M24" i="5"/>
  <c r="L24" i="5"/>
  <c r="N24" i="5" l="1"/>
  <c r="K26" i="5"/>
  <c r="L25" i="5"/>
  <c r="M25" i="5"/>
  <c r="N25" i="5" l="1"/>
  <c r="K27" i="5"/>
  <c r="L26" i="5"/>
  <c r="M26" i="5"/>
  <c r="N26" i="5" l="1"/>
  <c r="K28" i="5"/>
  <c r="M27" i="5"/>
  <c r="L27" i="5"/>
  <c r="N27" i="5" l="1"/>
  <c r="K29" i="5"/>
  <c r="L28" i="5"/>
  <c r="M28" i="5"/>
  <c r="N28" i="5" l="1"/>
  <c r="K30" i="5"/>
  <c r="L29" i="5"/>
  <c r="M29" i="5"/>
  <c r="N29" i="5" l="1"/>
  <c r="K31" i="5"/>
  <c r="L30" i="5"/>
  <c r="M30" i="5"/>
  <c r="N30" i="5" l="1"/>
  <c r="K32" i="5"/>
  <c r="L31" i="5"/>
  <c r="M31" i="5"/>
  <c r="N31" i="5" l="1"/>
  <c r="K33" i="5"/>
  <c r="L32" i="5"/>
  <c r="M32" i="5"/>
  <c r="N32" i="5" l="1"/>
  <c r="K34" i="5"/>
  <c r="L33" i="5"/>
  <c r="M33" i="5"/>
  <c r="N33" i="5" l="1"/>
  <c r="K35" i="5"/>
  <c r="L34" i="5"/>
  <c r="M34" i="5"/>
  <c r="N34" i="5" l="1"/>
  <c r="K36" i="5"/>
  <c r="L35" i="5"/>
  <c r="M35" i="5"/>
  <c r="N35" i="5" l="1"/>
  <c r="K37" i="5"/>
  <c r="M36" i="5"/>
  <c r="L36" i="5"/>
  <c r="N36" i="5" l="1"/>
  <c r="K38" i="5"/>
  <c r="M37" i="5"/>
  <c r="L37" i="5"/>
  <c r="N37" i="5" l="1"/>
  <c r="K39" i="5"/>
  <c r="M38" i="5"/>
  <c r="L38" i="5"/>
  <c r="N38" i="5" l="1"/>
  <c r="K40" i="5"/>
  <c r="M39" i="5"/>
  <c r="L39" i="5"/>
  <c r="N39" i="5" l="1"/>
  <c r="K41" i="5"/>
  <c r="L40" i="5"/>
  <c r="M40" i="5"/>
  <c r="N40" i="5" l="1"/>
  <c r="L41" i="5"/>
  <c r="M41" i="5"/>
  <c r="N41" i="5" l="1"/>
</calcChain>
</file>

<file path=xl/sharedStrings.xml><?xml version="1.0" encoding="utf-8"?>
<sst xmlns="http://schemas.openxmlformats.org/spreadsheetml/2006/main" count="9233" uniqueCount="92">
  <si>
    <t>MC Reference</t>
  </si>
  <si>
    <t>Xvalues</t>
  </si>
  <si>
    <t>[0]</t>
  </si>
  <si>
    <t>Cell</t>
  </si>
  <si>
    <t>phi</t>
  </si>
  <si>
    <t>std</t>
  </si>
  <si>
    <t>abs</t>
  </si>
  <si>
    <t>Regular Forward</t>
  </si>
  <si>
    <t>Error</t>
  </si>
  <si>
    <t>Reg. Fwd</t>
  </si>
  <si>
    <t>Sn-avg</t>
  </si>
  <si>
    <t>rel STD</t>
  </si>
  <si>
    <t>total</t>
  </si>
  <si>
    <t>residual</t>
  </si>
  <si>
    <t>phi_avg</t>
  </si>
  <si>
    <t>Old method</t>
  </si>
  <si>
    <t>Old Method – RMC</t>
  </si>
  <si>
    <t>Old Method</t>
  </si>
  <si>
    <t>Sn-avg new method</t>
  </si>
  <si>
    <t>nodal</t>
  </si>
  <si>
    <t>values</t>
  </si>
  <si>
    <t>Forward Uncollided</t>
  </si>
  <si>
    <t>avg</t>
  </si>
  <si>
    <t>uncollided</t>
  </si>
  <si>
    <t>flux</t>
  </si>
  <si>
    <t>New Fwd</t>
  </si>
  <si>
    <t>Forward Collided</t>
  </si>
  <si>
    <t>Forward Total</t>
  </si>
  <si>
    <t>Uncollided portion of error</t>
  </si>
  <si>
    <t>C</t>
  </si>
  <si>
    <t>New Method</t>
  </si>
  <si>
    <t>Collided portion of error</t>
  </si>
  <si>
    <t>FwdUnc+Coll</t>
  </si>
  <si>
    <t>****************</t>
  </si>
  <si>
    <t>Mapping</t>
  </si>
  <si>
    <t>cell</t>
  </si>
  <si>
    <t>dofs</t>
  </si>
  <si>
    <t>Yvalues</t>
  </si>
  <si>
    <t>dof</t>
  </si>
  <si>
    <t>adj</t>
  </si>
  <si>
    <t>adj_cell</t>
  </si>
  <si>
    <t>Computing</t>
  </si>
  <si>
    <t>interior</t>
  </si>
  <si>
    <t>Vol_i[0]</t>
  </si>
  <si>
    <t>Vol_i[1]</t>
  </si>
  <si>
    <t>Sigma</t>
  </si>
  <si>
    <t>a</t>
  </si>
  <si>
    <t>surface</t>
  </si>
  <si>
    <t>Face</t>
  </si>
  <si>
    <t>adj_phi</t>
  </si>
  <si>
    <t>neigbor</t>
  </si>
  <si>
    <t>residuals</t>
  </si>
  <si>
    <t>Cell-center Positions
[mfp]</t>
  </si>
  <si>
    <t>Forward Monte-Carlo</t>
  </si>
  <si>
    <t>Forward Monte-Carlo
Rel. Std. Dev.</t>
  </si>
  <si>
    <t>Cell-average RMC</t>
  </si>
  <si>
    <t>Cell-average RMC
Rel. Std. Dev.</t>
  </si>
  <si>
    <t>Exact Error</t>
  </si>
  <si>
    <t>Sampled Uniformly</t>
  </si>
  <si>
    <t>Sampling Residual</t>
  </si>
  <si>
    <t>[0] </t>
  </si>
  <si>
    <t>OLD METHOD</t>
  </si>
  <si>
    <t>NEW METHOD</t>
  </si>
  <si>
    <t>dofs </t>
  </si>
  <si>
    <t>Old-Method Split Result</t>
  </si>
  <si>
    <t>Positive values</t>
  </si>
  <si>
    <t>New-Method Split Result</t>
  </si>
  <si>
    <t>Positive vals</t>
  </si>
  <si>
    <t>Abs vals</t>
  </si>
  <si>
    <t>snAveragemod</t>
  </si>
  <si>
    <t>dz</t>
  </si>
  <si>
    <t>[0]  Cell nodal values   0    0.757562     0.66042 phi_avg=0.708991</t>
  </si>
  <si>
    <t>[0]  Cell nodal values   1     0.66042    0.575382 phi_avg=0.617901</t>
  </si>
  <si>
    <t>[0]  Cell nodal values   2    0.575382    0.501151 phi_avg=0.538267</t>
  </si>
  <si>
    <t>[0]  Cell nodal values   3    0.501151    0.436332 phi_avg=0.468742</t>
  </si>
  <si>
    <t>[0]  Cell nodal values   4    0.436332    0.379709 phi_avg=0.408021</t>
  </si>
  <si>
    <t>[0]  Cell nodal values   5    0.379709    0.330217 phi_avg=0.354963</t>
  </si>
  <si>
    <t>[0]  Cell nodal values   6    0.330217    0.286926 phi_avg=0.308572</t>
  </si>
  <si>
    <t>[0]  Cell nodal values   7    0.286926    0.249025 phi_avg=0.267976</t>
  </si>
  <si>
    <t>[0]  Cell nodal values   8    0.249025    0.215801 phi_avg=0.232413</t>
  </si>
  <si>
    <t>[0]  Cell nodal values   9    0.215801     0.18663 phi_avg=0.201215</t>
  </si>
  <si>
    <t>[0]  Cell nodal values  10     0.18663    0.160964 phi_avg=0.173797</t>
  </si>
  <si>
    <t>[0]  Cell nodal values  11    0.160964    0.138321 phi_avg=0.149642</t>
  </si>
  <si>
    <t>[0]  Cell nodal values  12    0.138321    0.118276 phi_avg=0.128298</t>
  </si>
  <si>
    <t>[0]  Cell nodal values  13    0.118276    0.100452 phi_avg=0.109364</t>
  </si>
  <si>
    <t>[0]  Cell nodal values  14    0.100452   0.0845155 phi_avg=0.092484</t>
  </si>
  <si>
    <t>[0]  Cell nodal values  15   0.0845155   0.0701659 phi_avg=0.0773407</t>
  </si>
  <si>
    <t>[0]  Cell nodal values  16   0.0701659   0.0571341 phi_avg=0.06365</t>
  </si>
  <si>
    <t>[0]  Cell nodal values  17   0.0571341   0.0451754 phi_avg=0.0511548</t>
  </si>
  <si>
    <t>[0]  Cell nodal values  18   0.0451754   0.0340652 phi_avg=0.0396203</t>
  </si>
  <si>
    <t>[0]  Cell nodal values  19   0.0340652    0.023624 phi_avg=0.0288446</t>
  </si>
  <si>
    <t>New Method Split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</si>
</sst>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"/>
    <numFmt numFmtId="166" formatCode="0.0000%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4"/>
      <name val="Arial"/>
      <family val="2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2" fillId="2" borderId="0" applyBorder="0" applyProtection="0"/>
  </cellStyleXfs>
  <cellXfs count="28">
    <xf numFmtId="0" fontId="0" fillId="0" borderId="0" xfId="0"/>
    <xf numFmtId="0" fontId="3" fillId="0" borderId="0" xfId="0" applyFo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6" fontId="1" fillId="3" borderId="7" xfId="1" applyNumberFormat="1" applyFill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6" fontId="1" fillId="3" borderId="9" xfId="1" applyNumberFormat="1" applyFill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0" fontId="0" fillId="3" borderId="9" xfId="0" applyNumberForma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</cellXfs>
  <cellStyles count="3">
    <cellStyle name="Explanatory Text" xfId="2" builtinId="53" customBuilti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AA61A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'C0.5'!$E$5:$E$24</c:f>
              <c:numCache>
                <c:formatCode>General</c:formatCode>
                <c:ptCount val="20"/>
                <c:pt idx="0">
                  <c:v>0.457785</c:v>
                </c:pt>
                <c:pt idx="1">
                  <c:v>0.31353599999999998</c:v>
                </c:pt>
                <c:pt idx="2">
                  <c:v>0.22719800000000001</c:v>
                </c:pt>
                <c:pt idx="3">
                  <c:v>0.16836799999999999</c:v>
                </c:pt>
                <c:pt idx="4">
                  <c:v>0.12635399999999999</c:v>
                </c:pt>
                <c:pt idx="5">
                  <c:v>9.5601099999999994E-2</c:v>
                </c:pt>
                <c:pt idx="6">
                  <c:v>7.2818400000000005E-2</c:v>
                </c:pt>
                <c:pt idx="7">
                  <c:v>5.5692999999999999E-2</c:v>
                </c:pt>
                <c:pt idx="8">
                  <c:v>4.2711499999999999E-2</c:v>
                </c:pt>
                <c:pt idx="9">
                  <c:v>3.28981E-2</c:v>
                </c:pt>
                <c:pt idx="10">
                  <c:v>2.53379E-2</c:v>
                </c:pt>
                <c:pt idx="11">
                  <c:v>1.95777E-2</c:v>
                </c:pt>
                <c:pt idx="12">
                  <c:v>1.51574E-2</c:v>
                </c:pt>
                <c:pt idx="13">
                  <c:v>1.1756900000000001E-2</c:v>
                </c:pt>
                <c:pt idx="14">
                  <c:v>9.1119100000000008E-3</c:v>
                </c:pt>
                <c:pt idx="15">
                  <c:v>7.0271800000000001E-3</c:v>
                </c:pt>
                <c:pt idx="16">
                  <c:v>5.4227900000000002E-3</c:v>
                </c:pt>
                <c:pt idx="17">
                  <c:v>4.1523799999999998E-3</c:v>
                </c:pt>
                <c:pt idx="18">
                  <c:v>3.1255599999999999E-3</c:v>
                </c:pt>
                <c:pt idx="19">
                  <c:v>2.2676200000000001E-3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6-B444-9E4B-8BDBF0B02997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6-B444-9E4B-8BDBF0B02997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SnAvg!$H$1:$H$20</c:f>
              <c:numCache>
                <c:formatCode>General</c:formatCode>
                <c:ptCount val="20"/>
                <c:pt idx="0">
                  <c:v>0.50480499999999995</c:v>
                </c:pt>
                <c:pt idx="1">
                  <c:v>0.37161699999999998</c:v>
                </c:pt>
                <c:pt idx="2">
                  <c:v>0.27356999999999998</c:v>
                </c:pt>
                <c:pt idx="3">
                  <c:v>0.20139099999999999</c:v>
                </c:pt>
                <c:pt idx="4">
                  <c:v>0.148255</c:v>
                </c:pt>
                <c:pt idx="5">
                  <c:v>0.109139</c:v>
                </c:pt>
                <c:pt idx="6">
                  <c:v>8.0342200000000003E-2</c:v>
                </c:pt>
                <c:pt idx="7">
                  <c:v>5.9142599999999997E-2</c:v>
                </c:pt>
                <c:pt idx="8">
                  <c:v>4.3535499999999998E-2</c:v>
                </c:pt>
                <c:pt idx="9">
                  <c:v>3.20451E-2</c:v>
                </c:pt>
                <c:pt idx="10">
                  <c:v>2.3584899999999999E-2</c:v>
                </c:pt>
                <c:pt idx="11">
                  <c:v>1.73548E-2</c:v>
                </c:pt>
                <c:pt idx="12">
                  <c:v>1.2765800000000001E-2</c:v>
                </c:pt>
                <c:pt idx="13">
                  <c:v>9.3839700000000002E-3</c:v>
                </c:pt>
                <c:pt idx="14">
                  <c:v>6.8893899999999996E-3</c:v>
                </c:pt>
                <c:pt idx="15">
                  <c:v>5.0462399999999996E-3</c:v>
                </c:pt>
                <c:pt idx="16">
                  <c:v>3.68024E-3</c:v>
                </c:pt>
                <c:pt idx="17">
                  <c:v>2.6622500000000001E-3</c:v>
                </c:pt>
                <c:pt idx="18">
                  <c:v>1.8960100000000001E-3</c:v>
                </c:pt>
                <c:pt idx="19">
                  <c:v>1.3091000000000001E-3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6-B444-9E4B-8BDBF0B02997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E6-B444-9E4B-8BDBF0B02997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E6-B444-9E4B-8BDBF0B02997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'C0.5'!$E$140:$E$159</c:f>
              <c:numCache>
                <c:formatCode>General</c:formatCode>
                <c:ptCount val="20"/>
                <c:pt idx="0">
                  <c:v>0.107612</c:v>
                </c:pt>
                <c:pt idx="1">
                  <c:v>0.10774</c:v>
                </c:pt>
                <c:pt idx="2">
                  <c:v>9.3714000000000006E-2</c:v>
                </c:pt>
                <c:pt idx="3">
                  <c:v>7.8209299999999995E-2</c:v>
                </c:pt>
                <c:pt idx="4">
                  <c:v>6.4299499999999996E-2</c:v>
                </c:pt>
                <c:pt idx="5">
                  <c:v>5.2074000000000002E-2</c:v>
                </c:pt>
                <c:pt idx="6">
                  <c:v>4.1767899999999997E-2</c:v>
                </c:pt>
                <c:pt idx="7">
                  <c:v>3.3494000000000003E-2</c:v>
                </c:pt>
                <c:pt idx="8">
                  <c:v>2.6670800000000001E-2</c:v>
                </c:pt>
                <c:pt idx="9">
                  <c:v>2.13116E-2</c:v>
                </c:pt>
                <c:pt idx="10">
                  <c:v>1.69138E-2</c:v>
                </c:pt>
                <c:pt idx="11">
                  <c:v>1.34287E-2</c:v>
                </c:pt>
                <c:pt idx="12">
                  <c:v>1.0631E-2</c:v>
                </c:pt>
                <c:pt idx="13">
                  <c:v>8.3367700000000003E-3</c:v>
                </c:pt>
                <c:pt idx="14">
                  <c:v>6.6192300000000003E-3</c:v>
                </c:pt>
                <c:pt idx="15">
                  <c:v>5.1994099999999998E-3</c:v>
                </c:pt>
                <c:pt idx="16">
                  <c:v>4.07699E-3</c:v>
                </c:pt>
                <c:pt idx="17">
                  <c:v>3.1445900000000001E-3</c:v>
                </c:pt>
                <c:pt idx="18">
                  <c:v>2.38638E-3</c:v>
                </c:pt>
                <c:pt idx="19">
                  <c:v>1.7340000000000001E-3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E6-B444-9E4B-8BDBF0B02997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'C0.5'!$C$162:$C$181</c:f>
              <c:numCache>
                <c:formatCode>General</c:formatCode>
                <c:ptCount val="20"/>
                <c:pt idx="0">
                  <c:v>0.459032</c:v>
                </c:pt>
                <c:pt idx="1">
                  <c:v>0.31389</c:v>
                </c:pt>
                <c:pt idx="2">
                  <c:v>0.22739700000000002</c:v>
                </c:pt>
                <c:pt idx="3">
                  <c:v>0.1683578</c:v>
                </c:pt>
                <c:pt idx="4">
                  <c:v>0.1265385</c:v>
                </c:pt>
                <c:pt idx="5">
                  <c:v>9.57398E-2</c:v>
                </c:pt>
                <c:pt idx="6">
                  <c:v>7.2768299999999994E-2</c:v>
                </c:pt>
                <c:pt idx="7">
                  <c:v>5.5705900000000003E-2</c:v>
                </c:pt>
                <c:pt idx="8">
                  <c:v>4.2703600000000001E-2</c:v>
                </c:pt>
                <c:pt idx="9">
                  <c:v>3.2954799999999999E-2</c:v>
                </c:pt>
                <c:pt idx="10">
                  <c:v>2.5412589999999999E-2</c:v>
                </c:pt>
                <c:pt idx="11">
                  <c:v>1.9659380000000001E-2</c:v>
                </c:pt>
                <c:pt idx="12">
                  <c:v>1.5216159999999999E-2</c:v>
                </c:pt>
                <c:pt idx="13">
                  <c:v>1.1722160000000001E-2</c:v>
                </c:pt>
                <c:pt idx="14">
                  <c:v>9.1260999999999998E-3</c:v>
                </c:pt>
                <c:pt idx="15">
                  <c:v>7.0605800000000003E-3</c:v>
                </c:pt>
                <c:pt idx="16">
                  <c:v>5.4619999999999998E-3</c:v>
                </c:pt>
                <c:pt idx="17">
                  <c:v>4.1774300000000002E-3</c:v>
                </c:pt>
                <c:pt idx="18">
                  <c:v>3.1580739999999999E-3</c:v>
                </c:pt>
                <c:pt idx="19">
                  <c:v>2.3115829999999999E-3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E6-B444-9E4B-8BDBF0B0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Converged'!$I$50:$I$69</c:f>
              <c:numCache>
                <c:formatCode>General</c:formatCode>
                <c:ptCount val="20"/>
                <c:pt idx="0">
                  <c:v>-4.7003999999999935E-2</c:v>
                </c:pt>
                <c:pt idx="1">
                  <c:v>-5.8087E-2</c:v>
                </c:pt>
                <c:pt idx="2">
                  <c:v>-4.6267999999999976E-2</c:v>
                </c:pt>
                <c:pt idx="3">
                  <c:v>-3.2956999999999986E-2</c:v>
                </c:pt>
                <c:pt idx="4">
                  <c:v>-2.185200000000001E-2</c:v>
                </c:pt>
                <c:pt idx="5">
                  <c:v>-1.3491500000000003E-2</c:v>
                </c:pt>
                <c:pt idx="6">
                  <c:v>-7.4947999999999959E-3</c:v>
                </c:pt>
                <c:pt idx="7">
                  <c:v>-3.4518999999999939E-3</c:v>
                </c:pt>
                <c:pt idx="8">
                  <c:v>-8.1699999999999828E-4</c:v>
                </c:pt>
                <c:pt idx="9">
                  <c:v>8.4220000000000128E-4</c:v>
                </c:pt>
                <c:pt idx="10">
                  <c:v>1.7666999999999995E-3</c:v>
                </c:pt>
                <c:pt idx="11">
                  <c:v>2.2376999999999987E-3</c:v>
                </c:pt>
                <c:pt idx="12">
                  <c:v>2.4053999999999985E-3</c:v>
                </c:pt>
                <c:pt idx="13">
                  <c:v>2.3664299999999992E-3</c:v>
                </c:pt>
                <c:pt idx="14">
                  <c:v>2.2223400000000006E-3</c:v>
                </c:pt>
                <c:pt idx="15">
                  <c:v>1.9891300000000004E-3</c:v>
                </c:pt>
                <c:pt idx="16">
                  <c:v>1.7525599999999998E-3</c:v>
                </c:pt>
                <c:pt idx="17">
                  <c:v>1.4967299999999995E-3</c:v>
                </c:pt>
                <c:pt idx="18">
                  <c:v>1.2328399999999998E-3</c:v>
                </c:pt>
                <c:pt idx="19">
                  <c:v>9.6406000000000009E-4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F-3547-B62F-9CA05B96F654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Converged'!$E$73:$E$92</c:f>
              <c:numCache>
                <c:formatCode>General</c:formatCode>
                <c:ptCount val="20"/>
                <c:pt idx="0">
                  <c:v>-4.7026499999999999E-2</c:v>
                </c:pt>
                <c:pt idx="1">
                  <c:v>-5.8201099999999999E-2</c:v>
                </c:pt>
                <c:pt idx="2">
                  <c:v>-4.6170000000000003E-2</c:v>
                </c:pt>
                <c:pt idx="3">
                  <c:v>-3.2708500000000001E-2</c:v>
                </c:pt>
                <c:pt idx="4">
                  <c:v>-2.18135E-2</c:v>
                </c:pt>
                <c:pt idx="5">
                  <c:v>-1.3413700000000001E-2</c:v>
                </c:pt>
                <c:pt idx="6">
                  <c:v>-7.41013E-3</c:v>
                </c:pt>
                <c:pt idx="7">
                  <c:v>-3.3698700000000001E-3</c:v>
                </c:pt>
                <c:pt idx="8" formatCode="0.00E+00">
                  <c:v>-7.9146499999999999E-4</c:v>
                </c:pt>
                <c:pt idx="9">
                  <c:v>9.7014300000000003E-4</c:v>
                </c:pt>
                <c:pt idx="10">
                  <c:v>1.84874E-3</c:v>
                </c:pt>
                <c:pt idx="11">
                  <c:v>2.3027400000000002E-3</c:v>
                </c:pt>
                <c:pt idx="12">
                  <c:v>2.4560300000000001E-3</c:v>
                </c:pt>
                <c:pt idx="13">
                  <c:v>2.3811499999999998E-3</c:v>
                </c:pt>
                <c:pt idx="14">
                  <c:v>2.1867800000000001E-3</c:v>
                </c:pt>
                <c:pt idx="15">
                  <c:v>1.9789400000000002E-3</c:v>
                </c:pt>
                <c:pt idx="16">
                  <c:v>1.66343E-3</c:v>
                </c:pt>
                <c:pt idx="17">
                  <c:v>1.42673E-3</c:v>
                </c:pt>
                <c:pt idx="18">
                  <c:v>1.20145E-3</c:v>
                </c:pt>
                <c:pt idx="19">
                  <c:v>9.3284800000000001E-4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F-3547-B62F-9CA05B96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Converged'!$K$230:$K$249</c:f>
              <c:numCache>
                <c:formatCode>General</c:formatCode>
                <c:ptCount val="20"/>
                <c:pt idx="0">
                  <c:v>-4.6077999999999952E-2</c:v>
                </c:pt>
                <c:pt idx="1">
                  <c:v>-5.833200000000005E-2</c:v>
                </c:pt>
                <c:pt idx="2">
                  <c:v>-4.6447999999999989E-2</c:v>
                </c:pt>
                <c:pt idx="3">
                  <c:v>-3.3089000000000007E-2</c:v>
                </c:pt>
                <c:pt idx="4">
                  <c:v>-2.1950000000000025E-2</c:v>
                </c:pt>
                <c:pt idx="5">
                  <c:v>-1.3563500000000006E-2</c:v>
                </c:pt>
                <c:pt idx="6">
                  <c:v>-7.5475999999999877E-3</c:v>
                </c:pt>
                <c:pt idx="7">
                  <c:v>-3.4907999999999953E-3</c:v>
                </c:pt>
                <c:pt idx="8">
                  <c:v>-8.4560000000000191E-4</c:v>
                </c:pt>
                <c:pt idx="9">
                  <c:v>8.212000000000011E-4</c:v>
                </c:pt>
                <c:pt idx="10">
                  <c:v>1.7511999999999979E-3</c:v>
                </c:pt>
                <c:pt idx="11">
                  <c:v>2.2263000000000005E-3</c:v>
                </c:pt>
                <c:pt idx="12">
                  <c:v>2.3969999999999998E-3</c:v>
                </c:pt>
                <c:pt idx="13">
                  <c:v>2.3602599999999994E-3</c:v>
                </c:pt>
                <c:pt idx="14">
                  <c:v>2.2178099999999997E-3</c:v>
                </c:pt>
                <c:pt idx="15">
                  <c:v>1.9858100000000002E-3</c:v>
                </c:pt>
                <c:pt idx="16">
                  <c:v>1.7501399999999999E-3</c:v>
                </c:pt>
                <c:pt idx="17">
                  <c:v>1.4949799999999995E-3</c:v>
                </c:pt>
                <c:pt idx="18">
                  <c:v>1.2315899999999999E-3</c:v>
                </c:pt>
                <c:pt idx="19">
                  <c:v>9.5998000000000025E-4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C-E244-B0E0-761AD6E8ECE4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Converged'!$J$207:$J$226</c:f>
              <c:numCache>
                <c:formatCode>General</c:formatCode>
                <c:ptCount val="20"/>
                <c:pt idx="0">
                  <c:v>-4.5264600000000002E-2</c:v>
                </c:pt>
                <c:pt idx="1">
                  <c:v>-5.8194299999999997E-2</c:v>
                </c:pt>
                <c:pt idx="2">
                  <c:v>-4.63398E-2</c:v>
                </c:pt>
                <c:pt idx="3">
                  <c:v>-3.3134700000000003E-2</c:v>
                </c:pt>
                <c:pt idx="4">
                  <c:v>-2.1960199999999999E-2</c:v>
                </c:pt>
                <c:pt idx="5">
                  <c:v>-1.3572319999999999E-2</c:v>
                </c:pt>
                <c:pt idx="6">
                  <c:v>-7.5922100000000003E-3</c:v>
                </c:pt>
                <c:pt idx="7">
                  <c:v>-3.5416309999999999E-3</c:v>
                </c:pt>
                <c:pt idx="8">
                  <c:v>-8.500799999999998E-4</c:v>
                </c:pt>
                <c:pt idx="9">
                  <c:v>8.1595199999999989E-4</c:v>
                </c:pt>
                <c:pt idx="10">
                  <c:v>1.7655100000000001E-3</c:v>
                </c:pt>
                <c:pt idx="11">
                  <c:v>2.2394369999999999E-3</c:v>
                </c:pt>
                <c:pt idx="12">
                  <c:v>2.3746679999999999E-3</c:v>
                </c:pt>
                <c:pt idx="13">
                  <c:v>2.3514360000000002E-3</c:v>
                </c:pt>
                <c:pt idx="14">
                  <c:v>2.1980440000000001E-3</c:v>
                </c:pt>
                <c:pt idx="15">
                  <c:v>1.9756419999999997E-3</c:v>
                </c:pt>
                <c:pt idx="16">
                  <c:v>1.737251E-3</c:v>
                </c:pt>
                <c:pt idx="17">
                  <c:v>1.4797129999999999E-3</c:v>
                </c:pt>
                <c:pt idx="18">
                  <c:v>1.234579E-3</c:v>
                </c:pt>
                <c:pt idx="19">
                  <c:v>9.6009700000000003E-4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C-E244-B0E0-761AD6E8E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A-A345-9AE2-FC37D46C2325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A-A345-9AE2-FC37D46C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noFill/>
              <a:ln w="12700"/>
            </c:spPr>
          </c:marker>
          <c:dPt>
            <c:idx val="6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0-3799-7141-B0D0-63D0136C81F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Converged'!$E$5:$E$24</c:f>
              <c:numCache>
                <c:formatCode>General</c:formatCode>
                <c:ptCount val="20"/>
                <c:pt idx="0">
                  <c:v>0.45780100000000001</c:v>
                </c:pt>
                <c:pt idx="1">
                  <c:v>0.31352999999999998</c:v>
                </c:pt>
                <c:pt idx="2">
                  <c:v>0.227302</c:v>
                </c:pt>
                <c:pt idx="3">
                  <c:v>0.168434</c:v>
                </c:pt>
                <c:pt idx="4">
                  <c:v>0.12640299999999999</c:v>
                </c:pt>
                <c:pt idx="5">
                  <c:v>9.5647499999999996E-2</c:v>
                </c:pt>
                <c:pt idx="6">
                  <c:v>7.2847400000000007E-2</c:v>
                </c:pt>
                <c:pt idx="7">
                  <c:v>5.5690700000000003E-2</c:v>
                </c:pt>
                <c:pt idx="8">
                  <c:v>4.27185E-2</c:v>
                </c:pt>
                <c:pt idx="9">
                  <c:v>3.2887300000000001E-2</c:v>
                </c:pt>
                <c:pt idx="10">
                  <c:v>2.5351599999999998E-2</c:v>
                </c:pt>
                <c:pt idx="11">
                  <c:v>1.9592499999999999E-2</c:v>
                </c:pt>
                <c:pt idx="12">
                  <c:v>1.5171199999999999E-2</c:v>
                </c:pt>
                <c:pt idx="13">
                  <c:v>1.1750399999999999E-2</c:v>
                </c:pt>
                <c:pt idx="14">
                  <c:v>9.1117300000000002E-3</c:v>
                </c:pt>
                <c:pt idx="15">
                  <c:v>7.03537E-3</c:v>
                </c:pt>
                <c:pt idx="16">
                  <c:v>5.4327999999999998E-3</c:v>
                </c:pt>
                <c:pt idx="17">
                  <c:v>4.1589799999999996E-3</c:v>
                </c:pt>
                <c:pt idx="18">
                  <c:v>3.1288499999999999E-3</c:v>
                </c:pt>
                <c:pt idx="19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99-7141-B0D0-63D0136C81F3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9-7141-B0D0-63D0136C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1.85"/>
          <c:min val="1.4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1"/>
          <c:min val="6.0000000000000012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solidFill>
        <a:schemeClr val="tx1"/>
      </a:solidFill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Converged'!$I$50:$I$69</c:f>
              <c:numCache>
                <c:formatCode>General</c:formatCode>
                <c:ptCount val="20"/>
                <c:pt idx="0">
                  <c:v>-4.7003999999999935E-2</c:v>
                </c:pt>
                <c:pt idx="1">
                  <c:v>-5.8087E-2</c:v>
                </c:pt>
                <c:pt idx="2">
                  <c:v>-4.6267999999999976E-2</c:v>
                </c:pt>
                <c:pt idx="3">
                  <c:v>-3.2956999999999986E-2</c:v>
                </c:pt>
                <c:pt idx="4">
                  <c:v>-2.185200000000001E-2</c:v>
                </c:pt>
                <c:pt idx="5">
                  <c:v>-1.3491500000000003E-2</c:v>
                </c:pt>
                <c:pt idx="6">
                  <c:v>-7.4947999999999959E-3</c:v>
                </c:pt>
                <c:pt idx="7">
                  <c:v>-3.4518999999999939E-3</c:v>
                </c:pt>
                <c:pt idx="8">
                  <c:v>-8.1699999999999828E-4</c:v>
                </c:pt>
                <c:pt idx="9">
                  <c:v>8.4220000000000128E-4</c:v>
                </c:pt>
                <c:pt idx="10">
                  <c:v>1.7666999999999995E-3</c:v>
                </c:pt>
                <c:pt idx="11">
                  <c:v>2.2376999999999987E-3</c:v>
                </c:pt>
                <c:pt idx="12">
                  <c:v>2.4053999999999985E-3</c:v>
                </c:pt>
                <c:pt idx="13">
                  <c:v>2.3664299999999992E-3</c:v>
                </c:pt>
                <c:pt idx="14">
                  <c:v>2.2223400000000006E-3</c:v>
                </c:pt>
                <c:pt idx="15">
                  <c:v>1.9891300000000004E-3</c:v>
                </c:pt>
                <c:pt idx="16">
                  <c:v>1.7525599999999998E-3</c:v>
                </c:pt>
                <c:pt idx="17">
                  <c:v>1.4967299999999995E-3</c:v>
                </c:pt>
                <c:pt idx="18">
                  <c:v>1.2328399999999998E-3</c:v>
                </c:pt>
                <c:pt idx="19">
                  <c:v>9.6406000000000009E-4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534E-9295-2B952400AF76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Converged'!$L$95:$L$114</c:f>
              <c:numCache>
                <c:formatCode>General</c:formatCode>
                <c:ptCount val="20"/>
                <c:pt idx="0">
                  <c:v>-4.7026499999999999E-2</c:v>
                </c:pt>
                <c:pt idx="1">
                  <c:v>-5.8201099999999999E-2</c:v>
                </c:pt>
                <c:pt idx="2">
                  <c:v>-4.6170000000000003E-2</c:v>
                </c:pt>
                <c:pt idx="3">
                  <c:v>-3.2708500000000001E-2</c:v>
                </c:pt>
                <c:pt idx="4">
                  <c:v>-2.18135E-2</c:v>
                </c:pt>
                <c:pt idx="5">
                  <c:v>-1.3413700000000001E-2</c:v>
                </c:pt>
                <c:pt idx="6">
                  <c:v>-7.41013E-3</c:v>
                </c:pt>
                <c:pt idx="7">
                  <c:v>-3.3698700000000001E-3</c:v>
                </c:pt>
                <c:pt idx="8">
                  <c:v>-7.9146499999999999E-4</c:v>
                </c:pt>
                <c:pt idx="9">
                  <c:v>9.7014300000000003E-4</c:v>
                </c:pt>
                <c:pt idx="10">
                  <c:v>1.84874E-3</c:v>
                </c:pt>
                <c:pt idx="11">
                  <c:v>2.3027400000000002E-3</c:v>
                </c:pt>
                <c:pt idx="12">
                  <c:v>2.4560300000000001E-3</c:v>
                </c:pt>
                <c:pt idx="13">
                  <c:v>2.3811499999999998E-3</c:v>
                </c:pt>
                <c:pt idx="14">
                  <c:v>2.1867800000000001E-3</c:v>
                </c:pt>
                <c:pt idx="15">
                  <c:v>1.9789400000000002E-3</c:v>
                </c:pt>
                <c:pt idx="16">
                  <c:v>1.66343E-3</c:v>
                </c:pt>
                <c:pt idx="17">
                  <c:v>1.42673E-3</c:v>
                </c:pt>
                <c:pt idx="18">
                  <c:v>1.20145E-3</c:v>
                </c:pt>
                <c:pt idx="19">
                  <c:v>9.3284800000000001E-4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E-534E-9295-2B952400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Converged'!$J$253:$J$272</c:f>
              <c:numCache>
                <c:formatCode>General</c:formatCode>
                <c:ptCount val="20"/>
                <c:pt idx="0">
                  <c:v>0.24342850000000002</c:v>
                </c:pt>
                <c:pt idx="1">
                  <c:v>0.23023290000000002</c:v>
                </c:pt>
                <c:pt idx="2">
                  <c:v>0.21060600000000002</c:v>
                </c:pt>
                <c:pt idx="3">
                  <c:v>0.1861235</c:v>
                </c:pt>
                <c:pt idx="4">
                  <c:v>0.16074850000000002</c:v>
                </c:pt>
                <c:pt idx="5">
                  <c:v>0.1371503</c:v>
                </c:pt>
                <c:pt idx="6">
                  <c:v>0.11534587</c:v>
                </c:pt>
                <c:pt idx="7">
                  <c:v>9.5621230000000002E-2</c:v>
                </c:pt>
                <c:pt idx="8">
                  <c:v>7.8456034999999993E-2</c:v>
                </c:pt>
                <c:pt idx="9">
                  <c:v>6.4341243000000006E-2</c:v>
                </c:pt>
                <c:pt idx="10">
                  <c:v>5.268834E-2</c:v>
                </c:pt>
                <c:pt idx="11">
                  <c:v>4.2794439999999996E-2</c:v>
                </c:pt>
                <c:pt idx="12">
                  <c:v>3.4689729999999995E-2</c:v>
                </c:pt>
                <c:pt idx="13">
                  <c:v>2.773865E-2</c:v>
                </c:pt>
                <c:pt idx="14">
                  <c:v>2.2037479999999998E-2</c:v>
                </c:pt>
                <c:pt idx="15">
                  <c:v>1.7663739999999997E-2</c:v>
                </c:pt>
                <c:pt idx="16">
                  <c:v>1.3833130000000001E-2</c:v>
                </c:pt>
                <c:pt idx="17">
                  <c:v>1.0724059999999999E-2</c:v>
                </c:pt>
                <c:pt idx="18">
                  <c:v>8.2373800000000007E-3</c:v>
                </c:pt>
                <c:pt idx="19">
                  <c:v>6.1551180000000002E-3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D-BD4B-859A-B0F114A7D4EA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Converged'!$E$253:$E$272</c:f>
              <c:numCache>
                <c:formatCode>General</c:formatCode>
                <c:ptCount val="20"/>
                <c:pt idx="0">
                  <c:v>-0.29045500000000002</c:v>
                </c:pt>
                <c:pt idx="1">
                  <c:v>-0.28843400000000002</c:v>
                </c:pt>
                <c:pt idx="2">
                  <c:v>-0.256776</c:v>
                </c:pt>
                <c:pt idx="3">
                  <c:v>-0.218832</c:v>
                </c:pt>
                <c:pt idx="4">
                  <c:v>-0.182562</c:v>
                </c:pt>
                <c:pt idx="5">
                  <c:v>-0.150564</c:v>
                </c:pt>
                <c:pt idx="6">
                  <c:v>-0.122756</c:v>
                </c:pt>
                <c:pt idx="7">
                  <c:v>-9.8991099999999999E-2</c:v>
                </c:pt>
                <c:pt idx="8">
                  <c:v>-7.9247499999999998E-2</c:v>
                </c:pt>
                <c:pt idx="9">
                  <c:v>-6.33711E-2</c:v>
                </c:pt>
                <c:pt idx="10">
                  <c:v>-5.0839599999999999E-2</c:v>
                </c:pt>
                <c:pt idx="11">
                  <c:v>-4.0491699999999999E-2</c:v>
                </c:pt>
                <c:pt idx="12">
                  <c:v>-3.2233699999999997E-2</c:v>
                </c:pt>
                <c:pt idx="13">
                  <c:v>-2.5357500000000002E-2</c:v>
                </c:pt>
                <c:pt idx="14">
                  <c:v>-1.9850699999999999E-2</c:v>
                </c:pt>
                <c:pt idx="15">
                  <c:v>-1.5684799999999999E-2</c:v>
                </c:pt>
                <c:pt idx="16">
                  <c:v>-1.21697E-2</c:v>
                </c:pt>
                <c:pt idx="17">
                  <c:v>-9.2973299999999995E-3</c:v>
                </c:pt>
                <c:pt idx="18">
                  <c:v>-7.0359300000000001E-3</c:v>
                </c:pt>
                <c:pt idx="19">
                  <c:v>-5.2222700000000002E-3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D-BD4B-859A-B0F114A7D4EA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Converged'!$K$253:$K$272</c:f>
              <c:numCache>
                <c:formatCode>General</c:formatCode>
                <c:ptCount val="20"/>
                <c:pt idx="0">
                  <c:v>0.53388350000000007</c:v>
                </c:pt>
                <c:pt idx="1">
                  <c:v>0.51866690000000004</c:v>
                </c:pt>
                <c:pt idx="2">
                  <c:v>0.46738200000000002</c:v>
                </c:pt>
                <c:pt idx="3">
                  <c:v>0.40495550000000002</c:v>
                </c:pt>
                <c:pt idx="4">
                  <c:v>0.34331050000000002</c:v>
                </c:pt>
                <c:pt idx="5">
                  <c:v>0.28771429999999998</c:v>
                </c:pt>
                <c:pt idx="6">
                  <c:v>0.23810186999999999</c:v>
                </c:pt>
                <c:pt idx="7">
                  <c:v>0.19461233</c:v>
                </c:pt>
                <c:pt idx="8">
                  <c:v>0.15770353500000001</c:v>
                </c:pt>
                <c:pt idx="9">
                  <c:v>0.12771234300000001</c:v>
                </c:pt>
                <c:pt idx="10">
                  <c:v>0.10352794</c:v>
                </c:pt>
                <c:pt idx="11">
                  <c:v>8.3286139999999995E-2</c:v>
                </c:pt>
                <c:pt idx="12">
                  <c:v>6.6923429999999992E-2</c:v>
                </c:pt>
                <c:pt idx="13">
                  <c:v>5.3096150000000002E-2</c:v>
                </c:pt>
                <c:pt idx="14">
                  <c:v>4.1888179999999997E-2</c:v>
                </c:pt>
                <c:pt idx="15">
                  <c:v>3.3348539999999996E-2</c:v>
                </c:pt>
                <c:pt idx="16">
                  <c:v>2.6002830000000001E-2</c:v>
                </c:pt>
                <c:pt idx="17">
                  <c:v>2.002139E-2</c:v>
                </c:pt>
                <c:pt idx="18">
                  <c:v>1.5273310000000002E-2</c:v>
                </c:pt>
                <c:pt idx="19">
                  <c:v>1.1377388E-2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D-BD4B-859A-B0F114A7D4EA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DD-BD4B-859A-B0F114A7D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0630717956208259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Converged'!$J$275:$J$294</c:f>
              <c:numCache>
                <c:formatCode>General</c:formatCode>
                <c:ptCount val="20"/>
                <c:pt idx="0">
                  <c:v>2.4120000000000044E-4</c:v>
                </c:pt>
                <c:pt idx="1">
                  <c:v>1.4689999999999842E-4</c:v>
                </c:pt>
                <c:pt idx="2">
                  <c:v>1.8630000000000035E-4</c:v>
                </c:pt>
                <c:pt idx="3">
                  <c:v>1.5780000000000134E-4</c:v>
                </c:pt>
                <c:pt idx="4">
                  <c:v>2.7270000000000072E-4</c:v>
                </c:pt>
                <c:pt idx="5">
                  <c:v>3.1313999999999995E-4</c:v>
                </c:pt>
                <c:pt idx="6">
                  <c:v>3.9714999999999976E-4</c:v>
                </c:pt>
                <c:pt idx="7">
                  <c:v>5.6882999999999977E-4</c:v>
                </c:pt>
                <c:pt idx="8">
                  <c:v>9.0808000000000035E-4</c:v>
                </c:pt>
                <c:pt idx="9">
                  <c:v>1.1860819999999998E-3</c:v>
                </c:pt>
                <c:pt idx="10">
                  <c:v>1.3413799999999999E-3</c:v>
                </c:pt>
                <c:pt idx="11">
                  <c:v>1.424467E-3</c:v>
                </c:pt>
                <c:pt idx="12">
                  <c:v>1.3862600000000001E-3</c:v>
                </c:pt>
                <c:pt idx="13">
                  <c:v>1.3338040000000001E-3</c:v>
                </c:pt>
                <c:pt idx="14">
                  <c:v>1.23981E-3</c:v>
                </c:pt>
                <c:pt idx="15">
                  <c:v>1.1042370000000001E-3</c:v>
                </c:pt>
                <c:pt idx="16">
                  <c:v>9.7515999999999998E-4</c:v>
                </c:pt>
                <c:pt idx="17">
                  <c:v>8.1444199999999997E-4</c:v>
                </c:pt>
                <c:pt idx="18">
                  <c:v>6.6205400000000003E-4</c:v>
                </c:pt>
                <c:pt idx="19">
                  <c:v>4.8798999999999999E-4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6-5143-AA3E-26FC1F51D5B6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Converged'!$E$275:$E$294</c:f>
              <c:numCache>
                <c:formatCode>General</c:formatCode>
                <c:ptCount val="20"/>
                <c:pt idx="0">
                  <c:v>-1.42148E-2</c:v>
                </c:pt>
                <c:pt idx="1">
                  <c:v>-1.7742399999999998E-2</c:v>
                </c:pt>
                <c:pt idx="2">
                  <c:v>-1.66252E-2</c:v>
                </c:pt>
                <c:pt idx="3">
                  <c:v>-1.3887200000000001E-2</c:v>
                </c:pt>
                <c:pt idx="4">
                  <c:v>-1.07986E-2</c:v>
                </c:pt>
                <c:pt idx="5">
                  <c:v>-7.9611899999999999E-3</c:v>
                </c:pt>
                <c:pt idx="6">
                  <c:v>-5.6526199999999997E-3</c:v>
                </c:pt>
                <c:pt idx="7">
                  <c:v>-3.9806499999999996E-3</c:v>
                </c:pt>
                <c:pt idx="8">
                  <c:v>-2.8909500000000002E-3</c:v>
                </c:pt>
                <c:pt idx="9">
                  <c:v>-2.1438799999999999E-3</c:v>
                </c:pt>
                <c:pt idx="10">
                  <c:v>-1.5968899999999999E-3</c:v>
                </c:pt>
                <c:pt idx="11">
                  <c:v>-1.2156199999999999E-3</c:v>
                </c:pt>
                <c:pt idx="12">
                  <c:v>-9.1787200000000002E-4</c:v>
                </c:pt>
                <c:pt idx="13">
                  <c:v>-6.9771799999999995E-4</c:v>
                </c:pt>
                <c:pt idx="14">
                  <c:v>-5.4169600000000004E-4</c:v>
                </c:pt>
                <c:pt idx="15">
                  <c:v>-4.1392499999999999E-4</c:v>
                </c:pt>
                <c:pt idx="16">
                  <c:v>-3.2356900000000001E-4</c:v>
                </c:pt>
                <c:pt idx="17">
                  <c:v>-2.4232299999999999E-4</c:v>
                </c:pt>
                <c:pt idx="18">
                  <c:v>-1.79347E-4</c:v>
                </c:pt>
                <c:pt idx="19">
                  <c:v>-1.30445E-4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6-5143-AA3E-26FC1F51D5B6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Converged'!$K$275:$K$294</c:f>
              <c:numCache>
                <c:formatCode>General</c:formatCode>
                <c:ptCount val="20"/>
                <c:pt idx="0">
                  <c:v>1.4456E-2</c:v>
                </c:pt>
                <c:pt idx="1">
                  <c:v>1.7889299999999997E-2</c:v>
                </c:pt>
                <c:pt idx="2">
                  <c:v>1.68115E-2</c:v>
                </c:pt>
                <c:pt idx="3">
                  <c:v>1.4045000000000002E-2</c:v>
                </c:pt>
                <c:pt idx="4">
                  <c:v>1.1071300000000001E-2</c:v>
                </c:pt>
                <c:pt idx="5">
                  <c:v>8.2743299999999999E-3</c:v>
                </c:pt>
                <c:pt idx="6">
                  <c:v>6.0497699999999995E-3</c:v>
                </c:pt>
                <c:pt idx="7">
                  <c:v>4.5494799999999998E-3</c:v>
                </c:pt>
                <c:pt idx="8">
                  <c:v>3.7990300000000005E-3</c:v>
                </c:pt>
                <c:pt idx="9">
                  <c:v>3.3299619999999997E-3</c:v>
                </c:pt>
                <c:pt idx="10">
                  <c:v>2.9382699999999998E-3</c:v>
                </c:pt>
                <c:pt idx="11">
                  <c:v>2.6400870000000002E-3</c:v>
                </c:pt>
                <c:pt idx="12">
                  <c:v>2.304132E-3</c:v>
                </c:pt>
                <c:pt idx="13">
                  <c:v>2.031522E-3</c:v>
                </c:pt>
                <c:pt idx="14">
                  <c:v>1.781506E-3</c:v>
                </c:pt>
                <c:pt idx="15">
                  <c:v>1.518162E-3</c:v>
                </c:pt>
                <c:pt idx="16">
                  <c:v>1.298729E-3</c:v>
                </c:pt>
                <c:pt idx="17">
                  <c:v>1.0567649999999999E-3</c:v>
                </c:pt>
                <c:pt idx="18">
                  <c:v>8.4140100000000008E-4</c:v>
                </c:pt>
                <c:pt idx="19">
                  <c:v>6.1843499999999997E-4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6-5143-AA3E-26FC1F51D5B6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5143-AA3E-26FC1F51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0-EF46-ABFB-3A63277CE8F3}"/>
            </c:ext>
          </c:extLst>
        </c:ser>
        <c:ser>
          <c:idx val="0"/>
          <c:order val="1"/>
          <c:tx>
            <c:v>Piecewise-constant flux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'C0.5 Converged'!$AP$56:$AP$81</c:f>
              <c:numCache>
                <c:formatCode>General</c:formatCode>
                <c:ptCount val="26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</c:numCache>
            </c:numRef>
          </c:xVal>
          <c:yVal>
            <c:numRef>
              <c:f>'C0.5 Converged'!$AR$56:$AR$81</c:f>
              <c:numCache>
                <c:formatCode>General</c:formatCode>
                <c:ptCount val="26"/>
                <c:pt idx="0">
                  <c:v>0.50480499999999995</c:v>
                </c:pt>
                <c:pt idx="1">
                  <c:v>0.50480499999999995</c:v>
                </c:pt>
                <c:pt idx="2">
                  <c:v>0.37161699999999998</c:v>
                </c:pt>
                <c:pt idx="3">
                  <c:v>0.37161699999999998</c:v>
                </c:pt>
                <c:pt idx="4">
                  <c:v>0.27356999999999998</c:v>
                </c:pt>
                <c:pt idx="5">
                  <c:v>0.27356999999999998</c:v>
                </c:pt>
                <c:pt idx="6">
                  <c:v>0.20139099999999999</c:v>
                </c:pt>
                <c:pt idx="7">
                  <c:v>0.20139099999999999</c:v>
                </c:pt>
                <c:pt idx="8">
                  <c:v>0.148255</c:v>
                </c:pt>
                <c:pt idx="9">
                  <c:v>0.148255</c:v>
                </c:pt>
                <c:pt idx="10">
                  <c:v>0.109139</c:v>
                </c:pt>
                <c:pt idx="11">
                  <c:v>0.109139</c:v>
                </c:pt>
                <c:pt idx="12">
                  <c:v>8.0342200000000003E-2</c:v>
                </c:pt>
                <c:pt idx="13">
                  <c:v>8.0342200000000003E-2</c:v>
                </c:pt>
                <c:pt idx="14">
                  <c:v>5.9142599999999997E-2</c:v>
                </c:pt>
                <c:pt idx="15">
                  <c:v>5.9142599999999997E-2</c:v>
                </c:pt>
                <c:pt idx="16">
                  <c:v>4.3535499999999998E-2</c:v>
                </c:pt>
                <c:pt idx="17">
                  <c:v>4.3535499999999998E-2</c:v>
                </c:pt>
                <c:pt idx="18">
                  <c:v>3.20451E-2</c:v>
                </c:pt>
                <c:pt idx="19">
                  <c:v>3.20451E-2</c:v>
                </c:pt>
                <c:pt idx="20">
                  <c:v>2.3584899999999999E-2</c:v>
                </c:pt>
                <c:pt idx="21">
                  <c:v>2.3584899999999999E-2</c:v>
                </c:pt>
                <c:pt idx="22">
                  <c:v>1.73548E-2</c:v>
                </c:pt>
                <c:pt idx="23">
                  <c:v>1.73548E-2</c:v>
                </c:pt>
                <c:pt idx="24">
                  <c:v>1.2765800000000001E-2</c:v>
                </c:pt>
                <c:pt idx="25">
                  <c:v>1.2765800000000001E-2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0-EF46-ABFB-3A63277C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2.1"/>
          <c:min val="1.1000000000000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2"/>
          <c:min val="4.0000000000000008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5738898709089933"/>
          <c:y val="9.7570533862295347E-2"/>
          <c:w val="0.29057019658257005"/>
          <c:h val="0.109181384296272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Converged'!$D$162:$D$181</c:f>
              <c:numCache>
                <c:formatCode>General</c:formatCode>
                <c:ptCount val="20"/>
                <c:pt idx="0">
                  <c:v>-4.5045999999999975E-2</c:v>
                </c:pt>
                <c:pt idx="1">
                  <c:v>-5.8176000000000005E-2</c:v>
                </c:pt>
                <c:pt idx="2">
                  <c:v>-4.6369800000000017E-2</c:v>
                </c:pt>
                <c:pt idx="3">
                  <c:v>-3.3044799999999985E-2</c:v>
                </c:pt>
                <c:pt idx="4">
                  <c:v>-2.1953E-2</c:v>
                </c:pt>
                <c:pt idx="5">
                  <c:v>-1.3525100000000012E-2</c:v>
                </c:pt>
                <c:pt idx="6">
                  <c:v>-7.560299999999992E-3</c:v>
                </c:pt>
                <c:pt idx="7">
                  <c:v>-3.473899999999995E-3</c:v>
                </c:pt>
                <c:pt idx="8">
                  <c:v>-8.0930000000000585E-4</c:v>
                </c:pt>
                <c:pt idx="9">
                  <c:v>8.3890000000000353E-4</c:v>
                </c:pt>
                <c:pt idx="10">
                  <c:v>1.7818900000000013E-3</c:v>
                </c:pt>
                <c:pt idx="11">
                  <c:v>2.2368800000000001E-3</c:v>
                </c:pt>
                <c:pt idx="12">
                  <c:v>2.3943599999999999E-3</c:v>
                </c:pt>
                <c:pt idx="13">
                  <c:v>2.3629600000000008E-3</c:v>
                </c:pt>
                <c:pt idx="14">
                  <c:v>2.2041699999999992E-3</c:v>
                </c:pt>
                <c:pt idx="15">
                  <c:v>1.987270000000001E-3</c:v>
                </c:pt>
                <c:pt idx="16">
                  <c:v>1.7424600000000004E-3</c:v>
                </c:pt>
                <c:pt idx="17">
                  <c:v>1.4952699999999995E-3</c:v>
                </c:pt>
                <c:pt idx="18">
                  <c:v>1.2446839999999998E-3</c:v>
                </c:pt>
                <c:pt idx="19">
                  <c:v>9.6976300000000001E-4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6-8249-9A49-655994DE2FDB}"/>
            </c:ext>
          </c:extLst>
        </c:ser>
        <c:ser>
          <c:idx val="1"/>
          <c:order val="1"/>
          <c:tx>
            <c:v>Collided Residual-source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Converged'!$J$207:$J$226</c:f>
              <c:numCache>
                <c:formatCode>General</c:formatCode>
                <c:ptCount val="20"/>
                <c:pt idx="0">
                  <c:v>-4.5264600000000002E-2</c:v>
                </c:pt>
                <c:pt idx="1">
                  <c:v>-5.8194299999999997E-2</c:v>
                </c:pt>
                <c:pt idx="2">
                  <c:v>-4.63398E-2</c:v>
                </c:pt>
                <c:pt idx="3">
                  <c:v>-3.3134700000000003E-2</c:v>
                </c:pt>
                <c:pt idx="4">
                  <c:v>-2.1960199999999999E-2</c:v>
                </c:pt>
                <c:pt idx="5">
                  <c:v>-1.3572319999999999E-2</c:v>
                </c:pt>
                <c:pt idx="6">
                  <c:v>-7.5922100000000003E-3</c:v>
                </c:pt>
                <c:pt idx="7">
                  <c:v>-3.5416309999999999E-3</c:v>
                </c:pt>
                <c:pt idx="8">
                  <c:v>-8.500799999999998E-4</c:v>
                </c:pt>
                <c:pt idx="9">
                  <c:v>8.1595199999999989E-4</c:v>
                </c:pt>
                <c:pt idx="10">
                  <c:v>1.7655100000000001E-3</c:v>
                </c:pt>
                <c:pt idx="11">
                  <c:v>2.2394369999999999E-3</c:v>
                </c:pt>
                <c:pt idx="12">
                  <c:v>2.3746679999999999E-3</c:v>
                </c:pt>
                <c:pt idx="13">
                  <c:v>2.3514360000000002E-3</c:v>
                </c:pt>
                <c:pt idx="14">
                  <c:v>2.1980440000000001E-3</c:v>
                </c:pt>
                <c:pt idx="15">
                  <c:v>1.9756419999999997E-3</c:v>
                </c:pt>
                <c:pt idx="16">
                  <c:v>1.737251E-3</c:v>
                </c:pt>
                <c:pt idx="17">
                  <c:v>1.4797129999999999E-3</c:v>
                </c:pt>
                <c:pt idx="18">
                  <c:v>1.234579E-3</c:v>
                </c:pt>
                <c:pt idx="19">
                  <c:v>9.6009700000000003E-4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6-8249-9A49-655994DE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4482253588453216"/>
          <c:y val="0.36980221469677771"/>
          <c:w val="0.39716734607162302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Converged'!$J$275:$J$294</c:f>
              <c:numCache>
                <c:formatCode>General</c:formatCode>
                <c:ptCount val="20"/>
                <c:pt idx="0">
                  <c:v>2.4120000000000044E-4</c:v>
                </c:pt>
                <c:pt idx="1">
                  <c:v>1.4689999999999842E-4</c:v>
                </c:pt>
                <c:pt idx="2">
                  <c:v>1.8630000000000035E-4</c:v>
                </c:pt>
                <c:pt idx="3">
                  <c:v>1.5780000000000134E-4</c:v>
                </c:pt>
                <c:pt idx="4">
                  <c:v>2.7270000000000072E-4</c:v>
                </c:pt>
                <c:pt idx="5">
                  <c:v>3.1313999999999995E-4</c:v>
                </c:pt>
                <c:pt idx="6">
                  <c:v>3.9714999999999976E-4</c:v>
                </c:pt>
                <c:pt idx="7">
                  <c:v>5.6882999999999977E-4</c:v>
                </c:pt>
                <c:pt idx="8">
                  <c:v>9.0808000000000035E-4</c:v>
                </c:pt>
                <c:pt idx="9">
                  <c:v>1.1860819999999998E-3</c:v>
                </c:pt>
                <c:pt idx="10">
                  <c:v>1.3413799999999999E-3</c:v>
                </c:pt>
                <c:pt idx="11">
                  <c:v>1.424467E-3</c:v>
                </c:pt>
                <c:pt idx="12">
                  <c:v>1.3862600000000001E-3</c:v>
                </c:pt>
                <c:pt idx="13">
                  <c:v>1.3338040000000001E-3</c:v>
                </c:pt>
                <c:pt idx="14">
                  <c:v>1.23981E-3</c:v>
                </c:pt>
                <c:pt idx="15">
                  <c:v>1.1042370000000001E-3</c:v>
                </c:pt>
                <c:pt idx="16">
                  <c:v>9.7515999999999998E-4</c:v>
                </c:pt>
                <c:pt idx="17">
                  <c:v>8.1444199999999997E-4</c:v>
                </c:pt>
                <c:pt idx="18">
                  <c:v>6.6205400000000003E-4</c:v>
                </c:pt>
                <c:pt idx="19">
                  <c:v>4.8798999999999999E-4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2-7049-AC20-5987002C2004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Converged'!$E$275:$E$294</c:f>
              <c:numCache>
                <c:formatCode>General</c:formatCode>
                <c:ptCount val="20"/>
                <c:pt idx="0">
                  <c:v>-1.42148E-2</c:v>
                </c:pt>
                <c:pt idx="1">
                  <c:v>-1.7742399999999998E-2</c:v>
                </c:pt>
                <c:pt idx="2">
                  <c:v>-1.66252E-2</c:v>
                </c:pt>
                <c:pt idx="3">
                  <c:v>-1.3887200000000001E-2</c:v>
                </c:pt>
                <c:pt idx="4">
                  <c:v>-1.07986E-2</c:v>
                </c:pt>
                <c:pt idx="5">
                  <c:v>-7.9611899999999999E-3</c:v>
                </c:pt>
                <c:pt idx="6">
                  <c:v>-5.6526199999999997E-3</c:v>
                </c:pt>
                <c:pt idx="7">
                  <c:v>-3.9806499999999996E-3</c:v>
                </c:pt>
                <c:pt idx="8">
                  <c:v>-2.8909500000000002E-3</c:v>
                </c:pt>
                <c:pt idx="9">
                  <c:v>-2.1438799999999999E-3</c:v>
                </c:pt>
                <c:pt idx="10">
                  <c:v>-1.5968899999999999E-3</c:v>
                </c:pt>
                <c:pt idx="11">
                  <c:v>-1.2156199999999999E-3</c:v>
                </c:pt>
                <c:pt idx="12">
                  <c:v>-9.1787200000000002E-4</c:v>
                </c:pt>
                <c:pt idx="13">
                  <c:v>-6.9771799999999995E-4</c:v>
                </c:pt>
                <c:pt idx="14">
                  <c:v>-5.4169600000000004E-4</c:v>
                </c:pt>
                <c:pt idx="15">
                  <c:v>-4.1392499999999999E-4</c:v>
                </c:pt>
                <c:pt idx="16">
                  <c:v>-3.2356900000000001E-4</c:v>
                </c:pt>
                <c:pt idx="17">
                  <c:v>-2.4232299999999999E-4</c:v>
                </c:pt>
                <c:pt idx="18">
                  <c:v>-1.79347E-4</c:v>
                </c:pt>
                <c:pt idx="19">
                  <c:v>-1.30445E-4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2-7049-AC20-5987002C2004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Converged'!$K$275:$K$294</c:f>
              <c:numCache>
                <c:formatCode>General</c:formatCode>
                <c:ptCount val="20"/>
                <c:pt idx="0">
                  <c:v>1.4456E-2</c:v>
                </c:pt>
                <c:pt idx="1">
                  <c:v>1.7889299999999997E-2</c:v>
                </c:pt>
                <c:pt idx="2">
                  <c:v>1.68115E-2</c:v>
                </c:pt>
                <c:pt idx="3">
                  <c:v>1.4045000000000002E-2</c:v>
                </c:pt>
                <c:pt idx="4">
                  <c:v>1.1071300000000001E-2</c:v>
                </c:pt>
                <c:pt idx="5">
                  <c:v>8.2743299999999999E-3</c:v>
                </c:pt>
                <c:pt idx="6">
                  <c:v>6.0497699999999995E-3</c:v>
                </c:pt>
                <c:pt idx="7">
                  <c:v>4.5494799999999998E-3</c:v>
                </c:pt>
                <c:pt idx="8">
                  <c:v>3.7990300000000005E-3</c:v>
                </c:pt>
                <c:pt idx="9">
                  <c:v>3.3299619999999997E-3</c:v>
                </c:pt>
                <c:pt idx="10">
                  <c:v>2.9382699999999998E-3</c:v>
                </c:pt>
                <c:pt idx="11">
                  <c:v>2.6400870000000002E-3</c:v>
                </c:pt>
                <c:pt idx="12">
                  <c:v>2.304132E-3</c:v>
                </c:pt>
                <c:pt idx="13">
                  <c:v>2.031522E-3</c:v>
                </c:pt>
                <c:pt idx="14">
                  <c:v>1.781506E-3</c:v>
                </c:pt>
                <c:pt idx="15">
                  <c:v>1.518162E-3</c:v>
                </c:pt>
                <c:pt idx="16">
                  <c:v>1.298729E-3</c:v>
                </c:pt>
                <c:pt idx="17">
                  <c:v>1.0567649999999999E-3</c:v>
                </c:pt>
                <c:pt idx="18">
                  <c:v>8.4140100000000008E-4</c:v>
                </c:pt>
                <c:pt idx="19">
                  <c:v>6.1843499999999997E-4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2-7049-AC20-5987002C2004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E2-7049-AC20-5987002C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  <c:min val="-0.6000000000000000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245653221918689"/>
          <c:y val="6.3207407245839425E-2"/>
          <c:w val="0.38998071669612727"/>
          <c:h val="0.2197888629572272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'C0.5'!$I$50:$I$69</c:f>
              <c:numCache>
                <c:formatCode>General</c:formatCode>
                <c:ptCount val="20"/>
                <c:pt idx="0">
                  <c:v>-4.7019999999999951E-2</c:v>
                </c:pt>
                <c:pt idx="1">
                  <c:v>-5.8080999999999994E-2</c:v>
                </c:pt>
                <c:pt idx="2">
                  <c:v>-4.6371999999999969E-2</c:v>
                </c:pt>
                <c:pt idx="3">
                  <c:v>-3.3022999999999997E-2</c:v>
                </c:pt>
                <c:pt idx="4">
                  <c:v>-2.1901000000000004E-2</c:v>
                </c:pt>
                <c:pt idx="5">
                  <c:v>-1.3537900000000005E-2</c:v>
                </c:pt>
                <c:pt idx="6">
                  <c:v>-7.5237999999999972E-3</c:v>
                </c:pt>
                <c:pt idx="7">
                  <c:v>-3.4495999999999971E-3</c:v>
                </c:pt>
                <c:pt idx="8">
                  <c:v>-8.2399999999999834E-4</c:v>
                </c:pt>
                <c:pt idx="9">
                  <c:v>8.5299999999999959E-4</c:v>
                </c:pt>
                <c:pt idx="10">
                  <c:v>1.7530000000000011E-3</c:v>
                </c:pt>
                <c:pt idx="11">
                  <c:v>2.2228999999999999E-3</c:v>
                </c:pt>
                <c:pt idx="12">
                  <c:v>2.3915999999999989E-3</c:v>
                </c:pt>
                <c:pt idx="13">
                  <c:v>2.3729300000000005E-3</c:v>
                </c:pt>
                <c:pt idx="14">
                  <c:v>2.2225200000000013E-3</c:v>
                </c:pt>
                <c:pt idx="15">
                  <c:v>1.9809400000000005E-3</c:v>
                </c:pt>
                <c:pt idx="16">
                  <c:v>1.7425500000000003E-3</c:v>
                </c:pt>
                <c:pt idx="17">
                  <c:v>1.4901299999999997E-3</c:v>
                </c:pt>
                <c:pt idx="18">
                  <c:v>1.2295499999999998E-3</c:v>
                </c:pt>
                <c:pt idx="19">
                  <c:v>9.5852000000000003E-4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2-0D4D-A7FA-3DE6879A12BA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'C0.5'!$E$73:$E$92</c:f>
              <c:numCache>
                <c:formatCode>General</c:formatCode>
                <c:ptCount val="20"/>
                <c:pt idx="0">
                  <c:v>-4.7963800000000001E-2</c:v>
                </c:pt>
                <c:pt idx="1">
                  <c:v>-5.9348900000000003E-2</c:v>
                </c:pt>
                <c:pt idx="2">
                  <c:v>-4.8212699999999997E-2</c:v>
                </c:pt>
                <c:pt idx="3">
                  <c:v>-3.07703E-2</c:v>
                </c:pt>
                <c:pt idx="4">
                  <c:v>-2.08945E-2</c:v>
                </c:pt>
                <c:pt idx="5">
                  <c:v>-1.2300999999999999E-2</c:v>
                </c:pt>
                <c:pt idx="6">
                  <c:v>-5.7977699999999998E-3</c:v>
                </c:pt>
                <c:pt idx="7">
                  <c:v>-3.4930500000000001E-3</c:v>
                </c:pt>
                <c:pt idx="8" formatCode="0.00E+00">
                  <c:v>-2.9009499999999998E-4</c:v>
                </c:pt>
                <c:pt idx="9">
                  <c:v>4.4606499999999999E-4</c:v>
                </c:pt>
                <c:pt idx="10">
                  <c:v>1.4080900000000001E-3</c:v>
                </c:pt>
                <c:pt idx="11">
                  <c:v>1.77808E-3</c:v>
                </c:pt>
                <c:pt idx="12">
                  <c:v>2.2157000000000001E-3</c:v>
                </c:pt>
                <c:pt idx="13">
                  <c:v>1.7308099999999999E-3</c:v>
                </c:pt>
                <c:pt idx="14">
                  <c:v>1.6399100000000001E-3</c:v>
                </c:pt>
                <c:pt idx="15">
                  <c:v>1.70622E-3</c:v>
                </c:pt>
                <c:pt idx="16">
                  <c:v>1.5907199999999999E-3</c:v>
                </c:pt>
                <c:pt idx="17">
                  <c:v>1.34431E-3</c:v>
                </c:pt>
                <c:pt idx="18">
                  <c:v>1.16445E-3</c:v>
                </c:pt>
                <c:pt idx="19">
                  <c:v>7.5060299999999997E-4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2-0D4D-A7FA-3DE6879A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'C0.9'!$E$5:$E$24</c:f>
              <c:numCache>
                <c:formatCode>General</c:formatCode>
                <c:ptCount val="20"/>
                <c:pt idx="0">
                  <c:v>0.68322400000000005</c:v>
                </c:pt>
                <c:pt idx="1">
                  <c:v>0.57805200000000001</c:v>
                </c:pt>
                <c:pt idx="2">
                  <c:v>0.49787300000000001</c:v>
                </c:pt>
                <c:pt idx="3">
                  <c:v>0.43141400000000002</c:v>
                </c:pt>
                <c:pt idx="4">
                  <c:v>0.37502799999999997</c:v>
                </c:pt>
                <c:pt idx="5">
                  <c:v>0.32663799999999998</c:v>
                </c:pt>
                <c:pt idx="6">
                  <c:v>0.284634</c:v>
                </c:pt>
                <c:pt idx="7">
                  <c:v>0.247894</c:v>
                </c:pt>
                <c:pt idx="8">
                  <c:v>0.21565500000000001</c:v>
                </c:pt>
                <c:pt idx="9">
                  <c:v>0.187524</c:v>
                </c:pt>
                <c:pt idx="10">
                  <c:v>0.16286200000000001</c:v>
                </c:pt>
                <c:pt idx="11">
                  <c:v>0.14110600000000001</c:v>
                </c:pt>
                <c:pt idx="12">
                  <c:v>0.12170599999999999</c:v>
                </c:pt>
                <c:pt idx="13">
                  <c:v>0.104501</c:v>
                </c:pt>
                <c:pt idx="14">
                  <c:v>8.9147299999999999E-2</c:v>
                </c:pt>
                <c:pt idx="15">
                  <c:v>7.5307399999999997E-2</c:v>
                </c:pt>
                <c:pt idx="16">
                  <c:v>6.2673800000000002E-2</c:v>
                </c:pt>
                <c:pt idx="17">
                  <c:v>5.0968899999999998E-2</c:v>
                </c:pt>
                <c:pt idx="18">
                  <c:v>3.9892799999999999E-2</c:v>
                </c:pt>
                <c:pt idx="19">
                  <c:v>2.8763E-2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4-E44E-A15E-55A290DB513C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4-E44E-A15E-55A290DB513C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'C0.9'!$H$50:$H$69</c:f>
              <c:numCache>
                <c:formatCode>General</c:formatCode>
                <c:ptCount val="20"/>
                <c:pt idx="0">
                  <c:v>0.709121</c:v>
                </c:pt>
                <c:pt idx="1">
                  <c:v>0.61788399999999999</c:v>
                </c:pt>
                <c:pt idx="2">
                  <c:v>0.53825199999999995</c:v>
                </c:pt>
                <c:pt idx="3">
                  <c:v>0.46872900000000001</c:v>
                </c:pt>
                <c:pt idx="4">
                  <c:v>0.40800999999999998</c:v>
                </c:pt>
                <c:pt idx="5">
                  <c:v>0.35495300000000002</c:v>
                </c:pt>
                <c:pt idx="6">
                  <c:v>0.30856299999999998</c:v>
                </c:pt>
                <c:pt idx="7">
                  <c:v>0.26796900000000001</c:v>
                </c:pt>
                <c:pt idx="8">
                  <c:v>0.232407</c:v>
                </c:pt>
                <c:pt idx="9">
                  <c:v>0.20121</c:v>
                </c:pt>
                <c:pt idx="10">
                  <c:v>0.173792</c:v>
                </c:pt>
                <c:pt idx="11">
                  <c:v>0.14963799999999999</c:v>
                </c:pt>
                <c:pt idx="12">
                  <c:v>0.12829499999999999</c:v>
                </c:pt>
                <c:pt idx="13">
                  <c:v>0.109361</c:v>
                </c:pt>
                <c:pt idx="14">
                  <c:v>9.2481499999999994E-2</c:v>
                </c:pt>
                <c:pt idx="15">
                  <c:v>7.7338599999999993E-2</c:v>
                </c:pt>
                <c:pt idx="16">
                  <c:v>6.3648300000000005E-2</c:v>
                </c:pt>
                <c:pt idx="17">
                  <c:v>5.1153400000000002E-2</c:v>
                </c:pt>
                <c:pt idx="18">
                  <c:v>3.96192E-2</c:v>
                </c:pt>
                <c:pt idx="19">
                  <c:v>2.8829199999999999E-2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4-E44E-A15E-55A290DB513C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4-E44E-A15E-55A290DB513C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A4-E44E-A15E-55A290DB513C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'C0.9'!$E$140:$E$159</c:f>
              <c:numCache>
                <c:formatCode>General</c:formatCode>
                <c:ptCount val="20"/>
                <c:pt idx="0">
                  <c:v>0.33333600000000002</c:v>
                </c:pt>
                <c:pt idx="1">
                  <c:v>0.371971</c:v>
                </c:pt>
                <c:pt idx="2">
                  <c:v>0.36389300000000002</c:v>
                </c:pt>
                <c:pt idx="3">
                  <c:v>0.34118999999999999</c:v>
                </c:pt>
                <c:pt idx="4">
                  <c:v>0.31241999999999998</c:v>
                </c:pt>
                <c:pt idx="5">
                  <c:v>0.283053</c:v>
                </c:pt>
                <c:pt idx="6">
                  <c:v>0.25353700000000001</c:v>
                </c:pt>
                <c:pt idx="7">
                  <c:v>0.22536500000000001</c:v>
                </c:pt>
                <c:pt idx="8">
                  <c:v>0.19997200000000001</c:v>
                </c:pt>
                <c:pt idx="9">
                  <c:v>0.17607700000000001</c:v>
                </c:pt>
                <c:pt idx="10">
                  <c:v>0.15429000000000001</c:v>
                </c:pt>
                <c:pt idx="11">
                  <c:v>0.13520499999999999</c:v>
                </c:pt>
                <c:pt idx="12">
                  <c:v>0.117261</c:v>
                </c:pt>
                <c:pt idx="13">
                  <c:v>0.101373</c:v>
                </c:pt>
                <c:pt idx="14">
                  <c:v>8.6977399999999996E-2</c:v>
                </c:pt>
                <c:pt idx="15">
                  <c:v>7.3462700000000006E-2</c:v>
                </c:pt>
                <c:pt idx="16">
                  <c:v>6.1254400000000001E-2</c:v>
                </c:pt>
                <c:pt idx="17">
                  <c:v>5.0008799999999999E-2</c:v>
                </c:pt>
                <c:pt idx="18">
                  <c:v>3.8891299999999997E-2</c:v>
                </c:pt>
                <c:pt idx="19">
                  <c:v>2.8273699999999999E-2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4-E44E-A15E-55A290DB513C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'C0.9'!$C$162:$C$181</c:f>
              <c:numCache>
                <c:formatCode>General</c:formatCode>
                <c:ptCount val="20"/>
                <c:pt idx="0">
                  <c:v>0.68475600000000003</c:v>
                </c:pt>
                <c:pt idx="1">
                  <c:v>0.578121</c:v>
                </c:pt>
                <c:pt idx="2">
                  <c:v>0.49757600000000002</c:v>
                </c:pt>
                <c:pt idx="3">
                  <c:v>0.43133850000000001</c:v>
                </c:pt>
                <c:pt idx="4">
                  <c:v>0.37465899999999996</c:v>
                </c:pt>
                <c:pt idx="5">
                  <c:v>0.32671879999999998</c:v>
                </c:pt>
                <c:pt idx="6">
                  <c:v>0.2845374</c:v>
                </c:pt>
                <c:pt idx="7">
                  <c:v>0.24757690000000002</c:v>
                </c:pt>
                <c:pt idx="8">
                  <c:v>0.2160048</c:v>
                </c:pt>
                <c:pt idx="9">
                  <c:v>0.1877202</c:v>
                </c:pt>
                <c:pt idx="10">
                  <c:v>0.16278879000000002</c:v>
                </c:pt>
                <c:pt idx="11">
                  <c:v>0.14143567999999998</c:v>
                </c:pt>
                <c:pt idx="12">
                  <c:v>0.12184616000000001</c:v>
                </c:pt>
                <c:pt idx="13">
                  <c:v>0.10475839000000001</c:v>
                </c:pt>
                <c:pt idx="14">
                  <c:v>8.9484269999999991E-2</c:v>
                </c:pt>
                <c:pt idx="15">
                  <c:v>7.5323870000000001E-2</c:v>
                </c:pt>
                <c:pt idx="16">
                  <c:v>6.2639410000000006E-2</c:v>
                </c:pt>
                <c:pt idx="17">
                  <c:v>5.1041639999999999E-2</c:v>
                </c:pt>
                <c:pt idx="18">
                  <c:v>3.9662994E-2</c:v>
                </c:pt>
                <c:pt idx="19">
                  <c:v>2.8851282999999998E-2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A4-E44E-A15E-55A290DB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5-074F-B068-09F04F03ADD2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'C0.9'!$E$73:$E$92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 formatCode="0.00E+00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 formatCode="0.00E+00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5-074F-B068-09F04F03A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'C0.9'!$K$230:$K$249</c:f>
              <c:numCache>
                <c:formatCode>General</c:formatCode>
                <c:ptCount val="20"/>
                <c:pt idx="0">
                  <c:v>-2.5766999999999984E-2</c:v>
                </c:pt>
                <c:pt idx="1">
                  <c:v>-3.9849000000000023E-2</c:v>
                </c:pt>
                <c:pt idx="2">
                  <c:v>-4.0394000000000041E-2</c:v>
                </c:pt>
                <c:pt idx="3">
                  <c:v>-3.7327999999999972E-2</c:v>
                </c:pt>
                <c:pt idx="4">
                  <c:v>-3.299300000000005E-2</c:v>
                </c:pt>
                <c:pt idx="5">
                  <c:v>-2.8324999999999989E-2</c:v>
                </c:pt>
                <c:pt idx="6">
                  <c:v>-2.3938000000000015E-2</c:v>
                </c:pt>
                <c:pt idx="7">
                  <c:v>-2.0081999999999989E-2</c:v>
                </c:pt>
                <c:pt idx="8">
                  <c:v>-1.6757999999999995E-2</c:v>
                </c:pt>
                <c:pt idx="9">
                  <c:v>-1.3691000000000009E-2</c:v>
                </c:pt>
                <c:pt idx="10">
                  <c:v>-1.0935E-2</c:v>
                </c:pt>
                <c:pt idx="11">
                  <c:v>-8.535999999999988E-3</c:v>
                </c:pt>
                <c:pt idx="12">
                  <c:v>-6.5920000000000006E-3</c:v>
                </c:pt>
                <c:pt idx="13">
                  <c:v>-4.8630000000000062E-3</c:v>
                </c:pt>
                <c:pt idx="14">
                  <c:v>-3.336699999999998E-3</c:v>
                </c:pt>
                <c:pt idx="15">
                  <c:v>-2.0333000000000018E-3</c:v>
                </c:pt>
                <c:pt idx="16">
                  <c:v>-9.7619999999999651E-4</c:v>
                </c:pt>
                <c:pt idx="17">
                  <c:v>-1.8590000000000273E-4</c:v>
                </c:pt>
                <c:pt idx="18">
                  <c:v>2.7250000000000191E-4</c:v>
                </c:pt>
                <c:pt idx="19">
                  <c:v>-8.1600000000001116E-5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F-DE42-B410-C6E35EC7CBF3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'C0.9'!$J$207:$J$226</c:f>
              <c:numCache>
                <c:formatCode>General</c:formatCode>
                <c:ptCount val="20"/>
                <c:pt idx="0">
                  <c:v>-2.5335339999999998E-2</c:v>
                </c:pt>
                <c:pt idx="1">
                  <c:v>-3.9811200000000005E-2</c:v>
                </c:pt>
                <c:pt idx="2">
                  <c:v>-4.0374E-2</c:v>
                </c:pt>
                <c:pt idx="3">
                  <c:v>-3.7289000000000003E-2</c:v>
                </c:pt>
                <c:pt idx="4">
                  <c:v>-3.3082600000000004E-2</c:v>
                </c:pt>
                <c:pt idx="5">
                  <c:v>-2.8672699999999999E-2</c:v>
                </c:pt>
                <c:pt idx="6">
                  <c:v>-2.434095E-2</c:v>
                </c:pt>
                <c:pt idx="7">
                  <c:v>-2.0422559999999999E-2</c:v>
                </c:pt>
                <c:pt idx="8">
                  <c:v>-1.6827849999999998E-2</c:v>
                </c:pt>
                <c:pt idx="9">
                  <c:v>-1.3738026E-2</c:v>
                </c:pt>
                <c:pt idx="10">
                  <c:v>-1.1060076E-2</c:v>
                </c:pt>
                <c:pt idx="11">
                  <c:v>-8.7039083000000003E-3</c:v>
                </c:pt>
                <c:pt idx="12">
                  <c:v>-6.6885709999999999E-3</c:v>
                </c:pt>
                <c:pt idx="13">
                  <c:v>-4.9928509999999995E-3</c:v>
                </c:pt>
                <c:pt idx="14">
                  <c:v>-3.4961750000000002E-3</c:v>
                </c:pt>
                <c:pt idx="15">
                  <c:v>-2.1833870000000002E-3</c:v>
                </c:pt>
                <c:pt idx="16">
                  <c:v>-1.0681639999999999E-3</c:v>
                </c:pt>
                <c:pt idx="17">
                  <c:v>-2.5046000000000009E-4</c:v>
                </c:pt>
                <c:pt idx="18">
                  <c:v>2.3189099999999991E-4</c:v>
                </c:pt>
                <c:pt idx="19">
                  <c:v>-1.5741900000000001E-4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F-DE42-B410-C6E35EC7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3-744B-9913-594C6A889233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3-744B-9913-594C6A88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6-4C47-810F-C7100639505E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'C0.9'!$L$95:$L$114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6-4C47-810F-C7100639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'C0.9'!$J$253:$J$272</c:f>
              <c:numCache>
                <c:formatCode>General</c:formatCode>
                <c:ptCount val="20"/>
                <c:pt idx="0">
                  <c:v>0.28715270000000004</c:v>
                </c:pt>
                <c:pt idx="1">
                  <c:v>0.32988360000000005</c:v>
                </c:pt>
                <c:pt idx="2">
                  <c:v>0.35409489999999999</c:v>
                </c:pt>
                <c:pt idx="3">
                  <c:v>0.36446970000000001</c:v>
                </c:pt>
                <c:pt idx="4">
                  <c:v>0.36780060000000003</c:v>
                </c:pt>
                <c:pt idx="5">
                  <c:v>0.36506540000000004</c:v>
                </c:pt>
                <c:pt idx="6">
                  <c:v>0.356014</c:v>
                </c:pt>
                <c:pt idx="7">
                  <c:v>0.34365480000000004</c:v>
                </c:pt>
                <c:pt idx="8">
                  <c:v>0.32569289999999995</c:v>
                </c:pt>
                <c:pt idx="9">
                  <c:v>0.30652099999999999</c:v>
                </c:pt>
                <c:pt idx="10">
                  <c:v>0.28609580000000001</c:v>
                </c:pt>
                <c:pt idx="11">
                  <c:v>0.26564917999999998</c:v>
                </c:pt>
                <c:pt idx="12">
                  <c:v>0.24606614000000002</c:v>
                </c:pt>
                <c:pt idx="13">
                  <c:v>0.22386643000000001</c:v>
                </c:pt>
                <c:pt idx="14">
                  <c:v>0.20209370999999998</c:v>
                </c:pt>
                <c:pt idx="15">
                  <c:v>0.17860357000000002</c:v>
                </c:pt>
                <c:pt idx="16">
                  <c:v>0.15664962000000002</c:v>
                </c:pt>
                <c:pt idx="17">
                  <c:v>0.1345369615</c:v>
                </c:pt>
                <c:pt idx="18">
                  <c:v>0.110287449</c:v>
                </c:pt>
                <c:pt idx="19">
                  <c:v>8.3037137999999996E-2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5-6B4B-91E5-E3A9CAFF7638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'C0.9'!$E$253:$E$272</c:f>
              <c:numCache>
                <c:formatCode>General</c:formatCode>
                <c:ptCount val="20"/>
                <c:pt idx="0">
                  <c:v>-0.31301200000000001</c:v>
                </c:pt>
                <c:pt idx="1">
                  <c:v>-0.36911300000000002</c:v>
                </c:pt>
                <c:pt idx="2">
                  <c:v>-0.39391700000000002</c:v>
                </c:pt>
                <c:pt idx="3">
                  <c:v>-0.40343499999999999</c:v>
                </c:pt>
                <c:pt idx="4">
                  <c:v>-0.40243000000000001</c:v>
                </c:pt>
                <c:pt idx="5">
                  <c:v>-0.39497700000000002</c:v>
                </c:pt>
                <c:pt idx="6">
                  <c:v>-0.381027</c:v>
                </c:pt>
                <c:pt idx="7">
                  <c:v>-0.36382500000000001</c:v>
                </c:pt>
                <c:pt idx="8">
                  <c:v>-0.34139399999999998</c:v>
                </c:pt>
                <c:pt idx="9">
                  <c:v>-0.31942300000000001</c:v>
                </c:pt>
                <c:pt idx="10">
                  <c:v>-0.29711900000000002</c:v>
                </c:pt>
                <c:pt idx="11">
                  <c:v>-0.27409</c:v>
                </c:pt>
                <c:pt idx="12">
                  <c:v>-0.25119200000000003</c:v>
                </c:pt>
                <c:pt idx="13">
                  <c:v>-0.22762299999999999</c:v>
                </c:pt>
                <c:pt idx="14">
                  <c:v>-0.20544299999999999</c:v>
                </c:pt>
                <c:pt idx="15">
                  <c:v>-0.18168300000000001</c:v>
                </c:pt>
                <c:pt idx="16">
                  <c:v>-0.15867300000000001</c:v>
                </c:pt>
                <c:pt idx="17">
                  <c:v>-0.134634</c:v>
                </c:pt>
                <c:pt idx="18">
                  <c:v>-0.110165</c:v>
                </c:pt>
                <c:pt idx="19">
                  <c:v>-8.3463200000000001E-2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5-6B4B-91E5-E3A9CAFF7638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'C0.9'!$K$253:$K$272</c:f>
              <c:numCache>
                <c:formatCode>General</c:formatCode>
                <c:ptCount val="20"/>
                <c:pt idx="0">
                  <c:v>0.60016470000000011</c:v>
                </c:pt>
                <c:pt idx="1">
                  <c:v>0.69899660000000008</c:v>
                </c:pt>
                <c:pt idx="2">
                  <c:v>0.74801190000000006</c:v>
                </c:pt>
                <c:pt idx="3">
                  <c:v>0.7679047</c:v>
                </c:pt>
                <c:pt idx="4">
                  <c:v>0.7702306000000001</c:v>
                </c:pt>
                <c:pt idx="5">
                  <c:v>0.76004240000000012</c:v>
                </c:pt>
                <c:pt idx="6">
                  <c:v>0.73704100000000006</c:v>
                </c:pt>
                <c:pt idx="7">
                  <c:v>0.70747979999999999</c:v>
                </c:pt>
                <c:pt idx="8">
                  <c:v>0.66708689999999993</c:v>
                </c:pt>
                <c:pt idx="9">
                  <c:v>0.62594400000000006</c:v>
                </c:pt>
                <c:pt idx="10">
                  <c:v>0.58321480000000003</c:v>
                </c:pt>
                <c:pt idx="11">
                  <c:v>0.53973917999999999</c:v>
                </c:pt>
                <c:pt idx="12">
                  <c:v>0.49725814000000002</c:v>
                </c:pt>
                <c:pt idx="13">
                  <c:v>0.45148942999999997</c:v>
                </c:pt>
                <c:pt idx="14">
                  <c:v>0.40753670999999997</c:v>
                </c:pt>
                <c:pt idx="15">
                  <c:v>0.36028657000000003</c:v>
                </c:pt>
                <c:pt idx="16">
                  <c:v>0.31532262</c:v>
                </c:pt>
                <c:pt idx="17">
                  <c:v>0.26917096149999997</c:v>
                </c:pt>
                <c:pt idx="18">
                  <c:v>0.22045244899999999</c:v>
                </c:pt>
                <c:pt idx="19">
                  <c:v>0.166500338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35-6B4B-91E5-E3A9CAFF7638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35-6B4B-91E5-E3A9CAFF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'C0.9--'!$E$5:$E$24</c:f>
              <c:numCache>
                <c:formatCode>General</c:formatCode>
                <c:ptCount val="20"/>
                <c:pt idx="0">
                  <c:v>0.68322400000000005</c:v>
                </c:pt>
                <c:pt idx="1">
                  <c:v>0.57805200000000001</c:v>
                </c:pt>
                <c:pt idx="2">
                  <c:v>0.49787300000000001</c:v>
                </c:pt>
                <c:pt idx="3">
                  <c:v>0.43141400000000002</c:v>
                </c:pt>
                <c:pt idx="4">
                  <c:v>0.37502799999999997</c:v>
                </c:pt>
                <c:pt idx="5">
                  <c:v>0.32663799999999998</c:v>
                </c:pt>
                <c:pt idx="6">
                  <c:v>0.284634</c:v>
                </c:pt>
                <c:pt idx="7">
                  <c:v>0.247894</c:v>
                </c:pt>
                <c:pt idx="8">
                  <c:v>0.21565500000000001</c:v>
                </c:pt>
                <c:pt idx="9">
                  <c:v>0.187524</c:v>
                </c:pt>
                <c:pt idx="10">
                  <c:v>0.16286200000000001</c:v>
                </c:pt>
                <c:pt idx="11">
                  <c:v>0.14110600000000001</c:v>
                </c:pt>
                <c:pt idx="12">
                  <c:v>0.12170599999999999</c:v>
                </c:pt>
                <c:pt idx="13">
                  <c:v>0.104501</c:v>
                </c:pt>
                <c:pt idx="14">
                  <c:v>8.9147299999999999E-2</c:v>
                </c:pt>
                <c:pt idx="15">
                  <c:v>7.5307399999999997E-2</c:v>
                </c:pt>
                <c:pt idx="16">
                  <c:v>6.2673800000000002E-2</c:v>
                </c:pt>
                <c:pt idx="17">
                  <c:v>5.0968899999999998E-2</c:v>
                </c:pt>
                <c:pt idx="18">
                  <c:v>3.9892799999999999E-2</c:v>
                </c:pt>
                <c:pt idx="19">
                  <c:v>2.8763E-2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2-044C-ACAD-D68E509C5EB8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2-044C-ACAD-D68E509C5EB8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'C0.9--'!$H$50:$H$69</c:f>
              <c:numCache>
                <c:formatCode>General</c:formatCode>
                <c:ptCount val="20"/>
                <c:pt idx="0">
                  <c:v>0.709121</c:v>
                </c:pt>
                <c:pt idx="1">
                  <c:v>0.61788399999999999</c:v>
                </c:pt>
                <c:pt idx="2">
                  <c:v>0.53825199999999995</c:v>
                </c:pt>
                <c:pt idx="3">
                  <c:v>0.46872900000000001</c:v>
                </c:pt>
                <c:pt idx="4">
                  <c:v>0.40800999999999998</c:v>
                </c:pt>
                <c:pt idx="5">
                  <c:v>0.35495300000000002</c:v>
                </c:pt>
                <c:pt idx="6">
                  <c:v>0.30856299999999998</c:v>
                </c:pt>
                <c:pt idx="7">
                  <c:v>0.26796900000000001</c:v>
                </c:pt>
                <c:pt idx="8">
                  <c:v>0.232407</c:v>
                </c:pt>
                <c:pt idx="9">
                  <c:v>0.20121</c:v>
                </c:pt>
                <c:pt idx="10">
                  <c:v>0.173792</c:v>
                </c:pt>
                <c:pt idx="11">
                  <c:v>0.14963799999999999</c:v>
                </c:pt>
                <c:pt idx="12">
                  <c:v>0.12829499999999999</c:v>
                </c:pt>
                <c:pt idx="13">
                  <c:v>0.109361</c:v>
                </c:pt>
                <c:pt idx="14">
                  <c:v>9.2481499999999994E-2</c:v>
                </c:pt>
                <c:pt idx="15">
                  <c:v>7.7338599999999993E-2</c:v>
                </c:pt>
                <c:pt idx="16">
                  <c:v>6.3648300000000005E-2</c:v>
                </c:pt>
                <c:pt idx="17">
                  <c:v>5.1153400000000002E-2</c:v>
                </c:pt>
                <c:pt idx="18">
                  <c:v>3.96192E-2</c:v>
                </c:pt>
                <c:pt idx="19">
                  <c:v>2.8829199999999999E-2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2-044C-ACAD-D68E509C5EB8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2-044C-ACAD-D68E509C5EB8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2-044C-ACAD-D68E509C5EB8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'C0.9--'!$E$140:$E$159</c:f>
              <c:numCache>
                <c:formatCode>General</c:formatCode>
                <c:ptCount val="20"/>
                <c:pt idx="0">
                  <c:v>0.33333600000000002</c:v>
                </c:pt>
                <c:pt idx="1">
                  <c:v>0.371971</c:v>
                </c:pt>
                <c:pt idx="2">
                  <c:v>0.36389300000000002</c:v>
                </c:pt>
                <c:pt idx="3">
                  <c:v>0.34118999999999999</c:v>
                </c:pt>
                <c:pt idx="4">
                  <c:v>0.31241999999999998</c:v>
                </c:pt>
                <c:pt idx="5">
                  <c:v>0.283053</c:v>
                </c:pt>
                <c:pt idx="6">
                  <c:v>0.25353700000000001</c:v>
                </c:pt>
                <c:pt idx="7">
                  <c:v>0.22536500000000001</c:v>
                </c:pt>
                <c:pt idx="8">
                  <c:v>0.19997200000000001</c:v>
                </c:pt>
                <c:pt idx="9">
                  <c:v>0.17607700000000001</c:v>
                </c:pt>
                <c:pt idx="10">
                  <c:v>0.15429000000000001</c:v>
                </c:pt>
                <c:pt idx="11">
                  <c:v>0.13520499999999999</c:v>
                </c:pt>
                <c:pt idx="12">
                  <c:v>0.117261</c:v>
                </c:pt>
                <c:pt idx="13">
                  <c:v>0.101373</c:v>
                </c:pt>
                <c:pt idx="14">
                  <c:v>8.6977399999999996E-2</c:v>
                </c:pt>
                <c:pt idx="15">
                  <c:v>7.3462700000000006E-2</c:v>
                </c:pt>
                <c:pt idx="16">
                  <c:v>6.1254400000000001E-2</c:v>
                </c:pt>
                <c:pt idx="17">
                  <c:v>5.0008799999999999E-2</c:v>
                </c:pt>
                <c:pt idx="18">
                  <c:v>3.8891299999999997E-2</c:v>
                </c:pt>
                <c:pt idx="19">
                  <c:v>2.8273699999999999E-2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2-044C-ACAD-D68E509C5EB8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'C0.9--'!$C$162:$C$181</c:f>
              <c:numCache>
                <c:formatCode>General</c:formatCode>
                <c:ptCount val="20"/>
                <c:pt idx="0">
                  <c:v>0.68475600000000003</c:v>
                </c:pt>
                <c:pt idx="1">
                  <c:v>0.578121</c:v>
                </c:pt>
                <c:pt idx="2">
                  <c:v>0.49757600000000002</c:v>
                </c:pt>
                <c:pt idx="3">
                  <c:v>0.43133850000000001</c:v>
                </c:pt>
                <c:pt idx="4">
                  <c:v>0.37465899999999996</c:v>
                </c:pt>
                <c:pt idx="5">
                  <c:v>0.32671879999999998</c:v>
                </c:pt>
                <c:pt idx="6">
                  <c:v>0.2845374</c:v>
                </c:pt>
                <c:pt idx="7">
                  <c:v>0.24757690000000002</c:v>
                </c:pt>
                <c:pt idx="8">
                  <c:v>0.2160048</c:v>
                </c:pt>
                <c:pt idx="9">
                  <c:v>0.1877202</c:v>
                </c:pt>
                <c:pt idx="10">
                  <c:v>0.16278879000000002</c:v>
                </c:pt>
                <c:pt idx="11">
                  <c:v>0.14143567999999998</c:v>
                </c:pt>
                <c:pt idx="12">
                  <c:v>0.12184616000000001</c:v>
                </c:pt>
                <c:pt idx="13">
                  <c:v>0.10475839000000001</c:v>
                </c:pt>
                <c:pt idx="14">
                  <c:v>8.9484269999999991E-2</c:v>
                </c:pt>
                <c:pt idx="15">
                  <c:v>7.5323870000000001E-2</c:v>
                </c:pt>
                <c:pt idx="16">
                  <c:v>6.2639410000000006E-2</c:v>
                </c:pt>
                <c:pt idx="17">
                  <c:v>5.1041639999999999E-2</c:v>
                </c:pt>
                <c:pt idx="18">
                  <c:v>3.9662994E-2</c:v>
                </c:pt>
                <c:pt idx="19">
                  <c:v>2.8851282999999998E-2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2-044C-ACAD-D68E509C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0-9C44-9A55-D565D1144F85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'C0.9--'!$E$73:$E$92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 formatCode="0.00E+00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 formatCode="0.00E+00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0-9C44-9A55-D565D114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1-AF44-983A-F0D75F033E22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'C0.9--'!$J$207:$J$226</c:f>
              <c:numCache>
                <c:formatCode>General</c:formatCode>
                <c:ptCount val="20"/>
                <c:pt idx="0">
                  <c:v>-2.490291E-2</c:v>
                </c:pt>
                <c:pt idx="1">
                  <c:v>-3.9576699999999999E-2</c:v>
                </c:pt>
                <c:pt idx="2">
                  <c:v>-4.03062E-2</c:v>
                </c:pt>
                <c:pt idx="3">
                  <c:v>-3.7421700000000002E-2</c:v>
                </c:pt>
                <c:pt idx="4">
                  <c:v>-3.3326120000000001E-2</c:v>
                </c:pt>
                <c:pt idx="5">
                  <c:v>-2.888518E-2</c:v>
                </c:pt>
                <c:pt idx="6">
                  <c:v>-2.4678680000000001E-2</c:v>
                </c:pt>
                <c:pt idx="7">
                  <c:v>-2.0787529999999999E-2</c:v>
                </c:pt>
                <c:pt idx="8">
                  <c:v>-1.7316409999999997E-2</c:v>
                </c:pt>
                <c:pt idx="9">
                  <c:v>-1.4242681E-2</c:v>
                </c:pt>
                <c:pt idx="10">
                  <c:v>-1.1533435999999999E-2</c:v>
                </c:pt>
                <c:pt idx="11">
                  <c:v>-9.1756744999999997E-3</c:v>
                </c:pt>
                <c:pt idx="12">
                  <c:v>-7.1666389999999998E-3</c:v>
                </c:pt>
                <c:pt idx="13">
                  <c:v>-5.3923700000000005E-3</c:v>
                </c:pt>
                <c:pt idx="14">
                  <c:v>-3.9153310000000002E-3</c:v>
                </c:pt>
                <c:pt idx="15">
                  <c:v>-2.5832950000000002E-3</c:v>
                </c:pt>
                <c:pt idx="16">
                  <c:v>-1.4631339999999998E-3</c:v>
                </c:pt>
                <c:pt idx="17">
                  <c:v>-5.6178100000000002E-4</c:v>
                </c:pt>
                <c:pt idx="18">
                  <c:v>-3.4502999999999964E-5</c:v>
                </c:pt>
                <c:pt idx="19">
                  <c:v>-3.6022399999999997E-4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1-AF44-983A-F0D75F03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'C0.9--'!$E$4:$E$24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2-E348-A6A5-93D426A4FD37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2-E348-A6A5-93D426A4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'C0.5'!$K$230:$K$249</c:f>
              <c:numCache>
                <c:formatCode>General</c:formatCode>
                <c:ptCount val="20"/>
                <c:pt idx="0">
                  <c:v>-4.6093999999999968E-2</c:v>
                </c:pt>
                <c:pt idx="1">
                  <c:v>-5.8326000000000044E-2</c:v>
                </c:pt>
                <c:pt idx="2">
                  <c:v>-4.6551999999999982E-2</c:v>
                </c:pt>
                <c:pt idx="3">
                  <c:v>-3.3155000000000018E-2</c:v>
                </c:pt>
                <c:pt idx="4">
                  <c:v>-2.1999000000000019E-2</c:v>
                </c:pt>
                <c:pt idx="5">
                  <c:v>-1.3609900000000008E-2</c:v>
                </c:pt>
                <c:pt idx="6">
                  <c:v>-7.5765999999999889E-3</c:v>
                </c:pt>
                <c:pt idx="7">
                  <c:v>-3.4884999999999985E-3</c:v>
                </c:pt>
                <c:pt idx="8">
                  <c:v>-8.5260000000000197E-4</c:v>
                </c:pt>
                <c:pt idx="9">
                  <c:v>8.3199999999999941E-4</c:v>
                </c:pt>
                <c:pt idx="10">
                  <c:v>1.7374999999999995E-3</c:v>
                </c:pt>
                <c:pt idx="11">
                  <c:v>2.2115000000000017E-3</c:v>
                </c:pt>
                <c:pt idx="12">
                  <c:v>2.3832000000000002E-3</c:v>
                </c:pt>
                <c:pt idx="13">
                  <c:v>2.3667600000000007E-3</c:v>
                </c:pt>
                <c:pt idx="14">
                  <c:v>2.2179900000000004E-3</c:v>
                </c:pt>
                <c:pt idx="15">
                  <c:v>1.9776200000000002E-3</c:v>
                </c:pt>
                <c:pt idx="16">
                  <c:v>1.7401300000000003E-3</c:v>
                </c:pt>
                <c:pt idx="17">
                  <c:v>1.4883799999999997E-3</c:v>
                </c:pt>
                <c:pt idx="18">
                  <c:v>1.2282999999999999E-3</c:v>
                </c:pt>
                <c:pt idx="19">
                  <c:v>9.5444000000000019E-4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6-224B-8800-CDF6D2782CC5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'C0.5'!$J$207:$J$226</c:f>
              <c:numCache>
                <c:formatCode>General</c:formatCode>
                <c:ptCount val="20"/>
                <c:pt idx="0">
                  <c:v>-4.5263399999999995E-2</c:v>
                </c:pt>
                <c:pt idx="1">
                  <c:v>-5.81927E-2</c:v>
                </c:pt>
                <c:pt idx="2">
                  <c:v>-4.63376E-2</c:v>
                </c:pt>
                <c:pt idx="3">
                  <c:v>-3.3131800000000003E-2</c:v>
                </c:pt>
                <c:pt idx="4">
                  <c:v>-2.1956199999999999E-2</c:v>
                </c:pt>
                <c:pt idx="5">
                  <c:v>-1.3567010000000001E-2</c:v>
                </c:pt>
                <c:pt idx="6">
                  <c:v>-7.5850399999999995E-3</c:v>
                </c:pt>
                <c:pt idx="7">
                  <c:v>-3.5319119999999999E-3</c:v>
                </c:pt>
                <c:pt idx="8">
                  <c:v>-8.3686999999999976E-4</c:v>
                </c:pt>
                <c:pt idx="9">
                  <c:v>8.3396200000000005E-4</c:v>
                </c:pt>
                <c:pt idx="10">
                  <c:v>1.7901900000000001E-3</c:v>
                </c:pt>
                <c:pt idx="11">
                  <c:v>2.2734169999999998E-3</c:v>
                </c:pt>
                <c:pt idx="12">
                  <c:v>2.421748E-3</c:v>
                </c:pt>
                <c:pt idx="13">
                  <c:v>2.4171460000000002E-3</c:v>
                </c:pt>
                <c:pt idx="14">
                  <c:v>2.2906039999999999E-3</c:v>
                </c:pt>
                <c:pt idx="15">
                  <c:v>2.1075620000000003E-3</c:v>
                </c:pt>
                <c:pt idx="16">
                  <c:v>1.928321E-3</c:v>
                </c:pt>
                <c:pt idx="17">
                  <c:v>1.7630689999999999E-3</c:v>
                </c:pt>
                <c:pt idx="18">
                  <c:v>1.6715269999999999E-3</c:v>
                </c:pt>
                <c:pt idx="19">
                  <c:v>1.7049550000000002E-3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6-224B-8800-CDF6D278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D-A84B-8528-99F20E87B05F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'C0.9--'!$L$95:$L$114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D-A84B-8528-99F20E87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'C0.9--'!$J$253:$J$272</c:f>
              <c:numCache>
                <c:formatCode>General</c:formatCode>
                <c:ptCount val="20"/>
                <c:pt idx="0">
                  <c:v>0.28715270000000004</c:v>
                </c:pt>
                <c:pt idx="1">
                  <c:v>0.32988360000000005</c:v>
                </c:pt>
                <c:pt idx="2">
                  <c:v>0.35409489999999999</c:v>
                </c:pt>
                <c:pt idx="3">
                  <c:v>0.36446970000000001</c:v>
                </c:pt>
                <c:pt idx="4">
                  <c:v>0.36780060000000003</c:v>
                </c:pt>
                <c:pt idx="5">
                  <c:v>0.36506540000000004</c:v>
                </c:pt>
                <c:pt idx="6">
                  <c:v>0.356014</c:v>
                </c:pt>
                <c:pt idx="7">
                  <c:v>0.34365480000000004</c:v>
                </c:pt>
                <c:pt idx="8">
                  <c:v>0.32569289999999995</c:v>
                </c:pt>
                <c:pt idx="9">
                  <c:v>0.30652099999999999</c:v>
                </c:pt>
                <c:pt idx="10">
                  <c:v>0.28609580000000001</c:v>
                </c:pt>
                <c:pt idx="11">
                  <c:v>0.26564917999999998</c:v>
                </c:pt>
                <c:pt idx="12">
                  <c:v>0.24606614000000002</c:v>
                </c:pt>
                <c:pt idx="13">
                  <c:v>0.22386643000000001</c:v>
                </c:pt>
                <c:pt idx="14">
                  <c:v>0.20209370999999998</c:v>
                </c:pt>
                <c:pt idx="15">
                  <c:v>0.17860357000000002</c:v>
                </c:pt>
                <c:pt idx="16">
                  <c:v>0.15664962000000002</c:v>
                </c:pt>
                <c:pt idx="17">
                  <c:v>0.1345369615</c:v>
                </c:pt>
                <c:pt idx="18">
                  <c:v>0.110287449</c:v>
                </c:pt>
                <c:pt idx="19">
                  <c:v>8.3037137999999996E-2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D-3645-9626-312786D5DFC5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'C0.9--'!$E$253:$E$272</c:f>
              <c:numCache>
                <c:formatCode>General</c:formatCode>
                <c:ptCount val="20"/>
                <c:pt idx="0">
                  <c:v>-0.31301200000000001</c:v>
                </c:pt>
                <c:pt idx="1">
                  <c:v>-0.36911300000000002</c:v>
                </c:pt>
                <c:pt idx="2">
                  <c:v>-0.39391700000000002</c:v>
                </c:pt>
                <c:pt idx="3">
                  <c:v>-0.40343499999999999</c:v>
                </c:pt>
                <c:pt idx="4">
                  <c:v>-0.40243000000000001</c:v>
                </c:pt>
                <c:pt idx="5">
                  <c:v>-0.39497700000000002</c:v>
                </c:pt>
                <c:pt idx="6">
                  <c:v>-0.381027</c:v>
                </c:pt>
                <c:pt idx="7">
                  <c:v>-0.36382500000000001</c:v>
                </c:pt>
                <c:pt idx="8">
                  <c:v>-0.34139399999999998</c:v>
                </c:pt>
                <c:pt idx="9">
                  <c:v>-0.31942300000000001</c:v>
                </c:pt>
                <c:pt idx="10">
                  <c:v>-0.29711900000000002</c:v>
                </c:pt>
                <c:pt idx="11">
                  <c:v>-0.27409</c:v>
                </c:pt>
                <c:pt idx="12">
                  <c:v>-0.25119200000000003</c:v>
                </c:pt>
                <c:pt idx="13">
                  <c:v>-0.22762299999999999</c:v>
                </c:pt>
                <c:pt idx="14">
                  <c:v>-0.20544299999999999</c:v>
                </c:pt>
                <c:pt idx="15">
                  <c:v>-0.18168300000000001</c:v>
                </c:pt>
                <c:pt idx="16">
                  <c:v>-0.15867300000000001</c:v>
                </c:pt>
                <c:pt idx="17">
                  <c:v>-0.134634</c:v>
                </c:pt>
                <c:pt idx="18">
                  <c:v>-0.110165</c:v>
                </c:pt>
                <c:pt idx="19">
                  <c:v>-8.3463200000000001E-2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D-3645-9626-312786D5DFC5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'C0.9--'!$K$253:$K$272</c:f>
              <c:numCache>
                <c:formatCode>General</c:formatCode>
                <c:ptCount val="20"/>
                <c:pt idx="0">
                  <c:v>0.60016470000000011</c:v>
                </c:pt>
                <c:pt idx="1">
                  <c:v>0.69899660000000008</c:v>
                </c:pt>
                <c:pt idx="2">
                  <c:v>0.74801190000000006</c:v>
                </c:pt>
                <c:pt idx="3">
                  <c:v>0.7679047</c:v>
                </c:pt>
                <c:pt idx="4">
                  <c:v>0.7702306000000001</c:v>
                </c:pt>
                <c:pt idx="5">
                  <c:v>0.76004240000000012</c:v>
                </c:pt>
                <c:pt idx="6">
                  <c:v>0.73704100000000006</c:v>
                </c:pt>
                <c:pt idx="7">
                  <c:v>0.70747979999999999</c:v>
                </c:pt>
                <c:pt idx="8">
                  <c:v>0.66708689999999993</c:v>
                </c:pt>
                <c:pt idx="9">
                  <c:v>0.62594400000000006</c:v>
                </c:pt>
                <c:pt idx="10">
                  <c:v>0.58321480000000003</c:v>
                </c:pt>
                <c:pt idx="11">
                  <c:v>0.53973917999999999</c:v>
                </c:pt>
                <c:pt idx="12">
                  <c:v>0.49725814000000002</c:v>
                </c:pt>
                <c:pt idx="13">
                  <c:v>0.45148942999999997</c:v>
                </c:pt>
                <c:pt idx="14">
                  <c:v>0.40753670999999997</c:v>
                </c:pt>
                <c:pt idx="15">
                  <c:v>0.36028657000000003</c:v>
                </c:pt>
                <c:pt idx="16">
                  <c:v>0.31532262</c:v>
                </c:pt>
                <c:pt idx="17">
                  <c:v>0.26917096149999997</c:v>
                </c:pt>
                <c:pt idx="18">
                  <c:v>0.22045244899999999</c:v>
                </c:pt>
                <c:pt idx="19">
                  <c:v>0.166500338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D-3645-9626-312786D5DFC5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'C0.9--'!$J$4:$J$24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'C0.9--'!$E$4:$E$24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3D-3645-9626-312786D5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Converged'!$E$5:$E$24</c:f>
              <c:numCache>
                <c:formatCode>General</c:formatCode>
                <c:ptCount val="20"/>
                <c:pt idx="0">
                  <c:v>0.68329600000000001</c:v>
                </c:pt>
                <c:pt idx="1">
                  <c:v>0.57803199999999999</c:v>
                </c:pt>
                <c:pt idx="2">
                  <c:v>0.49777100000000002</c:v>
                </c:pt>
                <c:pt idx="3">
                  <c:v>0.43141699999999999</c:v>
                </c:pt>
                <c:pt idx="4">
                  <c:v>0.375085</c:v>
                </c:pt>
                <c:pt idx="5">
                  <c:v>0.32662400000000003</c:v>
                </c:pt>
                <c:pt idx="6">
                  <c:v>0.28449799999999997</c:v>
                </c:pt>
                <c:pt idx="7">
                  <c:v>0.24776599999999999</c:v>
                </c:pt>
                <c:pt idx="8">
                  <c:v>0.21562999999999999</c:v>
                </c:pt>
                <c:pt idx="9">
                  <c:v>0.187441</c:v>
                </c:pt>
                <c:pt idx="10">
                  <c:v>0.16275800000000001</c:v>
                </c:pt>
                <c:pt idx="11">
                  <c:v>0.140989</c:v>
                </c:pt>
                <c:pt idx="12">
                  <c:v>0.121638</c:v>
                </c:pt>
                <c:pt idx="13">
                  <c:v>0.104501</c:v>
                </c:pt>
                <c:pt idx="14">
                  <c:v>8.9095099999999997E-2</c:v>
                </c:pt>
                <c:pt idx="15">
                  <c:v>7.5242600000000007E-2</c:v>
                </c:pt>
                <c:pt idx="16">
                  <c:v>6.2629400000000002E-2</c:v>
                </c:pt>
                <c:pt idx="17">
                  <c:v>5.09784E-2</c:v>
                </c:pt>
                <c:pt idx="18">
                  <c:v>3.9912499999999997E-2</c:v>
                </c:pt>
                <c:pt idx="19">
                  <c:v>2.8782100000000001E-2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3-5243-B8B6-3DC28F8BDD5C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3-5243-B8B6-3DC28F8BDD5C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Converged'!$H$50:$H$69</c:f>
              <c:numCache>
                <c:formatCode>General</c:formatCode>
                <c:ptCount val="20"/>
                <c:pt idx="0">
                  <c:v>0.709121</c:v>
                </c:pt>
                <c:pt idx="1">
                  <c:v>0.61788399999999999</c:v>
                </c:pt>
                <c:pt idx="2">
                  <c:v>0.53825199999999995</c:v>
                </c:pt>
                <c:pt idx="3">
                  <c:v>0.46872900000000001</c:v>
                </c:pt>
                <c:pt idx="4">
                  <c:v>0.40800999999999998</c:v>
                </c:pt>
                <c:pt idx="5">
                  <c:v>0.35495300000000002</c:v>
                </c:pt>
                <c:pt idx="6">
                  <c:v>0.30856299999999998</c:v>
                </c:pt>
                <c:pt idx="7">
                  <c:v>0.26796900000000001</c:v>
                </c:pt>
                <c:pt idx="8">
                  <c:v>0.232407</c:v>
                </c:pt>
                <c:pt idx="9">
                  <c:v>0.20121</c:v>
                </c:pt>
                <c:pt idx="10">
                  <c:v>0.173792</c:v>
                </c:pt>
                <c:pt idx="11">
                  <c:v>0.14963799999999999</c:v>
                </c:pt>
                <c:pt idx="12">
                  <c:v>0.12829499999999999</c:v>
                </c:pt>
                <c:pt idx="13">
                  <c:v>0.109361</c:v>
                </c:pt>
                <c:pt idx="14">
                  <c:v>9.2481499999999994E-2</c:v>
                </c:pt>
                <c:pt idx="15">
                  <c:v>7.7338599999999993E-2</c:v>
                </c:pt>
                <c:pt idx="16">
                  <c:v>6.3648300000000005E-2</c:v>
                </c:pt>
                <c:pt idx="17">
                  <c:v>5.1153400000000002E-2</c:v>
                </c:pt>
                <c:pt idx="18">
                  <c:v>3.96192E-2</c:v>
                </c:pt>
                <c:pt idx="19">
                  <c:v>2.8829199999999999E-2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3-5243-B8B6-3DC28F8BDD5C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3-5243-B8B6-3DC28F8BDD5C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3-5243-B8B6-3DC28F8BDD5C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Converged'!$E$140:$E$159</c:f>
              <c:numCache>
                <c:formatCode>General</c:formatCode>
                <c:ptCount val="20"/>
                <c:pt idx="0">
                  <c:v>0.33297599999999999</c:v>
                </c:pt>
                <c:pt idx="1">
                  <c:v>0.37205100000000002</c:v>
                </c:pt>
                <c:pt idx="2">
                  <c:v>0.36434800000000001</c:v>
                </c:pt>
                <c:pt idx="3">
                  <c:v>0.34146300000000002</c:v>
                </c:pt>
                <c:pt idx="4">
                  <c:v>0.31287999999999999</c:v>
                </c:pt>
                <c:pt idx="5">
                  <c:v>0.282912</c:v>
                </c:pt>
                <c:pt idx="6">
                  <c:v>0.25335299999999999</c:v>
                </c:pt>
                <c:pt idx="7">
                  <c:v>0.225517</c:v>
                </c:pt>
                <c:pt idx="8">
                  <c:v>0.199656</c:v>
                </c:pt>
                <c:pt idx="9">
                  <c:v>0.17590800000000001</c:v>
                </c:pt>
                <c:pt idx="10">
                  <c:v>0.15440799999999999</c:v>
                </c:pt>
                <c:pt idx="11">
                  <c:v>0.13483200000000001</c:v>
                </c:pt>
                <c:pt idx="12">
                  <c:v>0.117187</c:v>
                </c:pt>
                <c:pt idx="13">
                  <c:v>0.101178</c:v>
                </c:pt>
                <c:pt idx="14">
                  <c:v>8.6680300000000002E-2</c:v>
                </c:pt>
                <c:pt idx="15">
                  <c:v>7.3374200000000001E-2</c:v>
                </c:pt>
                <c:pt idx="16">
                  <c:v>6.1186499999999998E-2</c:v>
                </c:pt>
                <c:pt idx="17">
                  <c:v>4.9893899999999998E-2</c:v>
                </c:pt>
                <c:pt idx="18">
                  <c:v>3.9144100000000001E-2</c:v>
                </c:pt>
                <c:pt idx="19">
                  <c:v>2.8186800000000001E-2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3-5243-B8B6-3DC28F8BDD5C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Converged'!$C$162:$C$181</c:f>
              <c:numCache>
                <c:formatCode>General</c:formatCode>
                <c:ptCount val="20"/>
                <c:pt idx="0">
                  <c:v>0.684396</c:v>
                </c:pt>
                <c:pt idx="1">
                  <c:v>0.57820099999999996</c:v>
                </c:pt>
                <c:pt idx="2">
                  <c:v>0.498031</c:v>
                </c:pt>
                <c:pt idx="3">
                  <c:v>0.43161150000000004</c:v>
                </c:pt>
                <c:pt idx="4">
                  <c:v>0.37511899999999998</c:v>
                </c:pt>
                <c:pt idx="5">
                  <c:v>0.32657779999999997</c:v>
                </c:pt>
                <c:pt idx="6">
                  <c:v>0.28435339999999998</c:v>
                </c:pt>
                <c:pt idx="7">
                  <c:v>0.2477289</c:v>
                </c:pt>
                <c:pt idx="8">
                  <c:v>0.21568880000000001</c:v>
                </c:pt>
                <c:pt idx="9">
                  <c:v>0.1875512</c:v>
                </c:pt>
                <c:pt idx="10">
                  <c:v>0.16290679</c:v>
                </c:pt>
                <c:pt idx="11">
                  <c:v>0.14106268</c:v>
                </c:pt>
                <c:pt idx="12">
                  <c:v>0.12177216</c:v>
                </c:pt>
                <c:pt idx="13">
                  <c:v>0.10456339000000001</c:v>
                </c:pt>
                <c:pt idx="14">
                  <c:v>8.9187169999999996E-2</c:v>
                </c:pt>
                <c:pt idx="15">
                  <c:v>7.5235369999999996E-2</c:v>
                </c:pt>
                <c:pt idx="16">
                  <c:v>6.2571509999999997E-2</c:v>
                </c:pt>
                <c:pt idx="17">
                  <c:v>5.0926739999999998E-2</c:v>
                </c:pt>
                <c:pt idx="18">
                  <c:v>3.9915794000000004E-2</c:v>
                </c:pt>
                <c:pt idx="19">
                  <c:v>2.8764383000000001E-2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3-5243-B8B6-3DC28F8B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Converged'!$I$50:$I$69</c:f>
              <c:numCache>
                <c:formatCode>General</c:formatCode>
                <c:ptCount val="20"/>
                <c:pt idx="0">
                  <c:v>-2.5824999999999987E-2</c:v>
                </c:pt>
                <c:pt idx="1">
                  <c:v>-3.9851999999999999E-2</c:v>
                </c:pt>
                <c:pt idx="2">
                  <c:v>-4.0480999999999934E-2</c:v>
                </c:pt>
                <c:pt idx="3">
                  <c:v>-3.7312000000000012E-2</c:v>
                </c:pt>
                <c:pt idx="4">
                  <c:v>-3.2924999999999982E-2</c:v>
                </c:pt>
                <c:pt idx="5">
                  <c:v>-2.8328999999999993E-2</c:v>
                </c:pt>
                <c:pt idx="6">
                  <c:v>-2.4065000000000003E-2</c:v>
                </c:pt>
                <c:pt idx="7">
                  <c:v>-2.0203000000000026E-2</c:v>
                </c:pt>
                <c:pt idx="8">
                  <c:v>-1.6777000000000014E-2</c:v>
                </c:pt>
                <c:pt idx="9">
                  <c:v>-1.3769000000000003E-2</c:v>
                </c:pt>
                <c:pt idx="10">
                  <c:v>-1.1033999999999988E-2</c:v>
                </c:pt>
                <c:pt idx="11">
                  <c:v>-8.64899999999999E-3</c:v>
                </c:pt>
                <c:pt idx="12">
                  <c:v>-6.6569999999999963E-3</c:v>
                </c:pt>
                <c:pt idx="13">
                  <c:v>-4.8600000000000032E-3</c:v>
                </c:pt>
                <c:pt idx="14">
                  <c:v>-3.3863999999999977E-3</c:v>
                </c:pt>
                <c:pt idx="15">
                  <c:v>-2.0959999999999868E-3</c:v>
                </c:pt>
                <c:pt idx="16">
                  <c:v>-1.0189000000000031E-3</c:v>
                </c:pt>
                <c:pt idx="17">
                  <c:v>-1.7500000000000154E-4</c:v>
                </c:pt>
                <c:pt idx="18">
                  <c:v>2.9329999999999634E-4</c:v>
                </c:pt>
                <c:pt idx="19">
                  <c:v>-4.7099999999997838E-5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C-E44B-9F2D-E2CF1FE70C7D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Converged'!$E$73:$E$92</c:f>
              <c:numCache>
                <c:formatCode>General</c:formatCode>
                <c:ptCount val="20"/>
                <c:pt idx="0">
                  <c:v>-2.5480200000000001E-2</c:v>
                </c:pt>
                <c:pt idx="1">
                  <c:v>-3.94464E-2</c:v>
                </c:pt>
                <c:pt idx="2">
                  <c:v>-4.0166500000000001E-2</c:v>
                </c:pt>
                <c:pt idx="3">
                  <c:v>-3.6793899999999997E-2</c:v>
                </c:pt>
                <c:pt idx="4">
                  <c:v>-3.3127499999999997E-2</c:v>
                </c:pt>
                <c:pt idx="5">
                  <c:v>-2.8591700000000001E-2</c:v>
                </c:pt>
                <c:pt idx="6">
                  <c:v>-2.4242199999999998E-2</c:v>
                </c:pt>
                <c:pt idx="7">
                  <c:v>-2.0316600000000001E-2</c:v>
                </c:pt>
                <c:pt idx="8" formatCode="0.00E+00">
                  <c:v>-1.69763E-2</c:v>
                </c:pt>
                <c:pt idx="9">
                  <c:v>-1.38782E-2</c:v>
                </c:pt>
                <c:pt idx="10">
                  <c:v>-1.0788000000000001E-2</c:v>
                </c:pt>
                <c:pt idx="11">
                  <c:v>-8.77468E-3</c:v>
                </c:pt>
                <c:pt idx="12">
                  <c:v>-6.6265400000000002E-3</c:v>
                </c:pt>
                <c:pt idx="13">
                  <c:v>-4.8184999999999999E-3</c:v>
                </c:pt>
                <c:pt idx="14">
                  <c:v>-3.45927E-3</c:v>
                </c:pt>
                <c:pt idx="15">
                  <c:v>-2.2390499999999998E-3</c:v>
                </c:pt>
                <c:pt idx="16">
                  <c:v>-1.1657E-3</c:v>
                </c:pt>
                <c:pt idx="17" formatCode="0.00E+00">
                  <c:v>-3.7169200000000003E-5</c:v>
                </c:pt>
                <c:pt idx="18">
                  <c:v>5.1935000000000002E-4</c:v>
                </c:pt>
                <c:pt idx="19" formatCode="0.00E+00">
                  <c:v>-1.6486499999999999E-5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C-E44B-9F2D-E2CF1FE7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Converged'!$K$230:$K$249</c:f>
              <c:numCache>
                <c:formatCode>General</c:formatCode>
                <c:ptCount val="20"/>
                <c:pt idx="0">
                  <c:v>-2.5695000000000023E-2</c:v>
                </c:pt>
                <c:pt idx="1">
                  <c:v>-3.9869000000000043E-2</c:v>
                </c:pt>
                <c:pt idx="2">
                  <c:v>-4.0496000000000032E-2</c:v>
                </c:pt>
                <c:pt idx="3">
                  <c:v>-3.7324999999999997E-2</c:v>
                </c:pt>
                <c:pt idx="4">
                  <c:v>-3.2936000000000021E-2</c:v>
                </c:pt>
                <c:pt idx="5">
                  <c:v>-2.8338999999999948E-2</c:v>
                </c:pt>
                <c:pt idx="6">
                  <c:v>-2.407400000000004E-2</c:v>
                </c:pt>
                <c:pt idx="7">
                  <c:v>-2.0210000000000006E-2</c:v>
                </c:pt>
                <c:pt idx="8">
                  <c:v>-1.678300000000002E-2</c:v>
                </c:pt>
                <c:pt idx="9">
                  <c:v>-1.3774000000000008E-2</c:v>
                </c:pt>
                <c:pt idx="10">
                  <c:v>-1.1038999999999993E-2</c:v>
                </c:pt>
                <c:pt idx="11">
                  <c:v>-8.652999999999994E-3</c:v>
                </c:pt>
                <c:pt idx="12">
                  <c:v>-6.6599999999999993E-3</c:v>
                </c:pt>
                <c:pt idx="13">
                  <c:v>-4.8630000000000062E-3</c:v>
                </c:pt>
                <c:pt idx="14">
                  <c:v>-3.3889000000000002E-3</c:v>
                </c:pt>
                <c:pt idx="15">
                  <c:v>-2.0980999999999916E-3</c:v>
                </c:pt>
                <c:pt idx="16">
                  <c:v>-1.0205999999999965E-3</c:v>
                </c:pt>
                <c:pt idx="17">
                  <c:v>-1.7640000000000017E-4</c:v>
                </c:pt>
                <c:pt idx="18">
                  <c:v>2.921999999999994E-4</c:v>
                </c:pt>
                <c:pt idx="19">
                  <c:v>-6.2500000000000056E-5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3-6446-B0FF-479A35078414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noFill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Converged'!$J$207:$J$226</c:f>
              <c:numCache>
                <c:formatCode>General</c:formatCode>
                <c:ptCount val="20"/>
                <c:pt idx="0">
                  <c:v>-2.5337039999999998E-2</c:v>
                </c:pt>
                <c:pt idx="1">
                  <c:v>-3.9861199999999999E-2</c:v>
                </c:pt>
                <c:pt idx="2">
                  <c:v>-4.0436600000000003E-2</c:v>
                </c:pt>
                <c:pt idx="3">
                  <c:v>-3.7355600000000003E-2</c:v>
                </c:pt>
                <c:pt idx="4">
                  <c:v>-3.30938E-2</c:v>
                </c:pt>
                <c:pt idx="5">
                  <c:v>-2.8591200000000001E-2</c:v>
                </c:pt>
                <c:pt idx="6">
                  <c:v>-2.4302850000000001E-2</c:v>
                </c:pt>
                <c:pt idx="7">
                  <c:v>-2.036746E-2</c:v>
                </c:pt>
                <c:pt idx="8">
                  <c:v>-1.684925E-2</c:v>
                </c:pt>
                <c:pt idx="9">
                  <c:v>-1.3751726000000001E-2</c:v>
                </c:pt>
                <c:pt idx="10">
                  <c:v>-1.1062776E-2</c:v>
                </c:pt>
                <c:pt idx="11">
                  <c:v>-8.7249683000000001E-3</c:v>
                </c:pt>
                <c:pt idx="12">
                  <c:v>-6.7068709999999997E-3</c:v>
                </c:pt>
                <c:pt idx="13">
                  <c:v>-4.9595309999999997E-3</c:v>
                </c:pt>
                <c:pt idx="14">
                  <c:v>-3.4536850000000002E-3</c:v>
                </c:pt>
                <c:pt idx="15">
                  <c:v>-2.1635770000000003E-3</c:v>
                </c:pt>
                <c:pt idx="16">
                  <c:v>-1.0802440000000002E-3</c:v>
                </c:pt>
                <c:pt idx="17">
                  <c:v>-2.2545000000000009E-4</c:v>
                </c:pt>
                <c:pt idx="18">
                  <c:v>2.8475899999999999E-4</c:v>
                </c:pt>
                <c:pt idx="19">
                  <c:v>-1.23733E-4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3-6446-B0FF-479A3507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 Converged'!$E$4:$E$24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0.68329600000000001</c:v>
                </c:pt>
                <c:pt idx="2">
                  <c:v>0.57803199999999999</c:v>
                </c:pt>
                <c:pt idx="3">
                  <c:v>0.49777100000000002</c:v>
                </c:pt>
                <c:pt idx="4">
                  <c:v>0.43141699999999999</c:v>
                </c:pt>
                <c:pt idx="5">
                  <c:v>0.375085</c:v>
                </c:pt>
                <c:pt idx="6">
                  <c:v>0.32662400000000003</c:v>
                </c:pt>
                <c:pt idx="7">
                  <c:v>0.28449799999999997</c:v>
                </c:pt>
                <c:pt idx="8">
                  <c:v>0.24776599999999999</c:v>
                </c:pt>
                <c:pt idx="9">
                  <c:v>0.21562999999999999</c:v>
                </c:pt>
                <c:pt idx="10">
                  <c:v>0.187441</c:v>
                </c:pt>
                <c:pt idx="11">
                  <c:v>0.16275800000000001</c:v>
                </c:pt>
                <c:pt idx="12">
                  <c:v>0.140989</c:v>
                </c:pt>
                <c:pt idx="13">
                  <c:v>0.121638</c:v>
                </c:pt>
                <c:pt idx="14">
                  <c:v>0.104501</c:v>
                </c:pt>
                <c:pt idx="15">
                  <c:v>8.9095099999999997E-2</c:v>
                </c:pt>
                <c:pt idx="16">
                  <c:v>7.5242600000000007E-2</c:v>
                </c:pt>
                <c:pt idx="17">
                  <c:v>6.2629400000000002E-2</c:v>
                </c:pt>
                <c:pt idx="18">
                  <c:v>5.09784E-2</c:v>
                </c:pt>
                <c:pt idx="19">
                  <c:v>3.9912499999999997E-2</c:v>
                </c:pt>
                <c:pt idx="20">
                  <c:v>2.8782100000000001E-2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1-224A-A9B8-E283BB00F260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224A-A9B8-E283BB00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Converged'!$I$50:$I$69</c:f>
              <c:numCache>
                <c:formatCode>General</c:formatCode>
                <c:ptCount val="20"/>
                <c:pt idx="0">
                  <c:v>-2.5824999999999987E-2</c:v>
                </c:pt>
                <c:pt idx="1">
                  <c:v>-3.9851999999999999E-2</c:v>
                </c:pt>
                <c:pt idx="2">
                  <c:v>-4.0480999999999934E-2</c:v>
                </c:pt>
                <c:pt idx="3">
                  <c:v>-3.7312000000000012E-2</c:v>
                </c:pt>
                <c:pt idx="4">
                  <c:v>-3.2924999999999982E-2</c:v>
                </c:pt>
                <c:pt idx="5">
                  <c:v>-2.8328999999999993E-2</c:v>
                </c:pt>
                <c:pt idx="6">
                  <c:v>-2.4065000000000003E-2</c:v>
                </c:pt>
                <c:pt idx="7">
                  <c:v>-2.0203000000000026E-2</c:v>
                </c:pt>
                <c:pt idx="8">
                  <c:v>-1.6777000000000014E-2</c:v>
                </c:pt>
                <c:pt idx="9">
                  <c:v>-1.3769000000000003E-2</c:v>
                </c:pt>
                <c:pt idx="10">
                  <c:v>-1.1033999999999988E-2</c:v>
                </c:pt>
                <c:pt idx="11">
                  <c:v>-8.64899999999999E-3</c:v>
                </c:pt>
                <c:pt idx="12">
                  <c:v>-6.6569999999999963E-3</c:v>
                </c:pt>
                <c:pt idx="13">
                  <c:v>-4.8600000000000032E-3</c:v>
                </c:pt>
                <c:pt idx="14">
                  <c:v>-3.3863999999999977E-3</c:v>
                </c:pt>
                <c:pt idx="15">
                  <c:v>-2.0959999999999868E-3</c:v>
                </c:pt>
                <c:pt idx="16">
                  <c:v>-1.0189000000000031E-3</c:v>
                </c:pt>
                <c:pt idx="17">
                  <c:v>-1.7500000000000154E-4</c:v>
                </c:pt>
                <c:pt idx="18">
                  <c:v>2.9329999999999634E-4</c:v>
                </c:pt>
                <c:pt idx="19">
                  <c:v>-4.7099999999997838E-5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3-D94B-8F7E-82049092CB91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Converged'!$L$95:$L$114</c:f>
              <c:numCache>
                <c:formatCode>General</c:formatCode>
                <c:ptCount val="20"/>
                <c:pt idx="0">
                  <c:v>-2.5480200000000001E-2</c:v>
                </c:pt>
                <c:pt idx="1">
                  <c:v>-3.94464E-2</c:v>
                </c:pt>
                <c:pt idx="2">
                  <c:v>-4.0166500000000001E-2</c:v>
                </c:pt>
                <c:pt idx="3">
                  <c:v>-3.6793899999999997E-2</c:v>
                </c:pt>
                <c:pt idx="4">
                  <c:v>-3.3127499999999997E-2</c:v>
                </c:pt>
                <c:pt idx="5">
                  <c:v>-2.8591700000000001E-2</c:v>
                </c:pt>
                <c:pt idx="6">
                  <c:v>-2.4242199999999998E-2</c:v>
                </c:pt>
                <c:pt idx="7">
                  <c:v>-2.0316600000000001E-2</c:v>
                </c:pt>
                <c:pt idx="8">
                  <c:v>-1.69763E-2</c:v>
                </c:pt>
                <c:pt idx="9">
                  <c:v>-1.38782E-2</c:v>
                </c:pt>
                <c:pt idx="10">
                  <c:v>-1.0788000000000001E-2</c:v>
                </c:pt>
                <c:pt idx="11">
                  <c:v>-8.77468E-3</c:v>
                </c:pt>
                <c:pt idx="12">
                  <c:v>-6.6265400000000002E-3</c:v>
                </c:pt>
                <c:pt idx="13">
                  <c:v>-4.8184999999999999E-3</c:v>
                </c:pt>
                <c:pt idx="14">
                  <c:v>-3.45927E-3</c:v>
                </c:pt>
                <c:pt idx="15">
                  <c:v>-2.2390499999999998E-3</c:v>
                </c:pt>
                <c:pt idx="16">
                  <c:v>-1.1657E-3</c:v>
                </c:pt>
                <c:pt idx="17">
                  <c:v>-3.7169200000000003E-5</c:v>
                </c:pt>
                <c:pt idx="18">
                  <c:v>5.1935000000000002E-4</c:v>
                </c:pt>
                <c:pt idx="19">
                  <c:v>-1.6486499999999999E-5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3-D94B-8F7E-82049092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Converged'!$J$253:$J$272</c:f>
              <c:numCache>
                <c:formatCode>General</c:formatCode>
                <c:ptCount val="20"/>
                <c:pt idx="0">
                  <c:v>0.2875318</c:v>
                </c:pt>
                <c:pt idx="1">
                  <c:v>0.32966660000000003</c:v>
                </c:pt>
                <c:pt idx="2">
                  <c:v>0.35375050000000002</c:v>
                </c:pt>
                <c:pt idx="3">
                  <c:v>0.3666411</c:v>
                </c:pt>
                <c:pt idx="4">
                  <c:v>0.36930250000000003</c:v>
                </c:pt>
                <c:pt idx="5">
                  <c:v>0.36638530000000002</c:v>
                </c:pt>
                <c:pt idx="6">
                  <c:v>0.35678480000000001</c:v>
                </c:pt>
                <c:pt idx="7">
                  <c:v>0.34350839999999999</c:v>
                </c:pt>
                <c:pt idx="8">
                  <c:v>0.32441769999999998</c:v>
                </c:pt>
                <c:pt idx="9">
                  <c:v>0.30554480000000001</c:v>
                </c:pt>
                <c:pt idx="10">
                  <c:v>0.286331</c:v>
                </c:pt>
                <c:pt idx="11">
                  <c:v>0.26531532000000002</c:v>
                </c:pt>
                <c:pt idx="12">
                  <c:v>0.24456546000000001</c:v>
                </c:pt>
                <c:pt idx="13">
                  <c:v>0.22280449999999999</c:v>
                </c:pt>
                <c:pt idx="14">
                  <c:v>0.20198373</c:v>
                </c:pt>
                <c:pt idx="15">
                  <c:v>0.17944395000000002</c:v>
                </c:pt>
                <c:pt idx="16">
                  <c:v>0.15750730000000002</c:v>
                </c:pt>
                <c:pt idx="17">
                  <c:v>0.13459683080000001</c:v>
                </c:pt>
                <c:pt idx="18">
                  <c:v>0.11068435</c:v>
                </c:pt>
                <c:pt idx="19">
                  <c:v>8.3446713500000005E-2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7-DF41-96B6-B55C7081A775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Converged'!$E$253:$E$272</c:f>
              <c:numCache>
                <c:formatCode>General</c:formatCode>
                <c:ptCount val="20"/>
                <c:pt idx="0">
                  <c:v>-0.31301200000000001</c:v>
                </c:pt>
                <c:pt idx="1">
                  <c:v>-0.36911300000000002</c:v>
                </c:pt>
                <c:pt idx="2">
                  <c:v>-0.39391700000000002</c:v>
                </c:pt>
                <c:pt idx="3">
                  <c:v>-0.40343499999999999</c:v>
                </c:pt>
                <c:pt idx="4">
                  <c:v>-0.40243000000000001</c:v>
                </c:pt>
                <c:pt idx="5">
                  <c:v>-0.39497700000000002</c:v>
                </c:pt>
                <c:pt idx="6">
                  <c:v>-0.381027</c:v>
                </c:pt>
                <c:pt idx="7">
                  <c:v>-0.36382500000000001</c:v>
                </c:pt>
                <c:pt idx="8">
                  <c:v>-0.34139399999999998</c:v>
                </c:pt>
                <c:pt idx="9">
                  <c:v>-0.31942300000000001</c:v>
                </c:pt>
                <c:pt idx="10">
                  <c:v>-0.29711900000000002</c:v>
                </c:pt>
                <c:pt idx="11">
                  <c:v>-0.27409</c:v>
                </c:pt>
                <c:pt idx="12">
                  <c:v>-0.25119200000000003</c:v>
                </c:pt>
                <c:pt idx="13">
                  <c:v>-0.22762299999999999</c:v>
                </c:pt>
                <c:pt idx="14">
                  <c:v>-0.20544299999999999</c:v>
                </c:pt>
                <c:pt idx="15">
                  <c:v>-0.18168300000000001</c:v>
                </c:pt>
                <c:pt idx="16">
                  <c:v>-0.15867300000000001</c:v>
                </c:pt>
                <c:pt idx="17">
                  <c:v>-0.134634</c:v>
                </c:pt>
                <c:pt idx="18">
                  <c:v>-0.110165</c:v>
                </c:pt>
                <c:pt idx="19">
                  <c:v>-8.3463200000000001E-2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7-DF41-96B6-B55C7081A775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Converged'!$K$253:$K$272</c:f>
              <c:numCache>
                <c:formatCode>General</c:formatCode>
                <c:ptCount val="20"/>
                <c:pt idx="0">
                  <c:v>0.60054380000000007</c:v>
                </c:pt>
                <c:pt idx="1">
                  <c:v>0.69877960000000006</c:v>
                </c:pt>
                <c:pt idx="2">
                  <c:v>0.74766750000000004</c:v>
                </c:pt>
                <c:pt idx="3">
                  <c:v>0.77007610000000004</c:v>
                </c:pt>
                <c:pt idx="4">
                  <c:v>0.77173250000000004</c:v>
                </c:pt>
                <c:pt idx="5">
                  <c:v>0.76136230000000005</c:v>
                </c:pt>
                <c:pt idx="6">
                  <c:v>0.73781180000000002</c:v>
                </c:pt>
                <c:pt idx="7">
                  <c:v>0.7073334</c:v>
                </c:pt>
                <c:pt idx="8">
                  <c:v>0.6658116999999999</c:v>
                </c:pt>
                <c:pt idx="9">
                  <c:v>0.62496780000000007</c:v>
                </c:pt>
                <c:pt idx="10">
                  <c:v>0.58345000000000002</c:v>
                </c:pt>
                <c:pt idx="11">
                  <c:v>0.53940531999999997</c:v>
                </c:pt>
                <c:pt idx="12">
                  <c:v>0.49575746000000004</c:v>
                </c:pt>
                <c:pt idx="13">
                  <c:v>0.45042749999999998</c:v>
                </c:pt>
                <c:pt idx="14">
                  <c:v>0.40742672999999996</c:v>
                </c:pt>
                <c:pt idx="15">
                  <c:v>0.36112695000000006</c:v>
                </c:pt>
                <c:pt idx="16">
                  <c:v>0.31618030000000003</c:v>
                </c:pt>
                <c:pt idx="17">
                  <c:v>0.26923083079999999</c:v>
                </c:pt>
                <c:pt idx="18">
                  <c:v>0.22084935</c:v>
                </c:pt>
                <c:pt idx="19">
                  <c:v>0.16690991350000001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7-DF41-96B6-B55C7081A775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 Converged'!$E$4:$E$24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0.68329600000000001</c:v>
                </c:pt>
                <c:pt idx="2">
                  <c:v>0.57803199999999999</c:v>
                </c:pt>
                <c:pt idx="3">
                  <c:v>0.49777100000000002</c:v>
                </c:pt>
                <c:pt idx="4">
                  <c:v>0.43141699999999999</c:v>
                </c:pt>
                <c:pt idx="5">
                  <c:v>0.375085</c:v>
                </c:pt>
                <c:pt idx="6">
                  <c:v>0.32662400000000003</c:v>
                </c:pt>
                <c:pt idx="7">
                  <c:v>0.28449799999999997</c:v>
                </c:pt>
                <c:pt idx="8">
                  <c:v>0.24776599999999999</c:v>
                </c:pt>
                <c:pt idx="9">
                  <c:v>0.21562999999999999</c:v>
                </c:pt>
                <c:pt idx="10">
                  <c:v>0.187441</c:v>
                </c:pt>
                <c:pt idx="11">
                  <c:v>0.16275800000000001</c:v>
                </c:pt>
                <c:pt idx="12">
                  <c:v>0.140989</c:v>
                </c:pt>
                <c:pt idx="13">
                  <c:v>0.121638</c:v>
                </c:pt>
                <c:pt idx="14">
                  <c:v>0.104501</c:v>
                </c:pt>
                <c:pt idx="15">
                  <c:v>8.9095099999999997E-2</c:v>
                </c:pt>
                <c:pt idx="16">
                  <c:v>7.5242600000000007E-2</c:v>
                </c:pt>
                <c:pt idx="17">
                  <c:v>6.2629400000000002E-2</c:v>
                </c:pt>
                <c:pt idx="18">
                  <c:v>5.09784E-2</c:v>
                </c:pt>
                <c:pt idx="19">
                  <c:v>3.9912499999999997E-2</c:v>
                </c:pt>
                <c:pt idx="20">
                  <c:v>2.8782100000000001E-2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57-DF41-96B6-B55C7081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Converged'!$K$230:$K$249</c:f>
              <c:numCache>
                <c:formatCode>General</c:formatCode>
                <c:ptCount val="20"/>
                <c:pt idx="0">
                  <c:v>-2.5695000000000023E-2</c:v>
                </c:pt>
                <c:pt idx="1">
                  <c:v>-3.9869000000000043E-2</c:v>
                </c:pt>
                <c:pt idx="2">
                  <c:v>-4.0496000000000032E-2</c:v>
                </c:pt>
                <c:pt idx="3">
                  <c:v>-3.7324999999999997E-2</c:v>
                </c:pt>
                <c:pt idx="4">
                  <c:v>-3.2936000000000021E-2</c:v>
                </c:pt>
                <c:pt idx="5">
                  <c:v>-2.8338999999999948E-2</c:v>
                </c:pt>
                <c:pt idx="6">
                  <c:v>-2.407400000000004E-2</c:v>
                </c:pt>
                <c:pt idx="7">
                  <c:v>-2.0210000000000006E-2</c:v>
                </c:pt>
                <c:pt idx="8">
                  <c:v>-1.678300000000002E-2</c:v>
                </c:pt>
                <c:pt idx="9">
                  <c:v>-1.3774000000000008E-2</c:v>
                </c:pt>
                <c:pt idx="10">
                  <c:v>-1.1038999999999993E-2</c:v>
                </c:pt>
                <c:pt idx="11">
                  <c:v>-8.652999999999994E-3</c:v>
                </c:pt>
                <c:pt idx="12">
                  <c:v>-6.6599999999999993E-3</c:v>
                </c:pt>
                <c:pt idx="13">
                  <c:v>-4.8630000000000062E-3</c:v>
                </c:pt>
                <c:pt idx="14">
                  <c:v>-3.3889000000000002E-3</c:v>
                </c:pt>
                <c:pt idx="15">
                  <c:v>-2.0980999999999916E-3</c:v>
                </c:pt>
                <c:pt idx="16">
                  <c:v>-1.0205999999999965E-3</c:v>
                </c:pt>
                <c:pt idx="17">
                  <c:v>-1.7640000000000017E-4</c:v>
                </c:pt>
                <c:pt idx="18">
                  <c:v>2.921999999999994E-4</c:v>
                </c:pt>
                <c:pt idx="19">
                  <c:v>-6.2500000000000056E-5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1-B540-BC32-3BA9D3BC833A}"/>
            </c:ext>
          </c:extLst>
        </c:ser>
        <c:ser>
          <c:idx val="1"/>
          <c:order val="1"/>
          <c:tx>
            <c:v>Collided Residual-source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Converged'!$J$207:$J$226</c:f>
              <c:numCache>
                <c:formatCode>General</c:formatCode>
                <c:ptCount val="20"/>
                <c:pt idx="0">
                  <c:v>-2.5337039999999998E-2</c:v>
                </c:pt>
                <c:pt idx="1">
                  <c:v>-3.9861199999999999E-2</c:v>
                </c:pt>
                <c:pt idx="2">
                  <c:v>-4.0436600000000003E-2</c:v>
                </c:pt>
                <c:pt idx="3">
                  <c:v>-3.7355600000000003E-2</c:v>
                </c:pt>
                <c:pt idx="4">
                  <c:v>-3.30938E-2</c:v>
                </c:pt>
                <c:pt idx="5">
                  <c:v>-2.8591200000000001E-2</c:v>
                </c:pt>
                <c:pt idx="6">
                  <c:v>-2.4302850000000001E-2</c:v>
                </c:pt>
                <c:pt idx="7">
                  <c:v>-2.036746E-2</c:v>
                </c:pt>
                <c:pt idx="8">
                  <c:v>-1.684925E-2</c:v>
                </c:pt>
                <c:pt idx="9">
                  <c:v>-1.3751726000000001E-2</c:v>
                </c:pt>
                <c:pt idx="10">
                  <c:v>-1.1062776E-2</c:v>
                </c:pt>
                <c:pt idx="11">
                  <c:v>-8.7249683000000001E-3</c:v>
                </c:pt>
                <c:pt idx="12">
                  <c:v>-6.7068709999999997E-3</c:v>
                </c:pt>
                <c:pt idx="13">
                  <c:v>-4.9595309999999997E-3</c:v>
                </c:pt>
                <c:pt idx="14">
                  <c:v>-3.4536850000000002E-3</c:v>
                </c:pt>
                <c:pt idx="15">
                  <c:v>-2.1635770000000003E-3</c:v>
                </c:pt>
                <c:pt idx="16">
                  <c:v>-1.0802440000000002E-3</c:v>
                </c:pt>
                <c:pt idx="17">
                  <c:v>-2.2545000000000009E-4</c:v>
                </c:pt>
                <c:pt idx="18">
                  <c:v>2.8475899999999999E-4</c:v>
                </c:pt>
                <c:pt idx="19">
                  <c:v>-1.23733E-4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1-B540-BC32-3BA9D3BC8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7011764549667381"/>
          <c:y val="0.58352253131946896"/>
          <c:w val="0.37524491774110025"/>
          <c:h val="0.104722747387447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51174463225846E-2"/>
          <c:y val="6.7941952506596306E-2"/>
          <c:w val="0.53253551287507972"/>
          <c:h val="0.77737852890339931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Converged'!$J$275:$J$294</c:f>
              <c:numCache>
                <c:formatCode>General</c:formatCode>
                <c:ptCount val="20"/>
                <c:pt idx="0">
                  <c:v>1.1299999999998811E-5</c:v>
                </c:pt>
                <c:pt idx="1">
                  <c:v>2.2199999999999998E-5</c:v>
                </c:pt>
                <c:pt idx="2">
                  <c:v>-4.1300000000001058E-5</c:v>
                </c:pt>
                <c:pt idx="3">
                  <c:v>-6.2800000000001743E-5</c:v>
                </c:pt>
                <c:pt idx="4">
                  <c:v>-8.4000000000021557E-6</c:v>
                </c:pt>
                <c:pt idx="5">
                  <c:v>-1.9800000000000373E-5</c:v>
                </c:pt>
                <c:pt idx="6">
                  <c:v>-2.9000000000001247E-6</c:v>
                </c:pt>
                <c:pt idx="7">
                  <c:v>3.3000000000012186E-6</c:v>
                </c:pt>
                <c:pt idx="8">
                  <c:v>2.6099999999999388E-5</c:v>
                </c:pt>
                <c:pt idx="9">
                  <c:v>3.5099999999999715E-5</c:v>
                </c:pt>
                <c:pt idx="10">
                  <c:v>2.7100000000000388E-5</c:v>
                </c:pt>
                <c:pt idx="11">
                  <c:v>3.1000000000006717E-6</c:v>
                </c:pt>
                <c:pt idx="12">
                  <c:v>2.436000000000018E-5</c:v>
                </c:pt>
                <c:pt idx="13">
                  <c:v>2.4999999999998981E-6</c:v>
                </c:pt>
                <c:pt idx="14">
                  <c:v>2.4909999999999516E-5</c:v>
                </c:pt>
                <c:pt idx="15">
                  <c:v>3.0139999999999681E-5</c:v>
                </c:pt>
                <c:pt idx="16">
                  <c:v>1.7919999999999828E-5</c:v>
                </c:pt>
                <c:pt idx="17">
                  <c:v>2.9860000000000043E-5</c:v>
                </c:pt>
                <c:pt idx="18">
                  <c:v>4.4284000000000012E-5</c:v>
                </c:pt>
                <c:pt idx="19">
                  <c:v>1.4009999999999956E-5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6-4440-8D9D-75606886F480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Converged'!$E$275:$E$294</c:f>
              <c:numCache>
                <c:formatCode>General</c:formatCode>
                <c:ptCount val="20"/>
                <c:pt idx="0">
                  <c:v>-1.8109199999999999E-2</c:v>
                </c:pt>
                <c:pt idx="1">
                  <c:v>-2.5030799999999999E-2</c:v>
                </c:pt>
                <c:pt idx="2">
                  <c:v>-2.73843E-2</c:v>
                </c:pt>
                <c:pt idx="3">
                  <c:v>-2.7198799999999999E-2</c:v>
                </c:pt>
                <c:pt idx="4">
                  <c:v>-2.5665899999999998E-2</c:v>
                </c:pt>
                <c:pt idx="5">
                  <c:v>-2.33154E-2</c:v>
                </c:pt>
                <c:pt idx="6">
                  <c:v>-2.07063E-2</c:v>
                </c:pt>
                <c:pt idx="7">
                  <c:v>-1.8019400000000001E-2</c:v>
                </c:pt>
                <c:pt idx="8">
                  <c:v>-1.5436E-2</c:v>
                </c:pt>
                <c:pt idx="9">
                  <c:v>-1.30089E-2</c:v>
                </c:pt>
                <c:pt idx="10">
                  <c:v>-1.0788300000000001E-2</c:v>
                </c:pt>
                <c:pt idx="11">
                  <c:v>-8.7698700000000008E-3</c:v>
                </c:pt>
                <c:pt idx="12">
                  <c:v>-7.0243900000000001E-3</c:v>
                </c:pt>
                <c:pt idx="13">
                  <c:v>-5.4466499999999999E-3</c:v>
                </c:pt>
                <c:pt idx="14">
                  <c:v>-4.1198299999999997E-3</c:v>
                </c:pt>
                <c:pt idx="15">
                  <c:v>-2.9751999999999999E-3</c:v>
                </c:pt>
                <c:pt idx="16">
                  <c:v>-2.01293E-3</c:v>
                </c:pt>
                <c:pt idx="17">
                  <c:v>-1.2852300000000001E-3</c:v>
                </c:pt>
                <c:pt idx="18">
                  <c:v>-8.0868499999999996E-4</c:v>
                </c:pt>
                <c:pt idx="19">
                  <c:v>-5.8213099999999995E-4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6-4440-8D9D-75606886F480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Converged'!$K$275:$K$294</c:f>
              <c:numCache>
                <c:formatCode>General</c:formatCode>
                <c:ptCount val="20"/>
                <c:pt idx="0">
                  <c:v>1.8120499999999998E-2</c:v>
                </c:pt>
                <c:pt idx="1">
                  <c:v>2.5052999999999999E-2</c:v>
                </c:pt>
                <c:pt idx="2">
                  <c:v>2.7425600000000001E-2</c:v>
                </c:pt>
                <c:pt idx="3">
                  <c:v>2.72616E-2</c:v>
                </c:pt>
                <c:pt idx="4">
                  <c:v>2.5674300000000001E-2</c:v>
                </c:pt>
                <c:pt idx="5">
                  <c:v>2.33352E-2</c:v>
                </c:pt>
                <c:pt idx="6">
                  <c:v>2.0709200000000001E-2</c:v>
                </c:pt>
                <c:pt idx="7">
                  <c:v>1.8022700000000003E-2</c:v>
                </c:pt>
                <c:pt idx="8">
                  <c:v>1.5462099999999999E-2</c:v>
                </c:pt>
                <c:pt idx="9">
                  <c:v>1.3044E-2</c:v>
                </c:pt>
                <c:pt idx="10">
                  <c:v>1.0815400000000001E-2</c:v>
                </c:pt>
                <c:pt idx="11">
                  <c:v>8.7729700000000015E-3</c:v>
                </c:pt>
                <c:pt idx="12">
                  <c:v>7.0487500000000003E-3</c:v>
                </c:pt>
                <c:pt idx="13">
                  <c:v>5.4491499999999998E-3</c:v>
                </c:pt>
                <c:pt idx="14">
                  <c:v>4.1447399999999992E-3</c:v>
                </c:pt>
                <c:pt idx="15">
                  <c:v>3.0053399999999996E-3</c:v>
                </c:pt>
                <c:pt idx="16">
                  <c:v>2.0308499999999998E-3</c:v>
                </c:pt>
                <c:pt idx="17">
                  <c:v>1.3150900000000001E-3</c:v>
                </c:pt>
                <c:pt idx="18">
                  <c:v>8.5296899999999997E-4</c:v>
                </c:pt>
                <c:pt idx="19">
                  <c:v>5.961409999999999E-4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6-4440-8D9D-75606886F480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 Converged'!$E$4:$E$24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0.68329600000000001</c:v>
                </c:pt>
                <c:pt idx="2">
                  <c:v>0.57803199999999999</c:v>
                </c:pt>
                <c:pt idx="3">
                  <c:v>0.49777100000000002</c:v>
                </c:pt>
                <c:pt idx="4">
                  <c:v>0.43141699999999999</c:v>
                </c:pt>
                <c:pt idx="5">
                  <c:v>0.375085</c:v>
                </c:pt>
                <c:pt idx="6">
                  <c:v>0.32662400000000003</c:v>
                </c:pt>
                <c:pt idx="7">
                  <c:v>0.28449799999999997</c:v>
                </c:pt>
                <c:pt idx="8">
                  <c:v>0.24776599999999999</c:v>
                </c:pt>
                <c:pt idx="9">
                  <c:v>0.21562999999999999</c:v>
                </c:pt>
                <c:pt idx="10">
                  <c:v>0.187441</c:v>
                </c:pt>
                <c:pt idx="11">
                  <c:v>0.16275800000000001</c:v>
                </c:pt>
                <c:pt idx="12">
                  <c:v>0.140989</c:v>
                </c:pt>
                <c:pt idx="13">
                  <c:v>0.121638</c:v>
                </c:pt>
                <c:pt idx="14">
                  <c:v>0.104501</c:v>
                </c:pt>
                <c:pt idx="15">
                  <c:v>8.9095099999999997E-2</c:v>
                </c:pt>
                <c:pt idx="16">
                  <c:v>7.5242600000000007E-2</c:v>
                </c:pt>
                <c:pt idx="17">
                  <c:v>6.2629400000000002E-2</c:v>
                </c:pt>
                <c:pt idx="18">
                  <c:v>5.09784E-2</c:v>
                </c:pt>
                <c:pt idx="19">
                  <c:v>3.9912499999999997E-2</c:v>
                </c:pt>
                <c:pt idx="20">
                  <c:v>2.8782100000000001E-2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6-4440-8D9D-75606886F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692008938071928"/>
          <c:y val="7.9707658493907776E-2"/>
          <c:w val="0.31287540996667151"/>
          <c:h val="0.198228666538633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1-EE4E-8F98-5459EAC00C38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1-EE4E-8F98-5459EAC0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A-2B4B-B81C-086585B4E479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A-2B4B-B81C-086585B4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6529769512996391"/>
          <c:y val="4.8977183478663637E-2"/>
          <c:w val="0.3302804808242702"/>
          <c:h val="0.132195221286994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4-C543-AE50-BAF151DFC8C6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4-C543-AE50-BAF151DF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894246914787829"/>
          <c:y val="5.0241198298488554E-2"/>
          <c:w val="0.33356564125136534"/>
          <c:h val="0.1264480948502126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Converged'!$I$50:$I$69</c:f>
              <c:numCache>
                <c:formatCode>General</c:formatCode>
                <c:ptCount val="20"/>
                <c:pt idx="0">
                  <c:v>-4.7003999999999935E-2</c:v>
                </c:pt>
                <c:pt idx="1">
                  <c:v>-5.8087E-2</c:v>
                </c:pt>
                <c:pt idx="2">
                  <c:v>-4.6267999999999976E-2</c:v>
                </c:pt>
                <c:pt idx="3">
                  <c:v>-3.2956999999999986E-2</c:v>
                </c:pt>
                <c:pt idx="4">
                  <c:v>-2.185200000000001E-2</c:v>
                </c:pt>
                <c:pt idx="5">
                  <c:v>-1.3491500000000003E-2</c:v>
                </c:pt>
                <c:pt idx="6">
                  <c:v>-7.4947999999999959E-3</c:v>
                </c:pt>
                <c:pt idx="7">
                  <c:v>-3.4518999999999939E-3</c:v>
                </c:pt>
                <c:pt idx="8">
                  <c:v>-8.1699999999999828E-4</c:v>
                </c:pt>
                <c:pt idx="9">
                  <c:v>8.4220000000000128E-4</c:v>
                </c:pt>
                <c:pt idx="10">
                  <c:v>1.7666999999999995E-3</c:v>
                </c:pt>
                <c:pt idx="11">
                  <c:v>2.2376999999999987E-3</c:v>
                </c:pt>
                <c:pt idx="12">
                  <c:v>2.4053999999999985E-3</c:v>
                </c:pt>
                <c:pt idx="13">
                  <c:v>2.3664299999999992E-3</c:v>
                </c:pt>
                <c:pt idx="14">
                  <c:v>2.2223400000000006E-3</c:v>
                </c:pt>
                <c:pt idx="15">
                  <c:v>1.9891300000000004E-3</c:v>
                </c:pt>
                <c:pt idx="16">
                  <c:v>1.7525599999999998E-3</c:v>
                </c:pt>
                <c:pt idx="17">
                  <c:v>1.4967299999999995E-3</c:v>
                </c:pt>
                <c:pt idx="18">
                  <c:v>1.2328399999999998E-3</c:v>
                </c:pt>
                <c:pt idx="19">
                  <c:v>9.6406000000000009E-4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7-3A4E-AF93-A2228866AECA}"/>
            </c:ext>
          </c:extLst>
        </c:ser>
        <c:ser>
          <c:idx val="1"/>
          <c:order val="1"/>
          <c:tx>
            <c:v>Piecewise-constant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Converged'!$L$95:$L$114</c:f>
              <c:numCache>
                <c:formatCode>General</c:formatCode>
                <c:ptCount val="20"/>
                <c:pt idx="0">
                  <c:v>-4.7026499999999999E-2</c:v>
                </c:pt>
                <c:pt idx="1">
                  <c:v>-5.8201099999999999E-2</c:v>
                </c:pt>
                <c:pt idx="2">
                  <c:v>-4.6170000000000003E-2</c:v>
                </c:pt>
                <c:pt idx="3">
                  <c:v>-3.2708500000000001E-2</c:v>
                </c:pt>
                <c:pt idx="4">
                  <c:v>-2.18135E-2</c:v>
                </c:pt>
                <c:pt idx="5">
                  <c:v>-1.3413700000000001E-2</c:v>
                </c:pt>
                <c:pt idx="6">
                  <c:v>-7.41013E-3</c:v>
                </c:pt>
                <c:pt idx="7">
                  <c:v>-3.3698700000000001E-3</c:v>
                </c:pt>
                <c:pt idx="8">
                  <c:v>-7.9146499999999999E-4</c:v>
                </c:pt>
                <c:pt idx="9">
                  <c:v>9.7014300000000003E-4</c:v>
                </c:pt>
                <c:pt idx="10">
                  <c:v>1.84874E-3</c:v>
                </c:pt>
                <c:pt idx="11">
                  <c:v>2.3027400000000002E-3</c:v>
                </c:pt>
                <c:pt idx="12">
                  <c:v>2.4560300000000001E-3</c:v>
                </c:pt>
                <c:pt idx="13">
                  <c:v>2.3811499999999998E-3</c:v>
                </c:pt>
                <c:pt idx="14">
                  <c:v>2.1867800000000001E-3</c:v>
                </c:pt>
                <c:pt idx="15">
                  <c:v>1.9789400000000002E-3</c:v>
                </c:pt>
                <c:pt idx="16">
                  <c:v>1.66343E-3</c:v>
                </c:pt>
                <c:pt idx="17">
                  <c:v>1.42673E-3</c:v>
                </c:pt>
                <c:pt idx="18">
                  <c:v>1.20145E-3</c:v>
                </c:pt>
                <c:pt idx="19">
                  <c:v>9.3284800000000001E-4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7-3A4E-AF93-A2228866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076662963141873"/>
          <c:y val="0.69308985007011115"/>
          <c:w val="0.4058438400721382"/>
          <c:h val="0.131816416783518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59943434558029E-2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Converged'!$I$50:$I$69</c:f>
              <c:numCache>
                <c:formatCode>General</c:formatCode>
                <c:ptCount val="20"/>
                <c:pt idx="0">
                  <c:v>-2.5824999999999987E-2</c:v>
                </c:pt>
                <c:pt idx="1">
                  <c:v>-3.9851999999999999E-2</c:v>
                </c:pt>
                <c:pt idx="2">
                  <c:v>-4.0480999999999934E-2</c:v>
                </c:pt>
                <c:pt idx="3">
                  <c:v>-3.7312000000000012E-2</c:v>
                </c:pt>
                <c:pt idx="4">
                  <c:v>-3.2924999999999982E-2</c:v>
                </c:pt>
                <c:pt idx="5">
                  <c:v>-2.8328999999999993E-2</c:v>
                </c:pt>
                <c:pt idx="6">
                  <c:v>-2.4065000000000003E-2</c:v>
                </c:pt>
                <c:pt idx="7">
                  <c:v>-2.0203000000000026E-2</c:v>
                </c:pt>
                <c:pt idx="8">
                  <c:v>-1.6777000000000014E-2</c:v>
                </c:pt>
                <c:pt idx="9">
                  <c:v>-1.3769000000000003E-2</c:v>
                </c:pt>
                <c:pt idx="10">
                  <c:v>-1.1033999999999988E-2</c:v>
                </c:pt>
                <c:pt idx="11">
                  <c:v>-8.64899999999999E-3</c:v>
                </c:pt>
                <c:pt idx="12">
                  <c:v>-6.6569999999999963E-3</c:v>
                </c:pt>
                <c:pt idx="13">
                  <c:v>-4.8600000000000032E-3</c:v>
                </c:pt>
                <c:pt idx="14">
                  <c:v>-3.3863999999999977E-3</c:v>
                </c:pt>
                <c:pt idx="15">
                  <c:v>-2.0959999999999868E-3</c:v>
                </c:pt>
                <c:pt idx="16">
                  <c:v>-1.0189000000000031E-3</c:v>
                </c:pt>
                <c:pt idx="17">
                  <c:v>-1.7500000000000154E-4</c:v>
                </c:pt>
                <c:pt idx="18">
                  <c:v>2.9329999999999634E-4</c:v>
                </c:pt>
                <c:pt idx="19">
                  <c:v>-4.7099999999997838E-5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4745-AE90-3F7DA23526BD}"/>
            </c:ext>
          </c:extLst>
        </c:ser>
        <c:ser>
          <c:idx val="1"/>
          <c:order val="1"/>
          <c:tx>
            <c:v>Piecewise-constant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Converged'!$L$95:$L$114</c:f>
              <c:numCache>
                <c:formatCode>General</c:formatCode>
                <c:ptCount val="20"/>
                <c:pt idx="0">
                  <c:v>-2.5480200000000001E-2</c:v>
                </c:pt>
                <c:pt idx="1">
                  <c:v>-3.94464E-2</c:v>
                </c:pt>
                <c:pt idx="2">
                  <c:v>-4.0166500000000001E-2</c:v>
                </c:pt>
                <c:pt idx="3">
                  <c:v>-3.6793899999999997E-2</c:v>
                </c:pt>
                <c:pt idx="4">
                  <c:v>-3.3127499999999997E-2</c:v>
                </c:pt>
                <c:pt idx="5">
                  <c:v>-2.8591700000000001E-2</c:v>
                </c:pt>
                <c:pt idx="6">
                  <c:v>-2.4242199999999998E-2</c:v>
                </c:pt>
                <c:pt idx="7">
                  <c:v>-2.0316600000000001E-2</c:v>
                </c:pt>
                <c:pt idx="8">
                  <c:v>-1.69763E-2</c:v>
                </c:pt>
                <c:pt idx="9">
                  <c:v>-1.38782E-2</c:v>
                </c:pt>
                <c:pt idx="10">
                  <c:v>-1.0788000000000001E-2</c:v>
                </c:pt>
                <c:pt idx="11">
                  <c:v>-8.77468E-3</c:v>
                </c:pt>
                <c:pt idx="12">
                  <c:v>-6.6265400000000002E-3</c:v>
                </c:pt>
                <c:pt idx="13">
                  <c:v>-4.8184999999999999E-3</c:v>
                </c:pt>
                <c:pt idx="14">
                  <c:v>-3.45927E-3</c:v>
                </c:pt>
                <c:pt idx="15">
                  <c:v>-2.2390499999999998E-3</c:v>
                </c:pt>
                <c:pt idx="16">
                  <c:v>-1.1657E-3</c:v>
                </c:pt>
                <c:pt idx="17">
                  <c:v>-3.7169200000000003E-5</c:v>
                </c:pt>
                <c:pt idx="18">
                  <c:v>5.1935000000000002E-4</c:v>
                </c:pt>
                <c:pt idx="19">
                  <c:v>-1.6486499999999999E-5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1-4745-AE90-3F7DA235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1.0000000000000002E-2"/>
          <c:min val="-7.0000000000000007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9259322834645668"/>
          <c:y val="0.70586786282862179"/>
          <c:w val="0.40939669291338582"/>
          <c:h val="0.1153704659868336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Converged'!$J$253:$J$272</c:f>
              <c:numCache>
                <c:formatCode>General</c:formatCode>
                <c:ptCount val="20"/>
                <c:pt idx="0">
                  <c:v>0.24342850000000002</c:v>
                </c:pt>
                <c:pt idx="1">
                  <c:v>0.23023290000000002</c:v>
                </c:pt>
                <c:pt idx="2">
                  <c:v>0.21060600000000002</c:v>
                </c:pt>
                <c:pt idx="3">
                  <c:v>0.1861235</c:v>
                </c:pt>
                <c:pt idx="4">
                  <c:v>0.16074850000000002</c:v>
                </c:pt>
                <c:pt idx="5">
                  <c:v>0.1371503</c:v>
                </c:pt>
                <c:pt idx="6">
                  <c:v>0.11534587</c:v>
                </c:pt>
                <c:pt idx="7">
                  <c:v>9.5621230000000002E-2</c:v>
                </c:pt>
                <c:pt idx="8">
                  <c:v>7.8456034999999993E-2</c:v>
                </c:pt>
                <c:pt idx="9">
                  <c:v>6.4341243000000006E-2</c:v>
                </c:pt>
                <c:pt idx="10">
                  <c:v>5.268834E-2</c:v>
                </c:pt>
                <c:pt idx="11">
                  <c:v>4.2794439999999996E-2</c:v>
                </c:pt>
                <c:pt idx="12">
                  <c:v>3.4689729999999995E-2</c:v>
                </c:pt>
                <c:pt idx="13">
                  <c:v>2.773865E-2</c:v>
                </c:pt>
                <c:pt idx="14">
                  <c:v>2.2037479999999998E-2</c:v>
                </c:pt>
                <c:pt idx="15">
                  <c:v>1.7663739999999997E-2</c:v>
                </c:pt>
                <c:pt idx="16">
                  <c:v>1.3833130000000001E-2</c:v>
                </c:pt>
                <c:pt idx="17">
                  <c:v>1.0724059999999999E-2</c:v>
                </c:pt>
                <c:pt idx="18">
                  <c:v>8.2373800000000007E-3</c:v>
                </c:pt>
                <c:pt idx="19">
                  <c:v>6.1551180000000002E-3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F-A341-90A0-98B329EAF517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Converged'!$E$253:$E$272</c:f>
              <c:numCache>
                <c:formatCode>General</c:formatCode>
                <c:ptCount val="20"/>
                <c:pt idx="0">
                  <c:v>-0.29045500000000002</c:v>
                </c:pt>
                <c:pt idx="1">
                  <c:v>-0.28843400000000002</c:v>
                </c:pt>
                <c:pt idx="2">
                  <c:v>-0.256776</c:v>
                </c:pt>
                <c:pt idx="3">
                  <c:v>-0.218832</c:v>
                </c:pt>
                <c:pt idx="4">
                  <c:v>-0.182562</c:v>
                </c:pt>
                <c:pt idx="5">
                  <c:v>-0.150564</c:v>
                </c:pt>
                <c:pt idx="6">
                  <c:v>-0.122756</c:v>
                </c:pt>
                <c:pt idx="7">
                  <c:v>-9.8991099999999999E-2</c:v>
                </c:pt>
                <c:pt idx="8">
                  <c:v>-7.9247499999999998E-2</c:v>
                </c:pt>
                <c:pt idx="9">
                  <c:v>-6.33711E-2</c:v>
                </c:pt>
                <c:pt idx="10">
                  <c:v>-5.0839599999999999E-2</c:v>
                </c:pt>
                <c:pt idx="11">
                  <c:v>-4.0491699999999999E-2</c:v>
                </c:pt>
                <c:pt idx="12">
                  <c:v>-3.2233699999999997E-2</c:v>
                </c:pt>
                <c:pt idx="13">
                  <c:v>-2.5357500000000002E-2</c:v>
                </c:pt>
                <c:pt idx="14">
                  <c:v>-1.9850699999999999E-2</c:v>
                </c:pt>
                <c:pt idx="15">
                  <c:v>-1.5684799999999999E-2</c:v>
                </c:pt>
                <c:pt idx="16">
                  <c:v>-1.21697E-2</c:v>
                </c:pt>
                <c:pt idx="17">
                  <c:v>-9.2973299999999995E-3</c:v>
                </c:pt>
                <c:pt idx="18">
                  <c:v>-7.0359300000000001E-3</c:v>
                </c:pt>
                <c:pt idx="19">
                  <c:v>-5.2222700000000002E-3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F-A341-90A0-98B329EAF517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Converged'!$K$253:$K$272</c:f>
              <c:numCache>
                <c:formatCode>General</c:formatCode>
                <c:ptCount val="20"/>
                <c:pt idx="0">
                  <c:v>0.53388350000000007</c:v>
                </c:pt>
                <c:pt idx="1">
                  <c:v>0.51866690000000004</c:v>
                </c:pt>
                <c:pt idx="2">
                  <c:v>0.46738200000000002</c:v>
                </c:pt>
                <c:pt idx="3">
                  <c:v>0.40495550000000002</c:v>
                </c:pt>
                <c:pt idx="4">
                  <c:v>0.34331050000000002</c:v>
                </c:pt>
                <c:pt idx="5">
                  <c:v>0.28771429999999998</c:v>
                </c:pt>
                <c:pt idx="6">
                  <c:v>0.23810186999999999</c:v>
                </c:pt>
                <c:pt idx="7">
                  <c:v>0.19461233</c:v>
                </c:pt>
                <c:pt idx="8">
                  <c:v>0.15770353500000001</c:v>
                </c:pt>
                <c:pt idx="9">
                  <c:v>0.12771234300000001</c:v>
                </c:pt>
                <c:pt idx="10">
                  <c:v>0.10352794</c:v>
                </c:pt>
                <c:pt idx="11">
                  <c:v>8.3286139999999995E-2</c:v>
                </c:pt>
                <c:pt idx="12">
                  <c:v>6.6923429999999992E-2</c:v>
                </c:pt>
                <c:pt idx="13">
                  <c:v>5.3096150000000002E-2</c:v>
                </c:pt>
                <c:pt idx="14">
                  <c:v>4.1888179999999997E-2</c:v>
                </c:pt>
                <c:pt idx="15">
                  <c:v>3.3348539999999996E-2</c:v>
                </c:pt>
                <c:pt idx="16">
                  <c:v>2.6002830000000001E-2</c:v>
                </c:pt>
                <c:pt idx="17">
                  <c:v>2.002139E-2</c:v>
                </c:pt>
                <c:pt idx="18">
                  <c:v>1.5273310000000002E-2</c:v>
                </c:pt>
                <c:pt idx="19">
                  <c:v>1.1377388E-2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2F-A341-90A0-98B329EAF517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2F-A341-90A0-98B329EA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  <c:min val="-0.6000000000000000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245653221918689"/>
          <c:y val="6.3207407245839425E-2"/>
          <c:w val="0.38998071669612727"/>
          <c:h val="0.2197888629572272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51174463225846E-2"/>
          <c:y val="6.7941952506596306E-2"/>
          <c:w val="0.53253551287507972"/>
          <c:h val="0.77737852890339931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Converged'!$J$253:$J$272</c:f>
              <c:numCache>
                <c:formatCode>General</c:formatCode>
                <c:ptCount val="20"/>
                <c:pt idx="0">
                  <c:v>0.2875318</c:v>
                </c:pt>
                <c:pt idx="1">
                  <c:v>0.32966660000000003</c:v>
                </c:pt>
                <c:pt idx="2">
                  <c:v>0.35375050000000002</c:v>
                </c:pt>
                <c:pt idx="3">
                  <c:v>0.3666411</c:v>
                </c:pt>
                <c:pt idx="4">
                  <c:v>0.36930250000000003</c:v>
                </c:pt>
                <c:pt idx="5">
                  <c:v>0.36638530000000002</c:v>
                </c:pt>
                <c:pt idx="6">
                  <c:v>0.35678480000000001</c:v>
                </c:pt>
                <c:pt idx="7">
                  <c:v>0.34350839999999999</c:v>
                </c:pt>
                <c:pt idx="8">
                  <c:v>0.32441769999999998</c:v>
                </c:pt>
                <c:pt idx="9">
                  <c:v>0.30554480000000001</c:v>
                </c:pt>
                <c:pt idx="10">
                  <c:v>0.286331</c:v>
                </c:pt>
                <c:pt idx="11">
                  <c:v>0.26531532000000002</c:v>
                </c:pt>
                <c:pt idx="12">
                  <c:v>0.24456546000000001</c:v>
                </c:pt>
                <c:pt idx="13">
                  <c:v>0.22280449999999999</c:v>
                </c:pt>
                <c:pt idx="14">
                  <c:v>0.20198373</c:v>
                </c:pt>
                <c:pt idx="15">
                  <c:v>0.17944395000000002</c:v>
                </c:pt>
                <c:pt idx="16">
                  <c:v>0.15750730000000002</c:v>
                </c:pt>
                <c:pt idx="17">
                  <c:v>0.13459683080000001</c:v>
                </c:pt>
                <c:pt idx="18">
                  <c:v>0.11068435</c:v>
                </c:pt>
                <c:pt idx="19">
                  <c:v>8.3446713500000005E-2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3-924C-BE52-1633818F36B5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Converged'!$E$253:$E$272</c:f>
              <c:numCache>
                <c:formatCode>General</c:formatCode>
                <c:ptCount val="20"/>
                <c:pt idx="0">
                  <c:v>-0.31301200000000001</c:v>
                </c:pt>
                <c:pt idx="1">
                  <c:v>-0.36911300000000002</c:v>
                </c:pt>
                <c:pt idx="2">
                  <c:v>-0.39391700000000002</c:v>
                </c:pt>
                <c:pt idx="3">
                  <c:v>-0.40343499999999999</c:v>
                </c:pt>
                <c:pt idx="4">
                  <c:v>-0.40243000000000001</c:v>
                </c:pt>
                <c:pt idx="5">
                  <c:v>-0.39497700000000002</c:v>
                </c:pt>
                <c:pt idx="6">
                  <c:v>-0.381027</c:v>
                </c:pt>
                <c:pt idx="7">
                  <c:v>-0.36382500000000001</c:v>
                </c:pt>
                <c:pt idx="8">
                  <c:v>-0.34139399999999998</c:v>
                </c:pt>
                <c:pt idx="9">
                  <c:v>-0.31942300000000001</c:v>
                </c:pt>
                <c:pt idx="10">
                  <c:v>-0.29711900000000002</c:v>
                </c:pt>
                <c:pt idx="11">
                  <c:v>-0.27409</c:v>
                </c:pt>
                <c:pt idx="12">
                  <c:v>-0.25119200000000003</c:v>
                </c:pt>
                <c:pt idx="13">
                  <c:v>-0.22762299999999999</c:v>
                </c:pt>
                <c:pt idx="14">
                  <c:v>-0.20544299999999999</c:v>
                </c:pt>
                <c:pt idx="15">
                  <c:v>-0.18168300000000001</c:v>
                </c:pt>
                <c:pt idx="16">
                  <c:v>-0.15867300000000001</c:v>
                </c:pt>
                <c:pt idx="17">
                  <c:v>-0.134634</c:v>
                </c:pt>
                <c:pt idx="18">
                  <c:v>-0.110165</c:v>
                </c:pt>
                <c:pt idx="19">
                  <c:v>-8.3463200000000001E-2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3-924C-BE52-1633818F36B5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Converged'!$K$253:$K$272</c:f>
              <c:numCache>
                <c:formatCode>General</c:formatCode>
                <c:ptCount val="20"/>
                <c:pt idx="0">
                  <c:v>0.60054380000000007</c:v>
                </c:pt>
                <c:pt idx="1">
                  <c:v>0.69877960000000006</c:v>
                </c:pt>
                <c:pt idx="2">
                  <c:v>0.74766750000000004</c:v>
                </c:pt>
                <c:pt idx="3">
                  <c:v>0.77007610000000004</c:v>
                </c:pt>
                <c:pt idx="4">
                  <c:v>0.77173250000000004</c:v>
                </c:pt>
                <c:pt idx="5">
                  <c:v>0.76136230000000005</c:v>
                </c:pt>
                <c:pt idx="6">
                  <c:v>0.73781180000000002</c:v>
                </c:pt>
                <c:pt idx="7">
                  <c:v>0.7073334</c:v>
                </c:pt>
                <c:pt idx="8">
                  <c:v>0.6658116999999999</c:v>
                </c:pt>
                <c:pt idx="9">
                  <c:v>0.62496780000000007</c:v>
                </c:pt>
                <c:pt idx="10">
                  <c:v>0.58345000000000002</c:v>
                </c:pt>
                <c:pt idx="11">
                  <c:v>0.53940531999999997</c:v>
                </c:pt>
                <c:pt idx="12">
                  <c:v>0.49575746000000004</c:v>
                </c:pt>
                <c:pt idx="13">
                  <c:v>0.45042749999999998</c:v>
                </c:pt>
                <c:pt idx="14">
                  <c:v>0.40742672999999996</c:v>
                </c:pt>
                <c:pt idx="15">
                  <c:v>0.36112695000000006</c:v>
                </c:pt>
                <c:pt idx="16">
                  <c:v>0.31618030000000003</c:v>
                </c:pt>
                <c:pt idx="17">
                  <c:v>0.26923083079999999</c:v>
                </c:pt>
                <c:pt idx="18">
                  <c:v>0.22084935</c:v>
                </c:pt>
                <c:pt idx="19">
                  <c:v>0.16690991350000001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3-924C-BE52-1633818F36B5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 Converged'!$E$4:$E$24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0.68329600000000001</c:v>
                </c:pt>
                <c:pt idx="2">
                  <c:v>0.57803199999999999</c:v>
                </c:pt>
                <c:pt idx="3">
                  <c:v>0.49777100000000002</c:v>
                </c:pt>
                <c:pt idx="4">
                  <c:v>0.43141699999999999</c:v>
                </c:pt>
                <c:pt idx="5">
                  <c:v>0.375085</c:v>
                </c:pt>
                <c:pt idx="6">
                  <c:v>0.32662400000000003</c:v>
                </c:pt>
                <c:pt idx="7">
                  <c:v>0.28449799999999997</c:v>
                </c:pt>
                <c:pt idx="8">
                  <c:v>0.24776599999999999</c:v>
                </c:pt>
                <c:pt idx="9">
                  <c:v>0.21562999999999999</c:v>
                </c:pt>
                <c:pt idx="10">
                  <c:v>0.187441</c:v>
                </c:pt>
                <c:pt idx="11">
                  <c:v>0.16275800000000001</c:v>
                </c:pt>
                <c:pt idx="12">
                  <c:v>0.140989</c:v>
                </c:pt>
                <c:pt idx="13">
                  <c:v>0.121638</c:v>
                </c:pt>
                <c:pt idx="14">
                  <c:v>0.104501</c:v>
                </c:pt>
                <c:pt idx="15">
                  <c:v>8.9095099999999997E-2</c:v>
                </c:pt>
                <c:pt idx="16">
                  <c:v>7.5242600000000007E-2</c:v>
                </c:pt>
                <c:pt idx="17">
                  <c:v>6.2629400000000002E-2</c:v>
                </c:pt>
                <c:pt idx="18">
                  <c:v>5.09784E-2</c:v>
                </c:pt>
                <c:pt idx="19">
                  <c:v>3.9912499999999997E-2</c:v>
                </c:pt>
                <c:pt idx="20">
                  <c:v>2.8782100000000001E-2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93-924C-BE52-1633818F3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692008938071928"/>
          <c:y val="7.9707658493907776E-2"/>
          <c:w val="0.31287540996667151"/>
          <c:h val="0.198228666538633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Converged'!$D$162:$D$181</c:f>
              <c:numCache>
                <c:formatCode>General</c:formatCode>
                <c:ptCount val="20"/>
                <c:pt idx="0">
                  <c:v>-4.5045999999999975E-2</c:v>
                </c:pt>
                <c:pt idx="1">
                  <c:v>-5.8176000000000005E-2</c:v>
                </c:pt>
                <c:pt idx="2">
                  <c:v>-4.6369800000000017E-2</c:v>
                </c:pt>
                <c:pt idx="3">
                  <c:v>-3.3044799999999985E-2</c:v>
                </c:pt>
                <c:pt idx="4">
                  <c:v>-2.1953E-2</c:v>
                </c:pt>
                <c:pt idx="5">
                  <c:v>-1.3525100000000012E-2</c:v>
                </c:pt>
                <c:pt idx="6">
                  <c:v>-7.560299999999992E-3</c:v>
                </c:pt>
                <c:pt idx="7">
                  <c:v>-3.473899999999995E-3</c:v>
                </c:pt>
                <c:pt idx="8">
                  <c:v>-8.0930000000000585E-4</c:v>
                </c:pt>
                <c:pt idx="9">
                  <c:v>8.3890000000000353E-4</c:v>
                </c:pt>
                <c:pt idx="10">
                  <c:v>1.7818900000000013E-3</c:v>
                </c:pt>
                <c:pt idx="11">
                  <c:v>2.2368800000000001E-3</c:v>
                </c:pt>
                <c:pt idx="12">
                  <c:v>2.3943599999999999E-3</c:v>
                </c:pt>
                <c:pt idx="13">
                  <c:v>2.3629600000000008E-3</c:v>
                </c:pt>
                <c:pt idx="14">
                  <c:v>2.2041699999999992E-3</c:v>
                </c:pt>
                <c:pt idx="15">
                  <c:v>1.987270000000001E-3</c:v>
                </c:pt>
                <c:pt idx="16">
                  <c:v>1.7424600000000004E-3</c:v>
                </c:pt>
                <c:pt idx="17">
                  <c:v>1.4952699999999995E-3</c:v>
                </c:pt>
                <c:pt idx="18">
                  <c:v>1.2446839999999998E-3</c:v>
                </c:pt>
                <c:pt idx="19">
                  <c:v>9.6976300000000001E-4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6-634C-B467-6A5A676EBB8C}"/>
            </c:ext>
          </c:extLst>
        </c:ser>
        <c:ser>
          <c:idx val="1"/>
          <c:order val="1"/>
          <c:tx>
            <c:v>Collided Residual-source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Converged'!$J$207:$J$226</c:f>
              <c:numCache>
                <c:formatCode>General</c:formatCode>
                <c:ptCount val="20"/>
                <c:pt idx="0">
                  <c:v>-4.5264600000000002E-2</c:v>
                </c:pt>
                <c:pt idx="1">
                  <c:v>-5.8194299999999997E-2</c:v>
                </c:pt>
                <c:pt idx="2">
                  <c:v>-4.63398E-2</c:v>
                </c:pt>
                <c:pt idx="3">
                  <c:v>-3.3134700000000003E-2</c:v>
                </c:pt>
                <c:pt idx="4">
                  <c:v>-2.1960199999999999E-2</c:v>
                </c:pt>
                <c:pt idx="5">
                  <c:v>-1.3572319999999999E-2</c:v>
                </c:pt>
                <c:pt idx="6">
                  <c:v>-7.5922100000000003E-3</c:v>
                </c:pt>
                <c:pt idx="7">
                  <c:v>-3.5416309999999999E-3</c:v>
                </c:pt>
                <c:pt idx="8">
                  <c:v>-8.500799999999998E-4</c:v>
                </c:pt>
                <c:pt idx="9">
                  <c:v>8.1595199999999989E-4</c:v>
                </c:pt>
                <c:pt idx="10">
                  <c:v>1.7655100000000001E-3</c:v>
                </c:pt>
                <c:pt idx="11">
                  <c:v>2.2394369999999999E-3</c:v>
                </c:pt>
                <c:pt idx="12">
                  <c:v>2.3746679999999999E-3</c:v>
                </c:pt>
                <c:pt idx="13">
                  <c:v>2.3514360000000002E-3</c:v>
                </c:pt>
                <c:pt idx="14">
                  <c:v>2.1980440000000001E-3</c:v>
                </c:pt>
                <c:pt idx="15">
                  <c:v>1.9756419999999997E-3</c:v>
                </c:pt>
                <c:pt idx="16">
                  <c:v>1.737251E-3</c:v>
                </c:pt>
                <c:pt idx="17">
                  <c:v>1.4797129999999999E-3</c:v>
                </c:pt>
                <c:pt idx="18">
                  <c:v>1.234579E-3</c:v>
                </c:pt>
                <c:pt idx="19">
                  <c:v>9.6009700000000003E-4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6-634C-B467-6A5A676EB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4676431465484292"/>
          <c:y val="0.58216789433578875"/>
          <c:w val="0.39716734607162302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6018433742293"/>
          <c:y val="5.4749241250504059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Converged'!$K$230:$K$249</c:f>
              <c:numCache>
                <c:formatCode>General</c:formatCode>
                <c:ptCount val="20"/>
                <c:pt idx="0">
                  <c:v>-2.5695000000000023E-2</c:v>
                </c:pt>
                <c:pt idx="1">
                  <c:v>-3.9869000000000043E-2</c:v>
                </c:pt>
                <c:pt idx="2">
                  <c:v>-4.0496000000000032E-2</c:v>
                </c:pt>
                <c:pt idx="3">
                  <c:v>-3.7324999999999997E-2</c:v>
                </c:pt>
                <c:pt idx="4">
                  <c:v>-3.2936000000000021E-2</c:v>
                </c:pt>
                <c:pt idx="5">
                  <c:v>-2.8338999999999948E-2</c:v>
                </c:pt>
                <c:pt idx="6">
                  <c:v>-2.407400000000004E-2</c:v>
                </c:pt>
                <c:pt idx="7">
                  <c:v>-2.0210000000000006E-2</c:v>
                </c:pt>
                <c:pt idx="8">
                  <c:v>-1.678300000000002E-2</c:v>
                </c:pt>
                <c:pt idx="9">
                  <c:v>-1.3774000000000008E-2</c:v>
                </c:pt>
                <c:pt idx="10">
                  <c:v>-1.1038999999999993E-2</c:v>
                </c:pt>
                <c:pt idx="11">
                  <c:v>-8.652999999999994E-3</c:v>
                </c:pt>
                <c:pt idx="12">
                  <c:v>-6.6599999999999993E-3</c:v>
                </c:pt>
                <c:pt idx="13">
                  <c:v>-4.8630000000000062E-3</c:v>
                </c:pt>
                <c:pt idx="14">
                  <c:v>-3.3889000000000002E-3</c:v>
                </c:pt>
                <c:pt idx="15">
                  <c:v>-2.0980999999999916E-3</c:v>
                </c:pt>
                <c:pt idx="16">
                  <c:v>-1.0205999999999965E-3</c:v>
                </c:pt>
                <c:pt idx="17">
                  <c:v>-1.7640000000000017E-4</c:v>
                </c:pt>
                <c:pt idx="18">
                  <c:v>2.921999999999994E-4</c:v>
                </c:pt>
                <c:pt idx="19">
                  <c:v>-6.2500000000000056E-5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7-E842-AB84-71659DAEC1DA}"/>
            </c:ext>
          </c:extLst>
        </c:ser>
        <c:ser>
          <c:idx val="1"/>
          <c:order val="1"/>
          <c:tx>
            <c:v>Collided Residual-source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Converged'!$J$207:$J$226</c:f>
              <c:numCache>
                <c:formatCode>General</c:formatCode>
                <c:ptCount val="20"/>
                <c:pt idx="0">
                  <c:v>-2.5337039999999998E-2</c:v>
                </c:pt>
                <c:pt idx="1">
                  <c:v>-3.9861199999999999E-2</c:v>
                </c:pt>
                <c:pt idx="2">
                  <c:v>-4.0436600000000003E-2</c:v>
                </c:pt>
                <c:pt idx="3">
                  <c:v>-3.7355600000000003E-2</c:v>
                </c:pt>
                <c:pt idx="4">
                  <c:v>-3.30938E-2</c:v>
                </c:pt>
                <c:pt idx="5">
                  <c:v>-2.8591200000000001E-2</c:v>
                </c:pt>
                <c:pt idx="6">
                  <c:v>-2.4302850000000001E-2</c:v>
                </c:pt>
                <c:pt idx="7">
                  <c:v>-2.036746E-2</c:v>
                </c:pt>
                <c:pt idx="8">
                  <c:v>-1.684925E-2</c:v>
                </c:pt>
                <c:pt idx="9">
                  <c:v>-1.3751726000000001E-2</c:v>
                </c:pt>
                <c:pt idx="10">
                  <c:v>-1.1062776E-2</c:v>
                </c:pt>
                <c:pt idx="11">
                  <c:v>-8.7249683000000001E-3</c:v>
                </c:pt>
                <c:pt idx="12">
                  <c:v>-6.7068709999999997E-3</c:v>
                </c:pt>
                <c:pt idx="13">
                  <c:v>-4.9595309999999997E-3</c:v>
                </c:pt>
                <c:pt idx="14">
                  <c:v>-3.4536850000000002E-3</c:v>
                </c:pt>
                <c:pt idx="15">
                  <c:v>-2.1635770000000003E-3</c:v>
                </c:pt>
                <c:pt idx="16">
                  <c:v>-1.0802440000000002E-3</c:v>
                </c:pt>
                <c:pt idx="17">
                  <c:v>-2.2545000000000009E-4</c:v>
                </c:pt>
                <c:pt idx="18">
                  <c:v>2.8475899999999999E-4</c:v>
                </c:pt>
                <c:pt idx="19">
                  <c:v>-1.23733E-4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7-E842-AB84-71659DAE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1.0000000000000002E-2"/>
          <c:min val="-7.0000000000000007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135796252212657"/>
          <c:y val="0.58352253131946896"/>
          <c:w val="0.41400460843557352"/>
          <c:h val="0.1131025381603835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Converged'!$J$275:$J$294</c:f>
              <c:numCache>
                <c:formatCode>General</c:formatCode>
                <c:ptCount val="20"/>
                <c:pt idx="0">
                  <c:v>2.4120000000000044E-4</c:v>
                </c:pt>
                <c:pt idx="1">
                  <c:v>1.4689999999999842E-4</c:v>
                </c:pt>
                <c:pt idx="2">
                  <c:v>1.8630000000000035E-4</c:v>
                </c:pt>
                <c:pt idx="3">
                  <c:v>1.5780000000000134E-4</c:v>
                </c:pt>
                <c:pt idx="4">
                  <c:v>2.7270000000000072E-4</c:v>
                </c:pt>
                <c:pt idx="5">
                  <c:v>3.1313999999999995E-4</c:v>
                </c:pt>
                <c:pt idx="6">
                  <c:v>3.9714999999999976E-4</c:v>
                </c:pt>
                <c:pt idx="7">
                  <c:v>5.6882999999999977E-4</c:v>
                </c:pt>
                <c:pt idx="8">
                  <c:v>9.0808000000000035E-4</c:v>
                </c:pt>
                <c:pt idx="9">
                  <c:v>1.1860819999999998E-3</c:v>
                </c:pt>
                <c:pt idx="10">
                  <c:v>1.3413799999999999E-3</c:v>
                </c:pt>
                <c:pt idx="11">
                  <c:v>1.424467E-3</c:v>
                </c:pt>
                <c:pt idx="12">
                  <c:v>1.3862600000000001E-3</c:v>
                </c:pt>
                <c:pt idx="13">
                  <c:v>1.3338040000000001E-3</c:v>
                </c:pt>
                <c:pt idx="14">
                  <c:v>1.23981E-3</c:v>
                </c:pt>
                <c:pt idx="15">
                  <c:v>1.1042370000000001E-3</c:v>
                </c:pt>
                <c:pt idx="16">
                  <c:v>9.7515999999999998E-4</c:v>
                </c:pt>
                <c:pt idx="17">
                  <c:v>8.1444199999999997E-4</c:v>
                </c:pt>
                <c:pt idx="18">
                  <c:v>6.6205400000000003E-4</c:v>
                </c:pt>
                <c:pt idx="19">
                  <c:v>4.8798999999999999E-4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7-0B45-A033-CBA77A3816F7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Converged'!$E$275:$E$294</c:f>
              <c:numCache>
                <c:formatCode>General</c:formatCode>
                <c:ptCount val="20"/>
                <c:pt idx="0">
                  <c:v>-1.42148E-2</c:v>
                </c:pt>
                <c:pt idx="1">
                  <c:v>-1.7742399999999998E-2</c:v>
                </c:pt>
                <c:pt idx="2">
                  <c:v>-1.66252E-2</c:v>
                </c:pt>
                <c:pt idx="3">
                  <c:v>-1.3887200000000001E-2</c:v>
                </c:pt>
                <c:pt idx="4">
                  <c:v>-1.07986E-2</c:v>
                </c:pt>
                <c:pt idx="5">
                  <c:v>-7.9611899999999999E-3</c:v>
                </c:pt>
                <c:pt idx="6">
                  <c:v>-5.6526199999999997E-3</c:v>
                </c:pt>
                <c:pt idx="7">
                  <c:v>-3.9806499999999996E-3</c:v>
                </c:pt>
                <c:pt idx="8">
                  <c:v>-2.8909500000000002E-3</c:v>
                </c:pt>
                <c:pt idx="9">
                  <c:v>-2.1438799999999999E-3</c:v>
                </c:pt>
                <c:pt idx="10">
                  <c:v>-1.5968899999999999E-3</c:v>
                </c:pt>
                <c:pt idx="11">
                  <c:v>-1.2156199999999999E-3</c:v>
                </c:pt>
                <c:pt idx="12">
                  <c:v>-9.1787200000000002E-4</c:v>
                </c:pt>
                <c:pt idx="13">
                  <c:v>-6.9771799999999995E-4</c:v>
                </c:pt>
                <c:pt idx="14">
                  <c:v>-5.4169600000000004E-4</c:v>
                </c:pt>
                <c:pt idx="15">
                  <c:v>-4.1392499999999999E-4</c:v>
                </c:pt>
                <c:pt idx="16">
                  <c:v>-3.2356900000000001E-4</c:v>
                </c:pt>
                <c:pt idx="17">
                  <c:v>-2.4232299999999999E-4</c:v>
                </c:pt>
                <c:pt idx="18">
                  <c:v>-1.79347E-4</c:v>
                </c:pt>
                <c:pt idx="19">
                  <c:v>-1.30445E-4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7-0B45-A033-CBA77A3816F7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Converged'!$K$275:$K$294</c:f>
              <c:numCache>
                <c:formatCode>General</c:formatCode>
                <c:ptCount val="20"/>
                <c:pt idx="0">
                  <c:v>1.4456E-2</c:v>
                </c:pt>
                <c:pt idx="1">
                  <c:v>1.7889299999999997E-2</c:v>
                </c:pt>
                <c:pt idx="2">
                  <c:v>1.68115E-2</c:v>
                </c:pt>
                <c:pt idx="3">
                  <c:v>1.4045000000000002E-2</c:v>
                </c:pt>
                <c:pt idx="4">
                  <c:v>1.1071300000000001E-2</c:v>
                </c:pt>
                <c:pt idx="5">
                  <c:v>8.2743299999999999E-3</c:v>
                </c:pt>
                <c:pt idx="6">
                  <c:v>6.0497699999999995E-3</c:v>
                </c:pt>
                <c:pt idx="7">
                  <c:v>4.5494799999999998E-3</c:v>
                </c:pt>
                <c:pt idx="8">
                  <c:v>3.7990300000000005E-3</c:v>
                </c:pt>
                <c:pt idx="9">
                  <c:v>3.3299619999999997E-3</c:v>
                </c:pt>
                <c:pt idx="10">
                  <c:v>2.9382699999999998E-3</c:v>
                </c:pt>
                <c:pt idx="11">
                  <c:v>2.6400870000000002E-3</c:v>
                </c:pt>
                <c:pt idx="12">
                  <c:v>2.304132E-3</c:v>
                </c:pt>
                <c:pt idx="13">
                  <c:v>2.031522E-3</c:v>
                </c:pt>
                <c:pt idx="14">
                  <c:v>1.781506E-3</c:v>
                </c:pt>
                <c:pt idx="15">
                  <c:v>1.518162E-3</c:v>
                </c:pt>
                <c:pt idx="16">
                  <c:v>1.298729E-3</c:v>
                </c:pt>
                <c:pt idx="17">
                  <c:v>1.0567649999999999E-3</c:v>
                </c:pt>
                <c:pt idx="18">
                  <c:v>8.4140100000000008E-4</c:v>
                </c:pt>
                <c:pt idx="19">
                  <c:v>6.1843499999999997E-4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7-0B45-A033-CBA77A3816F7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A7-0B45-A033-CBA77A38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0.60000000000000009"/>
        <c:crossBetween val="midCat"/>
      </c:valAx>
      <c:valAx>
        <c:axId val="88469881"/>
        <c:scaling>
          <c:orientation val="minMax"/>
          <c:max val="0.8"/>
          <c:min val="-0.6000000000000000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245653221918689"/>
          <c:y val="6.3207407245839425E-2"/>
          <c:w val="0.38998071669612727"/>
          <c:h val="0.2197888629572272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51174463225846E-2"/>
          <c:y val="6.7941952506596306E-2"/>
          <c:w val="0.53253551287507972"/>
          <c:h val="0.77737852890339931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Converged'!$J$275:$J$294</c:f>
              <c:numCache>
                <c:formatCode>General</c:formatCode>
                <c:ptCount val="20"/>
                <c:pt idx="0">
                  <c:v>1.1299999999998811E-5</c:v>
                </c:pt>
                <c:pt idx="1">
                  <c:v>2.2199999999999998E-5</c:v>
                </c:pt>
                <c:pt idx="2">
                  <c:v>-4.1300000000001058E-5</c:v>
                </c:pt>
                <c:pt idx="3">
                  <c:v>-6.2800000000001743E-5</c:v>
                </c:pt>
                <c:pt idx="4">
                  <c:v>-8.4000000000021557E-6</c:v>
                </c:pt>
                <c:pt idx="5">
                  <c:v>-1.9800000000000373E-5</c:v>
                </c:pt>
                <c:pt idx="6">
                  <c:v>-2.9000000000001247E-6</c:v>
                </c:pt>
                <c:pt idx="7">
                  <c:v>3.3000000000012186E-6</c:v>
                </c:pt>
                <c:pt idx="8">
                  <c:v>2.6099999999999388E-5</c:v>
                </c:pt>
                <c:pt idx="9">
                  <c:v>3.5099999999999715E-5</c:v>
                </c:pt>
                <c:pt idx="10">
                  <c:v>2.7100000000000388E-5</c:v>
                </c:pt>
                <c:pt idx="11">
                  <c:v>3.1000000000006717E-6</c:v>
                </c:pt>
                <c:pt idx="12">
                  <c:v>2.436000000000018E-5</c:v>
                </c:pt>
                <c:pt idx="13">
                  <c:v>2.4999999999998981E-6</c:v>
                </c:pt>
                <c:pt idx="14">
                  <c:v>2.4909999999999516E-5</c:v>
                </c:pt>
                <c:pt idx="15">
                  <c:v>3.0139999999999681E-5</c:v>
                </c:pt>
                <c:pt idx="16">
                  <c:v>1.7919999999999828E-5</c:v>
                </c:pt>
                <c:pt idx="17">
                  <c:v>2.9860000000000043E-5</c:v>
                </c:pt>
                <c:pt idx="18">
                  <c:v>4.4284000000000012E-5</c:v>
                </c:pt>
                <c:pt idx="19">
                  <c:v>1.4009999999999956E-5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D-3F4A-9426-217013C89808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Converged'!$E$275:$E$294</c:f>
              <c:numCache>
                <c:formatCode>General</c:formatCode>
                <c:ptCount val="20"/>
                <c:pt idx="0">
                  <c:v>-1.8109199999999999E-2</c:v>
                </c:pt>
                <c:pt idx="1">
                  <c:v>-2.5030799999999999E-2</c:v>
                </c:pt>
                <c:pt idx="2">
                  <c:v>-2.73843E-2</c:v>
                </c:pt>
                <c:pt idx="3">
                  <c:v>-2.7198799999999999E-2</c:v>
                </c:pt>
                <c:pt idx="4">
                  <c:v>-2.5665899999999998E-2</c:v>
                </c:pt>
                <c:pt idx="5">
                  <c:v>-2.33154E-2</c:v>
                </c:pt>
                <c:pt idx="6">
                  <c:v>-2.07063E-2</c:v>
                </c:pt>
                <c:pt idx="7">
                  <c:v>-1.8019400000000001E-2</c:v>
                </c:pt>
                <c:pt idx="8">
                  <c:v>-1.5436E-2</c:v>
                </c:pt>
                <c:pt idx="9">
                  <c:v>-1.30089E-2</c:v>
                </c:pt>
                <c:pt idx="10">
                  <c:v>-1.0788300000000001E-2</c:v>
                </c:pt>
                <c:pt idx="11">
                  <c:v>-8.7698700000000008E-3</c:v>
                </c:pt>
                <c:pt idx="12">
                  <c:v>-7.0243900000000001E-3</c:v>
                </c:pt>
                <c:pt idx="13">
                  <c:v>-5.4466499999999999E-3</c:v>
                </c:pt>
                <c:pt idx="14">
                  <c:v>-4.1198299999999997E-3</c:v>
                </c:pt>
                <c:pt idx="15">
                  <c:v>-2.9751999999999999E-3</c:v>
                </c:pt>
                <c:pt idx="16">
                  <c:v>-2.01293E-3</c:v>
                </c:pt>
                <c:pt idx="17">
                  <c:v>-1.2852300000000001E-3</c:v>
                </c:pt>
                <c:pt idx="18">
                  <c:v>-8.0868499999999996E-4</c:v>
                </c:pt>
                <c:pt idx="19">
                  <c:v>-5.8213099999999995E-4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D-3F4A-9426-217013C89808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Converged'!$K$275:$K$294</c:f>
              <c:numCache>
                <c:formatCode>General</c:formatCode>
                <c:ptCount val="20"/>
                <c:pt idx="0">
                  <c:v>1.8120499999999998E-2</c:v>
                </c:pt>
                <c:pt idx="1">
                  <c:v>2.5052999999999999E-2</c:v>
                </c:pt>
                <c:pt idx="2">
                  <c:v>2.7425600000000001E-2</c:v>
                </c:pt>
                <c:pt idx="3">
                  <c:v>2.72616E-2</c:v>
                </c:pt>
                <c:pt idx="4">
                  <c:v>2.5674300000000001E-2</c:v>
                </c:pt>
                <c:pt idx="5">
                  <c:v>2.33352E-2</c:v>
                </c:pt>
                <c:pt idx="6">
                  <c:v>2.0709200000000001E-2</c:v>
                </c:pt>
                <c:pt idx="7">
                  <c:v>1.8022700000000003E-2</c:v>
                </c:pt>
                <c:pt idx="8">
                  <c:v>1.5462099999999999E-2</c:v>
                </c:pt>
                <c:pt idx="9">
                  <c:v>1.3044E-2</c:v>
                </c:pt>
                <c:pt idx="10">
                  <c:v>1.0815400000000001E-2</c:v>
                </c:pt>
                <c:pt idx="11">
                  <c:v>8.7729700000000015E-3</c:v>
                </c:pt>
                <c:pt idx="12">
                  <c:v>7.0487500000000003E-3</c:v>
                </c:pt>
                <c:pt idx="13">
                  <c:v>5.4491499999999998E-3</c:v>
                </c:pt>
                <c:pt idx="14">
                  <c:v>4.1447399999999992E-3</c:v>
                </c:pt>
                <c:pt idx="15">
                  <c:v>3.0053399999999996E-3</c:v>
                </c:pt>
                <c:pt idx="16">
                  <c:v>2.0308499999999998E-3</c:v>
                </c:pt>
                <c:pt idx="17">
                  <c:v>1.3150900000000001E-3</c:v>
                </c:pt>
                <c:pt idx="18">
                  <c:v>8.5296899999999997E-4</c:v>
                </c:pt>
                <c:pt idx="19">
                  <c:v>5.961409999999999E-4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2D-3F4A-9426-217013C89808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 Converged'!$E$4:$E$24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0.68329600000000001</c:v>
                </c:pt>
                <c:pt idx="2">
                  <c:v>0.57803199999999999</c:v>
                </c:pt>
                <c:pt idx="3">
                  <c:v>0.49777100000000002</c:v>
                </c:pt>
                <c:pt idx="4">
                  <c:v>0.43141699999999999</c:v>
                </c:pt>
                <c:pt idx="5">
                  <c:v>0.375085</c:v>
                </c:pt>
                <c:pt idx="6">
                  <c:v>0.32662400000000003</c:v>
                </c:pt>
                <c:pt idx="7">
                  <c:v>0.28449799999999997</c:v>
                </c:pt>
                <c:pt idx="8">
                  <c:v>0.24776599999999999</c:v>
                </c:pt>
                <c:pt idx="9">
                  <c:v>0.21562999999999999</c:v>
                </c:pt>
                <c:pt idx="10">
                  <c:v>0.187441</c:v>
                </c:pt>
                <c:pt idx="11">
                  <c:v>0.16275800000000001</c:v>
                </c:pt>
                <c:pt idx="12">
                  <c:v>0.140989</c:v>
                </c:pt>
                <c:pt idx="13">
                  <c:v>0.121638</c:v>
                </c:pt>
                <c:pt idx="14">
                  <c:v>0.104501</c:v>
                </c:pt>
                <c:pt idx="15">
                  <c:v>8.9095099999999997E-2</c:v>
                </c:pt>
                <c:pt idx="16">
                  <c:v>7.5242600000000007E-2</c:v>
                </c:pt>
                <c:pt idx="17">
                  <c:v>6.2629400000000002E-2</c:v>
                </c:pt>
                <c:pt idx="18">
                  <c:v>5.09784E-2</c:v>
                </c:pt>
                <c:pt idx="19">
                  <c:v>3.9912499999999997E-2</c:v>
                </c:pt>
                <c:pt idx="20">
                  <c:v>2.8782100000000001E-2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2D-3F4A-9426-217013C8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0.60000000000000009"/>
        <c:crossBetween val="midCat"/>
      </c:valAx>
      <c:valAx>
        <c:axId val="88469881"/>
        <c:scaling>
          <c:orientation val="minMax"/>
          <c:max val="0.8"/>
          <c:min val="-0.6000000000000000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692008938071928"/>
          <c:y val="7.9707658493907776E-2"/>
          <c:w val="0.31287540996667151"/>
          <c:h val="0.198228666538633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noFill/>
              <a:ln w="12700"/>
            </c:spPr>
          </c:marker>
          <c:dPt>
            <c:idx val="6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2-4ACE-2C4F-AFEE-50C84F208BC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'C0.5'!$E$5:$E$24</c:f>
              <c:numCache>
                <c:formatCode>General</c:formatCode>
                <c:ptCount val="20"/>
                <c:pt idx="0">
                  <c:v>0.457785</c:v>
                </c:pt>
                <c:pt idx="1">
                  <c:v>0.31353599999999998</c:v>
                </c:pt>
                <c:pt idx="2">
                  <c:v>0.22719800000000001</c:v>
                </c:pt>
                <c:pt idx="3">
                  <c:v>0.16836799999999999</c:v>
                </c:pt>
                <c:pt idx="4">
                  <c:v>0.12635399999999999</c:v>
                </c:pt>
                <c:pt idx="5">
                  <c:v>9.5601099999999994E-2</c:v>
                </c:pt>
                <c:pt idx="6">
                  <c:v>7.2818400000000005E-2</c:v>
                </c:pt>
                <c:pt idx="7">
                  <c:v>5.5692999999999999E-2</c:v>
                </c:pt>
                <c:pt idx="8">
                  <c:v>4.2711499999999999E-2</c:v>
                </c:pt>
                <c:pt idx="9">
                  <c:v>3.28981E-2</c:v>
                </c:pt>
                <c:pt idx="10">
                  <c:v>2.53379E-2</c:v>
                </c:pt>
                <c:pt idx="11">
                  <c:v>1.95777E-2</c:v>
                </c:pt>
                <c:pt idx="12">
                  <c:v>1.51574E-2</c:v>
                </c:pt>
                <c:pt idx="13">
                  <c:v>1.1756900000000001E-2</c:v>
                </c:pt>
                <c:pt idx="14">
                  <c:v>9.1119100000000008E-3</c:v>
                </c:pt>
                <c:pt idx="15">
                  <c:v>7.0271800000000001E-3</c:v>
                </c:pt>
                <c:pt idx="16">
                  <c:v>5.4227900000000002E-3</c:v>
                </c:pt>
                <c:pt idx="17">
                  <c:v>4.1523799999999998E-3</c:v>
                </c:pt>
                <c:pt idx="18">
                  <c:v>3.1255599999999999E-3</c:v>
                </c:pt>
                <c:pt idx="19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E-2C4F-AFEE-50C84F208BC1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E-2C4F-AFEE-50C84F208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1.85"/>
          <c:min val="1.4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1"/>
          <c:min val="6.0000000000000012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solidFill>
        <a:schemeClr val="tx1"/>
      </a:solidFill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'C0.5'!$I$50:$I$69</c:f>
              <c:numCache>
                <c:formatCode>General</c:formatCode>
                <c:ptCount val="20"/>
                <c:pt idx="0">
                  <c:v>-4.7019999999999951E-2</c:v>
                </c:pt>
                <c:pt idx="1">
                  <c:v>-5.8080999999999994E-2</c:v>
                </c:pt>
                <c:pt idx="2">
                  <c:v>-4.6371999999999969E-2</c:v>
                </c:pt>
                <c:pt idx="3">
                  <c:v>-3.3022999999999997E-2</c:v>
                </c:pt>
                <c:pt idx="4">
                  <c:v>-2.1901000000000004E-2</c:v>
                </c:pt>
                <c:pt idx="5">
                  <c:v>-1.3537900000000005E-2</c:v>
                </c:pt>
                <c:pt idx="6">
                  <c:v>-7.5237999999999972E-3</c:v>
                </c:pt>
                <c:pt idx="7">
                  <c:v>-3.4495999999999971E-3</c:v>
                </c:pt>
                <c:pt idx="8">
                  <c:v>-8.2399999999999834E-4</c:v>
                </c:pt>
                <c:pt idx="9">
                  <c:v>8.5299999999999959E-4</c:v>
                </c:pt>
                <c:pt idx="10">
                  <c:v>1.7530000000000011E-3</c:v>
                </c:pt>
                <c:pt idx="11">
                  <c:v>2.2228999999999999E-3</c:v>
                </c:pt>
                <c:pt idx="12">
                  <c:v>2.3915999999999989E-3</c:v>
                </c:pt>
                <c:pt idx="13">
                  <c:v>2.3729300000000005E-3</c:v>
                </c:pt>
                <c:pt idx="14">
                  <c:v>2.2225200000000013E-3</c:v>
                </c:pt>
                <c:pt idx="15">
                  <c:v>1.9809400000000005E-3</c:v>
                </c:pt>
                <c:pt idx="16">
                  <c:v>1.7425500000000003E-3</c:v>
                </c:pt>
                <c:pt idx="17">
                  <c:v>1.4901299999999997E-3</c:v>
                </c:pt>
                <c:pt idx="18">
                  <c:v>1.2295499999999998E-3</c:v>
                </c:pt>
                <c:pt idx="19">
                  <c:v>9.5852000000000003E-4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E043-B447-916248DBE740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'C0.5'!$L$95:$L$114</c:f>
              <c:numCache>
                <c:formatCode>General</c:formatCode>
                <c:ptCount val="20"/>
                <c:pt idx="0">
                  <c:v>-4.7963800000000001E-2</c:v>
                </c:pt>
                <c:pt idx="1">
                  <c:v>-5.9348900000000003E-2</c:v>
                </c:pt>
                <c:pt idx="2">
                  <c:v>-4.8212699999999997E-2</c:v>
                </c:pt>
                <c:pt idx="3">
                  <c:v>-3.07703E-2</c:v>
                </c:pt>
                <c:pt idx="4">
                  <c:v>-2.08945E-2</c:v>
                </c:pt>
                <c:pt idx="5">
                  <c:v>-1.2300999999999999E-2</c:v>
                </c:pt>
                <c:pt idx="6">
                  <c:v>-5.7977699999999998E-3</c:v>
                </c:pt>
                <c:pt idx="7">
                  <c:v>-3.4930500000000001E-3</c:v>
                </c:pt>
                <c:pt idx="8">
                  <c:v>-2.9009499999999998E-4</c:v>
                </c:pt>
                <c:pt idx="9">
                  <c:v>4.4606499999999999E-4</c:v>
                </c:pt>
                <c:pt idx="10">
                  <c:v>1.4080900000000001E-3</c:v>
                </c:pt>
                <c:pt idx="11">
                  <c:v>1.77808E-3</c:v>
                </c:pt>
                <c:pt idx="12">
                  <c:v>2.2157000000000001E-3</c:v>
                </c:pt>
                <c:pt idx="13">
                  <c:v>1.7308099999999999E-3</c:v>
                </c:pt>
                <c:pt idx="14">
                  <c:v>1.6399100000000001E-3</c:v>
                </c:pt>
                <c:pt idx="15">
                  <c:v>1.70622E-3</c:v>
                </c:pt>
                <c:pt idx="16">
                  <c:v>1.5907199999999999E-3</c:v>
                </c:pt>
                <c:pt idx="17">
                  <c:v>1.34431E-3</c:v>
                </c:pt>
                <c:pt idx="18">
                  <c:v>1.16445E-3</c:v>
                </c:pt>
                <c:pt idx="19">
                  <c:v>7.5060299999999997E-4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D-E043-B447-916248DB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'C0.5'!$J$253:$J$272</c:f>
              <c:numCache>
                <c:formatCode>General</c:formatCode>
                <c:ptCount val="20"/>
                <c:pt idx="0">
                  <c:v>0.24249120000000002</c:v>
                </c:pt>
                <c:pt idx="1">
                  <c:v>0.22908510000000001</c:v>
                </c:pt>
                <c:pt idx="2">
                  <c:v>0.20856330000000001</c:v>
                </c:pt>
                <c:pt idx="3">
                  <c:v>0.1880617</c:v>
                </c:pt>
                <c:pt idx="4">
                  <c:v>0.16166749999999999</c:v>
                </c:pt>
                <c:pt idx="5">
                  <c:v>0.138263</c:v>
                </c:pt>
                <c:pt idx="6">
                  <c:v>0.11695823000000001</c:v>
                </c:pt>
                <c:pt idx="7">
                  <c:v>9.5498050000000001E-2</c:v>
                </c:pt>
                <c:pt idx="8">
                  <c:v>7.8957404999999994E-2</c:v>
                </c:pt>
                <c:pt idx="9">
                  <c:v>6.3817164999999995E-2</c:v>
                </c:pt>
                <c:pt idx="10">
                  <c:v>5.2247689999999999E-2</c:v>
                </c:pt>
                <c:pt idx="11">
                  <c:v>4.226978E-2</c:v>
                </c:pt>
                <c:pt idx="12">
                  <c:v>3.4449399999999998E-2</c:v>
                </c:pt>
                <c:pt idx="13">
                  <c:v>2.7088310000000001E-2</c:v>
                </c:pt>
                <c:pt idx="14">
                  <c:v>2.149061E-2</c:v>
                </c:pt>
                <c:pt idx="15">
                  <c:v>1.739102E-2</c:v>
                </c:pt>
                <c:pt idx="16">
                  <c:v>1.3760420000000001E-2</c:v>
                </c:pt>
                <c:pt idx="17">
                  <c:v>1.0641639999999999E-2</c:v>
                </c:pt>
                <c:pt idx="18">
                  <c:v>8.2003800000000002E-3</c:v>
                </c:pt>
                <c:pt idx="19">
                  <c:v>5.9728730000000001E-3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5-6645-B564-9DC013219832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'C0.5'!$E$253:$E$272</c:f>
              <c:numCache>
                <c:formatCode>General</c:formatCode>
                <c:ptCount val="20"/>
                <c:pt idx="0">
                  <c:v>-0.29045500000000002</c:v>
                </c:pt>
                <c:pt idx="1">
                  <c:v>-0.28843400000000002</c:v>
                </c:pt>
                <c:pt idx="2">
                  <c:v>-0.256776</c:v>
                </c:pt>
                <c:pt idx="3">
                  <c:v>-0.218832</c:v>
                </c:pt>
                <c:pt idx="4">
                  <c:v>-0.182562</c:v>
                </c:pt>
                <c:pt idx="5">
                  <c:v>-0.150564</c:v>
                </c:pt>
                <c:pt idx="6">
                  <c:v>-0.122756</c:v>
                </c:pt>
                <c:pt idx="7">
                  <c:v>-9.8991099999999999E-2</c:v>
                </c:pt>
                <c:pt idx="8">
                  <c:v>-7.9247499999999998E-2</c:v>
                </c:pt>
                <c:pt idx="9">
                  <c:v>-6.33711E-2</c:v>
                </c:pt>
                <c:pt idx="10">
                  <c:v>-5.0839599999999999E-2</c:v>
                </c:pt>
                <c:pt idx="11">
                  <c:v>-4.0491699999999999E-2</c:v>
                </c:pt>
                <c:pt idx="12">
                  <c:v>-3.2233699999999997E-2</c:v>
                </c:pt>
                <c:pt idx="13">
                  <c:v>-2.5357500000000002E-2</c:v>
                </c:pt>
                <c:pt idx="14">
                  <c:v>-1.9850699999999999E-2</c:v>
                </c:pt>
                <c:pt idx="15">
                  <c:v>-1.5684799999999999E-2</c:v>
                </c:pt>
                <c:pt idx="16">
                  <c:v>-1.21697E-2</c:v>
                </c:pt>
                <c:pt idx="17">
                  <c:v>-9.2973299999999995E-3</c:v>
                </c:pt>
                <c:pt idx="18">
                  <c:v>-7.0359300000000001E-3</c:v>
                </c:pt>
                <c:pt idx="19">
                  <c:v>-5.2222700000000002E-3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5-6645-B564-9DC013219832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'C0.5'!$K$253:$K$272</c:f>
              <c:numCache>
                <c:formatCode>General</c:formatCode>
                <c:ptCount val="20"/>
                <c:pt idx="0">
                  <c:v>0.53294620000000004</c:v>
                </c:pt>
                <c:pt idx="1">
                  <c:v>0.51751910000000001</c:v>
                </c:pt>
                <c:pt idx="2">
                  <c:v>0.46533930000000001</c:v>
                </c:pt>
                <c:pt idx="3">
                  <c:v>0.40689370000000002</c:v>
                </c:pt>
                <c:pt idx="4">
                  <c:v>0.34422949999999997</c:v>
                </c:pt>
                <c:pt idx="5">
                  <c:v>0.288827</c:v>
                </c:pt>
                <c:pt idx="6">
                  <c:v>0.23971423000000003</c:v>
                </c:pt>
                <c:pt idx="7">
                  <c:v>0.19448915</c:v>
                </c:pt>
                <c:pt idx="8">
                  <c:v>0.15820490500000001</c:v>
                </c:pt>
                <c:pt idx="9">
                  <c:v>0.12718826499999999</c:v>
                </c:pt>
                <c:pt idx="10">
                  <c:v>0.10308729</c:v>
                </c:pt>
                <c:pt idx="11">
                  <c:v>8.2761479999999998E-2</c:v>
                </c:pt>
                <c:pt idx="12">
                  <c:v>6.6683099999999995E-2</c:v>
                </c:pt>
                <c:pt idx="13">
                  <c:v>5.2445810000000002E-2</c:v>
                </c:pt>
                <c:pt idx="14">
                  <c:v>4.1341309999999999E-2</c:v>
                </c:pt>
                <c:pt idx="15">
                  <c:v>3.3075819999999999E-2</c:v>
                </c:pt>
                <c:pt idx="16">
                  <c:v>2.5930120000000001E-2</c:v>
                </c:pt>
                <c:pt idx="17">
                  <c:v>1.993897E-2</c:v>
                </c:pt>
                <c:pt idx="18">
                  <c:v>1.5236309999999999E-2</c:v>
                </c:pt>
                <c:pt idx="19">
                  <c:v>1.1195143000000001E-2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5-6645-B564-9DC013219832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5-6645-B564-9DC01321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0630717956208259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'C0.5'!$J$275:$J$294</c:f>
              <c:numCache>
                <c:formatCode>General</c:formatCode>
                <c:ptCount val="20"/>
                <c:pt idx="0">
                  <c:v>2.4120000000000044E-4</c:v>
                </c:pt>
                <c:pt idx="1">
                  <c:v>1.4689999999999842E-4</c:v>
                </c:pt>
                <c:pt idx="2">
                  <c:v>1.8630000000000035E-4</c:v>
                </c:pt>
                <c:pt idx="3">
                  <c:v>1.5780000000000134E-4</c:v>
                </c:pt>
                <c:pt idx="4">
                  <c:v>2.7270000000000072E-4</c:v>
                </c:pt>
                <c:pt idx="5">
                  <c:v>3.1313999999999995E-4</c:v>
                </c:pt>
                <c:pt idx="6">
                  <c:v>3.9714999999999976E-4</c:v>
                </c:pt>
                <c:pt idx="7">
                  <c:v>5.6882999999999977E-4</c:v>
                </c:pt>
                <c:pt idx="8">
                  <c:v>9.0808000000000035E-4</c:v>
                </c:pt>
                <c:pt idx="9">
                  <c:v>1.1860819999999998E-3</c:v>
                </c:pt>
                <c:pt idx="10">
                  <c:v>1.3413799999999999E-3</c:v>
                </c:pt>
                <c:pt idx="11">
                  <c:v>1.424467E-3</c:v>
                </c:pt>
                <c:pt idx="12">
                  <c:v>1.3862600000000001E-3</c:v>
                </c:pt>
                <c:pt idx="13">
                  <c:v>1.3338040000000001E-3</c:v>
                </c:pt>
                <c:pt idx="14">
                  <c:v>1.23981E-3</c:v>
                </c:pt>
                <c:pt idx="15">
                  <c:v>1.1042370000000001E-3</c:v>
                </c:pt>
                <c:pt idx="16">
                  <c:v>9.7515999999999998E-4</c:v>
                </c:pt>
                <c:pt idx="17">
                  <c:v>8.1444199999999997E-4</c:v>
                </c:pt>
                <c:pt idx="18">
                  <c:v>6.6205400000000003E-4</c:v>
                </c:pt>
                <c:pt idx="19">
                  <c:v>4.8798999999999999E-4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2-B741-8422-F79FBED7D140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'C0.5'!$E$275:$E$294</c:f>
              <c:numCache>
                <c:formatCode>General</c:formatCode>
                <c:ptCount val="20"/>
                <c:pt idx="0">
                  <c:v>-1.42148E-2</c:v>
                </c:pt>
                <c:pt idx="1">
                  <c:v>-1.7742399999999998E-2</c:v>
                </c:pt>
                <c:pt idx="2">
                  <c:v>-1.66252E-2</c:v>
                </c:pt>
                <c:pt idx="3">
                  <c:v>-1.3887200000000001E-2</c:v>
                </c:pt>
                <c:pt idx="4">
                  <c:v>-1.07986E-2</c:v>
                </c:pt>
                <c:pt idx="5">
                  <c:v>-7.9611899999999999E-3</c:v>
                </c:pt>
                <c:pt idx="6">
                  <c:v>-5.6526199999999997E-3</c:v>
                </c:pt>
                <c:pt idx="7">
                  <c:v>-3.9806499999999996E-3</c:v>
                </c:pt>
                <c:pt idx="8">
                  <c:v>-2.8909500000000002E-3</c:v>
                </c:pt>
                <c:pt idx="9">
                  <c:v>-2.1438799999999999E-3</c:v>
                </c:pt>
                <c:pt idx="10">
                  <c:v>-1.5968899999999999E-3</c:v>
                </c:pt>
                <c:pt idx="11">
                  <c:v>-1.2156199999999999E-3</c:v>
                </c:pt>
                <c:pt idx="12">
                  <c:v>-9.1787200000000002E-4</c:v>
                </c:pt>
                <c:pt idx="13">
                  <c:v>-6.9771799999999995E-4</c:v>
                </c:pt>
                <c:pt idx="14">
                  <c:v>-5.4169600000000004E-4</c:v>
                </c:pt>
                <c:pt idx="15">
                  <c:v>-4.1392499999999999E-4</c:v>
                </c:pt>
                <c:pt idx="16">
                  <c:v>-3.2356900000000001E-4</c:v>
                </c:pt>
                <c:pt idx="17">
                  <c:v>-2.4232299999999999E-4</c:v>
                </c:pt>
                <c:pt idx="18">
                  <c:v>-1.79347E-4</c:v>
                </c:pt>
                <c:pt idx="19">
                  <c:v>-1.30445E-4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2-B741-8422-F79FBED7D140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'C0.5'!$K$275:$K$294</c:f>
              <c:numCache>
                <c:formatCode>General</c:formatCode>
                <c:ptCount val="20"/>
                <c:pt idx="0">
                  <c:v>1.4456E-2</c:v>
                </c:pt>
                <c:pt idx="1">
                  <c:v>1.7889299999999997E-2</c:v>
                </c:pt>
                <c:pt idx="2">
                  <c:v>1.68115E-2</c:v>
                </c:pt>
                <c:pt idx="3">
                  <c:v>1.4045000000000002E-2</c:v>
                </c:pt>
                <c:pt idx="4">
                  <c:v>1.1071300000000001E-2</c:v>
                </c:pt>
                <c:pt idx="5">
                  <c:v>8.2743299999999999E-3</c:v>
                </c:pt>
                <c:pt idx="6">
                  <c:v>6.0497699999999995E-3</c:v>
                </c:pt>
                <c:pt idx="7">
                  <c:v>4.5494799999999998E-3</c:v>
                </c:pt>
                <c:pt idx="8">
                  <c:v>3.7990300000000005E-3</c:v>
                </c:pt>
                <c:pt idx="9">
                  <c:v>3.3299619999999997E-3</c:v>
                </c:pt>
                <c:pt idx="10">
                  <c:v>2.9382699999999998E-3</c:v>
                </c:pt>
                <c:pt idx="11">
                  <c:v>2.6400870000000002E-3</c:v>
                </c:pt>
                <c:pt idx="12">
                  <c:v>2.304132E-3</c:v>
                </c:pt>
                <c:pt idx="13">
                  <c:v>2.031522E-3</c:v>
                </c:pt>
                <c:pt idx="14">
                  <c:v>1.781506E-3</c:v>
                </c:pt>
                <c:pt idx="15">
                  <c:v>1.518162E-3</c:v>
                </c:pt>
                <c:pt idx="16">
                  <c:v>1.298729E-3</c:v>
                </c:pt>
                <c:pt idx="17">
                  <c:v>1.0567649999999999E-3</c:v>
                </c:pt>
                <c:pt idx="18">
                  <c:v>8.4140100000000008E-4</c:v>
                </c:pt>
                <c:pt idx="19">
                  <c:v>6.1843499999999997E-4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2-B741-8422-F79FBED7D140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B741-8422-F79FBED7D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Converged'!$E$5:$E$24</c:f>
              <c:numCache>
                <c:formatCode>General</c:formatCode>
                <c:ptCount val="20"/>
                <c:pt idx="0">
                  <c:v>0.45780100000000001</c:v>
                </c:pt>
                <c:pt idx="1">
                  <c:v>0.31352999999999998</c:v>
                </c:pt>
                <c:pt idx="2">
                  <c:v>0.227302</c:v>
                </c:pt>
                <c:pt idx="3">
                  <c:v>0.168434</c:v>
                </c:pt>
                <c:pt idx="4">
                  <c:v>0.12640299999999999</c:v>
                </c:pt>
                <c:pt idx="5">
                  <c:v>9.5647499999999996E-2</c:v>
                </c:pt>
                <c:pt idx="6">
                  <c:v>7.2847400000000007E-2</c:v>
                </c:pt>
                <c:pt idx="7">
                  <c:v>5.5690700000000003E-2</c:v>
                </c:pt>
                <c:pt idx="8">
                  <c:v>4.27185E-2</c:v>
                </c:pt>
                <c:pt idx="9">
                  <c:v>3.2887300000000001E-2</c:v>
                </c:pt>
                <c:pt idx="10">
                  <c:v>2.5351599999999998E-2</c:v>
                </c:pt>
                <c:pt idx="11">
                  <c:v>1.9592499999999999E-2</c:v>
                </c:pt>
                <c:pt idx="12">
                  <c:v>1.5171199999999999E-2</c:v>
                </c:pt>
                <c:pt idx="13">
                  <c:v>1.1750399999999999E-2</c:v>
                </c:pt>
                <c:pt idx="14">
                  <c:v>9.1117300000000002E-3</c:v>
                </c:pt>
                <c:pt idx="15">
                  <c:v>7.03537E-3</c:v>
                </c:pt>
                <c:pt idx="16">
                  <c:v>5.4327999999999998E-3</c:v>
                </c:pt>
                <c:pt idx="17">
                  <c:v>4.1589799999999996E-3</c:v>
                </c:pt>
                <c:pt idx="18">
                  <c:v>3.1288499999999999E-3</c:v>
                </c:pt>
                <c:pt idx="19">
                  <c:v>2.2731600000000002E-3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9-AE4D-B982-BA2A33B822D1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9-AE4D-B982-BA2A33B822D1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SnAvg!$H$1:$H$20</c:f>
              <c:numCache>
                <c:formatCode>General</c:formatCode>
                <c:ptCount val="20"/>
                <c:pt idx="0">
                  <c:v>0.50480499999999995</c:v>
                </c:pt>
                <c:pt idx="1">
                  <c:v>0.37161699999999998</c:v>
                </c:pt>
                <c:pt idx="2">
                  <c:v>0.27356999999999998</c:v>
                </c:pt>
                <c:pt idx="3">
                  <c:v>0.20139099999999999</c:v>
                </c:pt>
                <c:pt idx="4">
                  <c:v>0.148255</c:v>
                </c:pt>
                <c:pt idx="5">
                  <c:v>0.109139</c:v>
                </c:pt>
                <c:pt idx="6">
                  <c:v>8.0342200000000003E-2</c:v>
                </c:pt>
                <c:pt idx="7">
                  <c:v>5.9142599999999997E-2</c:v>
                </c:pt>
                <c:pt idx="8">
                  <c:v>4.3535499999999998E-2</c:v>
                </c:pt>
                <c:pt idx="9">
                  <c:v>3.20451E-2</c:v>
                </c:pt>
                <c:pt idx="10">
                  <c:v>2.3584899999999999E-2</c:v>
                </c:pt>
                <c:pt idx="11">
                  <c:v>1.73548E-2</c:v>
                </c:pt>
                <c:pt idx="12">
                  <c:v>1.2765800000000001E-2</c:v>
                </c:pt>
                <c:pt idx="13">
                  <c:v>9.3839700000000002E-3</c:v>
                </c:pt>
                <c:pt idx="14">
                  <c:v>6.8893899999999996E-3</c:v>
                </c:pt>
                <c:pt idx="15">
                  <c:v>5.0462399999999996E-3</c:v>
                </c:pt>
                <c:pt idx="16">
                  <c:v>3.68024E-3</c:v>
                </c:pt>
                <c:pt idx="17">
                  <c:v>2.6622500000000001E-3</c:v>
                </c:pt>
                <c:pt idx="18">
                  <c:v>1.8960100000000001E-3</c:v>
                </c:pt>
                <c:pt idx="19">
                  <c:v>1.3091000000000001E-3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9-AE4D-B982-BA2A33B822D1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29-AE4D-B982-BA2A33B822D1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9-AE4D-B982-BA2A33B822D1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Converged'!$E$140:$E$159</c:f>
              <c:numCache>
                <c:formatCode>General</c:formatCode>
                <c:ptCount val="20"/>
                <c:pt idx="0">
                  <c:v>0.10741299999999999</c:v>
                </c:pt>
                <c:pt idx="1">
                  <c:v>0.10753600000000001</c:v>
                </c:pt>
                <c:pt idx="2">
                  <c:v>9.3697199999999994E-2</c:v>
                </c:pt>
                <c:pt idx="3">
                  <c:v>7.8329700000000002E-2</c:v>
                </c:pt>
                <c:pt idx="4">
                  <c:v>6.4160999999999996E-2</c:v>
                </c:pt>
                <c:pt idx="5">
                  <c:v>5.20201E-2</c:v>
                </c:pt>
                <c:pt idx="6">
                  <c:v>4.1834299999999998E-2</c:v>
                </c:pt>
                <c:pt idx="7">
                  <c:v>3.3495700000000003E-2</c:v>
                </c:pt>
                <c:pt idx="8">
                  <c:v>2.6721999999999999E-2</c:v>
                </c:pt>
                <c:pt idx="9">
                  <c:v>2.1261800000000001E-2</c:v>
                </c:pt>
                <c:pt idx="10">
                  <c:v>1.6883499999999999E-2</c:v>
                </c:pt>
                <c:pt idx="11">
                  <c:v>1.33724E-2</c:v>
                </c:pt>
                <c:pt idx="12">
                  <c:v>1.05834E-2</c:v>
                </c:pt>
                <c:pt idx="13">
                  <c:v>8.3677100000000004E-3</c:v>
                </c:pt>
                <c:pt idx="14">
                  <c:v>6.5912200000000001E-3</c:v>
                </c:pt>
                <c:pt idx="15">
                  <c:v>5.1756600000000003E-3</c:v>
                </c:pt>
                <c:pt idx="16">
                  <c:v>4.0401100000000004E-3</c:v>
                </c:pt>
                <c:pt idx="17">
                  <c:v>3.1264299999999999E-3</c:v>
                </c:pt>
                <c:pt idx="18">
                  <c:v>2.37025E-3</c:v>
                </c:pt>
                <c:pt idx="19">
                  <c:v>1.7053599999999999E-3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29-AE4D-B982-BA2A33B822D1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Converged'!$C$162:$C$181</c:f>
              <c:numCache>
                <c:formatCode>General</c:formatCode>
                <c:ptCount val="20"/>
                <c:pt idx="0">
                  <c:v>0.45883299999999999</c:v>
                </c:pt>
                <c:pt idx="1">
                  <c:v>0.31368600000000002</c:v>
                </c:pt>
                <c:pt idx="2">
                  <c:v>0.22738019999999998</c:v>
                </c:pt>
                <c:pt idx="3">
                  <c:v>0.16847820000000002</c:v>
                </c:pt>
                <c:pt idx="4">
                  <c:v>0.12640000000000001</c:v>
                </c:pt>
                <c:pt idx="5">
                  <c:v>9.568589999999999E-2</c:v>
                </c:pt>
                <c:pt idx="6">
                  <c:v>7.2834700000000002E-2</c:v>
                </c:pt>
                <c:pt idx="7">
                  <c:v>5.5707600000000003E-2</c:v>
                </c:pt>
                <c:pt idx="8">
                  <c:v>4.2754799999999996E-2</c:v>
                </c:pt>
                <c:pt idx="9">
                  <c:v>3.2905000000000004E-2</c:v>
                </c:pt>
                <c:pt idx="10">
                  <c:v>2.5382290000000002E-2</c:v>
                </c:pt>
                <c:pt idx="11">
                  <c:v>1.9603079999999998E-2</c:v>
                </c:pt>
                <c:pt idx="12">
                  <c:v>1.5168559999999999E-2</c:v>
                </c:pt>
                <c:pt idx="13">
                  <c:v>1.1753100000000001E-2</c:v>
                </c:pt>
                <c:pt idx="14">
                  <c:v>9.0980899999999996E-3</c:v>
                </c:pt>
                <c:pt idx="15">
                  <c:v>7.0368300000000009E-3</c:v>
                </c:pt>
                <c:pt idx="16">
                  <c:v>5.4251200000000003E-3</c:v>
                </c:pt>
                <c:pt idx="17">
                  <c:v>4.1592699999999996E-3</c:v>
                </c:pt>
                <c:pt idx="18">
                  <c:v>3.1419439999999998E-3</c:v>
                </c:pt>
                <c:pt idx="19">
                  <c:v>2.282943E-3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29-AE4D-B982-BA2A33B8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20</xdr:col>
      <xdr:colOff>31380</xdr:colOff>
      <xdr:row>26</xdr:row>
      <xdr:rowOff>118060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743400</xdr:colOff>
      <xdr:row>199</xdr:row>
      <xdr:rowOff>115200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743760</xdr:colOff>
      <xdr:row>216</xdr:row>
      <xdr:rowOff>93480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19</xdr:col>
      <xdr:colOff>25400</xdr:colOff>
      <xdr:row>62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5276A6-41F9-8C4D-A0E6-3E28F6324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139700</xdr:colOff>
      <xdr:row>34</xdr:row>
      <xdr:rowOff>114300</xdr:rowOff>
    </xdr:from>
    <xdr:to>
      <xdr:col>16</xdr:col>
      <xdr:colOff>863600</xdr:colOff>
      <xdr:row>50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63653C-A463-3D41-A176-C68C611A8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63500</xdr:colOff>
      <xdr:row>53</xdr:row>
      <xdr:rowOff>101600</xdr:rowOff>
    </xdr:from>
    <xdr:to>
      <xdr:col>13</xdr:col>
      <xdr:colOff>444500</xdr:colOff>
      <xdr:row>55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9B175DF-F15B-A94C-A9BB-C3BB28DBD98A}"/>
            </a:ext>
          </a:extLst>
        </xdr:cNvPr>
        <xdr:cNvSpPr/>
      </xdr:nvSpPr>
      <xdr:spPr>
        <a:xfrm>
          <a:off x="11455400" y="8915400"/>
          <a:ext cx="381000" cy="3429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139700</xdr:colOff>
      <xdr:row>50</xdr:row>
      <xdr:rowOff>63500</xdr:rowOff>
    </xdr:from>
    <xdr:to>
      <xdr:col>13</xdr:col>
      <xdr:colOff>254000</xdr:colOff>
      <xdr:row>53</xdr:row>
      <xdr:rowOff>101600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5BA2429-7E51-5646-A4B9-CFFA8B81147F}"/>
            </a:ext>
          </a:extLst>
        </xdr:cNvPr>
        <xdr:cNvCxnSpPr>
          <a:stCxn id="8" idx="0"/>
        </xdr:cNvCxnSpPr>
      </xdr:nvCxnSpPr>
      <xdr:spPr>
        <a:xfrm flipH="1" flipV="1">
          <a:off x="11531600" y="8382000"/>
          <a:ext cx="114300" cy="533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254000</xdr:colOff>
      <xdr:row>50</xdr:row>
      <xdr:rowOff>63500</xdr:rowOff>
    </xdr:from>
    <xdr:to>
      <xdr:col>17</xdr:col>
      <xdr:colOff>0</xdr:colOff>
      <xdr:row>53</xdr:row>
      <xdr:rowOff>101600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D2A16AC-282A-2642-941D-9ABDCB2D184C}"/>
            </a:ext>
          </a:extLst>
        </xdr:cNvPr>
        <xdr:cNvCxnSpPr>
          <a:stCxn id="8" idx="0"/>
        </xdr:cNvCxnSpPr>
      </xdr:nvCxnSpPr>
      <xdr:spPr>
        <a:xfrm flipV="1">
          <a:off x="11645900" y="8382000"/>
          <a:ext cx="3251200" cy="533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B2150FB-53F1-1C4A-92D2-E1A77809DAFC}"/>
            </a:ext>
          </a:extLst>
        </xdr:cNvPr>
        <xdr:cNvSpPr txBox="1"/>
      </xdr:nvSpPr>
      <xdr:spPr>
        <a:xfrm>
          <a:off x="13614400" y="89408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19</xdr:col>
      <xdr:colOff>12700</xdr:colOff>
      <xdr:row>92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9BFEEEF-357D-8E41-9491-0D5ACFE32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177800</xdr:colOff>
      <xdr:row>252</xdr:row>
      <xdr:rowOff>114300</xdr:rowOff>
    </xdr:from>
    <xdr:to>
      <xdr:col>19</xdr:col>
      <xdr:colOff>698500</xdr:colOff>
      <xdr:row>278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FE6D0-CF9C-4240-AF0F-B96E8A803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0</xdr:colOff>
      <xdr:row>280</xdr:row>
      <xdr:rowOff>0</xdr:rowOff>
    </xdr:from>
    <xdr:to>
      <xdr:col>19</xdr:col>
      <xdr:colOff>520700</xdr:colOff>
      <xdr:row>305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52572D-AC46-1646-945B-367D4220A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23</xdr:col>
      <xdr:colOff>247280</xdr:colOff>
      <xdr:row>22</xdr:row>
      <xdr:rowOff>156160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973E6-0FE0-054B-BC37-4797C7104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23</xdr:col>
      <xdr:colOff>146500</xdr:colOff>
      <xdr:row>197</xdr:row>
      <xdr:rowOff>89800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FD9EB-E144-D14F-8568-2B036983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23</xdr:col>
      <xdr:colOff>146860</xdr:colOff>
      <xdr:row>216</xdr:row>
      <xdr:rowOff>17280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63519-80C1-2B4A-9227-8A98BBF11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21</xdr:col>
      <xdr:colOff>508000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BC11AE-2319-1740-9A19-351861965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139700</xdr:colOff>
      <xdr:row>34</xdr:row>
      <xdr:rowOff>114300</xdr:rowOff>
    </xdr:from>
    <xdr:to>
      <xdr:col>18</xdr:col>
      <xdr:colOff>127000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919FB9-EDDA-264D-825B-7055C0366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63500</xdr:colOff>
      <xdr:row>53</xdr:row>
      <xdr:rowOff>101600</xdr:rowOff>
    </xdr:from>
    <xdr:to>
      <xdr:col>13</xdr:col>
      <xdr:colOff>444500</xdr:colOff>
      <xdr:row>55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7148C26-9F7E-6142-8EBF-BCFD60D04EF0}"/>
            </a:ext>
          </a:extLst>
        </xdr:cNvPr>
        <xdr:cNvSpPr/>
      </xdr:nvSpPr>
      <xdr:spPr>
        <a:xfrm>
          <a:off x="11455400" y="9994900"/>
          <a:ext cx="381000" cy="3429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139700</xdr:colOff>
      <xdr:row>50</xdr:row>
      <xdr:rowOff>63500</xdr:rowOff>
    </xdr:from>
    <xdr:to>
      <xdr:col>13</xdr:col>
      <xdr:colOff>254000</xdr:colOff>
      <xdr:row>53</xdr:row>
      <xdr:rowOff>101600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652CF8C-9A1A-3C40-8D7C-D1F20A3CCA13}"/>
            </a:ext>
          </a:extLst>
        </xdr:cNvPr>
        <xdr:cNvCxnSpPr>
          <a:stCxn id="7" idx="0"/>
        </xdr:cNvCxnSpPr>
      </xdr:nvCxnSpPr>
      <xdr:spPr>
        <a:xfrm flipH="1" flipV="1">
          <a:off x="11531600" y="9461500"/>
          <a:ext cx="114300" cy="533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254000</xdr:colOff>
      <xdr:row>50</xdr:row>
      <xdr:rowOff>63500</xdr:rowOff>
    </xdr:from>
    <xdr:to>
      <xdr:col>17</xdr:col>
      <xdr:colOff>0</xdr:colOff>
      <xdr:row>53</xdr:row>
      <xdr:rowOff>101600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BFA0CEC-C21C-F242-AC31-304019BA0797}"/>
            </a:ext>
          </a:extLst>
        </xdr:cNvPr>
        <xdr:cNvCxnSpPr>
          <a:stCxn id="7" idx="0"/>
        </xdr:cNvCxnSpPr>
      </xdr:nvCxnSpPr>
      <xdr:spPr>
        <a:xfrm flipV="1">
          <a:off x="11645900" y="9461500"/>
          <a:ext cx="3251200" cy="533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D58955-E50B-AA40-8FA0-B2A51E59043F}"/>
            </a:ext>
          </a:extLst>
        </xdr:cNvPr>
        <xdr:cNvSpPr txBox="1"/>
      </xdr:nvSpPr>
      <xdr:spPr>
        <a:xfrm>
          <a:off x="13614400" y="100203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21</xdr:col>
      <xdr:colOff>495300</xdr:colOff>
      <xdr:row>92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D1C4D9-365A-8543-946F-20899FFF0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177800</xdr:colOff>
      <xdr:row>252</xdr:row>
      <xdr:rowOff>114300</xdr:rowOff>
    </xdr:from>
    <xdr:to>
      <xdr:col>22</xdr:col>
      <xdr:colOff>304800</xdr:colOff>
      <xdr:row>278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2AF6D4-BD7E-604D-A48E-5654375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0</xdr:colOff>
      <xdr:row>280</xdr:row>
      <xdr:rowOff>0</xdr:rowOff>
    </xdr:from>
    <xdr:to>
      <xdr:col>22</xdr:col>
      <xdr:colOff>127000</xdr:colOff>
      <xdr:row>305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D77D10-076D-9A43-B451-214C75A1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0</xdr:colOff>
      <xdr:row>55</xdr:row>
      <xdr:rowOff>0</xdr:rowOff>
    </xdr:from>
    <xdr:to>
      <xdr:col>34</xdr:col>
      <xdr:colOff>63500</xdr:colOff>
      <xdr:row>83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AC15D5-A05B-204E-8DC8-ADB88B32A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0</xdr:colOff>
      <xdr:row>219</xdr:row>
      <xdr:rowOff>0</xdr:rowOff>
    </xdr:from>
    <xdr:to>
      <xdr:col>24</xdr:col>
      <xdr:colOff>127000</xdr:colOff>
      <xdr:row>247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0EE3D9-7955-5F4C-8928-BB0D0CAC1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</xdr:col>
      <xdr:colOff>0</xdr:colOff>
      <xdr:row>306</xdr:row>
      <xdr:rowOff>0</xdr:rowOff>
    </xdr:from>
    <xdr:to>
      <xdr:col>20</xdr:col>
      <xdr:colOff>133671</xdr:colOff>
      <xdr:row>332</xdr:row>
      <xdr:rowOff>83127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038731-E199-1C4B-8C65-91DADFF38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0.22449</cdr:x>
      <cdr:y>0.30435</cdr:y>
    </cdr:from>
    <cdr:to>
      <cdr:x>0.2551</cdr:x>
      <cdr:y>0.48849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8D2E1684-DDF2-FC4F-A256-B2EE478394FB}"/>
            </a:ext>
          </a:extLst>
        </cdr:cNvPr>
        <cdr:cNvSpPr/>
      </cdr:nvSpPr>
      <cdr:spPr>
        <a:xfrm xmlns:a="http://schemas.openxmlformats.org/drawingml/2006/main">
          <a:off x="1676400" y="1511300"/>
          <a:ext cx="228600" cy="914400"/>
        </a:xfrm>
        <a:prstGeom xmlns:a="http://schemas.openxmlformats.org/drawingml/2006/main" prst="rightBrac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0.2534</cdr:x>
      <cdr:y>0.36061</cdr:y>
    </cdr:from>
    <cdr:to>
      <cdr:x>0.46429</cdr:x>
      <cdr:y>0.42455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2554588-D552-8248-B755-CC4B0D66334B}"/>
            </a:ext>
          </a:extLst>
        </cdr:cNvPr>
        <cdr:cNvSpPr txBox="1"/>
      </cdr:nvSpPr>
      <cdr:spPr>
        <a:xfrm xmlns:a="http://schemas.openxmlformats.org/drawingml/2006/main">
          <a:off x="1892300" y="1790700"/>
          <a:ext cx="15748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Large negative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source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0.31122</cdr:x>
      <cdr:y>0.50639</cdr:y>
    </cdr:from>
    <cdr:to>
      <cdr:x>0.34184</cdr:x>
      <cdr:y>0.64962</cdr:y>
    </cdr:to>
    <cdr:sp macro="" textlink="">
      <cdr:nvSpPr>
        <cdr:cNvPr id="4" name="Right Brace 3">
          <a:extLst xmlns:a="http://schemas.openxmlformats.org/drawingml/2006/main">
            <a:ext uri="{FF2B5EF4-FFF2-40B4-BE49-F238E27FC236}">
              <a16:creationId xmlns:a16="http://schemas.microsoft.com/office/drawing/2014/main" id="{694A31B7-F220-4B4F-944E-95D7C336BF47}"/>
            </a:ext>
          </a:extLst>
        </cdr:cNvPr>
        <cdr:cNvSpPr/>
      </cdr:nvSpPr>
      <cdr:spPr>
        <a:xfrm xmlns:a="http://schemas.openxmlformats.org/drawingml/2006/main" flipH="1">
          <a:off x="2324100" y="2514600"/>
          <a:ext cx="228600" cy="711200"/>
        </a:xfrm>
        <a:prstGeom xmlns:a="http://schemas.openxmlformats.org/drawingml/2006/main" prst="rightBrac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0.15476</cdr:x>
      <cdr:y>0.5422</cdr:y>
    </cdr:from>
    <cdr:to>
      <cdr:x>0.33333</cdr:x>
      <cdr:y>0.64194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DBF51C5-D8D1-3F4C-85ED-28A7013A2537}"/>
            </a:ext>
          </a:extLst>
        </cdr:cNvPr>
        <cdr:cNvSpPr txBox="1"/>
      </cdr:nvSpPr>
      <cdr:spPr>
        <a:xfrm xmlns:a="http://schemas.openxmlformats.org/drawingml/2006/main">
          <a:off x="1155700" y="2692400"/>
          <a:ext cx="13335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Large positive</a:t>
          </a:r>
        </a:p>
        <a:p xmlns:a="http://schemas.openxmlformats.org/drawingml/2006/main"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source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0.48469</cdr:x>
      <cdr:y>0.68031</cdr:y>
    </cdr:from>
    <cdr:to>
      <cdr:x>0.60714</cdr:x>
      <cdr:y>0.75192</cdr:y>
    </cdr:to>
    <cdr:sp macro="" textlink="">
      <cdr:nvSpPr>
        <cdr:cNvPr id="6" name="Right Brace 5">
          <a:extLst xmlns:a="http://schemas.openxmlformats.org/drawingml/2006/main">
            <a:ext uri="{FF2B5EF4-FFF2-40B4-BE49-F238E27FC236}">
              <a16:creationId xmlns:a16="http://schemas.microsoft.com/office/drawing/2014/main" id="{D63461D1-C7EC-5B48-B49A-3C4CAAA0B277}"/>
            </a:ext>
          </a:extLst>
        </cdr:cNvPr>
        <cdr:cNvSpPr/>
      </cdr:nvSpPr>
      <cdr:spPr>
        <a:xfrm xmlns:a="http://schemas.openxmlformats.org/drawingml/2006/main" rot="5400000" flipH="1">
          <a:off x="3898900" y="3098800"/>
          <a:ext cx="355600" cy="914400"/>
        </a:xfrm>
        <a:prstGeom xmlns:a="http://schemas.openxmlformats.org/drawingml/2006/main" prst="rightBrac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0.5017</cdr:x>
      <cdr:y>0.58568</cdr:y>
    </cdr:from>
    <cdr:to>
      <cdr:x>0.69218</cdr:x>
      <cdr:y>0.69821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C980D2E-F76F-5E49-B219-0A5F6F17BCF9}"/>
            </a:ext>
          </a:extLst>
        </cdr:cNvPr>
        <cdr:cNvSpPr txBox="1"/>
      </cdr:nvSpPr>
      <cdr:spPr>
        <a:xfrm xmlns:a="http://schemas.openxmlformats.org/drawingml/2006/main">
          <a:off x="3746500" y="2908300"/>
          <a:ext cx="14224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Small negative</a:t>
          </a:r>
          <a:endParaRPr lang="en-US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residual 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20</xdr:col>
      <xdr:colOff>171080</xdr:colOff>
      <xdr:row>23</xdr:row>
      <xdr:rowOff>143460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83EEE-52CC-7849-9A70-3A8A51A06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832300</xdr:colOff>
      <xdr:row>197</xdr:row>
      <xdr:rowOff>89800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4A59D-7A11-134F-9C88-B20E03569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832660</xdr:colOff>
      <xdr:row>216</xdr:row>
      <xdr:rowOff>17280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9611D-B21B-1042-B7CB-081FB6EDB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19</xdr:col>
      <xdr:colOff>139700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1C4CDC-62AF-344C-A605-2BBA1B7CC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6D3739D-8D4C-C14C-86EA-0D10694BFDA6}"/>
            </a:ext>
          </a:extLst>
        </xdr:cNvPr>
        <xdr:cNvSpPr txBox="1"/>
      </xdr:nvSpPr>
      <xdr:spPr>
        <a:xfrm>
          <a:off x="13423900" y="110109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19</xdr:col>
      <xdr:colOff>127000</xdr:colOff>
      <xdr:row>92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10A3E0-7505-1F42-8C75-BFCB02665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279400</xdr:colOff>
      <xdr:row>249</xdr:row>
      <xdr:rowOff>114300</xdr:rowOff>
    </xdr:from>
    <xdr:to>
      <xdr:col>20</xdr:col>
      <xdr:colOff>38100</xdr:colOff>
      <xdr:row>275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5C8FAF-485E-F84A-A084-51E94CE62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20</xdr:col>
      <xdr:colOff>171080</xdr:colOff>
      <xdr:row>23</xdr:row>
      <xdr:rowOff>143460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B3CB5-5701-7B49-AAEE-7B1023C12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832300</xdr:colOff>
      <xdr:row>197</xdr:row>
      <xdr:rowOff>89800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626A4-E340-9D4F-B599-DA7BAEB89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832660</xdr:colOff>
      <xdr:row>216</xdr:row>
      <xdr:rowOff>17280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06FDE-411E-8D4F-9C6B-0472A0BED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19</xdr:col>
      <xdr:colOff>139700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2FB515-AC72-9648-A888-DECA339FD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ADB1B28-ACD7-5249-B10C-2B1BF3FE1C64}"/>
            </a:ext>
          </a:extLst>
        </xdr:cNvPr>
        <xdr:cNvSpPr txBox="1"/>
      </xdr:nvSpPr>
      <xdr:spPr>
        <a:xfrm>
          <a:off x="13423900" y="110109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19</xdr:col>
      <xdr:colOff>127000</xdr:colOff>
      <xdr:row>92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DEABD7-CFF3-B64F-9118-238D52AE3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279400</xdr:colOff>
      <xdr:row>249</xdr:row>
      <xdr:rowOff>114300</xdr:rowOff>
    </xdr:from>
    <xdr:to>
      <xdr:col>20</xdr:col>
      <xdr:colOff>38100</xdr:colOff>
      <xdr:row>275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7818FC-A5B5-9845-8A85-94A97043C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20</xdr:col>
      <xdr:colOff>171080</xdr:colOff>
      <xdr:row>23</xdr:row>
      <xdr:rowOff>143460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0C74B-B1B2-5249-B156-19E0C0166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832300</xdr:colOff>
      <xdr:row>197</xdr:row>
      <xdr:rowOff>89800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10948-775A-884F-A86D-72EA0F317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832660</xdr:colOff>
      <xdr:row>216</xdr:row>
      <xdr:rowOff>17280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F21209-3E17-6C4C-9C7C-2AB28618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19</xdr:col>
      <xdr:colOff>139700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7D88DA-CEA0-9D45-A7C4-BEA0099DB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64532C-763E-C040-93FD-96B162085D6D}"/>
            </a:ext>
          </a:extLst>
        </xdr:cNvPr>
        <xdr:cNvSpPr txBox="1"/>
      </xdr:nvSpPr>
      <xdr:spPr>
        <a:xfrm>
          <a:off x="13423900" y="110109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19</xdr:col>
      <xdr:colOff>127000</xdr:colOff>
      <xdr:row>92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C5A91B-FA04-E447-BC9A-6A4F33730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279400</xdr:colOff>
      <xdr:row>249</xdr:row>
      <xdr:rowOff>114300</xdr:rowOff>
    </xdr:from>
    <xdr:to>
      <xdr:col>20</xdr:col>
      <xdr:colOff>38100</xdr:colOff>
      <xdr:row>275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DC20B2-7EC4-DB4F-AF4C-F96E33D6A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0</xdr:colOff>
      <xdr:row>219</xdr:row>
      <xdr:rowOff>0</xdr:rowOff>
    </xdr:from>
    <xdr:to>
      <xdr:col>22</xdr:col>
      <xdr:colOff>622300</xdr:colOff>
      <xdr:row>244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2FCBA3-47E8-E54A-9062-31F227CF5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241300</xdr:colOff>
      <xdr:row>276</xdr:row>
      <xdr:rowOff>101600</xdr:rowOff>
    </xdr:from>
    <xdr:to>
      <xdr:col>19</xdr:col>
      <xdr:colOff>810491</xdr:colOff>
      <xdr:row>302</xdr:row>
      <xdr:rowOff>86463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FDD95E-E58D-6942-B49C-F4CC068C1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767509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0B8A2-3795-4946-803F-A06C1A7EF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711200</xdr:colOff>
      <xdr:row>4</xdr:row>
      <xdr:rowOff>0</xdr:rowOff>
    </xdr:from>
    <xdr:to>
      <xdr:col>14</xdr:col>
      <xdr:colOff>241300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E2F5-01BB-984E-A16B-0C23103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685800</xdr:colOff>
      <xdr:row>13</xdr:row>
      <xdr:rowOff>50800</xdr:rowOff>
    </xdr:from>
    <xdr:ext cx="689548" cy="37414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C2011C-2D70-BA47-AA8C-312971E1F6E7}"/>
            </a:ext>
          </a:extLst>
        </xdr:cNvPr>
        <xdr:cNvSpPr txBox="1"/>
      </xdr:nvSpPr>
      <xdr:spPr>
        <a:xfrm>
          <a:off x="3987800" y="21971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oneCellAnchor>
    <xdr:from>
      <xdr:col>10</xdr:col>
      <xdr:colOff>177800</xdr:colOff>
      <xdr:row>13</xdr:row>
      <xdr:rowOff>63500</xdr:rowOff>
    </xdr:from>
    <xdr:ext cx="689548" cy="374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2031A3-03C7-0F48-B52D-F613A8862FB8}"/>
            </a:ext>
          </a:extLst>
        </xdr:cNvPr>
        <xdr:cNvSpPr txBox="1"/>
      </xdr:nvSpPr>
      <xdr:spPr>
        <a:xfrm>
          <a:off x="8432800" y="22098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</xdr:col>
      <xdr:colOff>0</xdr:colOff>
      <xdr:row>32</xdr:row>
      <xdr:rowOff>0</xdr:rowOff>
    </xdr:from>
    <xdr:to>
      <xdr:col>8</xdr:col>
      <xdr:colOff>431800</xdr:colOff>
      <xdr:row>60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BD4EDC-083F-3743-AC54-12A5B0D2B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749300</xdr:colOff>
      <xdr:row>32</xdr:row>
      <xdr:rowOff>0</xdr:rowOff>
    </xdr:from>
    <xdr:to>
      <xdr:col>14</xdr:col>
      <xdr:colOff>495300</xdr:colOff>
      <xdr:row>60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675317-FF8A-D742-BCFC-734FD90D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749300</xdr:colOff>
      <xdr:row>45</xdr:row>
      <xdr:rowOff>0</xdr:rowOff>
    </xdr:from>
    <xdr:ext cx="689548" cy="374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74F438-C056-1540-991F-4484A3BA37B9}"/>
            </a:ext>
          </a:extLst>
        </xdr:cNvPr>
        <xdr:cNvSpPr txBox="1"/>
      </xdr:nvSpPr>
      <xdr:spPr>
        <a:xfrm>
          <a:off x="4051300" y="74295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oneCellAnchor>
    <xdr:from>
      <xdr:col>10</xdr:col>
      <xdr:colOff>406400</xdr:colOff>
      <xdr:row>45</xdr:row>
      <xdr:rowOff>0</xdr:rowOff>
    </xdr:from>
    <xdr:ext cx="689548" cy="37414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CF2C4C9-FE2F-9343-8533-871050FE7F67}"/>
            </a:ext>
          </a:extLst>
        </xdr:cNvPr>
        <xdr:cNvSpPr txBox="1"/>
      </xdr:nvSpPr>
      <xdr:spPr>
        <a:xfrm>
          <a:off x="8661400" y="74295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0</xdr:col>
      <xdr:colOff>63500</xdr:colOff>
      <xdr:row>62</xdr:row>
      <xdr:rowOff>25400</xdr:rowOff>
    </xdr:from>
    <xdr:to>
      <xdr:col>7</xdr:col>
      <xdr:colOff>508000</xdr:colOff>
      <xdr:row>89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205D7C-40F1-8442-8BD6-AB1DE0C98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723900</xdr:colOff>
      <xdr:row>61</xdr:row>
      <xdr:rowOff>127000</xdr:rowOff>
    </xdr:from>
    <xdr:to>
      <xdr:col>15</xdr:col>
      <xdr:colOff>812800</xdr:colOff>
      <xdr:row>90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47DCDE-587E-DE42-A879-6378F15E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749300</xdr:colOff>
      <xdr:row>83</xdr:row>
      <xdr:rowOff>63500</xdr:rowOff>
    </xdr:from>
    <xdr:ext cx="689548" cy="37414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E6E492B-0E44-F44D-A7EE-696B0EC6C314}"/>
            </a:ext>
          </a:extLst>
        </xdr:cNvPr>
        <xdr:cNvSpPr txBox="1"/>
      </xdr:nvSpPr>
      <xdr:spPr>
        <a:xfrm>
          <a:off x="4876800" y="137668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oneCellAnchor>
    <xdr:from>
      <xdr:col>11</xdr:col>
      <xdr:colOff>393700</xdr:colOff>
      <xdr:row>83</xdr:row>
      <xdr:rowOff>12700</xdr:rowOff>
    </xdr:from>
    <xdr:ext cx="689548" cy="37414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80025C5-0530-7640-91FB-7318E0998697}"/>
            </a:ext>
          </a:extLst>
        </xdr:cNvPr>
        <xdr:cNvSpPr txBox="1"/>
      </xdr:nvSpPr>
      <xdr:spPr>
        <a:xfrm>
          <a:off x="9474200" y="137160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0</xdr:col>
      <xdr:colOff>622300</xdr:colOff>
      <xdr:row>90</xdr:row>
      <xdr:rowOff>114300</xdr:rowOff>
    </xdr:from>
    <xdr:to>
      <xdr:col>8</xdr:col>
      <xdr:colOff>558800</xdr:colOff>
      <xdr:row>119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85FCEE-FCF9-CD47-9449-A6799F6AE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736600</xdr:colOff>
      <xdr:row>90</xdr:row>
      <xdr:rowOff>139700</xdr:rowOff>
    </xdr:from>
    <xdr:to>
      <xdr:col>14</xdr:col>
      <xdr:colOff>685800</xdr:colOff>
      <xdr:row>119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10278E-626E-8049-B5B3-64023803E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4</xdr:col>
      <xdr:colOff>723900</xdr:colOff>
      <xdr:row>112</xdr:row>
      <xdr:rowOff>114300</xdr:rowOff>
    </xdr:from>
    <xdr:ext cx="689548" cy="37414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535E6D-1DFA-F043-9789-4B438D445993}"/>
            </a:ext>
          </a:extLst>
        </xdr:cNvPr>
        <xdr:cNvSpPr txBox="1"/>
      </xdr:nvSpPr>
      <xdr:spPr>
        <a:xfrm>
          <a:off x="4025900" y="186055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oneCellAnchor>
    <xdr:from>
      <xdr:col>10</xdr:col>
      <xdr:colOff>76200</xdr:colOff>
      <xdr:row>112</xdr:row>
      <xdr:rowOff>114300</xdr:rowOff>
    </xdr:from>
    <xdr:ext cx="689548" cy="37414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B4EF9E8-AFFB-D94E-B076-7DF605024738}"/>
            </a:ext>
          </a:extLst>
        </xdr:cNvPr>
        <xdr:cNvSpPr txBox="1"/>
      </xdr:nvSpPr>
      <xdr:spPr>
        <a:xfrm>
          <a:off x="8331200" y="186055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</xdr:col>
      <xdr:colOff>0</xdr:colOff>
      <xdr:row>121</xdr:row>
      <xdr:rowOff>0</xdr:rowOff>
    </xdr:from>
    <xdr:to>
      <xdr:col>8</xdr:col>
      <xdr:colOff>444500</xdr:colOff>
      <xdr:row>148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F38549C-D55E-3F4C-8BFD-A7BA180F3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628585</xdr:colOff>
      <xdr:row>120</xdr:row>
      <xdr:rowOff>102626</xdr:rowOff>
    </xdr:from>
    <xdr:to>
      <xdr:col>16</xdr:col>
      <xdr:colOff>717485</xdr:colOff>
      <xdr:row>149</xdr:row>
      <xdr:rowOff>1026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A119931-33BC-E646-9E0D-6993C1399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6"/>
  <sheetViews>
    <sheetView topLeftCell="O8" zoomScaleNormal="100" workbookViewId="0">
      <selection activeCell="AD53" sqref="AD53"/>
    </sheetView>
  </sheetViews>
  <sheetFormatPr baseColWidth="10" defaultColWidth="8.83203125" defaultRowHeight="13" x14ac:dyDescent="0.15"/>
  <cols>
    <col min="1" max="1025" width="11.5"/>
  </cols>
  <sheetData>
    <row r="1" spans="1:31" x14ac:dyDescent="0.15"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31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31" ht="56" x14ac:dyDescent="0.2">
      <c r="A4" s="1" t="s">
        <v>0</v>
      </c>
      <c r="E4">
        <v>0.55300000000000005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31" x14ac:dyDescent="0.15">
      <c r="A5" t="s">
        <v>2</v>
      </c>
      <c r="B5" t="s">
        <v>3</v>
      </c>
      <c r="C5">
        <v>0</v>
      </c>
      <c r="D5" t="s">
        <v>4</v>
      </c>
      <c r="E5">
        <v>0.457785</v>
      </c>
      <c r="F5" t="s">
        <v>5</v>
      </c>
      <c r="G5">
        <v>1.80397E-4</v>
      </c>
      <c r="H5" t="s">
        <v>6</v>
      </c>
      <c r="I5" s="2">
        <v>8.2583099999999999E-5</v>
      </c>
      <c r="J5">
        <f>5/20/2</f>
        <v>0.125</v>
      </c>
      <c r="V5" s="6"/>
      <c r="W5" s="10">
        <f>5/20/2</f>
        <v>0.125</v>
      </c>
      <c r="X5" s="11">
        <v>-4.7019999999999951E-2</v>
      </c>
      <c r="Y5" s="12">
        <v>-4.7891999999999935E-2</v>
      </c>
      <c r="Z5" s="13">
        <v>8.1905479646558971E-4</v>
      </c>
      <c r="AA5" s="12">
        <v>-4.7963800000000001E-2</v>
      </c>
      <c r="AB5" s="14">
        <v>5.7753530587502863E-3</v>
      </c>
      <c r="AC5" s="12">
        <v>-4.5275999999999997E-2</v>
      </c>
      <c r="AD5" s="14">
        <v>2.1407167119936216E-3</v>
      </c>
      <c r="AE5" s="6"/>
    </row>
    <row r="6" spans="1:31" x14ac:dyDescent="0.15">
      <c r="A6" t="s">
        <v>2</v>
      </c>
      <c r="B6" t="s">
        <v>3</v>
      </c>
      <c r="C6">
        <v>1</v>
      </c>
      <c r="D6" t="s">
        <v>4</v>
      </c>
      <c r="E6">
        <v>0.31353599999999998</v>
      </c>
      <c r="F6" t="s">
        <v>5</v>
      </c>
      <c r="G6">
        <v>2.5254800000000001E-4</v>
      </c>
      <c r="H6" t="s">
        <v>6</v>
      </c>
      <c r="I6" s="2">
        <v>7.9183000000000004E-5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-5.8080999999999994E-2</v>
      </c>
      <c r="Y6" s="12">
        <v>-5.8275999999999994E-2</v>
      </c>
      <c r="Z6" s="13">
        <v>1.1323101653398654E-3</v>
      </c>
      <c r="AA6" s="12">
        <v>-5.9348900000000003E-2</v>
      </c>
      <c r="AB6" s="14">
        <v>8.056554909165136E-3</v>
      </c>
      <c r="AC6" s="12">
        <v>-5.7805799999999997E-2</v>
      </c>
      <c r="AD6" s="14">
        <v>3.2049589201877935E-3</v>
      </c>
      <c r="AE6" s="6"/>
    </row>
    <row r="7" spans="1:31" x14ac:dyDescent="0.15">
      <c r="A7" t="s">
        <v>2</v>
      </c>
      <c r="B7" t="s">
        <v>3</v>
      </c>
      <c r="C7">
        <v>2</v>
      </c>
      <c r="D7" t="s">
        <v>4</v>
      </c>
      <c r="E7">
        <v>0.22719800000000001</v>
      </c>
      <c r="F7" t="s">
        <v>5</v>
      </c>
      <c r="G7">
        <v>3.22505E-4</v>
      </c>
      <c r="H7" t="s">
        <v>6</v>
      </c>
      <c r="I7" s="2">
        <v>7.32724E-5</v>
      </c>
      <c r="J7">
        <f t="shared" si="0"/>
        <v>0.625</v>
      </c>
      <c r="V7" s="6"/>
      <c r="W7" s="10">
        <f t="shared" si="1"/>
        <v>0.625</v>
      </c>
      <c r="X7" s="11">
        <v>-4.6371999999999969E-2</v>
      </c>
      <c r="Y7" s="12">
        <v>-4.6766999999999975E-2</v>
      </c>
      <c r="Z7" s="13">
        <v>1.4195371438128857E-3</v>
      </c>
      <c r="AA7" s="12">
        <v>-4.8212699999999997E-2</v>
      </c>
      <c r="AB7" s="14">
        <v>9.5602073961918669E-3</v>
      </c>
      <c r="AC7" s="12">
        <v>-4.5414599999999999E-2</v>
      </c>
      <c r="AD7" s="14">
        <v>4.1968547258338538E-3</v>
      </c>
      <c r="AE7" s="6"/>
    </row>
    <row r="8" spans="1:31" x14ac:dyDescent="0.15">
      <c r="A8" t="s">
        <v>2</v>
      </c>
      <c r="B8" t="s">
        <v>3</v>
      </c>
      <c r="C8">
        <v>3</v>
      </c>
      <c r="D8" t="s">
        <v>4</v>
      </c>
      <c r="E8">
        <v>0.16836799999999999</v>
      </c>
      <c r="F8" t="s">
        <v>5</v>
      </c>
      <c r="G8">
        <v>3.8975700000000002E-4</v>
      </c>
      <c r="H8" t="s">
        <v>6</v>
      </c>
      <c r="I8" s="2">
        <v>6.5622600000000004E-5</v>
      </c>
      <c r="J8">
        <f t="shared" si="0"/>
        <v>0.875</v>
      </c>
      <c r="V8" s="6"/>
      <c r="W8" s="10">
        <f t="shared" si="1"/>
        <v>0.875</v>
      </c>
      <c r="X8" s="11">
        <v>-3.3022999999999997E-2</v>
      </c>
      <c r="Y8" s="12">
        <v>-3.301599999999999E-2</v>
      </c>
      <c r="Z8" s="13">
        <v>1.7365889005036587E-3</v>
      </c>
      <c r="AA8" s="12">
        <v>-3.07703E-2</v>
      </c>
      <c r="AB8" s="14">
        <v>1.1064751021571796E-2</v>
      </c>
      <c r="AC8" s="12">
        <v>-3.14083E-2</v>
      </c>
      <c r="AD8" s="14">
        <v>5.2386676803193007E-3</v>
      </c>
      <c r="AE8" s="6"/>
    </row>
    <row r="9" spans="1:31" x14ac:dyDescent="0.15">
      <c r="A9" t="s">
        <v>2</v>
      </c>
      <c r="B9" t="s">
        <v>3</v>
      </c>
      <c r="C9">
        <v>4</v>
      </c>
      <c r="D9" t="s">
        <v>4</v>
      </c>
      <c r="E9">
        <v>0.12635399999999999</v>
      </c>
      <c r="F9" t="s">
        <v>5</v>
      </c>
      <c r="G9">
        <v>4.6687299999999997E-4</v>
      </c>
      <c r="H9" t="s">
        <v>6</v>
      </c>
      <c r="I9" s="2">
        <v>5.8991199999999999E-5</v>
      </c>
      <c r="J9">
        <f t="shared" si="0"/>
        <v>1.125</v>
      </c>
      <c r="V9" s="6"/>
      <c r="W9" s="10">
        <f t="shared" si="1"/>
        <v>1.125</v>
      </c>
      <c r="X9" s="11">
        <v>-2.1901000000000004E-2</v>
      </c>
      <c r="Y9" s="12">
        <v>-2.1676000000000001E-2</v>
      </c>
      <c r="Z9" s="13">
        <v>2.1414043085300032E-3</v>
      </c>
      <c r="AA9" s="12">
        <v>-2.08945E-2</v>
      </c>
      <c r="AB9" s="14">
        <v>1.3046994950694082E-2</v>
      </c>
      <c r="AC9" s="12">
        <v>-2.1569399999999999E-2</v>
      </c>
      <c r="AD9" s="14">
        <v>6.4458109755132411E-3</v>
      </c>
      <c r="AE9" s="6"/>
    </row>
    <row r="10" spans="1:31" x14ac:dyDescent="0.15">
      <c r="A10" t="s">
        <v>2</v>
      </c>
      <c r="B10" t="s">
        <v>3</v>
      </c>
      <c r="C10">
        <v>5</v>
      </c>
      <c r="D10" t="s">
        <v>4</v>
      </c>
      <c r="E10">
        <v>9.5601099999999994E-2</v>
      </c>
      <c r="F10" t="s">
        <v>5</v>
      </c>
      <c r="G10">
        <v>5.5210700000000003E-4</v>
      </c>
      <c r="H10" t="s">
        <v>6</v>
      </c>
      <c r="I10" s="2">
        <v>5.2782099999999997E-5</v>
      </c>
      <c r="J10">
        <f t="shared" si="0"/>
        <v>1.375</v>
      </c>
      <c r="V10" s="6"/>
      <c r="W10" s="10">
        <f t="shared" si="1"/>
        <v>1.375</v>
      </c>
      <c r="X10" s="11">
        <v>-1.3537900000000005E-2</v>
      </c>
      <c r="Y10" s="12">
        <v>-1.3490100000000005E-2</v>
      </c>
      <c r="Z10" s="13">
        <v>2.4837894124649196E-3</v>
      </c>
      <c r="AA10" s="12">
        <v>-1.2300999999999999E-2</v>
      </c>
      <c r="AB10" s="14">
        <v>1.4872213813439386E-2</v>
      </c>
      <c r="AC10" s="12">
        <v>-1.38388E-2</v>
      </c>
      <c r="AD10" s="14">
        <v>7.8161862154305754E-3</v>
      </c>
      <c r="AE10" s="6"/>
    </row>
    <row r="11" spans="1:31" x14ac:dyDescent="0.15">
      <c r="A11" t="s">
        <v>2</v>
      </c>
      <c r="B11" t="s">
        <v>3</v>
      </c>
      <c r="C11">
        <v>6</v>
      </c>
      <c r="D11" t="s">
        <v>4</v>
      </c>
      <c r="E11">
        <v>7.2818400000000005E-2</v>
      </c>
      <c r="F11" t="s">
        <v>5</v>
      </c>
      <c r="G11">
        <v>6.42131E-4</v>
      </c>
      <c r="H11" t="s">
        <v>6</v>
      </c>
      <c r="I11" s="2">
        <v>4.6758899999999997E-5</v>
      </c>
      <c r="J11">
        <f t="shared" si="0"/>
        <v>1.625</v>
      </c>
      <c r="V11" s="6"/>
      <c r="W11" s="10">
        <f t="shared" si="1"/>
        <v>1.625</v>
      </c>
      <c r="X11" s="11">
        <v>-7.5237999999999972E-3</v>
      </c>
      <c r="Y11" s="12">
        <v>-7.3166000000000064E-3</v>
      </c>
      <c r="Z11" s="13">
        <v>2.8307268492578797E-3</v>
      </c>
      <c r="AA11" s="12">
        <v>-5.7977699999999998E-3</v>
      </c>
      <c r="AB11" s="14">
        <v>1.7481707919976271E-2</v>
      </c>
      <c r="AC11" s="12">
        <v>-8.2151700000000008E-3</v>
      </c>
      <c r="AD11" s="14">
        <v>9.3168072904650477E-3</v>
      </c>
      <c r="AE11" s="6"/>
    </row>
    <row r="12" spans="1:31" x14ac:dyDescent="0.15">
      <c r="A12" t="s">
        <v>2</v>
      </c>
      <c r="B12" t="s">
        <v>3</v>
      </c>
      <c r="C12">
        <v>7</v>
      </c>
      <c r="D12" t="s">
        <v>4</v>
      </c>
      <c r="E12">
        <v>5.5692999999999999E-2</v>
      </c>
      <c r="F12" t="s">
        <v>5</v>
      </c>
      <c r="G12">
        <v>7.3982699999999998E-4</v>
      </c>
      <c r="H12" t="s">
        <v>6</v>
      </c>
      <c r="I12" s="2">
        <v>4.1203199999999999E-5</v>
      </c>
      <c r="J12">
        <f t="shared" si="0"/>
        <v>1.875</v>
      </c>
      <c r="V12" s="6"/>
      <c r="W12" s="10">
        <f t="shared" si="1"/>
        <v>1.875</v>
      </c>
      <c r="X12" s="11">
        <v>-3.4495999999999971E-3</v>
      </c>
      <c r="Y12" s="12">
        <v>-3.3214999999999981E-3</v>
      </c>
      <c r="Z12" s="13">
        <v>3.3172391503420539E-3</v>
      </c>
      <c r="AA12" s="12">
        <v>-3.4930500000000001E-3</v>
      </c>
      <c r="AB12" s="14">
        <v>1.7912340868690861E-2</v>
      </c>
      <c r="AC12" s="12">
        <v>-3.77013E-3</v>
      </c>
      <c r="AD12" s="14">
        <v>1.0774190652326146E-2</v>
      </c>
      <c r="AE12" s="6"/>
    </row>
    <row r="13" spans="1:31" x14ac:dyDescent="0.15">
      <c r="A13" t="s">
        <v>2</v>
      </c>
      <c r="B13" t="s">
        <v>3</v>
      </c>
      <c r="C13">
        <v>8</v>
      </c>
      <c r="D13" t="s">
        <v>4</v>
      </c>
      <c r="E13">
        <v>4.2711499999999999E-2</v>
      </c>
      <c r="F13" t="s">
        <v>5</v>
      </c>
      <c r="G13">
        <v>8.3600799999999996E-4</v>
      </c>
      <c r="H13" t="s">
        <v>6</v>
      </c>
      <c r="I13" s="2">
        <v>3.5707200000000003E-5</v>
      </c>
      <c r="J13">
        <f t="shared" si="0"/>
        <v>2.125</v>
      </c>
      <c r="V13" s="6"/>
      <c r="W13" s="10">
        <f t="shared" si="1"/>
        <v>2.125</v>
      </c>
      <c r="X13" s="11">
        <v>-8.2399999999999834E-4</v>
      </c>
      <c r="Y13" s="12">
        <v>-9.3179999999999652E-4</v>
      </c>
      <c r="Z13" s="13">
        <v>3.8661484611872679E-3</v>
      </c>
      <c r="AA13" s="12">
        <v>-2.9009499999999998E-4</v>
      </c>
      <c r="AB13" s="14">
        <v>1.870161431932852E-2</v>
      </c>
      <c r="AC13" s="12">
        <v>-1.05372E-3</v>
      </c>
      <c r="AD13" s="14">
        <v>1.2892546503868983E-2</v>
      </c>
      <c r="AE13" s="6"/>
    </row>
    <row r="14" spans="1:31" x14ac:dyDescent="0.15">
      <c r="A14" t="s">
        <v>2</v>
      </c>
      <c r="B14" t="s">
        <v>3</v>
      </c>
      <c r="C14">
        <v>9</v>
      </c>
      <c r="D14" t="s">
        <v>4</v>
      </c>
      <c r="E14">
        <v>3.28981E-2</v>
      </c>
      <c r="F14" t="s">
        <v>5</v>
      </c>
      <c r="G14">
        <v>9.8191899999999993E-4</v>
      </c>
      <c r="H14" t="s">
        <v>6</v>
      </c>
      <c r="I14" s="2">
        <v>3.2303199999999999E-5</v>
      </c>
      <c r="J14">
        <f t="shared" si="0"/>
        <v>2.375</v>
      </c>
      <c r="V14" s="6"/>
      <c r="W14" s="10">
        <f t="shared" si="1"/>
        <v>2.375</v>
      </c>
      <c r="X14" s="11">
        <v>8.5299999999999959E-4</v>
      </c>
      <c r="Y14" s="12">
        <v>8.1359999999999766E-4</v>
      </c>
      <c r="Z14" s="13">
        <v>4.4041449202233563E-3</v>
      </c>
      <c r="AA14" s="12">
        <v>4.4606499999999999E-4</v>
      </c>
      <c r="AB14" s="14">
        <v>2.604004486581292E-2</v>
      </c>
      <c r="AC14" s="12">
        <v>-1.9802700000000001E-4</v>
      </c>
      <c r="AD14" s="14">
        <v>1.4500138305859609E-2</v>
      </c>
      <c r="AE14" s="6"/>
    </row>
    <row r="15" spans="1:31" x14ac:dyDescent="0.15">
      <c r="A15" t="s">
        <v>2</v>
      </c>
      <c r="B15" t="s">
        <v>3</v>
      </c>
      <c r="C15">
        <v>10</v>
      </c>
      <c r="D15" t="s">
        <v>4</v>
      </c>
      <c r="E15">
        <v>2.53379E-2</v>
      </c>
      <c r="F15" t="s">
        <v>5</v>
      </c>
      <c r="G15">
        <v>1.1104400000000001E-3</v>
      </c>
      <c r="H15" t="s">
        <v>6</v>
      </c>
      <c r="I15" s="2">
        <v>2.81363E-5</v>
      </c>
      <c r="J15">
        <f t="shared" si="0"/>
        <v>2.625</v>
      </c>
      <c r="V15" s="6"/>
      <c r="W15" s="10">
        <f t="shared" si="1"/>
        <v>2.625</v>
      </c>
      <c r="X15" s="11">
        <v>1.7530000000000011E-3</v>
      </c>
      <c r="Y15" s="12">
        <v>1.8320999999999997E-3</v>
      </c>
      <c r="Z15" s="13">
        <v>5.2494879212562993E-3</v>
      </c>
      <c r="AA15" s="12">
        <v>1.4080900000000001E-3</v>
      </c>
      <c r="AB15" s="14">
        <v>3.679515666254899E-2</v>
      </c>
      <c r="AC15" s="12">
        <v>1.02783E-3</v>
      </c>
      <c r="AD15" s="14">
        <v>1.6984675130930348E-2</v>
      </c>
      <c r="AE15" s="6"/>
    </row>
    <row r="16" spans="1:31" x14ac:dyDescent="0.15">
      <c r="A16" t="s">
        <v>2</v>
      </c>
      <c r="B16" t="s">
        <v>3</v>
      </c>
      <c r="C16">
        <v>11</v>
      </c>
      <c r="D16" t="s">
        <v>4</v>
      </c>
      <c r="E16">
        <v>1.95777E-2</v>
      </c>
      <c r="F16" t="s">
        <v>5</v>
      </c>
      <c r="G16">
        <v>1.25018E-3</v>
      </c>
      <c r="H16" t="s">
        <v>6</v>
      </c>
      <c r="I16" s="2">
        <v>2.44756E-5</v>
      </c>
      <c r="J16">
        <f t="shared" si="0"/>
        <v>2.875</v>
      </c>
      <c r="V16" s="6"/>
      <c r="W16" s="10">
        <f t="shared" si="1"/>
        <v>2.875</v>
      </c>
      <c r="X16" s="11">
        <v>2.2228999999999999E-3</v>
      </c>
      <c r="Y16" s="12">
        <v>2.3653000000000007E-3</v>
      </c>
      <c r="Z16" s="13">
        <v>5.8320436006272444E-3</v>
      </c>
      <c r="AA16" s="12">
        <v>1.77808E-3</v>
      </c>
      <c r="AB16" s="14">
        <v>3.2804261991960237E-2</v>
      </c>
      <c r="AC16" s="12">
        <v>2.22427E-3</v>
      </c>
      <c r="AD16" s="14">
        <v>1.9412443749776531E-2</v>
      </c>
      <c r="AE16" s="6"/>
    </row>
    <row r="17" spans="1:31" x14ac:dyDescent="0.15">
      <c r="A17" t="s">
        <v>2</v>
      </c>
      <c r="B17" t="s">
        <v>3</v>
      </c>
      <c r="C17">
        <v>12</v>
      </c>
      <c r="D17" t="s">
        <v>4</v>
      </c>
      <c r="E17">
        <v>1.51574E-2</v>
      </c>
      <c r="F17" t="s">
        <v>5</v>
      </c>
      <c r="G17">
        <v>1.4938600000000001E-3</v>
      </c>
      <c r="H17" t="s">
        <v>6</v>
      </c>
      <c r="I17" s="2">
        <v>2.2643E-5</v>
      </c>
      <c r="J17">
        <f t="shared" si="0"/>
        <v>3.125</v>
      </c>
      <c r="V17" s="6"/>
      <c r="W17" s="10">
        <f t="shared" si="1"/>
        <v>3.125</v>
      </c>
      <c r="X17" s="11">
        <v>2.3915999999999989E-3</v>
      </c>
      <c r="Y17" s="12">
        <v>2.4624E-3</v>
      </c>
      <c r="Z17" s="13">
        <v>6.6717906765012469E-3</v>
      </c>
      <c r="AA17" s="12">
        <v>2.2157000000000001E-3</v>
      </c>
      <c r="AB17" s="14">
        <v>4.1012376792853661E-2</v>
      </c>
      <c r="AC17" s="12">
        <v>2.3536099999999999E-3</v>
      </c>
      <c r="AD17" s="14">
        <v>2.3592502671962209E-2</v>
      </c>
      <c r="AE17" s="6"/>
    </row>
    <row r="18" spans="1:31" x14ac:dyDescent="0.15">
      <c r="A18" t="s">
        <v>2</v>
      </c>
      <c r="B18" t="s">
        <v>3</v>
      </c>
      <c r="C18">
        <v>13</v>
      </c>
      <c r="D18" t="s">
        <v>4</v>
      </c>
      <c r="E18">
        <v>1.1756900000000001E-2</v>
      </c>
      <c r="F18" t="s">
        <v>5</v>
      </c>
      <c r="G18">
        <v>1.5970400000000001E-3</v>
      </c>
      <c r="H18" t="s">
        <v>6</v>
      </c>
      <c r="I18" s="2">
        <v>1.8776200000000002E-5</v>
      </c>
      <c r="J18">
        <f t="shared" si="0"/>
        <v>3.375</v>
      </c>
      <c r="V18" s="6"/>
      <c r="W18" s="10">
        <f t="shared" si="1"/>
        <v>3.375</v>
      </c>
      <c r="X18" s="11">
        <v>2.3729300000000005E-3</v>
      </c>
      <c r="Y18" s="12">
        <v>2.4229300000000002E-3</v>
      </c>
      <c r="Z18" s="13">
        <v>7.6193044084750233E-3</v>
      </c>
      <c r="AA18" s="12">
        <v>1.7308099999999999E-3</v>
      </c>
      <c r="AB18" s="14">
        <v>3.125517781047725E-2</v>
      </c>
      <c r="AC18" s="12">
        <v>2.4116200000000002E-3</v>
      </c>
      <c r="AD18" s="14">
        <v>2.7300393811293792E-2</v>
      </c>
      <c r="AE18" s="6"/>
    </row>
    <row r="19" spans="1:31" x14ac:dyDescent="0.15">
      <c r="A19" t="s">
        <v>2</v>
      </c>
      <c r="B19" t="s">
        <v>3</v>
      </c>
      <c r="C19">
        <v>14</v>
      </c>
      <c r="D19" t="s">
        <v>4</v>
      </c>
      <c r="E19">
        <v>9.1119100000000008E-3</v>
      </c>
      <c r="F19" t="s">
        <v>5</v>
      </c>
      <c r="G19">
        <v>1.7798899999999999E-3</v>
      </c>
      <c r="H19" t="s">
        <v>6</v>
      </c>
      <c r="I19" s="2">
        <v>1.62182E-5</v>
      </c>
      <c r="J19">
        <f t="shared" si="0"/>
        <v>3.625</v>
      </c>
      <c r="V19" s="6"/>
      <c r="W19" s="10">
        <f t="shared" si="1"/>
        <v>3.625</v>
      </c>
      <c r="X19" s="11">
        <v>2.2225200000000013E-3</v>
      </c>
      <c r="Y19" s="12">
        <v>2.3241800000000012E-3</v>
      </c>
      <c r="Z19" s="13">
        <v>8.5952780481808964E-3</v>
      </c>
      <c r="AA19" s="12">
        <v>1.6399100000000001E-3</v>
      </c>
      <c r="AB19" s="14">
        <v>4.954043663732411E-2</v>
      </c>
      <c r="AC19" s="12">
        <v>2.4772100000000001E-3</v>
      </c>
      <c r="AD19" s="14">
        <v>2.9909206741506444E-2</v>
      </c>
      <c r="AE19" s="6"/>
    </row>
    <row r="20" spans="1:31" x14ac:dyDescent="0.15">
      <c r="A20" t="s">
        <v>2</v>
      </c>
      <c r="B20" t="s">
        <v>3</v>
      </c>
      <c r="C20">
        <v>15</v>
      </c>
      <c r="D20" t="s">
        <v>4</v>
      </c>
      <c r="E20">
        <v>7.0271800000000001E-3</v>
      </c>
      <c r="F20" t="s">
        <v>5</v>
      </c>
      <c r="G20">
        <v>2.0457399999999999E-3</v>
      </c>
      <c r="H20" t="s">
        <v>6</v>
      </c>
      <c r="I20" s="2">
        <v>1.43758E-5</v>
      </c>
      <c r="J20">
        <f t="shared" si="0"/>
        <v>3.875</v>
      </c>
      <c r="V20" s="6"/>
      <c r="W20" s="10">
        <f t="shared" si="1"/>
        <v>3.875</v>
      </c>
      <c r="X20" s="11">
        <v>1.9809400000000005E-3</v>
      </c>
      <c r="Y20" s="12">
        <v>1.9892E-3</v>
      </c>
      <c r="Z20" s="13">
        <v>1.0043331749008849E-2</v>
      </c>
      <c r="AA20" s="12">
        <v>1.70622E-3</v>
      </c>
      <c r="AB20" s="14">
        <v>5.4918189088652918E-2</v>
      </c>
      <c r="AC20" s="12">
        <v>1.8199399999999999E-3</v>
      </c>
      <c r="AD20" s="14">
        <v>3.4803861577474886E-2</v>
      </c>
      <c r="AE20" s="6"/>
    </row>
    <row r="21" spans="1:31" x14ac:dyDescent="0.15">
      <c r="A21" t="s">
        <v>2</v>
      </c>
      <c r="B21" t="s">
        <v>3</v>
      </c>
      <c r="C21">
        <v>16</v>
      </c>
      <c r="D21" t="s">
        <v>4</v>
      </c>
      <c r="E21">
        <v>5.4227900000000002E-3</v>
      </c>
      <c r="F21" t="s">
        <v>5</v>
      </c>
      <c r="G21">
        <v>2.2814599999999999E-3</v>
      </c>
      <c r="H21" t="s">
        <v>6</v>
      </c>
      <c r="I21" s="2">
        <v>1.2371899999999999E-5</v>
      </c>
      <c r="J21">
        <f t="shared" si="0"/>
        <v>4.125</v>
      </c>
      <c r="V21" s="6"/>
      <c r="W21" s="10">
        <f t="shared" si="1"/>
        <v>4.125</v>
      </c>
      <c r="X21" s="11">
        <v>1.7425500000000003E-3</v>
      </c>
      <c r="Y21" s="12">
        <v>1.7952500000000004E-3</v>
      </c>
      <c r="Z21" s="13">
        <v>1.1511970775191369E-2</v>
      </c>
      <c r="AA21" s="12">
        <v>1.5907199999999999E-3</v>
      </c>
      <c r="AB21" s="14">
        <v>5.9826768139647664E-2</v>
      </c>
      <c r="AC21" s="12">
        <v>1.8648600000000001E-3</v>
      </c>
      <c r="AD21" s="14">
        <v>4.1129381738920369E-2</v>
      </c>
      <c r="AE21" s="6"/>
    </row>
    <row r="22" spans="1:31" x14ac:dyDescent="0.15">
      <c r="A22" t="s">
        <v>2</v>
      </c>
      <c r="B22" t="s">
        <v>3</v>
      </c>
      <c r="C22">
        <v>17</v>
      </c>
      <c r="D22" t="s">
        <v>4</v>
      </c>
      <c r="E22">
        <v>4.1523799999999998E-3</v>
      </c>
      <c r="F22" t="s">
        <v>5</v>
      </c>
      <c r="G22">
        <v>2.59961E-3</v>
      </c>
      <c r="H22" t="s">
        <v>6</v>
      </c>
      <c r="I22" s="2">
        <v>1.07946E-5</v>
      </c>
      <c r="J22">
        <f t="shared" si="0"/>
        <v>4.375</v>
      </c>
      <c r="V22" s="6"/>
      <c r="W22" s="10">
        <f t="shared" si="1"/>
        <v>4.375</v>
      </c>
      <c r="X22" s="11">
        <v>1.4901299999999997E-3</v>
      </c>
      <c r="Y22" s="12">
        <v>1.5304499999999996E-3</v>
      </c>
      <c r="Z22" s="13">
        <v>1.284316464292767E-2</v>
      </c>
      <c r="AA22" s="12">
        <v>1.34431E-3</v>
      </c>
      <c r="AB22" s="14">
        <v>9.1657073774558215E-2</v>
      </c>
      <c r="AC22" s="12">
        <v>1.5762199999999999E-3</v>
      </c>
      <c r="AD22" s="14">
        <v>4.2629528126038561E-2</v>
      </c>
      <c r="AE22" s="6"/>
    </row>
    <row r="23" spans="1:31" x14ac:dyDescent="0.15">
      <c r="A23" t="s">
        <v>2</v>
      </c>
      <c r="B23" t="s">
        <v>3</v>
      </c>
      <c r="C23">
        <v>18</v>
      </c>
      <c r="D23" t="s">
        <v>4</v>
      </c>
      <c r="E23">
        <v>3.1255599999999999E-3</v>
      </c>
      <c r="F23" t="s">
        <v>5</v>
      </c>
      <c r="G23">
        <v>3.0152999999999998E-3</v>
      </c>
      <c r="H23" t="s">
        <v>6</v>
      </c>
      <c r="I23" s="2">
        <v>9.4245200000000007E-6</v>
      </c>
      <c r="J23">
        <f t="shared" si="0"/>
        <v>4.625</v>
      </c>
      <c r="V23" s="6"/>
      <c r="W23" s="10">
        <f t="shared" si="1"/>
        <v>4.625</v>
      </c>
      <c r="X23" s="11">
        <v>1.2295499999999998E-3</v>
      </c>
      <c r="Y23" s="12">
        <v>1.30503E-3</v>
      </c>
      <c r="Z23" s="13">
        <v>1.41335312711962E-2</v>
      </c>
      <c r="AA23" s="12">
        <v>1.16445E-3</v>
      </c>
      <c r="AB23" s="14">
        <v>0.12301987483842897</v>
      </c>
      <c r="AC23" s="12">
        <v>1.1949599999999999E-3</v>
      </c>
      <c r="AD23" s="14">
        <v>5.0653002981865654E-2</v>
      </c>
      <c r="AE23" s="6"/>
    </row>
    <row r="24" spans="1:31" ht="14" thickBot="1" x14ac:dyDescent="0.2">
      <c r="A24" t="s">
        <v>2</v>
      </c>
      <c r="B24" t="s">
        <v>3</v>
      </c>
      <c r="C24">
        <v>19</v>
      </c>
      <c r="D24" t="s">
        <v>4</v>
      </c>
      <c r="E24">
        <v>2.2676200000000001E-3</v>
      </c>
      <c r="F24" t="s">
        <v>5</v>
      </c>
      <c r="G24">
        <v>3.2859299999999998E-3</v>
      </c>
      <c r="H24" t="s">
        <v>6</v>
      </c>
      <c r="I24" s="2">
        <v>7.45125E-6</v>
      </c>
      <c r="J24">
        <f t="shared" si="0"/>
        <v>4.875</v>
      </c>
      <c r="V24" s="6"/>
      <c r="W24" s="15">
        <f t="shared" si="1"/>
        <v>4.875</v>
      </c>
      <c r="X24" s="16">
        <v>9.5852000000000003E-4</v>
      </c>
      <c r="Y24" s="17">
        <v>9.9452000000000004E-4</v>
      </c>
      <c r="Z24" s="18">
        <v>1.4127763911060935E-2</v>
      </c>
      <c r="AA24" s="17">
        <v>7.5060299999999997E-4</v>
      </c>
      <c r="AB24" s="19">
        <v>8.4238981839990817E-2</v>
      </c>
      <c r="AC24" s="17">
        <v>8.3065899999999998E-4</v>
      </c>
      <c r="AD24" s="19">
        <v>5.1737063529162727E-2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4" thickBot="1" x14ac:dyDescent="0.2">
      <c r="A27" t="s">
        <v>2</v>
      </c>
      <c r="B27" t="s">
        <v>3</v>
      </c>
      <c r="C27">
        <v>0</v>
      </c>
      <c r="D27" t="s">
        <v>4</v>
      </c>
      <c r="E27">
        <v>0.45691300000000001</v>
      </c>
      <c r="F27" t="s">
        <v>5</v>
      </c>
      <c r="G27">
        <v>8.2061700000000005E-4</v>
      </c>
      <c r="H27" t="s">
        <v>6</v>
      </c>
      <c r="I27" s="2">
        <v>3.74951E-4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56" x14ac:dyDescent="0.15">
      <c r="A28" t="s">
        <v>2</v>
      </c>
      <c r="B28" t="s">
        <v>3</v>
      </c>
      <c r="C28">
        <v>1</v>
      </c>
      <c r="D28" t="s">
        <v>4</v>
      </c>
      <c r="E28">
        <v>0.31334099999999998</v>
      </c>
      <c r="F28" t="s">
        <v>5</v>
      </c>
      <c r="G28">
        <v>1.1330100000000001E-3</v>
      </c>
      <c r="H28" t="s">
        <v>6</v>
      </c>
      <c r="I28" s="2">
        <v>3.5502E-4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x14ac:dyDescent="0.15">
      <c r="A29" t="s">
        <v>2</v>
      </c>
      <c r="B29" t="s">
        <v>3</v>
      </c>
      <c r="C29">
        <v>2</v>
      </c>
      <c r="D29" t="s">
        <v>4</v>
      </c>
      <c r="E29">
        <v>0.226803</v>
      </c>
      <c r="F29" t="s">
        <v>5</v>
      </c>
      <c r="G29">
        <v>1.42201E-3</v>
      </c>
      <c r="H29" t="s">
        <v>6</v>
      </c>
      <c r="I29" s="2">
        <v>3.2251600000000001E-4</v>
      </c>
      <c r="V29" s="6"/>
      <c r="W29" s="10">
        <f>5/20/2</f>
        <v>0.125</v>
      </c>
      <c r="X29" s="11">
        <v>-4.7019999999999951E-2</v>
      </c>
      <c r="Y29" s="12">
        <f>C162-H50</f>
        <v>-4.5772999999999953E-2</v>
      </c>
      <c r="Z29" s="13">
        <v>4.1889096409886736E-4</v>
      </c>
      <c r="AA29" s="20">
        <v>-4.5263399999999995E-2</v>
      </c>
      <c r="AB29" s="21">
        <v>1.3957119608549865E-4</v>
      </c>
      <c r="AC29" s="12">
        <v>-4.5331099999999999E-2</v>
      </c>
      <c r="AD29" s="14">
        <v>6.1095055539172325E-5</v>
      </c>
      <c r="AE29" s="6"/>
    </row>
    <row r="30" spans="1:31" x14ac:dyDescent="0.15">
      <c r="A30" t="s">
        <v>2</v>
      </c>
      <c r="B30" t="s">
        <v>3</v>
      </c>
      <c r="C30">
        <v>3</v>
      </c>
      <c r="D30" t="s">
        <v>4</v>
      </c>
      <c r="E30">
        <v>0.168375</v>
      </c>
      <c r="F30" t="s">
        <v>5</v>
      </c>
      <c r="G30">
        <v>1.7365200000000001E-3</v>
      </c>
      <c r="H30" t="s">
        <v>6</v>
      </c>
      <c r="I30" s="2">
        <v>2.92386E-4</v>
      </c>
      <c r="V30" s="6"/>
      <c r="W30" s="10">
        <f t="shared" ref="W30:W48" si="2">W29+5/20</f>
        <v>0.375</v>
      </c>
      <c r="X30" s="11">
        <v>-5.8080999999999994E-2</v>
      </c>
      <c r="Y30" s="12">
        <f t="shared" ref="Y30:Y48" si="3">C163-H51</f>
        <v>-5.7726999999999973E-2</v>
      </c>
      <c r="Z30" s="13">
        <v>6.1591013472137176E-4</v>
      </c>
      <c r="AA30" s="20">
        <v>-5.81927E-2</v>
      </c>
      <c r="AB30" s="21">
        <v>2.3522689579506023E-4</v>
      </c>
      <c r="AC30" s="12">
        <v>-5.8228700000000001E-2</v>
      </c>
      <c r="AD30" s="14">
        <v>1.0167062155541949E-4</v>
      </c>
      <c r="AE30" s="6"/>
    </row>
    <row r="31" spans="1:31" x14ac:dyDescent="0.15">
      <c r="A31" t="s">
        <v>2</v>
      </c>
      <c r="B31" t="s">
        <v>3</v>
      </c>
      <c r="C31">
        <v>4</v>
      </c>
      <c r="D31" t="s">
        <v>4</v>
      </c>
      <c r="E31">
        <v>0.126579</v>
      </c>
      <c r="F31" t="s">
        <v>5</v>
      </c>
      <c r="G31">
        <v>2.1375999999999999E-3</v>
      </c>
      <c r="H31" t="s">
        <v>6</v>
      </c>
      <c r="I31" s="2">
        <v>2.70575E-4</v>
      </c>
      <c r="V31" s="6"/>
      <c r="W31" s="10">
        <f t="shared" si="2"/>
        <v>0.625</v>
      </c>
      <c r="X31" s="11">
        <v>-4.6371999999999969E-2</v>
      </c>
      <c r="Y31" s="12">
        <f t="shared" si="3"/>
        <v>-4.6172999999999964E-2</v>
      </c>
      <c r="Z31" s="13">
        <v>8.0221216736062813E-4</v>
      </c>
      <c r="AA31" s="20">
        <v>-4.63376E-2</v>
      </c>
      <c r="AB31" s="21">
        <v>2.8814822313576698E-4</v>
      </c>
      <c r="AC31" s="12">
        <v>-4.64397E-2</v>
      </c>
      <c r="AD31" s="14">
        <v>1.3561254940624477E-4</v>
      </c>
      <c r="AE31" s="6"/>
    </row>
    <row r="32" spans="1:31" x14ac:dyDescent="0.15">
      <c r="A32" t="s">
        <v>2</v>
      </c>
      <c r="B32" t="s">
        <v>3</v>
      </c>
      <c r="C32">
        <v>5</v>
      </c>
      <c r="D32" t="s">
        <v>4</v>
      </c>
      <c r="E32">
        <v>9.5648899999999995E-2</v>
      </c>
      <c r="F32" t="s">
        <v>5</v>
      </c>
      <c r="G32">
        <v>2.48255E-3</v>
      </c>
      <c r="H32" t="s">
        <v>6</v>
      </c>
      <c r="I32" s="2">
        <v>2.3745299999999999E-4</v>
      </c>
      <c r="V32" s="6"/>
      <c r="W32" s="10">
        <f t="shared" si="2"/>
        <v>0.875</v>
      </c>
      <c r="X32" s="11">
        <v>-3.3022999999999997E-2</v>
      </c>
      <c r="Y32" s="12">
        <f t="shared" si="3"/>
        <v>-3.3033199999999985E-2</v>
      </c>
      <c r="Z32" s="13">
        <v>9.8585241851183126E-4</v>
      </c>
      <c r="AA32" s="20">
        <v>-3.3131800000000003E-2</v>
      </c>
      <c r="AB32" s="21">
        <v>3.3134859355697047E-4</v>
      </c>
      <c r="AC32" s="12">
        <v>-3.3108100000000001E-2</v>
      </c>
      <c r="AD32" s="14">
        <v>1.7174878836833605E-4</v>
      </c>
      <c r="AE32" s="6"/>
    </row>
    <row r="33" spans="1:31" x14ac:dyDescent="0.15">
      <c r="A33" t="s">
        <v>2</v>
      </c>
      <c r="B33" t="s">
        <v>3</v>
      </c>
      <c r="C33">
        <v>6</v>
      </c>
      <c r="D33" t="s">
        <v>4</v>
      </c>
      <c r="E33">
        <v>7.3025599999999996E-2</v>
      </c>
      <c r="F33" t="s">
        <v>5</v>
      </c>
      <c r="G33">
        <v>2.8226900000000001E-3</v>
      </c>
      <c r="H33" t="s">
        <v>6</v>
      </c>
      <c r="I33" s="2">
        <v>2.0612899999999999E-4</v>
      </c>
      <c r="V33" s="6"/>
      <c r="W33" s="10">
        <f t="shared" si="2"/>
        <v>1.125</v>
      </c>
      <c r="X33" s="11">
        <v>-2.1901000000000004E-2</v>
      </c>
      <c r="Y33" s="12">
        <f t="shared" si="3"/>
        <v>-2.17165E-2</v>
      </c>
      <c r="Z33" s="13">
        <v>1.2009750383842222E-3</v>
      </c>
      <c r="AA33" s="20">
        <v>-2.1956199999999999E-2</v>
      </c>
      <c r="AB33" s="21">
        <v>3.516873229181506E-4</v>
      </c>
      <c r="AC33" s="12">
        <v>-2.1954899999999999E-2</v>
      </c>
      <c r="AD33" s="14">
        <v>2.0290691232568815E-4</v>
      </c>
      <c r="AE33" s="6"/>
    </row>
    <row r="34" spans="1:31" x14ac:dyDescent="0.15">
      <c r="A34" t="s">
        <v>2</v>
      </c>
      <c r="B34" t="s">
        <v>3</v>
      </c>
      <c r="C34">
        <v>7</v>
      </c>
      <c r="D34" t="s">
        <v>4</v>
      </c>
      <c r="E34">
        <v>5.5821099999999998E-2</v>
      </c>
      <c r="F34" t="s">
        <v>5</v>
      </c>
      <c r="G34">
        <v>3.30963E-3</v>
      </c>
      <c r="H34" t="s">
        <v>6</v>
      </c>
      <c r="I34" s="2">
        <v>1.84747E-4</v>
      </c>
      <c r="V34" s="6"/>
      <c r="W34" s="10">
        <f t="shared" si="2"/>
        <v>1.375</v>
      </c>
      <c r="X34" s="11">
        <v>-1.3537900000000005E-2</v>
      </c>
      <c r="Y34" s="12">
        <f t="shared" si="3"/>
        <v>-1.33992E-2</v>
      </c>
      <c r="Z34" s="13">
        <v>1.442431101734185E-3</v>
      </c>
      <c r="AA34" s="20">
        <v>-1.3567010000000001E-2</v>
      </c>
      <c r="AB34" s="21">
        <v>3.9287832462178783E-4</v>
      </c>
      <c r="AC34" s="12">
        <v>-1.3561489999999999E-2</v>
      </c>
      <c r="AD34" s="14">
        <v>2.3412596716983382E-4</v>
      </c>
      <c r="AE34" s="6"/>
    </row>
    <row r="35" spans="1:31" x14ac:dyDescent="0.15">
      <c r="A35" t="s">
        <v>2</v>
      </c>
      <c r="B35" t="s">
        <v>3</v>
      </c>
      <c r="C35">
        <v>8</v>
      </c>
      <c r="D35" t="s">
        <v>4</v>
      </c>
      <c r="E35">
        <v>4.2603700000000001E-2</v>
      </c>
      <c r="F35" t="s">
        <v>5</v>
      </c>
      <c r="G35">
        <v>3.8759200000000001E-3</v>
      </c>
      <c r="H35" t="s">
        <v>6</v>
      </c>
      <c r="I35" s="2">
        <v>1.65129E-4</v>
      </c>
      <c r="V35" s="6"/>
      <c r="W35" s="10">
        <f t="shared" si="2"/>
        <v>1.625</v>
      </c>
      <c r="X35" s="11">
        <v>-7.5237999999999972E-3</v>
      </c>
      <c r="Y35" s="12">
        <f t="shared" si="3"/>
        <v>-7.5739000000000084E-3</v>
      </c>
      <c r="Z35" s="13">
        <v>1.6950386166133832E-3</v>
      </c>
      <c r="AA35" s="20">
        <v>-7.5850399999999995E-3</v>
      </c>
      <c r="AB35" s="21">
        <v>4.1076019247882398E-4</v>
      </c>
      <c r="AC35" s="12">
        <v>-7.5759999999999994E-3</v>
      </c>
      <c r="AD35" s="14">
        <v>2.5864753963284002E-4</v>
      </c>
      <c r="AE35" s="6"/>
    </row>
    <row r="36" spans="1:31" x14ac:dyDescent="0.15">
      <c r="A36" t="s">
        <v>2</v>
      </c>
      <c r="B36" t="s">
        <v>3</v>
      </c>
      <c r="C36">
        <v>9</v>
      </c>
      <c r="D36" t="s">
        <v>4</v>
      </c>
      <c r="E36">
        <v>3.2858699999999998E-2</v>
      </c>
      <c r="F36" t="s">
        <v>5</v>
      </c>
      <c r="G36">
        <v>4.4094199999999998E-3</v>
      </c>
      <c r="H36" t="s">
        <v>6</v>
      </c>
      <c r="I36" s="2">
        <v>1.44888E-4</v>
      </c>
      <c r="V36" s="6"/>
      <c r="W36" s="10">
        <f t="shared" si="2"/>
        <v>1.875</v>
      </c>
      <c r="X36" s="11">
        <v>-3.4495999999999971E-3</v>
      </c>
      <c r="Y36" s="12">
        <f t="shared" si="3"/>
        <v>-3.4366999999999939E-3</v>
      </c>
      <c r="Z36" s="13">
        <v>1.9692420950568295E-3</v>
      </c>
      <c r="AA36" s="20">
        <v>-3.5319119999999999E-3</v>
      </c>
      <c r="AB36" s="21">
        <v>4.4415635717235557E-4</v>
      </c>
      <c r="AC36" s="12">
        <v>-3.4843420000000001E-3</v>
      </c>
      <c r="AD36" s="14">
        <v>2.9300091573447292E-4</v>
      </c>
      <c r="AE36" s="6"/>
    </row>
    <row r="37" spans="1:31" x14ac:dyDescent="0.15">
      <c r="A37" t="s">
        <v>2</v>
      </c>
      <c r="B37" t="s">
        <v>3</v>
      </c>
      <c r="C37">
        <v>10</v>
      </c>
      <c r="D37" t="s">
        <v>4</v>
      </c>
      <c r="E37">
        <v>2.5416999999999999E-2</v>
      </c>
      <c r="F37" t="s">
        <v>5</v>
      </c>
      <c r="G37">
        <v>5.2331499999999998E-3</v>
      </c>
      <c r="H37" t="s">
        <v>6</v>
      </c>
      <c r="I37" s="2">
        <v>1.3301099999999999E-4</v>
      </c>
      <c r="V37" s="6"/>
      <c r="W37" s="10">
        <f t="shared" si="2"/>
        <v>2.125</v>
      </c>
      <c r="X37" s="11">
        <v>-8.2399999999999834E-4</v>
      </c>
      <c r="Y37" s="12">
        <f t="shared" si="3"/>
        <v>-8.3189999999999653E-4</v>
      </c>
      <c r="Z37" s="13">
        <v>2.3616356250658489E-3</v>
      </c>
      <c r="AA37" s="20">
        <v>-8.3686999999999976E-4</v>
      </c>
      <c r="AB37" s="21">
        <v>5.254088477342168E-4</v>
      </c>
      <c r="AC37" s="12">
        <v>-8.0857999999999993E-4</v>
      </c>
      <c r="AD37" s="14">
        <v>3.5550378703627829E-4</v>
      </c>
      <c r="AE37" s="6"/>
    </row>
    <row r="38" spans="1:31" x14ac:dyDescent="0.15">
      <c r="A38" t="s">
        <v>2</v>
      </c>
      <c r="B38" t="s">
        <v>3</v>
      </c>
      <c r="C38">
        <v>11</v>
      </c>
      <c r="D38" t="s">
        <v>4</v>
      </c>
      <c r="E38">
        <v>1.9720100000000001E-2</v>
      </c>
      <c r="F38" t="s">
        <v>5</v>
      </c>
      <c r="G38">
        <v>5.7899199999999996E-3</v>
      </c>
      <c r="H38" t="s">
        <v>6</v>
      </c>
      <c r="I38" s="2">
        <v>1.14178E-4</v>
      </c>
      <c r="V38" s="6"/>
      <c r="W38" s="10">
        <f t="shared" si="2"/>
        <v>2.375</v>
      </c>
      <c r="X38" s="11">
        <v>8.5299999999999959E-4</v>
      </c>
      <c r="Y38" s="12">
        <f t="shared" si="3"/>
        <v>9.096999999999994E-4</v>
      </c>
      <c r="Z38" s="13">
        <v>2.7016909791142954E-3</v>
      </c>
      <c r="AA38" s="20">
        <v>8.3396200000000005E-4</v>
      </c>
      <c r="AB38" s="21">
        <v>5.658807043567866E-4</v>
      </c>
      <c r="AC38" s="12">
        <v>8.690420000000001E-4</v>
      </c>
      <c r="AD38" s="14">
        <v>4.3188512406491564E-4</v>
      </c>
      <c r="AE38" s="6"/>
    </row>
    <row r="39" spans="1:31" x14ac:dyDescent="0.15">
      <c r="A39" t="s">
        <v>2</v>
      </c>
      <c r="B39" t="s">
        <v>3</v>
      </c>
      <c r="C39">
        <v>12</v>
      </c>
      <c r="D39" t="s">
        <v>4</v>
      </c>
      <c r="E39">
        <v>1.5228200000000001E-2</v>
      </c>
      <c r="F39" t="s">
        <v>5</v>
      </c>
      <c r="G39">
        <v>6.6407599999999999E-3</v>
      </c>
      <c r="H39" t="s">
        <v>6</v>
      </c>
      <c r="I39" s="2">
        <v>1.01127E-4</v>
      </c>
      <c r="V39" s="6"/>
      <c r="W39" s="10">
        <f t="shared" si="2"/>
        <v>2.625</v>
      </c>
      <c r="X39" s="11">
        <v>1.7530000000000011E-3</v>
      </c>
      <c r="Y39" s="12">
        <f t="shared" si="3"/>
        <v>1.8276899999999999E-3</v>
      </c>
      <c r="Z39" s="13">
        <v>3.0679180200411243E-3</v>
      </c>
      <c r="AA39" s="20">
        <v>1.7901900000000001E-3</v>
      </c>
      <c r="AB39" s="21">
        <v>6.8952833502381806E-4</v>
      </c>
      <c r="AC39" s="12">
        <v>1.8483120000000002E-3</v>
      </c>
      <c r="AD39" s="14">
        <v>5.351272204878857E-4</v>
      </c>
      <c r="AE39" s="6"/>
    </row>
    <row r="40" spans="1:31" x14ac:dyDescent="0.15">
      <c r="A40" t="s">
        <v>2</v>
      </c>
      <c r="B40" t="s">
        <v>3</v>
      </c>
      <c r="C40">
        <v>13</v>
      </c>
      <c r="D40" t="s">
        <v>4</v>
      </c>
      <c r="E40">
        <v>1.18069E-2</v>
      </c>
      <c r="F40" t="s">
        <v>5</v>
      </c>
      <c r="G40">
        <v>7.5870199999999999E-3</v>
      </c>
      <c r="H40" t="s">
        <v>6</v>
      </c>
      <c r="I40" s="2">
        <v>8.9579400000000005E-5</v>
      </c>
      <c r="V40" s="6"/>
      <c r="W40" s="10">
        <f t="shared" si="2"/>
        <v>2.875</v>
      </c>
      <c r="X40" s="11">
        <v>2.2228999999999999E-3</v>
      </c>
      <c r="Y40" s="12">
        <f t="shared" si="3"/>
        <v>2.3045800000000005E-3</v>
      </c>
      <c r="Z40" s="13">
        <v>3.5636055307824719E-3</v>
      </c>
      <c r="AA40" s="20">
        <v>2.2734169999999998E-3</v>
      </c>
      <c r="AB40" s="21">
        <v>7.9425060144960858E-4</v>
      </c>
      <c r="AC40" s="12">
        <v>2.3304010000000002E-3</v>
      </c>
      <c r="AD40" s="14">
        <v>6.8263892081296576E-4</v>
      </c>
      <c r="AE40" s="6"/>
    </row>
    <row r="41" spans="1:31" x14ac:dyDescent="0.15">
      <c r="A41" t="s">
        <v>2</v>
      </c>
      <c r="B41" t="s">
        <v>3</v>
      </c>
      <c r="C41">
        <v>14</v>
      </c>
      <c r="D41" t="s">
        <v>4</v>
      </c>
      <c r="E41">
        <v>9.2135700000000008E-3</v>
      </c>
      <c r="F41" t="s">
        <v>5</v>
      </c>
      <c r="G41">
        <v>8.5004499999999997E-3</v>
      </c>
      <c r="H41" t="s">
        <v>6</v>
      </c>
      <c r="I41" s="2">
        <v>7.8319399999999994E-5</v>
      </c>
      <c r="V41" s="6"/>
      <c r="W41" s="10">
        <f t="shared" si="2"/>
        <v>3.125</v>
      </c>
      <c r="X41" s="11">
        <v>2.3915999999999989E-3</v>
      </c>
      <c r="Y41" s="12">
        <f t="shared" si="3"/>
        <v>2.4503599999999987E-3</v>
      </c>
      <c r="Z41" s="13">
        <v>4.1593479092720386E-3</v>
      </c>
      <c r="AA41" s="20">
        <v>2.421748E-3</v>
      </c>
      <c r="AB41" s="21">
        <v>9.6654439415730928E-4</v>
      </c>
      <c r="AC41" s="12">
        <v>2.5225239999999999E-3</v>
      </c>
      <c r="AD41" s="14">
        <v>8.2103790887619245E-4</v>
      </c>
      <c r="AE41" s="6"/>
    </row>
    <row r="42" spans="1:31" x14ac:dyDescent="0.15">
      <c r="A42" t="s">
        <v>2</v>
      </c>
      <c r="B42" t="s">
        <v>3</v>
      </c>
      <c r="C42">
        <v>15</v>
      </c>
      <c r="D42" t="s">
        <v>4</v>
      </c>
      <c r="E42">
        <v>7.0354399999999996E-3</v>
      </c>
      <c r="F42" t="s">
        <v>5</v>
      </c>
      <c r="G42">
        <v>1.00315E-2</v>
      </c>
      <c r="H42" t="s">
        <v>6</v>
      </c>
      <c r="I42" s="2">
        <v>7.0576300000000004E-5</v>
      </c>
      <c r="V42" s="6"/>
      <c r="W42" s="10">
        <f t="shared" si="2"/>
        <v>3.375</v>
      </c>
      <c r="X42" s="11">
        <v>2.3729300000000005E-3</v>
      </c>
      <c r="Y42" s="12">
        <f t="shared" si="3"/>
        <v>2.3381900000000004E-3</v>
      </c>
      <c r="Z42" s="13">
        <v>4.5977426022165702E-3</v>
      </c>
      <c r="AA42" s="20">
        <v>2.4171460000000002E-3</v>
      </c>
      <c r="AB42" s="21">
        <v>9.4378620214512329E-4</v>
      </c>
      <c r="AC42" s="12">
        <v>2.5129470000000002E-3</v>
      </c>
      <c r="AD42" s="14">
        <v>9.7156563379802489E-4</v>
      </c>
      <c r="AE42" s="6"/>
    </row>
    <row r="43" spans="1:31" x14ac:dyDescent="0.15">
      <c r="A43" t="s">
        <v>2</v>
      </c>
      <c r="B43" t="s">
        <v>3</v>
      </c>
      <c r="C43">
        <v>16</v>
      </c>
      <c r="D43" t="s">
        <v>4</v>
      </c>
      <c r="E43">
        <v>5.4754900000000004E-3</v>
      </c>
      <c r="F43" t="s">
        <v>5</v>
      </c>
      <c r="G43">
        <v>1.14012E-2</v>
      </c>
      <c r="H43" t="s">
        <v>6</v>
      </c>
      <c r="I43" s="2">
        <v>6.2427000000000004E-5</v>
      </c>
      <c r="V43" s="6"/>
      <c r="W43" s="10">
        <f t="shared" si="2"/>
        <v>3.625</v>
      </c>
      <c r="X43" s="11">
        <v>2.2225200000000013E-3</v>
      </c>
      <c r="Y43" s="12">
        <f t="shared" si="3"/>
        <v>2.2367100000000003E-3</v>
      </c>
      <c r="Z43" s="13">
        <v>5.3859948133816067E-3</v>
      </c>
      <c r="AA43" s="20">
        <v>2.2906039999999999E-3</v>
      </c>
      <c r="AB43" s="21">
        <v>1.0917732945123469E-3</v>
      </c>
      <c r="AC43" s="12">
        <v>2.404612E-3</v>
      </c>
      <c r="AD43" s="14">
        <v>1.1948318190148936E-3</v>
      </c>
      <c r="AE43" s="6"/>
    </row>
    <row r="44" spans="1:31" x14ac:dyDescent="0.15">
      <c r="A44" t="s">
        <v>2</v>
      </c>
      <c r="B44" t="s">
        <v>3</v>
      </c>
      <c r="C44">
        <v>17</v>
      </c>
      <c r="D44" t="s">
        <v>4</v>
      </c>
      <c r="E44">
        <v>4.1926999999999997E-3</v>
      </c>
      <c r="F44" t="s">
        <v>5</v>
      </c>
      <c r="G44">
        <v>1.27197E-2</v>
      </c>
      <c r="H44" t="s">
        <v>6</v>
      </c>
      <c r="I44" s="2">
        <v>5.3329699999999999E-5</v>
      </c>
      <c r="V44" s="6"/>
      <c r="W44" s="10">
        <f t="shared" si="2"/>
        <v>3.875</v>
      </c>
      <c r="X44" s="11">
        <v>1.9809400000000005E-3</v>
      </c>
      <c r="Y44" s="12">
        <f t="shared" si="3"/>
        <v>2.0143400000000007E-3</v>
      </c>
      <c r="Z44" s="13">
        <v>6.1751655713956381E-3</v>
      </c>
      <c r="AA44" s="20">
        <v>2.1075620000000003E-3</v>
      </c>
      <c r="AB44" s="21">
        <v>1.307138852284985E-3</v>
      </c>
      <c r="AC44" s="12">
        <v>2.2509780000000003E-3</v>
      </c>
      <c r="AD44" s="14">
        <v>1.4980262352750323E-3</v>
      </c>
      <c r="AE44" s="6"/>
    </row>
    <row r="45" spans="1:31" x14ac:dyDescent="0.15">
      <c r="A45" t="s">
        <v>2</v>
      </c>
      <c r="B45" t="s">
        <v>3</v>
      </c>
      <c r="C45">
        <v>18</v>
      </c>
      <c r="D45" t="s">
        <v>4</v>
      </c>
      <c r="E45">
        <v>3.20104E-3</v>
      </c>
      <c r="F45" t="s">
        <v>5</v>
      </c>
      <c r="G45">
        <v>1.38003E-2</v>
      </c>
      <c r="H45" t="s">
        <v>6</v>
      </c>
      <c r="I45" s="2">
        <v>4.4175199999999997E-5</v>
      </c>
      <c r="V45" s="6"/>
      <c r="W45" s="10">
        <f t="shared" si="2"/>
        <v>4.125</v>
      </c>
      <c r="X45" s="11">
        <v>1.7425500000000003E-3</v>
      </c>
      <c r="Y45" s="12">
        <f t="shared" si="3"/>
        <v>1.7817599999999999E-3</v>
      </c>
      <c r="Z45" s="13">
        <v>6.5951290756234328E-3</v>
      </c>
      <c r="AA45" s="20">
        <v>1.928321E-3</v>
      </c>
      <c r="AB45" s="21">
        <v>1.4840718523121861E-3</v>
      </c>
      <c r="AC45" s="12">
        <v>2.0815410000000001E-3</v>
      </c>
      <c r="AD45" s="14">
        <v>1.7429810116194799E-3</v>
      </c>
      <c r="AE45" s="6"/>
    </row>
    <row r="46" spans="1:31" x14ac:dyDescent="0.15">
      <c r="A46" t="s">
        <v>2</v>
      </c>
      <c r="B46" t="s">
        <v>3</v>
      </c>
      <c r="C46">
        <v>19</v>
      </c>
      <c r="D46" t="s">
        <v>4</v>
      </c>
      <c r="E46">
        <v>2.3036200000000001E-3</v>
      </c>
      <c r="F46" t="s">
        <v>5</v>
      </c>
      <c r="G46">
        <v>1.3906999999999999E-2</v>
      </c>
      <c r="H46" t="s">
        <v>6</v>
      </c>
      <c r="I46" s="2">
        <v>3.2036399999999997E-5</v>
      </c>
      <c r="V46" s="6"/>
      <c r="W46" s="10">
        <f t="shared" si="2"/>
        <v>4.375</v>
      </c>
      <c r="X46" s="11">
        <v>1.4901299999999997E-3</v>
      </c>
      <c r="Y46" s="12">
        <f t="shared" si="3"/>
        <v>1.5151800000000001E-3</v>
      </c>
      <c r="Z46" s="13">
        <v>7.7528549891869251E-3</v>
      </c>
      <c r="AA46" s="20">
        <v>1.7630689999999999E-3</v>
      </c>
      <c r="AB46" s="21">
        <v>1.7467596896237822E-3</v>
      </c>
      <c r="AC46" s="12">
        <v>1.956064E-3</v>
      </c>
      <c r="AD46" s="14">
        <v>2.053082810340094E-3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1.2295499999999998E-3</v>
      </c>
      <c r="Y47" s="12">
        <f t="shared" si="3"/>
        <v>1.2620639999999998E-3</v>
      </c>
      <c r="Z47" s="13">
        <v>8.8803926336400527E-3</v>
      </c>
      <c r="AA47" s="20">
        <v>1.6715269999999999E-3</v>
      </c>
      <c r="AB47" s="21">
        <v>1.9522005656586342E-3</v>
      </c>
      <c r="AC47" s="12">
        <v>1.8962689999999999E-3</v>
      </c>
      <c r="AD47" s="14">
        <v>2.6478487055119726E-3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9.5852000000000003E-4</v>
      </c>
      <c r="Y48" s="17">
        <f t="shared" si="3"/>
        <v>1.0024829999999998E-3</v>
      </c>
      <c r="Z48" s="18">
        <v>1.0245720182393874E-2</v>
      </c>
      <c r="AA48" s="22">
        <v>1.7049550000000002E-3</v>
      </c>
      <c r="AB48" s="23">
        <v>1.8450534040094901E-3</v>
      </c>
      <c r="AC48" s="17">
        <v>1.9319440000000001E-3</v>
      </c>
      <c r="AD48" s="19">
        <v>3.1577116095289331E-3</v>
      </c>
      <c r="AE48" s="6"/>
    </row>
    <row r="49" spans="1:31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0.220196</v>
      </c>
      <c r="G50" t="s">
        <v>14</v>
      </c>
      <c r="H50">
        <v>0.50480499999999995</v>
      </c>
      <c r="I50">
        <f>E5-H50</f>
        <v>-4.7019999999999951E-2</v>
      </c>
      <c r="J50" s="3">
        <f>I27/E5</f>
        <v>8.1905479646558971E-4</v>
      </c>
    </row>
    <row r="51" spans="1:31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0.10426100000000001</v>
      </c>
      <c r="G51" t="s">
        <v>14</v>
      </c>
      <c r="H51">
        <v>0.37161699999999998</v>
      </c>
      <c r="I51">
        <f t="shared" ref="I51:I69" si="4">E6-H51</f>
        <v>-5.8080999999999994E-2</v>
      </c>
      <c r="J51" s="3">
        <f t="shared" ref="J51:J69" si="5">I28/E6</f>
        <v>1.1323101653398654E-3</v>
      </c>
    </row>
    <row r="52" spans="1:31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7.6752799999999996E-2</v>
      </c>
      <c r="G52" t="s">
        <v>14</v>
      </c>
      <c r="H52">
        <v>0.27356999999999998</v>
      </c>
      <c r="I52">
        <f t="shared" si="4"/>
        <v>-4.6371999999999969E-2</v>
      </c>
      <c r="J52" s="3">
        <f t="shared" si="5"/>
        <v>1.4195371438128857E-3</v>
      </c>
    </row>
    <row r="53" spans="1:31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5.6502499999999997E-2</v>
      </c>
      <c r="G53" t="s">
        <v>14</v>
      </c>
      <c r="H53">
        <v>0.20139099999999999</v>
      </c>
      <c r="I53">
        <f t="shared" si="4"/>
        <v>-3.3022999999999997E-2</v>
      </c>
      <c r="J53" s="3">
        <f t="shared" si="5"/>
        <v>1.7365889005036587E-3</v>
      </c>
    </row>
    <row r="54" spans="1:31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4.1595E-2</v>
      </c>
      <c r="G54" t="s">
        <v>14</v>
      </c>
      <c r="H54">
        <v>0.148255</v>
      </c>
      <c r="I54">
        <f t="shared" si="4"/>
        <v>-2.1901000000000004E-2</v>
      </c>
      <c r="J54" s="3">
        <f t="shared" si="5"/>
        <v>2.1414043085300032E-3</v>
      </c>
    </row>
    <row r="55" spans="1:31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3.0620700000000001E-2</v>
      </c>
      <c r="G55" t="s">
        <v>14</v>
      </c>
      <c r="H55">
        <v>0.109139</v>
      </c>
      <c r="I55">
        <f t="shared" si="4"/>
        <v>-1.3537900000000005E-2</v>
      </c>
      <c r="J55" s="3">
        <f t="shared" si="5"/>
        <v>2.4837894124649196E-3</v>
      </c>
    </row>
    <row r="56" spans="1:31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2.2541800000000001E-2</v>
      </c>
      <c r="G56" t="s">
        <v>14</v>
      </c>
      <c r="H56">
        <v>8.0342200000000003E-2</v>
      </c>
      <c r="I56">
        <f t="shared" si="4"/>
        <v>-7.5237999999999972E-3</v>
      </c>
      <c r="J56" s="3">
        <f t="shared" si="5"/>
        <v>2.8307268492578797E-3</v>
      </c>
    </row>
    <row r="57" spans="1:31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1.6594500000000002E-2</v>
      </c>
      <c r="G57" t="s">
        <v>14</v>
      </c>
      <c r="H57">
        <v>5.9142599999999997E-2</v>
      </c>
      <c r="I57">
        <f t="shared" si="4"/>
        <v>-3.4495999999999971E-3</v>
      </c>
      <c r="J57" s="3">
        <f t="shared" si="5"/>
        <v>3.3172391503420539E-3</v>
      </c>
    </row>
    <row r="58" spans="1:31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1.2216299999999999E-2</v>
      </c>
      <c r="G58" t="s">
        <v>14</v>
      </c>
      <c r="H58">
        <v>4.3535499999999998E-2</v>
      </c>
      <c r="I58">
        <f t="shared" si="4"/>
        <v>-8.2399999999999834E-4</v>
      </c>
      <c r="J58" s="3">
        <f t="shared" si="5"/>
        <v>3.8661484611872679E-3</v>
      </c>
    </row>
    <row r="59" spans="1:31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8.9932999999999992E-3</v>
      </c>
      <c r="G59" t="s">
        <v>14</v>
      </c>
      <c r="H59">
        <v>3.20451E-2</v>
      </c>
      <c r="I59">
        <f t="shared" si="4"/>
        <v>8.5299999999999959E-4</v>
      </c>
      <c r="J59" s="3">
        <f t="shared" si="5"/>
        <v>4.4041449202233563E-3</v>
      </c>
    </row>
    <row r="60" spans="1:31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6.6206700000000004E-3</v>
      </c>
      <c r="G60" t="s">
        <v>14</v>
      </c>
      <c r="H60">
        <v>2.3584899999999999E-2</v>
      </c>
      <c r="I60">
        <f t="shared" si="4"/>
        <v>1.7530000000000011E-3</v>
      </c>
      <c r="J60" s="3">
        <f t="shared" si="5"/>
        <v>5.2494879212562993E-3</v>
      </c>
    </row>
    <row r="61" spans="1:31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4.8741100000000001E-3</v>
      </c>
      <c r="G61" t="s">
        <v>14</v>
      </c>
      <c r="H61">
        <v>1.73548E-2</v>
      </c>
      <c r="I61">
        <f t="shared" si="4"/>
        <v>2.2228999999999999E-3</v>
      </c>
      <c r="J61" s="3">
        <f t="shared" si="5"/>
        <v>5.8320436006272444E-3</v>
      </c>
    </row>
    <row r="62" spans="1:31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3.58845E-3</v>
      </c>
      <c r="G62" t="s">
        <v>14</v>
      </c>
      <c r="H62">
        <v>1.2765800000000001E-2</v>
      </c>
      <c r="I62">
        <f t="shared" si="4"/>
        <v>2.3915999999999989E-3</v>
      </c>
      <c r="J62" s="3">
        <f t="shared" si="5"/>
        <v>6.6717906765012469E-3</v>
      </c>
    </row>
    <row r="63" spans="1:31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2.64211E-3</v>
      </c>
      <c r="G63" t="s">
        <v>14</v>
      </c>
      <c r="H63">
        <v>9.3839700000000002E-3</v>
      </c>
      <c r="I63">
        <f t="shared" si="4"/>
        <v>2.3729300000000005E-3</v>
      </c>
      <c r="J63" s="3">
        <f t="shared" si="5"/>
        <v>7.6193044084750233E-3</v>
      </c>
    </row>
    <row r="64" spans="1:31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1.94561E-3</v>
      </c>
      <c r="G64" t="s">
        <v>14</v>
      </c>
      <c r="H64">
        <v>6.8893899999999996E-3</v>
      </c>
      <c r="I64">
        <f t="shared" si="4"/>
        <v>2.2225200000000013E-3</v>
      </c>
      <c r="J64" s="3">
        <f t="shared" si="5"/>
        <v>8.5952780481808964E-3</v>
      </c>
    </row>
    <row r="65" spans="1:10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1.43307E-3</v>
      </c>
      <c r="G65" t="s">
        <v>14</v>
      </c>
      <c r="H65">
        <v>5.0462399999999996E-3</v>
      </c>
      <c r="I65">
        <f t="shared" si="4"/>
        <v>1.9809400000000005E-3</v>
      </c>
      <c r="J65" s="3">
        <f t="shared" si="5"/>
        <v>1.0043331749008849E-2</v>
      </c>
    </row>
    <row r="66" spans="1:10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1.0560299999999999E-3</v>
      </c>
      <c r="G66" t="s">
        <v>14</v>
      </c>
      <c r="H66">
        <v>3.68024E-3</v>
      </c>
      <c r="I66">
        <f t="shared" si="4"/>
        <v>1.7425500000000003E-3</v>
      </c>
      <c r="J66" s="3">
        <f t="shared" si="5"/>
        <v>1.1511970775191369E-2</v>
      </c>
    </row>
    <row r="67" spans="1:10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7.7883800000000001E-4</v>
      </c>
      <c r="G67" t="s">
        <v>14</v>
      </c>
      <c r="H67">
        <v>2.6622500000000001E-3</v>
      </c>
      <c r="I67">
        <f t="shared" si="4"/>
        <v>1.4901299999999997E-3</v>
      </c>
      <c r="J67" s="3">
        <f t="shared" si="5"/>
        <v>1.284316464292767E-2</v>
      </c>
    </row>
    <row r="68" spans="1:10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5.7528899999999999E-4</v>
      </c>
      <c r="G68" t="s">
        <v>14</v>
      </c>
      <c r="H68">
        <v>1.8960100000000001E-3</v>
      </c>
      <c r="I68">
        <f t="shared" si="4"/>
        <v>1.2295499999999998E-3</v>
      </c>
      <c r="J68" s="3">
        <f t="shared" si="5"/>
        <v>1.41335312711962E-2</v>
      </c>
    </row>
    <row r="69" spans="1:10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6.3764099999999999E-4</v>
      </c>
      <c r="G69" t="s">
        <v>14</v>
      </c>
      <c r="H69">
        <v>1.3091000000000001E-3</v>
      </c>
      <c r="I69">
        <f t="shared" si="4"/>
        <v>9.5852000000000003E-4</v>
      </c>
      <c r="J69" s="3">
        <f t="shared" si="5"/>
        <v>1.4127763911060935E-2</v>
      </c>
    </row>
    <row r="70" spans="1:10" x14ac:dyDescent="0.15">
      <c r="J70" t="s">
        <v>8</v>
      </c>
    </row>
    <row r="71" spans="1:10" x14ac:dyDescent="0.15">
      <c r="E71" t="s">
        <v>8</v>
      </c>
      <c r="F71">
        <v>1</v>
      </c>
      <c r="G71">
        <f>2*0.9</f>
        <v>1.8</v>
      </c>
      <c r="J71" t="s">
        <v>15</v>
      </c>
    </row>
    <row r="72" spans="1:10" x14ac:dyDescent="0.15">
      <c r="A72" t="s">
        <v>16</v>
      </c>
      <c r="E72" t="s">
        <v>17</v>
      </c>
      <c r="J72" t="s">
        <v>11</v>
      </c>
    </row>
    <row r="73" spans="1:10" ht="15" x14ac:dyDescent="0.2">
      <c r="A73" s="5" t="s">
        <v>60</v>
      </c>
      <c r="B73" t="s">
        <v>3</v>
      </c>
      <c r="C73">
        <v>0</v>
      </c>
      <c r="D73" t="s">
        <v>4</v>
      </c>
      <c r="E73">
        <v>-4.7963800000000001E-2</v>
      </c>
      <c r="F73" t="s">
        <v>5</v>
      </c>
      <c r="G73">
        <v>-5.5122200000000003E-2</v>
      </c>
      <c r="H73" t="s">
        <v>6</v>
      </c>
      <c r="I73" s="2">
        <v>2.64387E-3</v>
      </c>
      <c r="J73" s="3">
        <f t="shared" ref="J73:J92" si="6">I73/E5</f>
        <v>5.7753530587502863E-3</v>
      </c>
    </row>
    <row r="74" spans="1:10" ht="15" x14ac:dyDescent="0.2">
      <c r="A74" s="5" t="s">
        <v>60</v>
      </c>
      <c r="B74" t="s">
        <v>3</v>
      </c>
      <c r="C74">
        <v>1</v>
      </c>
      <c r="D74" t="s">
        <v>4</v>
      </c>
      <c r="E74">
        <v>-5.9348900000000003E-2</v>
      </c>
      <c r="F74" t="s">
        <v>5</v>
      </c>
      <c r="G74">
        <v>-4.2562099999999999E-2</v>
      </c>
      <c r="H74" t="s">
        <v>6</v>
      </c>
      <c r="I74" s="2">
        <v>2.5260199999999999E-3</v>
      </c>
      <c r="J74" s="3">
        <f t="shared" si="6"/>
        <v>8.056554909165136E-3</v>
      </c>
    </row>
    <row r="75" spans="1:10" ht="15" x14ac:dyDescent="0.2">
      <c r="A75" s="5" t="s">
        <v>60</v>
      </c>
      <c r="B75" t="s">
        <v>3</v>
      </c>
      <c r="C75">
        <v>2</v>
      </c>
      <c r="D75" t="s">
        <v>4</v>
      </c>
      <c r="E75">
        <v>-4.8212699999999997E-2</v>
      </c>
      <c r="F75" t="s">
        <v>5</v>
      </c>
      <c r="G75">
        <v>-4.5051599999999997E-2</v>
      </c>
      <c r="H75" t="s">
        <v>6</v>
      </c>
      <c r="I75" s="2">
        <v>2.17206E-3</v>
      </c>
      <c r="J75" s="3">
        <f t="shared" si="6"/>
        <v>9.5602073961918669E-3</v>
      </c>
    </row>
    <row r="76" spans="1:10" ht="15" x14ac:dyDescent="0.2">
      <c r="A76" s="5" t="s">
        <v>60</v>
      </c>
      <c r="B76" t="s">
        <v>3</v>
      </c>
      <c r="C76">
        <v>3</v>
      </c>
      <c r="D76" t="s">
        <v>4</v>
      </c>
      <c r="E76">
        <v>-3.07703E-2</v>
      </c>
      <c r="F76" t="s">
        <v>5</v>
      </c>
      <c r="G76">
        <v>-6.0543899999999998E-2</v>
      </c>
      <c r="H76" t="s">
        <v>6</v>
      </c>
      <c r="I76" s="2">
        <v>1.8629499999999999E-3</v>
      </c>
      <c r="J76" s="3">
        <f t="shared" si="6"/>
        <v>1.1064751021571796E-2</v>
      </c>
    </row>
    <row r="77" spans="1:10" ht="15" x14ac:dyDescent="0.2">
      <c r="A77" s="5" t="s">
        <v>60</v>
      </c>
      <c r="B77" t="s">
        <v>3</v>
      </c>
      <c r="C77">
        <v>4</v>
      </c>
      <c r="D77" t="s">
        <v>4</v>
      </c>
      <c r="E77">
        <v>-2.08945E-2</v>
      </c>
      <c r="F77" t="s">
        <v>5</v>
      </c>
      <c r="G77">
        <v>-7.8898200000000002E-2</v>
      </c>
      <c r="H77" t="s">
        <v>6</v>
      </c>
      <c r="I77" s="2">
        <v>1.64854E-3</v>
      </c>
      <c r="J77" s="3">
        <f t="shared" si="6"/>
        <v>1.3046994950694082E-2</v>
      </c>
    </row>
    <row r="78" spans="1:10" ht="15" x14ac:dyDescent="0.2">
      <c r="A78" s="5" t="s">
        <v>60</v>
      </c>
      <c r="B78" t="s">
        <v>3</v>
      </c>
      <c r="C78">
        <v>5</v>
      </c>
      <c r="D78" t="s">
        <v>4</v>
      </c>
      <c r="E78">
        <v>-1.2300999999999999E-2</v>
      </c>
      <c r="F78" t="s">
        <v>5</v>
      </c>
      <c r="G78">
        <v>-0.11558499999999999</v>
      </c>
      <c r="H78" t="s">
        <v>6</v>
      </c>
      <c r="I78" s="2">
        <v>1.4218E-3</v>
      </c>
      <c r="J78" s="3">
        <f t="shared" si="6"/>
        <v>1.4872213813439386E-2</v>
      </c>
    </row>
    <row r="79" spans="1:10" ht="15" x14ac:dyDescent="0.2">
      <c r="A79" s="5" t="s">
        <v>60</v>
      </c>
      <c r="B79" t="s">
        <v>3</v>
      </c>
      <c r="C79">
        <v>6</v>
      </c>
      <c r="D79" t="s">
        <v>4</v>
      </c>
      <c r="E79">
        <v>-5.7977699999999998E-3</v>
      </c>
      <c r="F79" t="s">
        <v>5</v>
      </c>
      <c r="G79">
        <v>-0.21956500000000001</v>
      </c>
      <c r="H79" t="s">
        <v>6</v>
      </c>
      <c r="I79" s="2">
        <v>1.2729900000000001E-3</v>
      </c>
      <c r="J79" s="3">
        <f t="shared" si="6"/>
        <v>1.7481707919976271E-2</v>
      </c>
    </row>
    <row r="80" spans="1:10" ht="15" x14ac:dyDescent="0.2">
      <c r="A80" s="5" t="s">
        <v>60</v>
      </c>
      <c r="B80" t="s">
        <v>3</v>
      </c>
      <c r="C80">
        <v>7</v>
      </c>
      <c r="D80" t="s">
        <v>4</v>
      </c>
      <c r="E80">
        <v>-3.4930500000000001E-3</v>
      </c>
      <c r="F80" t="s">
        <v>5</v>
      </c>
      <c r="G80">
        <v>-0.28559400000000001</v>
      </c>
      <c r="H80" t="s">
        <v>6</v>
      </c>
      <c r="I80" s="2">
        <v>9.9759200000000005E-4</v>
      </c>
      <c r="J80" s="3">
        <f t="shared" si="6"/>
        <v>1.7912340868690861E-2</v>
      </c>
    </row>
    <row r="81" spans="1:14" ht="15" x14ac:dyDescent="0.2">
      <c r="A81" s="5" t="s">
        <v>60</v>
      </c>
      <c r="B81" t="s">
        <v>3</v>
      </c>
      <c r="C81">
        <v>8</v>
      </c>
      <c r="D81" t="s">
        <v>4</v>
      </c>
      <c r="E81" s="2">
        <v>-2.9009499999999998E-4</v>
      </c>
      <c r="F81" t="s">
        <v>5</v>
      </c>
      <c r="G81">
        <v>-2.7534900000000002</v>
      </c>
      <c r="H81" t="s">
        <v>6</v>
      </c>
      <c r="I81" s="2">
        <v>7.9877400000000003E-4</v>
      </c>
      <c r="J81" s="3">
        <f t="shared" si="6"/>
        <v>1.870161431932852E-2</v>
      </c>
    </row>
    <row r="82" spans="1:14" ht="15" x14ac:dyDescent="0.2">
      <c r="A82" s="5" t="s">
        <v>60</v>
      </c>
      <c r="B82" t="s">
        <v>3</v>
      </c>
      <c r="C82">
        <v>9</v>
      </c>
      <c r="D82" t="s">
        <v>4</v>
      </c>
      <c r="E82">
        <v>4.4606499999999999E-4</v>
      </c>
      <c r="F82" t="s">
        <v>5</v>
      </c>
      <c r="G82">
        <v>1.9205000000000001</v>
      </c>
      <c r="H82" t="s">
        <v>6</v>
      </c>
      <c r="I82" s="2">
        <v>8.5666799999999999E-4</v>
      </c>
      <c r="J82" s="3">
        <f t="shared" si="6"/>
        <v>2.604004486581292E-2</v>
      </c>
    </row>
    <row r="83" spans="1:14" ht="15" x14ac:dyDescent="0.2">
      <c r="A83" s="5" t="s">
        <v>60</v>
      </c>
      <c r="B83" t="s">
        <v>3</v>
      </c>
      <c r="C83">
        <v>10</v>
      </c>
      <c r="D83" t="s">
        <v>4</v>
      </c>
      <c r="E83">
        <v>1.4080900000000001E-3</v>
      </c>
      <c r="F83" t="s">
        <v>5</v>
      </c>
      <c r="G83">
        <v>0.66211200000000003</v>
      </c>
      <c r="H83" t="s">
        <v>6</v>
      </c>
      <c r="I83" s="2">
        <v>9.3231200000000003E-4</v>
      </c>
      <c r="J83" s="3">
        <f t="shared" si="6"/>
        <v>3.679515666254899E-2</v>
      </c>
    </row>
    <row r="84" spans="1:14" ht="15" x14ac:dyDescent="0.2">
      <c r="A84" s="5" t="s">
        <v>60</v>
      </c>
      <c r="B84" t="s">
        <v>3</v>
      </c>
      <c r="C84">
        <v>11</v>
      </c>
      <c r="D84" t="s">
        <v>4</v>
      </c>
      <c r="E84">
        <v>1.77808E-3</v>
      </c>
      <c r="F84" t="s">
        <v>5</v>
      </c>
      <c r="G84">
        <v>0.36119299999999999</v>
      </c>
      <c r="H84" t="s">
        <v>6</v>
      </c>
      <c r="I84" s="2">
        <v>6.4223199999999996E-4</v>
      </c>
      <c r="J84" s="3">
        <f t="shared" si="6"/>
        <v>3.2804261991960237E-2</v>
      </c>
    </row>
    <row r="85" spans="1:14" ht="15" x14ac:dyDescent="0.2">
      <c r="A85" s="5" t="s">
        <v>60</v>
      </c>
      <c r="B85" t="s">
        <v>3</v>
      </c>
      <c r="C85">
        <v>12</v>
      </c>
      <c r="D85" t="s">
        <v>4</v>
      </c>
      <c r="E85">
        <v>2.2157000000000001E-3</v>
      </c>
      <c r="F85" t="s">
        <v>5</v>
      </c>
      <c r="G85">
        <v>0.28056199999999998</v>
      </c>
      <c r="H85" t="s">
        <v>6</v>
      </c>
      <c r="I85" s="2">
        <v>6.2164100000000003E-4</v>
      </c>
      <c r="J85" s="3">
        <f t="shared" si="6"/>
        <v>4.1012376792853661E-2</v>
      </c>
    </row>
    <row r="86" spans="1:14" ht="15" x14ac:dyDescent="0.2">
      <c r="A86" s="5" t="s">
        <v>60</v>
      </c>
      <c r="B86" t="s">
        <v>3</v>
      </c>
      <c r="C86">
        <v>13</v>
      </c>
      <c r="D86" t="s">
        <v>4</v>
      </c>
      <c r="E86">
        <v>1.7308099999999999E-3</v>
      </c>
      <c r="F86" t="s">
        <v>5</v>
      </c>
      <c r="G86">
        <v>0.212308</v>
      </c>
      <c r="H86" t="s">
        <v>6</v>
      </c>
      <c r="I86" s="2">
        <v>3.6746400000000002E-4</v>
      </c>
      <c r="J86" s="3">
        <f t="shared" si="6"/>
        <v>3.125517781047725E-2</v>
      </c>
    </row>
    <row r="87" spans="1:14" ht="15" x14ac:dyDescent="0.2">
      <c r="A87" s="5" t="s">
        <v>60</v>
      </c>
      <c r="B87" t="s">
        <v>3</v>
      </c>
      <c r="C87">
        <v>14</v>
      </c>
      <c r="D87" t="s">
        <v>4</v>
      </c>
      <c r="E87">
        <v>1.6399100000000001E-3</v>
      </c>
      <c r="F87" t="s">
        <v>5</v>
      </c>
      <c r="G87">
        <v>0.27526299999999998</v>
      </c>
      <c r="H87" t="s">
        <v>6</v>
      </c>
      <c r="I87" s="2">
        <v>4.5140799999999999E-4</v>
      </c>
      <c r="J87" s="3">
        <f t="shared" si="6"/>
        <v>4.954043663732411E-2</v>
      </c>
    </row>
    <row r="88" spans="1:14" ht="15" x14ac:dyDescent="0.2">
      <c r="A88" s="5" t="s">
        <v>60</v>
      </c>
      <c r="B88" t="s">
        <v>3</v>
      </c>
      <c r="C88">
        <v>15</v>
      </c>
      <c r="D88" t="s">
        <v>4</v>
      </c>
      <c r="E88">
        <v>1.70622E-3</v>
      </c>
      <c r="F88" t="s">
        <v>5</v>
      </c>
      <c r="G88">
        <v>0.226184</v>
      </c>
      <c r="H88" t="s">
        <v>6</v>
      </c>
      <c r="I88" s="2">
        <v>3.8591999999999999E-4</v>
      </c>
      <c r="J88" s="3">
        <f t="shared" si="6"/>
        <v>5.4918189088652918E-2</v>
      </c>
    </row>
    <row r="89" spans="1:14" ht="15" x14ac:dyDescent="0.2">
      <c r="A89" s="5" t="s">
        <v>60</v>
      </c>
      <c r="B89" t="s">
        <v>3</v>
      </c>
      <c r="C89">
        <v>16</v>
      </c>
      <c r="D89" t="s">
        <v>4</v>
      </c>
      <c r="E89">
        <v>1.5907199999999999E-3</v>
      </c>
      <c r="F89" t="s">
        <v>5</v>
      </c>
      <c r="G89">
        <v>0.20395099999999999</v>
      </c>
      <c r="H89" t="s">
        <v>6</v>
      </c>
      <c r="I89" s="2">
        <v>3.2442799999999998E-4</v>
      </c>
      <c r="J89" s="3">
        <f t="shared" si="6"/>
        <v>5.9826768139647664E-2</v>
      </c>
    </row>
    <row r="90" spans="1:14" ht="15" x14ac:dyDescent="0.2">
      <c r="A90" s="5" t="s">
        <v>60</v>
      </c>
      <c r="B90" t="s">
        <v>3</v>
      </c>
      <c r="C90">
        <v>17</v>
      </c>
      <c r="D90" t="s">
        <v>4</v>
      </c>
      <c r="E90">
        <v>1.34431E-3</v>
      </c>
      <c r="F90" t="s">
        <v>5</v>
      </c>
      <c r="G90">
        <v>0.28311500000000001</v>
      </c>
      <c r="H90" t="s">
        <v>6</v>
      </c>
      <c r="I90" s="2">
        <v>3.8059500000000001E-4</v>
      </c>
      <c r="J90" s="3">
        <f t="shared" si="6"/>
        <v>9.1657073774558215E-2</v>
      </c>
    </row>
    <row r="91" spans="1:14" ht="15" x14ac:dyDescent="0.2">
      <c r="A91" s="5" t="s">
        <v>60</v>
      </c>
      <c r="B91" t="s">
        <v>3</v>
      </c>
      <c r="C91">
        <v>18</v>
      </c>
      <c r="D91" t="s">
        <v>4</v>
      </c>
      <c r="E91">
        <v>1.16445E-3</v>
      </c>
      <c r="F91" t="s">
        <v>5</v>
      </c>
      <c r="G91">
        <v>0.33020300000000002</v>
      </c>
      <c r="H91" t="s">
        <v>6</v>
      </c>
      <c r="I91" s="2">
        <v>3.8450600000000001E-4</v>
      </c>
      <c r="J91" s="3">
        <f t="shared" si="6"/>
        <v>0.12301987483842897</v>
      </c>
    </row>
    <row r="92" spans="1:14" ht="15" x14ac:dyDescent="0.2">
      <c r="A92" s="5" t="s">
        <v>60</v>
      </c>
      <c r="B92" t="s">
        <v>3</v>
      </c>
      <c r="C92">
        <v>19</v>
      </c>
      <c r="D92" t="s">
        <v>4</v>
      </c>
      <c r="E92">
        <v>7.5060299999999997E-4</v>
      </c>
      <c r="F92" t="s">
        <v>5</v>
      </c>
      <c r="G92">
        <v>0.25449100000000002</v>
      </c>
      <c r="H92" t="s">
        <v>6</v>
      </c>
      <c r="I92" s="2">
        <v>1.91022E-4</v>
      </c>
      <c r="J92" s="3">
        <f t="shared" si="6"/>
        <v>8.4238981839990817E-2</v>
      </c>
    </row>
    <row r="93" spans="1:14" x14ac:dyDescent="0.15">
      <c r="J93" s="3"/>
    </row>
    <row r="94" spans="1:14" x14ac:dyDescent="0.15">
      <c r="A94" t="s">
        <v>18</v>
      </c>
      <c r="J94" s="3"/>
    </row>
    <row r="95" spans="1:1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-4.7963800000000001E-2</v>
      </c>
      <c r="M95">
        <f>E73*20</f>
        <v>-0.95927600000000002</v>
      </c>
      <c r="N95">
        <f>M95/I50</f>
        <v>20.401446193109336</v>
      </c>
    </row>
    <row r="96" spans="1:1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7">$F$71*E74</f>
        <v>-5.9348900000000003E-2</v>
      </c>
      <c r="M96">
        <f t="shared" ref="M96:M114" si="8">E74*20</f>
        <v>-1.1869780000000001</v>
      </c>
      <c r="N96">
        <f t="shared" ref="N96:N114" si="9">M96/I51</f>
        <v>20.436597166026761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7"/>
        <v>-4.8212699999999997E-2</v>
      </c>
      <c r="M97">
        <f t="shared" si="8"/>
        <v>-0.96425399999999994</v>
      </c>
      <c r="N97">
        <f t="shared" si="9"/>
        <v>20.793884240489962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7"/>
        <v>-3.07703E-2</v>
      </c>
      <c r="M98">
        <f t="shared" si="8"/>
        <v>-0.61540600000000001</v>
      </c>
      <c r="N98">
        <f t="shared" si="9"/>
        <v>18.635678163704085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7"/>
        <v>-2.08945E-2</v>
      </c>
      <c r="M99">
        <f t="shared" si="8"/>
        <v>-0.41788999999999998</v>
      </c>
      <c r="N99">
        <f t="shared" si="9"/>
        <v>19.080863887493717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7"/>
        <v>-1.2300999999999999E-2</v>
      </c>
      <c r="M100">
        <f t="shared" si="8"/>
        <v>-0.24601999999999999</v>
      </c>
      <c r="N100">
        <f t="shared" si="9"/>
        <v>18.17268557161745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7"/>
        <v>-5.7977699999999998E-3</v>
      </c>
      <c r="M101">
        <f t="shared" si="8"/>
        <v>-0.1159554</v>
      </c>
      <c r="N101">
        <f t="shared" si="9"/>
        <v>15.411813179510359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7"/>
        <v>-3.4930500000000001E-3</v>
      </c>
      <c r="M102">
        <f t="shared" si="8"/>
        <v>-6.9861000000000006E-2</v>
      </c>
      <c r="N102">
        <f t="shared" si="9"/>
        <v>20.25191326530614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7"/>
        <v>-2.9009499999999998E-4</v>
      </c>
      <c r="M103">
        <f t="shared" si="8"/>
        <v>-5.8018999999999996E-3</v>
      </c>
      <c r="N103">
        <f t="shared" si="9"/>
        <v>7.0411407766990424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7"/>
        <v>4.4606499999999999E-4</v>
      </c>
      <c r="M104">
        <f t="shared" si="8"/>
        <v>8.9213000000000001E-3</v>
      </c>
      <c r="N104">
        <f t="shared" si="9"/>
        <v>10.458733880422045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7"/>
        <v>1.4080900000000001E-3</v>
      </c>
      <c r="M105">
        <f t="shared" si="8"/>
        <v>2.8161800000000001E-2</v>
      </c>
      <c r="N105">
        <f t="shared" si="9"/>
        <v>16.064917284654868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7"/>
        <v>1.77808E-3</v>
      </c>
      <c r="M106">
        <f t="shared" si="8"/>
        <v>3.5561599999999999E-2</v>
      </c>
      <c r="N106">
        <f t="shared" si="9"/>
        <v>15.997840658599127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7"/>
        <v>2.2157000000000001E-3</v>
      </c>
      <c r="M107">
        <f t="shared" si="8"/>
        <v>4.4314000000000006E-2</v>
      </c>
      <c r="N107">
        <f t="shared" si="9"/>
        <v>18.529018230473334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7"/>
        <v>1.7308099999999999E-3</v>
      </c>
      <c r="M108">
        <f t="shared" si="8"/>
        <v>3.46162E-2</v>
      </c>
      <c r="N108">
        <f t="shared" si="9"/>
        <v>14.587956661174157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7"/>
        <v>1.6399100000000001E-3</v>
      </c>
      <c r="M109">
        <f t="shared" si="8"/>
        <v>3.27982E-2</v>
      </c>
      <c r="N109">
        <f t="shared" si="9"/>
        <v>14.7572125335205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7"/>
        <v>1.70622E-3</v>
      </c>
      <c r="M110">
        <f t="shared" si="8"/>
        <v>3.4124399999999999E-2</v>
      </c>
      <c r="N110">
        <f t="shared" si="9"/>
        <v>17.226367280180114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7"/>
        <v>1.5907199999999999E-3</v>
      </c>
      <c r="M111">
        <f t="shared" si="8"/>
        <v>3.18144E-2</v>
      </c>
      <c r="N111">
        <f t="shared" si="9"/>
        <v>18.257381423775499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7"/>
        <v>1.34431E-3</v>
      </c>
      <c r="M112">
        <f t="shared" si="8"/>
        <v>2.6886199999999999E-2</v>
      </c>
      <c r="N112">
        <f t="shared" si="9"/>
        <v>18.042855321347805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7"/>
        <v>1.16445E-3</v>
      </c>
      <c r="M113">
        <f t="shared" si="8"/>
        <v>2.3289000000000001E-2</v>
      </c>
      <c r="N113">
        <f t="shared" si="9"/>
        <v>18.941076003415887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7"/>
        <v>7.5060299999999997E-4</v>
      </c>
      <c r="M114">
        <f t="shared" si="8"/>
        <v>1.5012059999999999E-2</v>
      </c>
      <c r="N114">
        <f t="shared" si="9"/>
        <v>15.661707632600256</v>
      </c>
    </row>
    <row r="116" spans="1:14" x14ac:dyDescent="0.15">
      <c r="A116" t="s">
        <v>21</v>
      </c>
    </row>
    <row r="117" spans="1:14" x14ac:dyDescent="0.15">
      <c r="A117" t="s">
        <v>2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0">G117*0.5/4/PI()</f>
        <v>1.3982557525338465E-2</v>
      </c>
    </row>
    <row r="118" spans="1:14" x14ac:dyDescent="0.15">
      <c r="A118" t="s">
        <v>2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0"/>
        <v>8.202447879598557E-3</v>
      </c>
    </row>
    <row r="119" spans="1:14" x14ac:dyDescent="0.15">
      <c r="A119" t="s">
        <v>2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0"/>
        <v>5.3190775643384607E-3</v>
      </c>
    </row>
    <row r="120" spans="1:14" x14ac:dyDescent="0.15">
      <c r="A120" t="s">
        <v>2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0"/>
        <v>3.5868948468299319E-3</v>
      </c>
    </row>
    <row r="121" spans="1:14" x14ac:dyDescent="0.15">
      <c r="A121" t="s">
        <v>2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0"/>
        <v>2.4764111257741185E-3</v>
      </c>
    </row>
    <row r="122" spans="1:14" x14ac:dyDescent="0.15">
      <c r="A122" t="s">
        <v>2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0"/>
        <v>1.7374069785155207E-3</v>
      </c>
    </row>
    <row r="123" spans="1:14" x14ac:dyDescent="0.15">
      <c r="A123" t="s">
        <v>2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0"/>
        <v>1.2334667244564982E-3</v>
      </c>
    </row>
    <row r="124" spans="1:14" x14ac:dyDescent="0.15">
      <c r="A124" t="s">
        <v>2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0"/>
        <v>8.8378342011571757E-4</v>
      </c>
    </row>
    <row r="125" spans="1:14" x14ac:dyDescent="0.15">
      <c r="A125" t="s">
        <v>2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0"/>
        <v>6.3792484290093492E-4</v>
      </c>
    </row>
    <row r="126" spans="1:14" x14ac:dyDescent="0.15">
      <c r="A126" t="s">
        <v>2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0"/>
        <v>4.6326820835188893E-4</v>
      </c>
    </row>
    <row r="127" spans="1:14" x14ac:dyDescent="0.15">
      <c r="A127" t="s">
        <v>2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0"/>
        <v>3.3815610969999236E-4</v>
      </c>
    </row>
    <row r="128" spans="1:14" x14ac:dyDescent="0.15">
      <c r="A128" t="s">
        <v>2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0"/>
        <v>2.4791088020595262E-4</v>
      </c>
    </row>
    <row r="129" spans="1:10" x14ac:dyDescent="0.15">
      <c r="A129" t="s">
        <v>2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0"/>
        <v>1.8243771971680869E-4</v>
      </c>
    </row>
    <row r="130" spans="1:10" x14ac:dyDescent="0.15">
      <c r="A130" t="s">
        <v>2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0"/>
        <v>1.3470038819846789E-4</v>
      </c>
    </row>
    <row r="131" spans="1:10" x14ac:dyDescent="0.15">
      <c r="A131" t="s">
        <v>2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0"/>
        <v>9.9745188047194923E-5</v>
      </c>
    </row>
    <row r="132" spans="1:10" x14ac:dyDescent="0.15">
      <c r="A132" t="s">
        <v>2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0"/>
        <v>7.4053601358585721E-5</v>
      </c>
    </row>
    <row r="133" spans="1:10" x14ac:dyDescent="0.15">
      <c r="A133" t="s">
        <v>2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0"/>
        <v>5.5107796932926496E-5</v>
      </c>
    </row>
    <row r="134" spans="1:10" x14ac:dyDescent="0.15">
      <c r="A134" t="s">
        <v>2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0"/>
        <v>4.1095397855758293E-5</v>
      </c>
    </row>
    <row r="135" spans="1:10" x14ac:dyDescent="0.15">
      <c r="A135" t="s">
        <v>2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0"/>
        <v>3.0704728663589268E-5</v>
      </c>
    </row>
    <row r="136" spans="1:10" x14ac:dyDescent="0.15">
      <c r="A136" t="s">
        <v>2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0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x14ac:dyDescent="0.15">
      <c r="A140" t="s">
        <v>2</v>
      </c>
      <c r="B140" t="s">
        <v>3</v>
      </c>
      <c r="C140">
        <v>0</v>
      </c>
      <c r="D140" t="s">
        <v>4</v>
      </c>
      <c r="E140">
        <v>0.107612</v>
      </c>
      <c r="F140" t="s">
        <v>5</v>
      </c>
      <c r="G140">
        <v>1.7819800000000001E-3</v>
      </c>
      <c r="H140" t="s">
        <v>6</v>
      </c>
      <c r="I140">
        <v>1.91762E-4</v>
      </c>
      <c r="J140" s="3">
        <f t="shared" ref="J140:J159" si="11">I140/E5</f>
        <v>4.1889096409886736E-4</v>
      </c>
    </row>
    <row r="141" spans="1:10" x14ac:dyDescent="0.15">
      <c r="A141" t="s">
        <v>2</v>
      </c>
      <c r="B141" t="s">
        <v>3</v>
      </c>
      <c r="C141">
        <v>1</v>
      </c>
      <c r="D141" t="s">
        <v>4</v>
      </c>
      <c r="E141">
        <v>0.10774</v>
      </c>
      <c r="F141" t="s">
        <v>5</v>
      </c>
      <c r="G141">
        <v>1.7923800000000001E-3</v>
      </c>
      <c r="H141" t="s">
        <v>6</v>
      </c>
      <c r="I141">
        <v>1.9311E-4</v>
      </c>
      <c r="J141" s="3">
        <f t="shared" si="11"/>
        <v>6.1591013472137176E-4</v>
      </c>
    </row>
    <row r="142" spans="1:10" x14ac:dyDescent="0.15">
      <c r="A142" t="s">
        <v>2</v>
      </c>
      <c r="B142" t="s">
        <v>3</v>
      </c>
      <c r="C142">
        <v>2</v>
      </c>
      <c r="D142" t="s">
        <v>4</v>
      </c>
      <c r="E142">
        <v>9.3714000000000006E-2</v>
      </c>
      <c r="F142" t="s">
        <v>5</v>
      </c>
      <c r="G142">
        <v>1.9448600000000001E-3</v>
      </c>
      <c r="H142" t="s">
        <v>6</v>
      </c>
      <c r="I142">
        <v>1.82261E-4</v>
      </c>
      <c r="J142" s="3">
        <f t="shared" si="11"/>
        <v>8.0221216736062813E-4</v>
      </c>
    </row>
    <row r="143" spans="1:10" x14ac:dyDescent="0.15">
      <c r="A143" t="s">
        <v>2</v>
      </c>
      <c r="B143" t="s">
        <v>3</v>
      </c>
      <c r="C143">
        <v>3</v>
      </c>
      <c r="D143" t="s">
        <v>4</v>
      </c>
      <c r="E143">
        <v>7.8209299999999995E-2</v>
      </c>
      <c r="F143" t="s">
        <v>5</v>
      </c>
      <c r="G143">
        <v>2.12233E-3</v>
      </c>
      <c r="H143" t="s">
        <v>6</v>
      </c>
      <c r="I143">
        <v>1.6598599999999999E-4</v>
      </c>
      <c r="J143" s="3">
        <f t="shared" si="11"/>
        <v>9.8585241851183126E-4</v>
      </c>
    </row>
    <row r="144" spans="1:10" x14ac:dyDescent="0.15">
      <c r="A144" t="s">
        <v>2</v>
      </c>
      <c r="B144" t="s">
        <v>3</v>
      </c>
      <c r="C144">
        <v>4</v>
      </c>
      <c r="D144" t="s">
        <v>4</v>
      </c>
      <c r="E144">
        <v>6.4299499999999996E-2</v>
      </c>
      <c r="F144" t="s">
        <v>5</v>
      </c>
      <c r="G144">
        <v>2.36002E-3</v>
      </c>
      <c r="H144" t="s">
        <v>6</v>
      </c>
      <c r="I144">
        <v>1.51748E-4</v>
      </c>
      <c r="J144" s="3">
        <f t="shared" si="11"/>
        <v>1.2009750383842222E-3</v>
      </c>
    </row>
    <row r="145" spans="1:10" x14ac:dyDescent="0.15">
      <c r="A145" t="s">
        <v>2</v>
      </c>
      <c r="B145" t="s">
        <v>3</v>
      </c>
      <c r="C145">
        <v>5</v>
      </c>
      <c r="D145" t="s">
        <v>4</v>
      </c>
      <c r="E145">
        <v>5.2074000000000002E-2</v>
      </c>
      <c r="F145" t="s">
        <v>5</v>
      </c>
      <c r="G145">
        <v>2.6481199999999999E-3</v>
      </c>
      <c r="H145" t="s">
        <v>6</v>
      </c>
      <c r="I145">
        <v>1.3789799999999999E-4</v>
      </c>
      <c r="J145" s="3">
        <f t="shared" si="11"/>
        <v>1.442431101734185E-3</v>
      </c>
    </row>
    <row r="146" spans="1:10" x14ac:dyDescent="0.15">
      <c r="A146" t="s">
        <v>2</v>
      </c>
      <c r="B146" t="s">
        <v>3</v>
      </c>
      <c r="C146">
        <v>6</v>
      </c>
      <c r="D146" t="s">
        <v>4</v>
      </c>
      <c r="E146">
        <v>4.1767899999999997E-2</v>
      </c>
      <c r="F146" t="s">
        <v>5</v>
      </c>
      <c r="G146">
        <v>2.9551400000000002E-3</v>
      </c>
      <c r="H146" t="s">
        <v>6</v>
      </c>
      <c r="I146">
        <v>1.2343E-4</v>
      </c>
      <c r="J146" s="3">
        <f t="shared" si="11"/>
        <v>1.6950386166133832E-3</v>
      </c>
    </row>
    <row r="147" spans="1:10" x14ac:dyDescent="0.15">
      <c r="A147" t="s">
        <v>2</v>
      </c>
      <c r="B147" t="s">
        <v>3</v>
      </c>
      <c r="C147">
        <v>7</v>
      </c>
      <c r="D147" t="s">
        <v>4</v>
      </c>
      <c r="E147">
        <v>3.3494000000000003E-2</v>
      </c>
      <c r="F147" t="s">
        <v>5</v>
      </c>
      <c r="G147">
        <v>3.2744100000000002E-3</v>
      </c>
      <c r="H147" t="s">
        <v>6</v>
      </c>
      <c r="I147">
        <v>1.0967300000000001E-4</v>
      </c>
      <c r="J147" s="3">
        <f t="shared" si="11"/>
        <v>1.9692420950568295E-3</v>
      </c>
    </row>
    <row r="148" spans="1:10" x14ac:dyDescent="0.15">
      <c r="A148" t="s">
        <v>2</v>
      </c>
      <c r="B148" t="s">
        <v>3</v>
      </c>
      <c r="C148">
        <v>8</v>
      </c>
      <c r="D148" t="s">
        <v>4</v>
      </c>
      <c r="E148">
        <v>2.6670800000000001E-2</v>
      </c>
      <c r="F148" t="s">
        <v>5</v>
      </c>
      <c r="G148">
        <v>3.7820000000000002E-3</v>
      </c>
      <c r="H148" t="s">
        <v>6</v>
      </c>
      <c r="I148">
        <v>1.00869E-4</v>
      </c>
      <c r="J148" s="3">
        <f t="shared" si="11"/>
        <v>2.3616356250658489E-3</v>
      </c>
    </row>
    <row r="149" spans="1:10" x14ac:dyDescent="0.15">
      <c r="A149" t="s">
        <v>2</v>
      </c>
      <c r="B149" t="s">
        <v>3</v>
      </c>
      <c r="C149">
        <v>9</v>
      </c>
      <c r="D149" t="s">
        <v>4</v>
      </c>
      <c r="E149">
        <v>2.13116E-2</v>
      </c>
      <c r="F149" t="s">
        <v>5</v>
      </c>
      <c r="G149">
        <v>4.1705199999999996E-3</v>
      </c>
      <c r="H149" t="s">
        <v>6</v>
      </c>
      <c r="I149" s="2">
        <v>8.8880499999999997E-5</v>
      </c>
      <c r="J149" s="3">
        <f t="shared" si="11"/>
        <v>2.7016909791142954E-3</v>
      </c>
    </row>
    <row r="150" spans="1:10" x14ac:dyDescent="0.15">
      <c r="A150" t="s">
        <v>2</v>
      </c>
      <c r="B150" t="s">
        <v>3</v>
      </c>
      <c r="C150">
        <v>10</v>
      </c>
      <c r="D150" t="s">
        <v>4</v>
      </c>
      <c r="E150">
        <v>1.69138E-2</v>
      </c>
      <c r="F150" t="s">
        <v>5</v>
      </c>
      <c r="G150">
        <v>4.5959199999999999E-3</v>
      </c>
      <c r="H150" t="s">
        <v>6</v>
      </c>
      <c r="I150" s="2">
        <v>7.7734599999999999E-5</v>
      </c>
      <c r="J150" s="3">
        <f t="shared" si="11"/>
        <v>3.0679180200411243E-3</v>
      </c>
    </row>
    <row r="151" spans="1:10" x14ac:dyDescent="0.15">
      <c r="A151" t="s">
        <v>2</v>
      </c>
      <c r="B151" t="s">
        <v>3</v>
      </c>
      <c r="C151">
        <v>11</v>
      </c>
      <c r="D151" t="s">
        <v>4</v>
      </c>
      <c r="E151">
        <v>1.34287E-2</v>
      </c>
      <c r="F151" t="s">
        <v>5</v>
      </c>
      <c r="G151">
        <v>5.1953700000000004E-3</v>
      </c>
      <c r="H151" t="s">
        <v>6</v>
      </c>
      <c r="I151" s="2">
        <v>6.9767199999999998E-5</v>
      </c>
      <c r="J151" s="3">
        <f t="shared" si="11"/>
        <v>3.5636055307824719E-3</v>
      </c>
    </row>
    <row r="152" spans="1:10" x14ac:dyDescent="0.15">
      <c r="A152" t="s">
        <v>2</v>
      </c>
      <c r="B152" t="s">
        <v>3</v>
      </c>
      <c r="C152">
        <v>12</v>
      </c>
      <c r="D152" t="s">
        <v>4</v>
      </c>
      <c r="E152">
        <v>1.0631E-2</v>
      </c>
      <c r="F152" t="s">
        <v>5</v>
      </c>
      <c r="G152">
        <v>5.9302799999999996E-3</v>
      </c>
      <c r="H152" t="s">
        <v>6</v>
      </c>
      <c r="I152" s="2">
        <v>6.3044899999999997E-5</v>
      </c>
      <c r="J152" s="3">
        <f t="shared" si="11"/>
        <v>4.1593479092720386E-3</v>
      </c>
    </row>
    <row r="153" spans="1:10" x14ac:dyDescent="0.15">
      <c r="A153" t="s">
        <v>2</v>
      </c>
      <c r="B153" t="s">
        <v>3</v>
      </c>
      <c r="C153">
        <v>13</v>
      </c>
      <c r="D153" t="s">
        <v>4</v>
      </c>
      <c r="E153">
        <v>8.3367700000000003E-3</v>
      </c>
      <c r="F153" t="s">
        <v>5</v>
      </c>
      <c r="G153">
        <v>6.4839499999999996E-3</v>
      </c>
      <c r="H153" t="s">
        <v>6</v>
      </c>
      <c r="I153" s="2">
        <v>5.4055199999999997E-5</v>
      </c>
      <c r="J153" s="3">
        <f t="shared" si="11"/>
        <v>4.5977426022165702E-3</v>
      </c>
    </row>
    <row r="154" spans="1:10" x14ac:dyDescent="0.15">
      <c r="A154" t="s">
        <v>2</v>
      </c>
      <c r="B154" t="s">
        <v>3</v>
      </c>
      <c r="C154">
        <v>14</v>
      </c>
      <c r="D154" t="s">
        <v>4</v>
      </c>
      <c r="E154">
        <v>6.6192300000000003E-3</v>
      </c>
      <c r="F154" t="s">
        <v>5</v>
      </c>
      <c r="G154">
        <v>7.4142599999999998E-3</v>
      </c>
      <c r="H154" t="s">
        <v>6</v>
      </c>
      <c r="I154" s="2">
        <v>4.9076699999999997E-5</v>
      </c>
      <c r="J154" s="3">
        <f t="shared" si="11"/>
        <v>5.3859948133816067E-3</v>
      </c>
    </row>
    <row r="155" spans="1:10" x14ac:dyDescent="0.15">
      <c r="A155" t="s">
        <v>2</v>
      </c>
      <c r="B155" t="s">
        <v>3</v>
      </c>
      <c r="C155">
        <v>15</v>
      </c>
      <c r="D155" t="s">
        <v>4</v>
      </c>
      <c r="E155">
        <v>5.1994099999999998E-3</v>
      </c>
      <c r="F155" t="s">
        <v>5</v>
      </c>
      <c r="G155">
        <v>8.3459499999999995E-3</v>
      </c>
      <c r="H155" t="s">
        <v>6</v>
      </c>
      <c r="I155" s="2">
        <v>4.3393999999999998E-5</v>
      </c>
      <c r="J155" s="3">
        <f t="shared" si="11"/>
        <v>6.1751655713956381E-3</v>
      </c>
    </row>
    <row r="156" spans="1:10" x14ac:dyDescent="0.15">
      <c r="A156" t="s">
        <v>2</v>
      </c>
      <c r="B156" t="s">
        <v>3</v>
      </c>
      <c r="C156">
        <v>16</v>
      </c>
      <c r="D156" t="s">
        <v>4</v>
      </c>
      <c r="E156">
        <v>4.07699E-3</v>
      </c>
      <c r="F156" t="s">
        <v>5</v>
      </c>
      <c r="G156">
        <v>8.7721499999999994E-3</v>
      </c>
      <c r="H156" t="s">
        <v>6</v>
      </c>
      <c r="I156" s="2">
        <v>3.5763999999999998E-5</v>
      </c>
      <c r="J156" s="3">
        <f t="shared" si="11"/>
        <v>6.5951290756234328E-3</v>
      </c>
    </row>
    <row r="157" spans="1:10" x14ac:dyDescent="0.15">
      <c r="A157" t="s">
        <v>2</v>
      </c>
      <c r="B157" t="s">
        <v>3</v>
      </c>
      <c r="C157">
        <v>17</v>
      </c>
      <c r="D157" t="s">
        <v>4</v>
      </c>
      <c r="E157">
        <v>3.1445900000000001E-3</v>
      </c>
      <c r="F157" t="s">
        <v>5</v>
      </c>
      <c r="G157">
        <v>1.02375E-2</v>
      </c>
      <c r="H157" t="s">
        <v>6</v>
      </c>
      <c r="I157" s="2">
        <v>3.2192800000000001E-5</v>
      </c>
      <c r="J157" s="3">
        <f t="shared" si="11"/>
        <v>7.7528549891869251E-3</v>
      </c>
    </row>
    <row r="158" spans="1:10" x14ac:dyDescent="0.15">
      <c r="A158" t="s">
        <v>2</v>
      </c>
      <c r="B158" t="s">
        <v>3</v>
      </c>
      <c r="C158">
        <v>18</v>
      </c>
      <c r="D158" t="s">
        <v>4</v>
      </c>
      <c r="E158">
        <v>2.38638E-3</v>
      </c>
      <c r="F158" t="s">
        <v>5</v>
      </c>
      <c r="G158">
        <v>1.16311E-2</v>
      </c>
      <c r="H158" t="s">
        <v>6</v>
      </c>
      <c r="I158" s="2">
        <v>2.77562E-5</v>
      </c>
      <c r="J158" s="3">
        <f t="shared" si="11"/>
        <v>8.8803926336400527E-3</v>
      </c>
    </row>
    <row r="159" spans="1:10" x14ac:dyDescent="0.15">
      <c r="A159" t="s">
        <v>2</v>
      </c>
      <c r="B159" t="s">
        <v>3</v>
      </c>
      <c r="C159">
        <v>19</v>
      </c>
      <c r="D159" t="s">
        <v>4</v>
      </c>
      <c r="E159">
        <v>1.7340000000000001E-3</v>
      </c>
      <c r="F159" t="s">
        <v>5</v>
      </c>
      <c r="G159">
        <v>1.3398800000000001E-2</v>
      </c>
      <c r="H159" t="s">
        <v>6</v>
      </c>
      <c r="I159" s="2">
        <v>2.32334E-5</v>
      </c>
      <c r="J159" s="3">
        <f t="shared" si="11"/>
        <v>1.0245720182393874E-2</v>
      </c>
    </row>
    <row r="161" spans="1:3" x14ac:dyDescent="0.15">
      <c r="A161" t="s">
        <v>27</v>
      </c>
    </row>
    <row r="162" spans="1:3" x14ac:dyDescent="0.15">
      <c r="A162" t="s">
        <v>3</v>
      </c>
      <c r="B162">
        <v>0</v>
      </c>
      <c r="C162">
        <f t="shared" ref="C162:C181" si="12">G117+E140</f>
        <v>0.459032</v>
      </c>
    </row>
    <row r="163" spans="1:3" x14ac:dyDescent="0.15">
      <c r="A163" t="s">
        <v>3</v>
      </c>
      <c r="B163">
        <v>1</v>
      </c>
      <c r="C163">
        <f t="shared" si="12"/>
        <v>0.31389</v>
      </c>
    </row>
    <row r="164" spans="1:3" x14ac:dyDescent="0.15">
      <c r="A164" t="s">
        <v>3</v>
      </c>
      <c r="B164">
        <v>2</v>
      </c>
      <c r="C164">
        <f t="shared" si="12"/>
        <v>0.22739700000000002</v>
      </c>
    </row>
    <row r="165" spans="1:3" x14ac:dyDescent="0.15">
      <c r="A165" t="s">
        <v>3</v>
      </c>
      <c r="B165">
        <v>3</v>
      </c>
      <c r="C165">
        <f t="shared" si="12"/>
        <v>0.1683578</v>
      </c>
    </row>
    <row r="166" spans="1:3" x14ac:dyDescent="0.15">
      <c r="A166" t="s">
        <v>3</v>
      </c>
      <c r="B166">
        <v>4</v>
      </c>
      <c r="C166">
        <f t="shared" si="12"/>
        <v>0.1265385</v>
      </c>
    </row>
    <row r="167" spans="1:3" x14ac:dyDescent="0.15">
      <c r="A167" t="s">
        <v>3</v>
      </c>
      <c r="B167">
        <v>5</v>
      </c>
      <c r="C167">
        <f t="shared" si="12"/>
        <v>9.57398E-2</v>
      </c>
    </row>
    <row r="168" spans="1:3" x14ac:dyDescent="0.15">
      <c r="A168" t="s">
        <v>3</v>
      </c>
      <c r="B168">
        <v>6</v>
      </c>
      <c r="C168">
        <f t="shared" si="12"/>
        <v>7.2768299999999994E-2</v>
      </c>
    </row>
    <row r="169" spans="1:3" x14ac:dyDescent="0.15">
      <c r="A169" t="s">
        <v>3</v>
      </c>
      <c r="B169">
        <v>7</v>
      </c>
      <c r="C169">
        <f t="shared" si="12"/>
        <v>5.5705900000000003E-2</v>
      </c>
    </row>
    <row r="170" spans="1:3" x14ac:dyDescent="0.15">
      <c r="A170" t="s">
        <v>3</v>
      </c>
      <c r="B170">
        <v>8</v>
      </c>
      <c r="C170">
        <f t="shared" si="12"/>
        <v>4.2703600000000001E-2</v>
      </c>
    </row>
    <row r="171" spans="1:3" x14ac:dyDescent="0.15">
      <c r="A171" t="s">
        <v>3</v>
      </c>
      <c r="B171">
        <v>9</v>
      </c>
      <c r="C171">
        <f t="shared" si="12"/>
        <v>3.2954799999999999E-2</v>
      </c>
    </row>
    <row r="172" spans="1:3" x14ac:dyDescent="0.15">
      <c r="A172" t="s">
        <v>3</v>
      </c>
      <c r="B172">
        <v>10</v>
      </c>
      <c r="C172">
        <f t="shared" si="12"/>
        <v>2.5412589999999999E-2</v>
      </c>
    </row>
    <row r="173" spans="1:3" x14ac:dyDescent="0.15">
      <c r="A173" t="s">
        <v>3</v>
      </c>
      <c r="B173">
        <v>11</v>
      </c>
      <c r="C173">
        <f t="shared" si="12"/>
        <v>1.9659380000000001E-2</v>
      </c>
    </row>
    <row r="174" spans="1:3" x14ac:dyDescent="0.15">
      <c r="A174" t="s">
        <v>3</v>
      </c>
      <c r="B174">
        <v>12</v>
      </c>
      <c r="C174">
        <f t="shared" si="12"/>
        <v>1.5216159999999999E-2</v>
      </c>
    </row>
    <row r="175" spans="1:3" x14ac:dyDescent="0.15">
      <c r="A175" t="s">
        <v>3</v>
      </c>
      <c r="B175">
        <v>13</v>
      </c>
      <c r="C175">
        <f t="shared" si="12"/>
        <v>1.1722160000000001E-2</v>
      </c>
    </row>
    <row r="176" spans="1:3" x14ac:dyDescent="0.15">
      <c r="A176" t="s">
        <v>3</v>
      </c>
      <c r="B176">
        <v>14</v>
      </c>
      <c r="C176">
        <f t="shared" si="12"/>
        <v>9.1260999999999998E-3</v>
      </c>
    </row>
    <row r="177" spans="1:9" x14ac:dyDescent="0.15">
      <c r="A177" t="s">
        <v>3</v>
      </c>
      <c r="B177">
        <v>15</v>
      </c>
      <c r="C177">
        <f t="shared" si="12"/>
        <v>7.0605800000000003E-3</v>
      </c>
    </row>
    <row r="178" spans="1:9" x14ac:dyDescent="0.15">
      <c r="A178" t="s">
        <v>3</v>
      </c>
      <c r="B178">
        <v>16</v>
      </c>
      <c r="C178">
        <f t="shared" si="12"/>
        <v>5.4619999999999998E-3</v>
      </c>
    </row>
    <row r="179" spans="1:9" x14ac:dyDescent="0.15">
      <c r="A179" t="s">
        <v>3</v>
      </c>
      <c r="B179">
        <v>17</v>
      </c>
      <c r="C179">
        <f t="shared" si="12"/>
        <v>4.1774300000000002E-3</v>
      </c>
    </row>
    <row r="180" spans="1:9" x14ac:dyDescent="0.15">
      <c r="A180" t="s">
        <v>3</v>
      </c>
      <c r="B180">
        <v>18</v>
      </c>
      <c r="C180">
        <f t="shared" si="12"/>
        <v>3.1580739999999999E-3</v>
      </c>
    </row>
    <row r="181" spans="1:9" x14ac:dyDescent="0.15">
      <c r="A181" t="s">
        <v>3</v>
      </c>
      <c r="B181">
        <v>19</v>
      </c>
      <c r="C181">
        <f t="shared" si="12"/>
        <v>2.3115829999999999E-3</v>
      </c>
    </row>
    <row r="183" spans="1:9" x14ac:dyDescent="0.15">
      <c r="A183" t="s">
        <v>28</v>
      </c>
    </row>
    <row r="184" spans="1:9" x14ac:dyDescent="0.15">
      <c r="A184" t="s">
        <v>2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-3.12898E-2</v>
      </c>
      <c r="H184" t="s">
        <v>6</v>
      </c>
      <c r="I184" s="2">
        <v>3.4280399999999998E-5</v>
      </c>
    </row>
    <row r="185" spans="1:9" x14ac:dyDescent="0.15">
      <c r="A185" t="s">
        <v>2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-4.05972E-2</v>
      </c>
      <c r="H185" t="s">
        <v>6</v>
      </c>
      <c r="I185" s="2">
        <v>3.4636099999999999E-5</v>
      </c>
    </row>
    <row r="186" spans="1:9" x14ac:dyDescent="0.15">
      <c r="A186" t="s">
        <v>2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-2.98987E-2</v>
      </c>
      <c r="H186" t="s">
        <v>6</v>
      </c>
      <c r="I186" s="2">
        <v>3.2088600000000003E-5</v>
      </c>
    </row>
    <row r="187" spans="1:9" x14ac:dyDescent="0.15">
      <c r="A187" t="s">
        <v>2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-1.94024E-2</v>
      </c>
      <c r="H187" t="s">
        <v>6</v>
      </c>
      <c r="I187" s="2">
        <v>2.8473E-5</v>
      </c>
    </row>
    <row r="188" spans="1:9" x14ac:dyDescent="0.15">
      <c r="A188" t="s">
        <v>2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-1.1430299999999999E-2</v>
      </c>
      <c r="H188" t="s">
        <v>6</v>
      </c>
      <c r="I188" s="2">
        <v>2.4490200000000001E-5</v>
      </c>
    </row>
    <row r="189" spans="1:9" x14ac:dyDescent="0.15">
      <c r="A189" t="s">
        <v>2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-5.91896E-3</v>
      </c>
      <c r="H189" t="s">
        <v>6</v>
      </c>
      <c r="I189" s="2">
        <v>2.0904499999999999E-5</v>
      </c>
    </row>
    <row r="190" spans="1:9" x14ac:dyDescent="0.15">
      <c r="A190" t="s">
        <v>2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-2.32957E-3</v>
      </c>
      <c r="H190" t="s">
        <v>6</v>
      </c>
      <c r="I190" s="2">
        <v>1.7877099999999999E-5</v>
      </c>
    </row>
    <row r="191" spans="1:9" x14ac:dyDescent="0.15">
      <c r="A191" t="s">
        <v>2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-1.20092E-4</v>
      </c>
      <c r="H191" t="s">
        <v>6</v>
      </c>
      <c r="I191" s="2">
        <v>1.54797E-5</v>
      </c>
    </row>
    <row r="192" spans="1:9" x14ac:dyDescent="0.15">
      <c r="A192" t="s">
        <v>2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1.1460000000000001E-3</v>
      </c>
      <c r="H192" t="s">
        <v>6</v>
      </c>
      <c r="I192" s="2">
        <v>1.4944599999999999E-5</v>
      </c>
    </row>
    <row r="193" spans="1:11" x14ac:dyDescent="0.15">
      <c r="A193" t="s">
        <v>2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1.7917600000000001E-3</v>
      </c>
      <c r="H193" t="s">
        <v>6</v>
      </c>
      <c r="I193" s="2">
        <v>1.37785E-5</v>
      </c>
    </row>
    <row r="194" spans="1:11" x14ac:dyDescent="0.15">
      <c r="A194" t="s">
        <v>2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>
        <v>2.0457000000000001E-3</v>
      </c>
      <c r="H194" t="s">
        <v>6</v>
      </c>
      <c r="I194" s="2">
        <v>1.3472700000000001E-5</v>
      </c>
    </row>
    <row r="195" spans="1:11" x14ac:dyDescent="0.15">
      <c r="A195" t="s">
        <v>2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>
        <v>2.0645699999999999E-3</v>
      </c>
      <c r="H195" t="s">
        <v>6</v>
      </c>
      <c r="I195" s="2">
        <v>1.23822E-5</v>
      </c>
    </row>
    <row r="196" spans="1:11" x14ac:dyDescent="0.15">
      <c r="A196" t="s">
        <v>2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>
        <v>1.9533599999999999E-3</v>
      </c>
      <c r="H196" t="s">
        <v>6</v>
      </c>
      <c r="I196" s="2">
        <v>1.19953E-5</v>
      </c>
    </row>
    <row r="197" spans="1:11" x14ac:dyDescent="0.15">
      <c r="A197" t="s">
        <v>2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1.7810600000000001E-3</v>
      </c>
      <c r="H197" t="s">
        <v>6</v>
      </c>
      <c r="I197" s="2">
        <v>1.1739999999999999E-5</v>
      </c>
    </row>
    <row r="198" spans="1:11" x14ac:dyDescent="0.15">
      <c r="A198" t="s">
        <v>2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1.59249E-3</v>
      </c>
      <c r="H198" t="s">
        <v>6</v>
      </c>
      <c r="I198" s="2">
        <v>1.06337E-5</v>
      </c>
    </row>
    <row r="199" spans="1:11" x14ac:dyDescent="0.15">
      <c r="A199" t="s">
        <v>2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1.4172500000000001E-3</v>
      </c>
      <c r="H199" t="s">
        <v>6</v>
      </c>
      <c r="I199" s="2">
        <v>9.6940900000000002E-6</v>
      </c>
    </row>
    <row r="200" spans="1:11" x14ac:dyDescent="0.15">
      <c r="A200" t="s">
        <v>2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1.27673E-3</v>
      </c>
      <c r="H200" t="s">
        <v>6</v>
      </c>
      <c r="I200" s="2">
        <v>8.8593399999999994E-6</v>
      </c>
    </row>
    <row r="201" spans="1:11" x14ac:dyDescent="0.15">
      <c r="A201" t="s">
        <v>2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1.1909500000000001E-3</v>
      </c>
      <c r="H201" t="s">
        <v>6</v>
      </c>
      <c r="I201" s="2">
        <v>7.6799700000000006E-6</v>
      </c>
    </row>
    <row r="202" spans="1:11" x14ac:dyDescent="0.15">
      <c r="A202" t="s">
        <v>2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1.1888199999999999E-3</v>
      </c>
      <c r="H202" t="s">
        <v>6</v>
      </c>
      <c r="I202" s="2">
        <v>6.6608499999999999E-6</v>
      </c>
    </row>
    <row r="203" spans="1:11" x14ac:dyDescent="0.15">
      <c r="A203" t="s">
        <v>2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1.3474100000000001E-3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-1.3973599999999999E-2</v>
      </c>
      <c r="F207" t="s">
        <v>5</v>
      </c>
      <c r="G207">
        <v>-4.5724399999999997E-3</v>
      </c>
      <c r="H207" t="s">
        <v>6</v>
      </c>
      <c r="I207" s="2">
        <v>6.3893599999999994E-5</v>
      </c>
      <c r="J207">
        <f t="shared" ref="J207:J226" si="13">E207*$J$204+G184*$J$203</f>
        <v>-4.5263399999999995E-2</v>
      </c>
      <c r="K207" s="4">
        <f t="shared" ref="K207:K226" si="14">I207/E5</f>
        <v>1.3957119608549865E-4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-1.75955E-2</v>
      </c>
      <c r="F208" t="s">
        <v>5</v>
      </c>
      <c r="G208">
        <v>-4.1915299999999997E-3</v>
      </c>
      <c r="H208" t="s">
        <v>6</v>
      </c>
      <c r="I208" s="2">
        <v>7.3752100000000002E-5</v>
      </c>
      <c r="J208">
        <f t="shared" si="13"/>
        <v>-5.81927E-2</v>
      </c>
      <c r="K208" s="4">
        <f t="shared" si="14"/>
        <v>2.3522689579506023E-4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-1.6438899999999999E-2</v>
      </c>
      <c r="F209" t="s">
        <v>5</v>
      </c>
      <c r="G209">
        <v>-3.9824200000000004E-3</v>
      </c>
      <c r="H209" t="s">
        <v>6</v>
      </c>
      <c r="I209" s="2">
        <v>6.5466699999999994E-5</v>
      </c>
      <c r="J209">
        <f t="shared" si="13"/>
        <v>-4.63376E-2</v>
      </c>
      <c r="K209" s="4">
        <f t="shared" si="14"/>
        <v>2.8814822313576698E-4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-1.3729399999999999E-2</v>
      </c>
      <c r="F210" t="s">
        <v>5</v>
      </c>
      <c r="G210">
        <v>-4.0634299999999998E-3</v>
      </c>
      <c r="H210" t="s">
        <v>6</v>
      </c>
      <c r="I210" s="2">
        <v>5.5788500000000003E-5</v>
      </c>
      <c r="J210">
        <f t="shared" si="13"/>
        <v>-3.3131800000000003E-2</v>
      </c>
      <c r="K210" s="4">
        <f t="shared" si="14"/>
        <v>3.3134859355697047E-4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-1.0525899999999999E-2</v>
      </c>
      <c r="F211" t="s">
        <v>5</v>
      </c>
      <c r="G211">
        <v>-4.2216900000000002E-3</v>
      </c>
      <c r="H211" t="s">
        <v>6</v>
      </c>
      <c r="I211" s="2">
        <v>4.4437100000000002E-5</v>
      </c>
      <c r="J211">
        <f t="shared" si="13"/>
        <v>-2.1956199999999999E-2</v>
      </c>
      <c r="K211" s="4">
        <f t="shared" si="14"/>
        <v>3.516873229181506E-4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-7.64805E-3</v>
      </c>
      <c r="F212" t="s">
        <v>5</v>
      </c>
      <c r="G212">
        <v>-4.9109999999999996E-3</v>
      </c>
      <c r="H212" t="s">
        <v>6</v>
      </c>
      <c r="I212" s="2">
        <v>3.7559599999999999E-5</v>
      </c>
      <c r="J212">
        <f t="shared" si="13"/>
        <v>-1.3567010000000001E-2</v>
      </c>
      <c r="K212" s="4">
        <f t="shared" si="14"/>
        <v>3.9287832462178783E-4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-5.2554699999999999E-3</v>
      </c>
      <c r="F213" t="s">
        <v>5</v>
      </c>
      <c r="G213">
        <v>-5.6913900000000002E-3</v>
      </c>
      <c r="H213" t="s">
        <v>6</v>
      </c>
      <c r="I213" s="2">
        <v>2.9910899999999999E-5</v>
      </c>
      <c r="J213">
        <f t="shared" si="13"/>
        <v>-7.5850399999999995E-3</v>
      </c>
      <c r="K213" s="4">
        <f t="shared" si="14"/>
        <v>4.1076019247882398E-4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-3.4118199999999999E-3</v>
      </c>
      <c r="F214" t="s">
        <v>5</v>
      </c>
      <c r="G214">
        <v>-7.2502E-3</v>
      </c>
      <c r="H214" t="s">
        <v>6</v>
      </c>
      <c r="I214" s="2">
        <v>2.4736399999999999E-5</v>
      </c>
      <c r="J214">
        <f t="shared" si="13"/>
        <v>-3.5319119999999999E-3</v>
      </c>
      <c r="K214" s="4">
        <f t="shared" si="14"/>
        <v>4.4415635717235557E-4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-1.9828699999999999E-3</v>
      </c>
      <c r="F215" t="s">
        <v>5</v>
      </c>
      <c r="G215">
        <v>-1.13174E-2</v>
      </c>
      <c r="H215" t="s">
        <v>6</v>
      </c>
      <c r="I215" s="2">
        <v>2.2441000000000001E-5</v>
      </c>
      <c r="J215">
        <f t="shared" si="13"/>
        <v>-8.3686999999999976E-4</v>
      </c>
      <c r="K215" s="4">
        <f t="shared" si="14"/>
        <v>5.254088477342168E-4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-9.5779800000000005E-4</v>
      </c>
      <c r="F216" t="s">
        <v>5</v>
      </c>
      <c r="G216">
        <v>-1.9436599999999998E-2</v>
      </c>
      <c r="H216" t="s">
        <v>6</v>
      </c>
      <c r="I216" s="2">
        <v>1.86164E-5</v>
      </c>
      <c r="J216">
        <f t="shared" si="13"/>
        <v>8.3396200000000005E-4</v>
      </c>
      <c r="K216" s="4">
        <f t="shared" si="14"/>
        <v>5.658807043567866E-4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-2.5551000000000003E-4</v>
      </c>
      <c r="F217" t="s">
        <v>5</v>
      </c>
      <c r="G217">
        <v>-6.8377999999999994E-2</v>
      </c>
      <c r="H217" t="s">
        <v>6</v>
      </c>
      <c r="I217" s="2">
        <v>1.74712E-5</v>
      </c>
      <c r="J217">
        <f t="shared" si="13"/>
        <v>1.7901900000000001E-3</v>
      </c>
      <c r="K217" s="4">
        <f t="shared" si="14"/>
        <v>6.8952833502381806E-4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2.0884699999999999E-4</v>
      </c>
      <c r="F218" t="s">
        <v>5</v>
      </c>
      <c r="G218">
        <v>7.4454599999999996E-2</v>
      </c>
      <c r="H218" t="s">
        <v>6</v>
      </c>
      <c r="I218" s="2">
        <v>1.5549600000000001E-5</v>
      </c>
      <c r="J218">
        <f t="shared" si="13"/>
        <v>2.2734169999999998E-3</v>
      </c>
      <c r="K218" s="4">
        <f t="shared" si="14"/>
        <v>7.9425060144960858E-4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4.6838799999999997E-4</v>
      </c>
      <c r="F219" t="s">
        <v>5</v>
      </c>
      <c r="G219">
        <v>3.1278E-2</v>
      </c>
      <c r="H219" t="s">
        <v>6</v>
      </c>
      <c r="I219" s="2">
        <v>1.4650299999999999E-5</v>
      </c>
      <c r="J219">
        <f t="shared" si="13"/>
        <v>2.421748E-3</v>
      </c>
      <c r="K219" s="4">
        <f t="shared" si="14"/>
        <v>9.6654439415730928E-4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6.3608600000000001E-4</v>
      </c>
      <c r="F220" t="s">
        <v>5</v>
      </c>
      <c r="G220">
        <v>1.7444100000000001E-2</v>
      </c>
      <c r="H220" t="s">
        <v>6</v>
      </c>
      <c r="I220" s="2">
        <v>1.1096E-5</v>
      </c>
      <c r="J220">
        <f t="shared" si="13"/>
        <v>2.4171460000000002E-3</v>
      </c>
      <c r="K220" s="4">
        <f t="shared" si="14"/>
        <v>9.4378620214512329E-4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6.98114E-4</v>
      </c>
      <c r="F221" t="s">
        <v>5</v>
      </c>
      <c r="G221">
        <v>1.4250000000000001E-2</v>
      </c>
      <c r="H221" t="s">
        <v>6</v>
      </c>
      <c r="I221" s="2">
        <v>9.9481399999999999E-6</v>
      </c>
      <c r="J221">
        <f t="shared" si="13"/>
        <v>2.2906039999999999E-3</v>
      </c>
      <c r="K221" s="4">
        <f t="shared" si="14"/>
        <v>1.0917732945123469E-3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6.90312E-4</v>
      </c>
      <c r="F222" t="s">
        <v>5</v>
      </c>
      <c r="G222">
        <v>1.33063E-2</v>
      </c>
      <c r="H222" t="s">
        <v>6</v>
      </c>
      <c r="I222" s="2">
        <v>9.1855000000000004E-6</v>
      </c>
      <c r="J222">
        <f t="shared" si="13"/>
        <v>2.1075620000000003E-3</v>
      </c>
      <c r="K222" s="4">
        <f t="shared" si="14"/>
        <v>1.307138852284985E-3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6.5159099999999998E-4</v>
      </c>
      <c r="F223" t="s">
        <v>5</v>
      </c>
      <c r="G223">
        <v>1.2351000000000001E-2</v>
      </c>
      <c r="H223" t="s">
        <v>6</v>
      </c>
      <c r="I223" s="2">
        <v>8.0478100000000001E-6</v>
      </c>
      <c r="J223">
        <f t="shared" si="13"/>
        <v>1.928321E-3</v>
      </c>
      <c r="K223" s="4">
        <f t="shared" si="14"/>
        <v>1.4840718523121861E-3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5.7211899999999995E-4</v>
      </c>
      <c r="F224" t="s">
        <v>5</v>
      </c>
      <c r="G224">
        <v>1.2677799999999999E-2</v>
      </c>
      <c r="H224" t="s">
        <v>6</v>
      </c>
      <c r="I224" s="2">
        <v>7.2532100000000001E-6</v>
      </c>
      <c r="J224">
        <f t="shared" si="13"/>
        <v>1.7630689999999999E-3</v>
      </c>
      <c r="K224" s="4">
        <f t="shared" si="14"/>
        <v>1.7467596896237822E-3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4.8270700000000003E-4</v>
      </c>
      <c r="F225" t="s">
        <v>5</v>
      </c>
      <c r="G225">
        <v>1.26406E-2</v>
      </c>
      <c r="H225" t="s">
        <v>6</v>
      </c>
      <c r="I225" s="2">
        <v>6.1017200000000001E-6</v>
      </c>
      <c r="J225">
        <f t="shared" si="13"/>
        <v>1.6715269999999999E-3</v>
      </c>
      <c r="K225" s="4">
        <f t="shared" si="14"/>
        <v>1.9522005656586342E-3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3.5754500000000002E-4</v>
      </c>
      <c r="F226" t="s">
        <v>5</v>
      </c>
      <c r="G226">
        <v>1.1701700000000001E-2</v>
      </c>
      <c r="H226" t="s">
        <v>6</v>
      </c>
      <c r="I226" s="2">
        <v>4.1838800000000002E-6</v>
      </c>
      <c r="J226">
        <f t="shared" si="13"/>
        <v>1.7049550000000002E-3</v>
      </c>
      <c r="K226" s="4">
        <f t="shared" si="14"/>
        <v>1.8450534040094901E-3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x14ac:dyDescent="0.15">
      <c r="A230" t="s">
        <v>2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0.50387899999999997</v>
      </c>
      <c r="J230">
        <f t="shared" ref="J230:J249" si="15">E5</f>
        <v>0.457785</v>
      </c>
      <c r="K230">
        <f t="shared" ref="K230:K249" si="16">J230-I230</f>
        <v>-4.6093999999999968E-2</v>
      </c>
      <c r="L230">
        <f>J230/J207</f>
        <v>-10.11380055409006</v>
      </c>
    </row>
    <row r="231" spans="1:12" x14ac:dyDescent="0.15">
      <c r="A231" t="s">
        <v>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0.37186200000000003</v>
      </c>
      <c r="J231">
        <f t="shared" si="15"/>
        <v>0.31353599999999998</v>
      </c>
      <c r="K231">
        <f t="shared" si="16"/>
        <v>-5.8326000000000044E-2</v>
      </c>
    </row>
    <row r="232" spans="1:12" x14ac:dyDescent="0.15">
      <c r="A232" t="s">
        <v>2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0.27374999999999999</v>
      </c>
      <c r="J232">
        <f t="shared" si="15"/>
        <v>0.22719800000000001</v>
      </c>
      <c r="K232">
        <f t="shared" si="16"/>
        <v>-4.6551999999999982E-2</v>
      </c>
    </row>
    <row r="233" spans="1:12" x14ac:dyDescent="0.15">
      <c r="A233" t="s">
        <v>2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0.20152300000000001</v>
      </c>
      <c r="J233">
        <f t="shared" si="15"/>
        <v>0.16836799999999999</v>
      </c>
      <c r="K233">
        <f t="shared" si="16"/>
        <v>-3.3155000000000018E-2</v>
      </c>
    </row>
    <row r="234" spans="1:12" x14ac:dyDescent="0.15">
      <c r="A234" t="s">
        <v>2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0.14835300000000001</v>
      </c>
      <c r="J234">
        <f t="shared" si="15"/>
        <v>0.12635399999999999</v>
      </c>
      <c r="K234">
        <f t="shared" si="16"/>
        <v>-2.1999000000000019E-2</v>
      </c>
    </row>
    <row r="235" spans="1:12" x14ac:dyDescent="0.15">
      <c r="A235" t="s">
        <v>2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0.109211</v>
      </c>
      <c r="J235">
        <f t="shared" si="15"/>
        <v>9.5601099999999994E-2</v>
      </c>
      <c r="K235">
        <f t="shared" si="16"/>
        <v>-1.3609900000000008E-2</v>
      </c>
    </row>
    <row r="236" spans="1:12" x14ac:dyDescent="0.15">
      <c r="A236" t="s">
        <v>2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8.0394999999999994E-2</v>
      </c>
      <c r="J236">
        <f t="shared" si="15"/>
        <v>7.2818400000000005E-2</v>
      </c>
      <c r="K236">
        <f t="shared" si="16"/>
        <v>-7.5765999999999889E-3</v>
      </c>
    </row>
    <row r="237" spans="1:12" x14ac:dyDescent="0.15">
      <c r="A237" t="s">
        <v>2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5.9181499999999998E-2</v>
      </c>
      <c r="J237">
        <f t="shared" si="15"/>
        <v>5.5692999999999999E-2</v>
      </c>
      <c r="K237">
        <f t="shared" si="16"/>
        <v>-3.4884999999999985E-3</v>
      </c>
    </row>
    <row r="238" spans="1:12" x14ac:dyDescent="0.15">
      <c r="A238" t="s">
        <v>2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4.3564100000000001E-2</v>
      </c>
      <c r="J238">
        <f t="shared" si="15"/>
        <v>4.2711499999999999E-2</v>
      </c>
      <c r="K238">
        <f t="shared" si="16"/>
        <v>-8.5260000000000197E-4</v>
      </c>
    </row>
    <row r="239" spans="1:12" x14ac:dyDescent="0.15">
      <c r="A239" t="s">
        <v>2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3.20661E-2</v>
      </c>
      <c r="J239">
        <f t="shared" si="15"/>
        <v>3.28981E-2</v>
      </c>
      <c r="K239">
        <f t="shared" si="16"/>
        <v>8.3199999999999941E-4</v>
      </c>
    </row>
    <row r="240" spans="1:12" x14ac:dyDescent="0.15">
      <c r="A240" t="s">
        <v>2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2.3600400000000001E-2</v>
      </c>
      <c r="J240">
        <f t="shared" si="15"/>
        <v>2.53379E-2</v>
      </c>
      <c r="K240">
        <f t="shared" si="16"/>
        <v>1.7374999999999995E-3</v>
      </c>
    </row>
    <row r="241" spans="1:11" x14ac:dyDescent="0.15">
      <c r="A241" t="s">
        <v>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1.7366199999999998E-2</v>
      </c>
      <c r="J241">
        <f t="shared" si="15"/>
        <v>1.95777E-2</v>
      </c>
      <c r="K241">
        <f t="shared" si="16"/>
        <v>2.2115000000000017E-3</v>
      </c>
    </row>
    <row r="242" spans="1:11" x14ac:dyDescent="0.15">
      <c r="A242" t="s">
        <v>2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1.2774199999999999E-2</v>
      </c>
      <c r="J242">
        <f t="shared" si="15"/>
        <v>1.51574E-2</v>
      </c>
      <c r="K242">
        <f t="shared" si="16"/>
        <v>2.3832000000000002E-3</v>
      </c>
    </row>
    <row r="243" spans="1:11" x14ac:dyDescent="0.15">
      <c r="A243" t="s">
        <v>2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9.3901399999999999E-3</v>
      </c>
      <c r="J243">
        <f t="shared" si="15"/>
        <v>1.1756900000000001E-2</v>
      </c>
      <c r="K243">
        <f t="shared" si="16"/>
        <v>2.3667600000000007E-3</v>
      </c>
    </row>
    <row r="244" spans="1:11" x14ac:dyDescent="0.15">
      <c r="A244" t="s">
        <v>2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6.8939200000000004E-3</v>
      </c>
      <c r="J244">
        <f t="shared" si="15"/>
        <v>9.1119100000000008E-3</v>
      </c>
      <c r="K244">
        <f t="shared" si="16"/>
        <v>2.2179900000000004E-3</v>
      </c>
    </row>
    <row r="245" spans="1:11" x14ac:dyDescent="0.15">
      <c r="A245" t="s">
        <v>2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5.0495599999999998E-3</v>
      </c>
      <c r="J245">
        <f t="shared" si="15"/>
        <v>7.0271800000000001E-3</v>
      </c>
      <c r="K245">
        <f t="shared" si="16"/>
        <v>1.9776200000000002E-3</v>
      </c>
    </row>
    <row r="246" spans="1:11" x14ac:dyDescent="0.15">
      <c r="A246" t="s">
        <v>2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3.6826599999999999E-3</v>
      </c>
      <c r="J246">
        <f t="shared" si="15"/>
        <v>5.4227900000000002E-3</v>
      </c>
      <c r="K246">
        <f t="shared" si="16"/>
        <v>1.7401300000000003E-3</v>
      </c>
    </row>
    <row r="247" spans="1:11" x14ac:dyDescent="0.15">
      <c r="A247" t="s">
        <v>2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2.6640000000000001E-3</v>
      </c>
      <c r="J247">
        <f t="shared" si="15"/>
        <v>4.1523799999999998E-3</v>
      </c>
      <c r="K247">
        <f t="shared" si="16"/>
        <v>1.4883799999999997E-3</v>
      </c>
    </row>
    <row r="248" spans="1:11" x14ac:dyDescent="0.15">
      <c r="A248" t="s">
        <v>2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1.89726E-3</v>
      </c>
      <c r="J248">
        <f t="shared" si="15"/>
        <v>3.1255599999999999E-3</v>
      </c>
      <c r="K248">
        <f t="shared" si="16"/>
        <v>1.2282999999999999E-3</v>
      </c>
    </row>
    <row r="249" spans="1:11" x14ac:dyDescent="0.15">
      <c r="A249" t="s">
        <v>2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1.3131799999999999E-3</v>
      </c>
      <c r="J249">
        <f t="shared" si="15"/>
        <v>2.2676200000000001E-3</v>
      </c>
      <c r="K249">
        <f t="shared" si="16"/>
        <v>9.5444000000000019E-4</v>
      </c>
    </row>
    <row r="252" spans="1:11" x14ac:dyDescent="0.15">
      <c r="A252" t="s">
        <v>64</v>
      </c>
      <c r="J252" t="s">
        <v>67</v>
      </c>
      <c r="K252" t="s">
        <v>68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-0.29045500000000002</v>
      </c>
      <c r="F253" t="s">
        <v>5</v>
      </c>
      <c r="G253">
        <v>-2.2833699999999998E-3</v>
      </c>
      <c r="H253" t="s">
        <v>6</v>
      </c>
      <c r="I253">
        <v>6.6321800000000003E-4</v>
      </c>
      <c r="J253">
        <f>-E253+E73</f>
        <v>0.24249120000000002</v>
      </c>
      <c r="K253">
        <f>J253-E253</f>
        <v>0.53294620000000004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-0.28843400000000002</v>
      </c>
      <c r="F254" t="s">
        <v>5</v>
      </c>
      <c r="G254">
        <v>-2.4972900000000001E-3</v>
      </c>
      <c r="H254" t="s">
        <v>6</v>
      </c>
      <c r="I254">
        <v>7.2030399999999995E-4</v>
      </c>
      <c r="J254">
        <f t="shared" ref="J254:J272" si="17">-E254+E74</f>
        <v>0.22908510000000001</v>
      </c>
      <c r="K254">
        <f t="shared" ref="K254:K272" si="18">J254-E254</f>
        <v>0.51751910000000001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-0.256776</v>
      </c>
      <c r="F255" t="s">
        <v>5</v>
      </c>
      <c r="G255">
        <v>-2.6445800000000001E-3</v>
      </c>
      <c r="H255" t="s">
        <v>6</v>
      </c>
      <c r="I255">
        <v>6.7906499999999996E-4</v>
      </c>
      <c r="J255">
        <f t="shared" si="17"/>
        <v>0.20856330000000001</v>
      </c>
      <c r="K255">
        <f t="shared" si="18"/>
        <v>0.46533930000000001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-0.218832</v>
      </c>
      <c r="F256" t="s">
        <v>5</v>
      </c>
      <c r="G256">
        <v>-2.86178E-3</v>
      </c>
      <c r="H256" t="s">
        <v>6</v>
      </c>
      <c r="I256">
        <v>6.2624700000000002E-4</v>
      </c>
      <c r="J256">
        <f t="shared" si="17"/>
        <v>0.1880617</v>
      </c>
      <c r="K256">
        <f t="shared" si="18"/>
        <v>0.40689370000000002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-0.182562</v>
      </c>
      <c r="F257" t="s">
        <v>5</v>
      </c>
      <c r="G257">
        <v>-3.20259E-3</v>
      </c>
      <c r="H257" t="s">
        <v>6</v>
      </c>
      <c r="I257">
        <v>5.8467100000000004E-4</v>
      </c>
      <c r="J257">
        <f t="shared" si="17"/>
        <v>0.16166749999999999</v>
      </c>
      <c r="K257">
        <f t="shared" si="18"/>
        <v>0.34422949999999997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-0.150564</v>
      </c>
      <c r="F258" t="s">
        <v>5</v>
      </c>
      <c r="G258">
        <v>-3.5788999999999999E-3</v>
      </c>
      <c r="H258" t="s">
        <v>6</v>
      </c>
      <c r="I258">
        <v>5.3885499999999998E-4</v>
      </c>
      <c r="J258">
        <f t="shared" si="17"/>
        <v>0.138263</v>
      </c>
      <c r="K258">
        <f t="shared" si="18"/>
        <v>0.288827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-0.122756</v>
      </c>
      <c r="F259" t="s">
        <v>5</v>
      </c>
      <c r="G259">
        <v>-3.77575E-3</v>
      </c>
      <c r="H259" t="s">
        <v>6</v>
      </c>
      <c r="I259">
        <v>4.6349599999999998E-4</v>
      </c>
      <c r="J259">
        <f t="shared" si="17"/>
        <v>0.11695823000000001</v>
      </c>
      <c r="K259">
        <f t="shared" si="18"/>
        <v>0.23971423000000003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-9.8991099999999999E-2</v>
      </c>
      <c r="F260" t="s">
        <v>5</v>
      </c>
      <c r="G260">
        <v>-4.2527900000000002E-3</v>
      </c>
      <c r="H260" t="s">
        <v>6</v>
      </c>
      <c r="I260">
        <v>4.2098899999999998E-4</v>
      </c>
      <c r="J260">
        <f t="shared" si="17"/>
        <v>9.5498050000000001E-2</v>
      </c>
      <c r="K260">
        <f t="shared" si="18"/>
        <v>0.19448915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-7.9247499999999998E-2</v>
      </c>
      <c r="F261" t="s">
        <v>5</v>
      </c>
      <c r="G261">
        <v>-4.6689799999999997E-3</v>
      </c>
      <c r="H261" t="s">
        <v>6</v>
      </c>
      <c r="I261">
        <v>3.7000500000000002E-4</v>
      </c>
      <c r="J261">
        <f t="shared" si="17"/>
        <v>7.8957404999999994E-2</v>
      </c>
      <c r="K261">
        <f t="shared" si="18"/>
        <v>0.15820490500000001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-6.33711E-2</v>
      </c>
      <c r="F262" t="s">
        <v>5</v>
      </c>
      <c r="G262">
        <v>-5.2638299999999997E-3</v>
      </c>
      <c r="H262" t="s">
        <v>6</v>
      </c>
      <c r="I262">
        <v>3.33574E-4</v>
      </c>
      <c r="J262">
        <f t="shared" si="17"/>
        <v>6.3817164999999995E-2</v>
      </c>
      <c r="K262">
        <f t="shared" si="18"/>
        <v>0.12718826499999999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-5.0839599999999999E-2</v>
      </c>
      <c r="F263" t="s">
        <v>5</v>
      </c>
      <c r="G263">
        <v>-5.8525699999999996E-3</v>
      </c>
      <c r="H263" t="s">
        <v>6</v>
      </c>
      <c r="I263">
        <v>2.9754199999999998E-4</v>
      </c>
      <c r="J263">
        <f t="shared" si="17"/>
        <v>5.2247689999999999E-2</v>
      </c>
      <c r="K263">
        <f t="shared" si="18"/>
        <v>0.10308729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-4.0491699999999999E-2</v>
      </c>
      <c r="F264" t="s">
        <v>5</v>
      </c>
      <c r="G264">
        <v>-6.5057400000000003E-3</v>
      </c>
      <c r="H264" t="s">
        <v>6</v>
      </c>
      <c r="I264">
        <v>2.6342800000000001E-4</v>
      </c>
      <c r="J264">
        <f t="shared" si="17"/>
        <v>4.226978E-2</v>
      </c>
      <c r="K264">
        <f t="shared" si="18"/>
        <v>8.2761479999999998E-2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-3.2233699999999997E-2</v>
      </c>
      <c r="F265" t="s">
        <v>5</v>
      </c>
      <c r="G265">
        <v>-8.1121800000000001E-3</v>
      </c>
      <c r="H265" t="s">
        <v>6</v>
      </c>
      <c r="I265">
        <v>2.6148499999999999E-4</v>
      </c>
      <c r="J265">
        <f t="shared" si="17"/>
        <v>3.4449399999999998E-2</v>
      </c>
      <c r="K265">
        <f t="shared" si="18"/>
        <v>6.6683099999999995E-2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-2.5357500000000002E-2</v>
      </c>
      <c r="F266" t="s">
        <v>5</v>
      </c>
      <c r="G266">
        <v>-8.3712100000000005E-3</v>
      </c>
      <c r="H266" t="s">
        <v>6</v>
      </c>
      <c r="I266">
        <v>2.1227299999999999E-4</v>
      </c>
      <c r="J266">
        <f t="shared" si="17"/>
        <v>2.7088310000000001E-2</v>
      </c>
      <c r="K266">
        <f t="shared" si="18"/>
        <v>5.2445810000000002E-2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-1.9850699999999999E-2</v>
      </c>
      <c r="F267" t="s">
        <v>5</v>
      </c>
      <c r="G267">
        <v>-9.1140600000000002E-3</v>
      </c>
      <c r="H267" t="s">
        <v>6</v>
      </c>
      <c r="I267">
        <v>1.8092100000000001E-4</v>
      </c>
      <c r="J267">
        <f t="shared" si="17"/>
        <v>2.149061E-2</v>
      </c>
      <c r="K267">
        <f t="shared" si="18"/>
        <v>4.1341309999999999E-2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-1.5684799999999999E-2</v>
      </c>
      <c r="F268" t="s">
        <v>5</v>
      </c>
      <c r="G268">
        <v>-1.04577E-2</v>
      </c>
      <c r="H268" t="s">
        <v>6</v>
      </c>
      <c r="I268">
        <v>1.6402699999999999E-4</v>
      </c>
      <c r="J268">
        <f t="shared" si="17"/>
        <v>1.739102E-2</v>
      </c>
      <c r="K268">
        <f t="shared" si="18"/>
        <v>3.3075819999999999E-2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-1.21697E-2</v>
      </c>
      <c r="F269" t="s">
        <v>5</v>
      </c>
      <c r="G269">
        <v>-1.1450500000000001E-2</v>
      </c>
      <c r="H269" t="s">
        <v>6</v>
      </c>
      <c r="I269">
        <v>1.3934799999999999E-4</v>
      </c>
      <c r="J269">
        <f t="shared" si="17"/>
        <v>1.3760420000000001E-2</v>
      </c>
      <c r="K269">
        <f t="shared" si="18"/>
        <v>2.5930120000000001E-2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-9.2973299999999995E-3</v>
      </c>
      <c r="F270" t="s">
        <v>5</v>
      </c>
      <c r="G270">
        <v>-1.41406E-2</v>
      </c>
      <c r="H270" t="s">
        <v>6</v>
      </c>
      <c r="I270">
        <v>1.3147000000000001E-4</v>
      </c>
      <c r="J270">
        <f t="shared" si="17"/>
        <v>1.0641639999999999E-2</v>
      </c>
      <c r="K270">
        <f t="shared" si="18"/>
        <v>1.993897E-2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-7.0359300000000001E-3</v>
      </c>
      <c r="F271" t="s">
        <v>5</v>
      </c>
      <c r="G271">
        <v>-1.53326E-2</v>
      </c>
      <c r="H271" t="s">
        <v>6</v>
      </c>
      <c r="I271">
        <v>1.07879E-4</v>
      </c>
      <c r="J271">
        <f t="shared" si="17"/>
        <v>8.2003800000000002E-3</v>
      </c>
      <c r="K271">
        <f t="shared" si="18"/>
        <v>1.5236309999999999E-2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-5.2222700000000002E-3</v>
      </c>
      <c r="F272" t="s">
        <v>5</v>
      </c>
      <c r="G272">
        <v>-1.5647600000000001E-2</v>
      </c>
      <c r="H272" t="s">
        <v>6</v>
      </c>
      <c r="I272" s="2">
        <v>8.1716200000000002E-5</v>
      </c>
      <c r="J272">
        <f t="shared" si="17"/>
        <v>5.9728730000000001E-3</v>
      </c>
      <c r="K272">
        <f t="shared" si="18"/>
        <v>1.1195143000000001E-2</v>
      </c>
    </row>
    <row r="274" spans="1:11" x14ac:dyDescent="0.15">
      <c r="A274" t="s">
        <v>66</v>
      </c>
      <c r="J274" t="s">
        <v>67</v>
      </c>
      <c r="K274" t="s">
        <v>68</v>
      </c>
    </row>
    <row r="275" spans="1:11" ht="15" x14ac:dyDescent="0.2">
      <c r="A275" s="5" t="s">
        <v>60</v>
      </c>
      <c r="B275" t="s">
        <v>3</v>
      </c>
      <c r="C275">
        <v>0</v>
      </c>
      <c r="D275" t="s">
        <v>4</v>
      </c>
      <c r="E275">
        <v>-1.42148E-2</v>
      </c>
      <c r="F275" t="s">
        <v>5</v>
      </c>
      <c r="G275">
        <v>-1.91759E-3</v>
      </c>
      <c r="H275" t="s">
        <v>6</v>
      </c>
      <c r="I275" s="2">
        <v>2.7258099999999999E-5</v>
      </c>
      <c r="J275">
        <f>-E275+E207</f>
        <v>2.4120000000000044E-4</v>
      </c>
      <c r="K275">
        <f>J275-E275</f>
        <v>1.4456E-2</v>
      </c>
    </row>
    <row r="276" spans="1:11" ht="15" x14ac:dyDescent="0.2">
      <c r="A276" s="5" t="s">
        <v>60</v>
      </c>
      <c r="B276" t="s">
        <v>3</v>
      </c>
      <c r="C276">
        <v>1</v>
      </c>
      <c r="D276" t="s">
        <v>4</v>
      </c>
      <c r="E276">
        <v>-1.7742399999999998E-2</v>
      </c>
      <c r="F276" t="s">
        <v>5</v>
      </c>
      <c r="G276">
        <v>-1.7339600000000001E-3</v>
      </c>
      <c r="H276" t="s">
        <v>6</v>
      </c>
      <c r="I276" s="2">
        <v>3.07647E-5</v>
      </c>
      <c r="J276">
        <f t="shared" ref="J276:J294" si="19">-E276+E208</f>
        <v>1.4689999999999842E-4</v>
      </c>
      <c r="K276">
        <f t="shared" ref="K276:K294" si="20">J276-E276</f>
        <v>1.7889299999999997E-2</v>
      </c>
    </row>
    <row r="277" spans="1:11" ht="15" x14ac:dyDescent="0.2">
      <c r="A277" s="5" t="s">
        <v>60</v>
      </c>
      <c r="B277" t="s">
        <v>3</v>
      </c>
      <c r="C277">
        <v>2</v>
      </c>
      <c r="D277" t="s">
        <v>4</v>
      </c>
      <c r="E277">
        <v>-1.66252E-2</v>
      </c>
      <c r="F277" t="s">
        <v>5</v>
      </c>
      <c r="G277">
        <v>-1.83381E-3</v>
      </c>
      <c r="H277" t="s">
        <v>6</v>
      </c>
      <c r="I277" s="2">
        <v>3.0487299999999999E-5</v>
      </c>
      <c r="J277">
        <f t="shared" si="19"/>
        <v>1.8630000000000035E-4</v>
      </c>
      <c r="K277">
        <f t="shared" si="20"/>
        <v>1.68115E-2</v>
      </c>
    </row>
    <row r="278" spans="1:11" ht="15" x14ac:dyDescent="0.2">
      <c r="A278" s="5" t="s">
        <v>60</v>
      </c>
      <c r="B278" t="s">
        <v>3</v>
      </c>
      <c r="C278">
        <v>3</v>
      </c>
      <c r="D278" t="s">
        <v>4</v>
      </c>
      <c r="E278">
        <v>-1.3887200000000001E-2</v>
      </c>
      <c r="F278" t="s">
        <v>5</v>
      </c>
      <c r="G278">
        <v>-2.0132700000000002E-3</v>
      </c>
      <c r="H278" t="s">
        <v>6</v>
      </c>
      <c r="I278" s="2">
        <v>2.79586E-5</v>
      </c>
      <c r="J278">
        <f t="shared" si="19"/>
        <v>1.5780000000000134E-4</v>
      </c>
      <c r="K278">
        <f t="shared" si="20"/>
        <v>1.4045000000000002E-2</v>
      </c>
    </row>
    <row r="279" spans="1:11" ht="15" x14ac:dyDescent="0.2">
      <c r="A279" s="5" t="s">
        <v>60</v>
      </c>
      <c r="B279" t="s">
        <v>3</v>
      </c>
      <c r="C279">
        <v>4</v>
      </c>
      <c r="D279" t="s">
        <v>4</v>
      </c>
      <c r="E279">
        <v>-1.07986E-2</v>
      </c>
      <c r="F279" t="s">
        <v>5</v>
      </c>
      <c r="G279">
        <v>-2.3276899999999999E-3</v>
      </c>
      <c r="H279" t="s">
        <v>6</v>
      </c>
      <c r="I279" s="2">
        <v>2.5135800000000001E-5</v>
      </c>
      <c r="J279">
        <f t="shared" si="19"/>
        <v>2.7270000000000072E-4</v>
      </c>
      <c r="K279">
        <f t="shared" si="20"/>
        <v>1.1071300000000001E-2</v>
      </c>
    </row>
    <row r="280" spans="1:11" ht="15" x14ac:dyDescent="0.2">
      <c r="A280" s="5" t="s">
        <v>60</v>
      </c>
      <c r="B280" t="s">
        <v>3</v>
      </c>
      <c r="C280">
        <v>5</v>
      </c>
      <c r="D280" t="s">
        <v>4</v>
      </c>
      <c r="E280">
        <v>-7.9611899999999999E-3</v>
      </c>
      <c r="F280" t="s">
        <v>5</v>
      </c>
      <c r="G280">
        <v>-2.7124200000000001E-3</v>
      </c>
      <c r="H280" t="s">
        <v>6</v>
      </c>
      <c r="I280" s="2">
        <v>2.15941E-5</v>
      </c>
      <c r="J280">
        <f t="shared" si="19"/>
        <v>3.1313999999999995E-4</v>
      </c>
      <c r="K280">
        <f t="shared" si="20"/>
        <v>8.2743299999999999E-3</v>
      </c>
    </row>
    <row r="281" spans="1:11" ht="15" x14ac:dyDescent="0.2">
      <c r="A281" s="5" t="s">
        <v>60</v>
      </c>
      <c r="B281" t="s">
        <v>3</v>
      </c>
      <c r="C281">
        <v>6</v>
      </c>
      <c r="D281" t="s">
        <v>4</v>
      </c>
      <c r="E281">
        <v>-5.6526199999999997E-3</v>
      </c>
      <c r="F281" t="s">
        <v>5</v>
      </c>
      <c r="G281">
        <v>-3.1760400000000002E-3</v>
      </c>
      <c r="H281" t="s">
        <v>6</v>
      </c>
      <c r="I281" s="2">
        <v>1.7952899999999999E-5</v>
      </c>
      <c r="J281">
        <f t="shared" si="19"/>
        <v>3.9714999999999976E-4</v>
      </c>
      <c r="K281">
        <f t="shared" si="20"/>
        <v>6.0497699999999995E-3</v>
      </c>
    </row>
    <row r="282" spans="1:11" ht="15" x14ac:dyDescent="0.2">
      <c r="A282" s="5" t="s">
        <v>60</v>
      </c>
      <c r="B282" t="s">
        <v>3</v>
      </c>
      <c r="C282">
        <v>7</v>
      </c>
      <c r="D282" t="s">
        <v>4</v>
      </c>
      <c r="E282">
        <v>-3.9806499999999996E-3</v>
      </c>
      <c r="F282" t="s">
        <v>5</v>
      </c>
      <c r="G282">
        <v>-3.72581E-3</v>
      </c>
      <c r="H282" t="s">
        <v>6</v>
      </c>
      <c r="I282" s="2">
        <v>1.48312E-5</v>
      </c>
      <c r="J282">
        <f t="shared" si="19"/>
        <v>5.6882999999999977E-4</v>
      </c>
      <c r="K282">
        <f t="shared" si="20"/>
        <v>4.5494799999999998E-3</v>
      </c>
    </row>
    <row r="283" spans="1:11" ht="15" x14ac:dyDescent="0.2">
      <c r="A283" s="5" t="s">
        <v>60</v>
      </c>
      <c r="B283" t="s">
        <v>3</v>
      </c>
      <c r="C283">
        <v>8</v>
      </c>
      <c r="D283" t="s">
        <v>4</v>
      </c>
      <c r="E283">
        <v>-2.8909500000000002E-3</v>
      </c>
      <c r="F283" t="s">
        <v>5</v>
      </c>
      <c r="G283">
        <v>-4.3385799999999999E-3</v>
      </c>
      <c r="H283" t="s">
        <v>6</v>
      </c>
      <c r="I283" s="2">
        <v>1.2542600000000001E-5</v>
      </c>
      <c r="J283">
        <f t="shared" si="19"/>
        <v>9.0808000000000035E-4</v>
      </c>
      <c r="K283">
        <f t="shared" si="20"/>
        <v>3.7990300000000005E-3</v>
      </c>
    </row>
    <row r="284" spans="1:11" ht="15" x14ac:dyDescent="0.2">
      <c r="A284" s="5" t="s">
        <v>60</v>
      </c>
      <c r="B284" t="s">
        <v>3</v>
      </c>
      <c r="C284">
        <v>9</v>
      </c>
      <c r="D284" t="s">
        <v>4</v>
      </c>
      <c r="E284">
        <v>-2.1438799999999999E-3</v>
      </c>
      <c r="F284" t="s">
        <v>5</v>
      </c>
      <c r="G284">
        <v>-5.0377499999999997E-3</v>
      </c>
      <c r="H284" t="s">
        <v>6</v>
      </c>
      <c r="I284" s="2">
        <v>1.0800400000000001E-5</v>
      </c>
      <c r="J284">
        <f t="shared" si="19"/>
        <v>1.1860819999999998E-3</v>
      </c>
      <c r="K284">
        <f t="shared" si="20"/>
        <v>3.3299619999999997E-3</v>
      </c>
    </row>
    <row r="285" spans="1:11" ht="15" x14ac:dyDescent="0.2">
      <c r="A285" s="5" t="s">
        <v>60</v>
      </c>
      <c r="B285" t="s">
        <v>3</v>
      </c>
      <c r="C285">
        <v>10</v>
      </c>
      <c r="D285" t="s">
        <v>4</v>
      </c>
      <c r="E285">
        <v>-1.5968899999999999E-3</v>
      </c>
      <c r="F285" t="s">
        <v>5</v>
      </c>
      <c r="G285">
        <v>-5.6838100000000001E-3</v>
      </c>
      <c r="H285" t="s">
        <v>6</v>
      </c>
      <c r="I285" s="2">
        <v>9.0764100000000007E-6</v>
      </c>
      <c r="J285">
        <f t="shared" si="19"/>
        <v>1.3413799999999999E-3</v>
      </c>
      <c r="K285">
        <f t="shared" si="20"/>
        <v>2.9382699999999998E-3</v>
      </c>
    </row>
    <row r="286" spans="1:11" ht="15" x14ac:dyDescent="0.2">
      <c r="A286" s="5" t="s">
        <v>60</v>
      </c>
      <c r="B286" t="s">
        <v>3</v>
      </c>
      <c r="C286">
        <v>11</v>
      </c>
      <c r="D286" t="s">
        <v>4</v>
      </c>
      <c r="E286">
        <v>-1.2156199999999999E-3</v>
      </c>
      <c r="F286" t="s">
        <v>5</v>
      </c>
      <c r="G286">
        <v>-6.4691699999999998E-3</v>
      </c>
      <c r="H286" t="s">
        <v>6</v>
      </c>
      <c r="I286" s="2">
        <v>7.86403E-6</v>
      </c>
      <c r="J286">
        <f t="shared" si="19"/>
        <v>1.424467E-3</v>
      </c>
      <c r="K286">
        <f t="shared" si="20"/>
        <v>2.6400870000000002E-3</v>
      </c>
    </row>
    <row r="287" spans="1:11" ht="15" x14ac:dyDescent="0.2">
      <c r="A287" s="5" t="s">
        <v>60</v>
      </c>
      <c r="B287" t="s">
        <v>3</v>
      </c>
      <c r="C287">
        <v>12</v>
      </c>
      <c r="D287" t="s">
        <v>4</v>
      </c>
      <c r="E287">
        <v>-9.1787200000000002E-4</v>
      </c>
      <c r="F287" t="s">
        <v>5</v>
      </c>
      <c r="G287">
        <v>-7.4855199999999998E-3</v>
      </c>
      <c r="H287" t="s">
        <v>6</v>
      </c>
      <c r="I287" s="2">
        <v>6.8707500000000002E-6</v>
      </c>
      <c r="J287">
        <f t="shared" si="19"/>
        <v>1.3862600000000001E-3</v>
      </c>
      <c r="K287">
        <f t="shared" si="20"/>
        <v>2.304132E-3</v>
      </c>
    </row>
    <row r="288" spans="1:11" ht="15" x14ac:dyDescent="0.2">
      <c r="A288" s="5" t="s">
        <v>60</v>
      </c>
      <c r="B288" t="s">
        <v>3</v>
      </c>
      <c r="C288">
        <v>13</v>
      </c>
      <c r="D288" t="s">
        <v>4</v>
      </c>
      <c r="E288">
        <v>-6.9771799999999995E-4</v>
      </c>
      <c r="F288" t="s">
        <v>5</v>
      </c>
      <c r="G288">
        <v>-8.5478399999999993E-3</v>
      </c>
      <c r="H288" t="s">
        <v>6</v>
      </c>
      <c r="I288" s="2">
        <v>5.9639800000000003E-6</v>
      </c>
      <c r="J288">
        <f t="shared" si="19"/>
        <v>1.3338040000000001E-3</v>
      </c>
      <c r="K288">
        <f t="shared" si="20"/>
        <v>2.031522E-3</v>
      </c>
    </row>
    <row r="289" spans="1:11" ht="15" x14ac:dyDescent="0.2">
      <c r="A289" s="5" t="s">
        <v>60</v>
      </c>
      <c r="B289" t="s">
        <v>3</v>
      </c>
      <c r="C289">
        <v>14</v>
      </c>
      <c r="D289" t="s">
        <v>4</v>
      </c>
      <c r="E289">
        <v>-5.4169600000000004E-4</v>
      </c>
      <c r="F289" t="s">
        <v>5</v>
      </c>
      <c r="G289">
        <v>-9.8111599999999993E-3</v>
      </c>
      <c r="H289" t="s">
        <v>6</v>
      </c>
      <c r="I289" s="2">
        <v>5.3146699999999997E-6</v>
      </c>
      <c r="J289">
        <f t="shared" si="19"/>
        <v>1.23981E-3</v>
      </c>
      <c r="K289">
        <f t="shared" si="20"/>
        <v>1.781506E-3</v>
      </c>
    </row>
    <row r="290" spans="1:11" ht="15" x14ac:dyDescent="0.2">
      <c r="A290" s="5" t="s">
        <v>60</v>
      </c>
      <c r="B290" t="s">
        <v>3</v>
      </c>
      <c r="C290">
        <v>15</v>
      </c>
      <c r="D290" t="s">
        <v>4</v>
      </c>
      <c r="E290">
        <v>-4.1392499999999999E-4</v>
      </c>
      <c r="F290" t="s">
        <v>5</v>
      </c>
      <c r="G290">
        <v>-1.1754799999999999E-2</v>
      </c>
      <c r="H290" t="s">
        <v>6</v>
      </c>
      <c r="I290" s="2">
        <v>4.8656200000000002E-6</v>
      </c>
      <c r="J290">
        <f t="shared" si="19"/>
        <v>1.1042370000000001E-3</v>
      </c>
      <c r="K290">
        <f t="shared" si="20"/>
        <v>1.518162E-3</v>
      </c>
    </row>
    <row r="291" spans="1:11" ht="15" x14ac:dyDescent="0.2">
      <c r="A291" s="5" t="s">
        <v>60</v>
      </c>
      <c r="B291" t="s">
        <v>3</v>
      </c>
      <c r="C291">
        <v>16</v>
      </c>
      <c r="D291" t="s">
        <v>4</v>
      </c>
      <c r="E291">
        <v>-3.2356900000000001E-4</v>
      </c>
      <c r="F291" t="s">
        <v>5</v>
      </c>
      <c r="G291">
        <v>-1.26976E-2</v>
      </c>
      <c r="H291" t="s">
        <v>6</v>
      </c>
      <c r="I291" s="2">
        <v>4.1085599999999997E-6</v>
      </c>
      <c r="J291">
        <f t="shared" si="19"/>
        <v>9.7515999999999998E-4</v>
      </c>
      <c r="K291">
        <f t="shared" si="20"/>
        <v>1.298729E-3</v>
      </c>
    </row>
    <row r="292" spans="1:11" ht="15" x14ac:dyDescent="0.2">
      <c r="A292" s="5" t="s">
        <v>60</v>
      </c>
      <c r="B292" t="s">
        <v>3</v>
      </c>
      <c r="C292">
        <v>17</v>
      </c>
      <c r="D292" t="s">
        <v>4</v>
      </c>
      <c r="E292">
        <v>-2.4232299999999999E-4</v>
      </c>
      <c r="F292" t="s">
        <v>5</v>
      </c>
      <c r="G292">
        <v>-1.4565399999999999E-2</v>
      </c>
      <c r="H292" t="s">
        <v>6</v>
      </c>
      <c r="I292" s="2">
        <v>3.5295299999999998E-6</v>
      </c>
      <c r="J292">
        <f t="shared" si="19"/>
        <v>8.1444199999999997E-4</v>
      </c>
      <c r="K292">
        <f t="shared" si="20"/>
        <v>1.0567649999999999E-3</v>
      </c>
    </row>
    <row r="293" spans="1:11" ht="15" x14ac:dyDescent="0.2">
      <c r="A293" s="5" t="s">
        <v>60</v>
      </c>
      <c r="B293" t="s">
        <v>3</v>
      </c>
      <c r="C293">
        <v>18</v>
      </c>
      <c r="D293" t="s">
        <v>4</v>
      </c>
      <c r="E293">
        <v>-1.79347E-4</v>
      </c>
      <c r="F293" t="s">
        <v>5</v>
      </c>
      <c r="G293">
        <v>-1.7219499999999999E-2</v>
      </c>
      <c r="H293" t="s">
        <v>6</v>
      </c>
      <c r="I293" s="2">
        <v>3.0882599999999999E-6</v>
      </c>
      <c r="J293">
        <f t="shared" si="19"/>
        <v>6.6205400000000003E-4</v>
      </c>
      <c r="K293">
        <f t="shared" si="20"/>
        <v>8.4140100000000008E-4</v>
      </c>
    </row>
    <row r="294" spans="1:11" ht="15" x14ac:dyDescent="0.2">
      <c r="A294" s="5" t="s">
        <v>60</v>
      </c>
      <c r="B294" t="s">
        <v>3</v>
      </c>
      <c r="C294">
        <v>19</v>
      </c>
      <c r="D294" t="s">
        <v>4</v>
      </c>
      <c r="E294">
        <v>-1.30445E-4</v>
      </c>
      <c r="F294" t="s">
        <v>5</v>
      </c>
      <c r="G294">
        <v>-1.9654100000000001E-2</v>
      </c>
      <c r="H294" t="s">
        <v>6</v>
      </c>
      <c r="I294" s="2">
        <v>2.5637699999999999E-6</v>
      </c>
      <c r="J294">
        <f t="shared" si="19"/>
        <v>4.8798999999999999E-4</v>
      </c>
      <c r="K294">
        <f t="shared" si="20"/>
        <v>6.1843499999999997E-4</v>
      </c>
    </row>
    <row r="297" spans="1:11" ht="15" x14ac:dyDescent="0.2">
      <c r="A297" s="5"/>
      <c r="I297" s="2"/>
    </row>
    <row r="298" spans="1:11" ht="15" x14ac:dyDescent="0.2">
      <c r="A298" s="5"/>
      <c r="I298" s="2"/>
    </row>
    <row r="299" spans="1:11" ht="15" x14ac:dyDescent="0.2">
      <c r="A299" s="5"/>
      <c r="I299" s="2"/>
    </row>
    <row r="300" spans="1:11" ht="15" x14ac:dyDescent="0.2">
      <c r="A300" s="5"/>
      <c r="I300" s="2"/>
    </row>
    <row r="301" spans="1:11" ht="15" x14ac:dyDescent="0.2">
      <c r="A301" s="5"/>
      <c r="I301" s="2"/>
    </row>
    <row r="302" spans="1:11" ht="15" x14ac:dyDescent="0.2">
      <c r="A302" s="5"/>
      <c r="I302" s="2"/>
    </row>
    <row r="303" spans="1:11" ht="15" x14ac:dyDescent="0.2">
      <c r="A303" s="5"/>
      <c r="I303" s="2"/>
    </row>
    <row r="304" spans="1:11" ht="15" x14ac:dyDescent="0.2">
      <c r="A304" s="5"/>
      <c r="I304" s="2"/>
    </row>
    <row r="305" spans="1:9" ht="15" x14ac:dyDescent="0.2">
      <c r="A305" s="5"/>
      <c r="I305" s="2"/>
    </row>
    <row r="306" spans="1:9" ht="15" x14ac:dyDescent="0.2">
      <c r="A306" s="5"/>
      <c r="I306" s="2"/>
    </row>
    <row r="307" spans="1:9" ht="15" x14ac:dyDescent="0.2">
      <c r="A307" s="5"/>
      <c r="I307" s="2"/>
    </row>
    <row r="308" spans="1:9" ht="15" x14ac:dyDescent="0.2">
      <c r="A308" s="5"/>
      <c r="I308" s="2"/>
    </row>
    <row r="309" spans="1:9" ht="15" x14ac:dyDescent="0.2">
      <c r="A309" s="5"/>
      <c r="I309" s="2"/>
    </row>
    <row r="310" spans="1:9" ht="15" x14ac:dyDescent="0.2">
      <c r="A310" s="5"/>
      <c r="I310" s="2"/>
    </row>
    <row r="311" spans="1:9" ht="15" x14ac:dyDescent="0.2">
      <c r="A311" s="5"/>
      <c r="I311" s="2"/>
    </row>
    <row r="312" spans="1:9" ht="15" x14ac:dyDescent="0.2">
      <c r="A312" s="5"/>
      <c r="I312" s="2"/>
    </row>
    <row r="313" spans="1:9" ht="15" x14ac:dyDescent="0.2">
      <c r="A313" s="5"/>
      <c r="I313" s="2"/>
    </row>
    <row r="314" spans="1:9" ht="15" x14ac:dyDescent="0.2">
      <c r="A314" s="5"/>
      <c r="I314" s="2"/>
    </row>
    <row r="315" spans="1:9" ht="15" x14ac:dyDescent="0.2">
      <c r="A315" s="5"/>
      <c r="I315" s="2"/>
    </row>
    <row r="316" spans="1:9" ht="15" x14ac:dyDescent="0.2">
      <c r="A316" s="5"/>
      <c r="I316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ED8B-11C0-9E42-9242-FA9EFB3CC44A}">
  <dimension ref="A1"/>
  <sheetViews>
    <sheetView tabSelected="1" topLeftCell="A100" zoomScale="99" workbookViewId="0">
      <selection activeCell="N156" sqref="N156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34DC-5F77-8F41-AB3A-63B2205F478C}">
  <dimension ref="A1:AX316"/>
  <sheetViews>
    <sheetView topLeftCell="A283" zoomScaleNormal="100" workbookViewId="0">
      <selection activeCell="I312" sqref="I312"/>
    </sheetView>
  </sheetViews>
  <sheetFormatPr baseColWidth="10" defaultColWidth="8.83203125" defaultRowHeight="13" x14ac:dyDescent="0.15"/>
  <sheetData>
    <row r="1" spans="1:50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</row>
    <row r="2" spans="1:50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50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50" ht="70" x14ac:dyDescent="0.2">
      <c r="A4" s="1" t="s">
        <v>0</v>
      </c>
      <c r="E4">
        <v>0.55300000000000005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50" ht="15" x14ac:dyDescent="0.2">
      <c r="A5" s="5" t="s">
        <v>60</v>
      </c>
      <c r="B5" t="s">
        <v>3</v>
      </c>
      <c r="C5">
        <v>0</v>
      </c>
      <c r="D5" t="s">
        <v>4</v>
      </c>
      <c r="E5">
        <v>0.45780100000000001</v>
      </c>
      <c r="F5" t="s">
        <v>5</v>
      </c>
      <c r="G5">
        <v>1.2925400000000001E-4</v>
      </c>
      <c r="H5" t="s">
        <v>6</v>
      </c>
      <c r="I5" s="2">
        <v>5.9172600000000003E-5</v>
      </c>
      <c r="J5">
        <f>5/20/2</f>
        <v>0.125</v>
      </c>
      <c r="V5" s="6"/>
      <c r="W5" s="10">
        <f>5/20/2</f>
        <v>0.125</v>
      </c>
      <c r="X5" s="11">
        <v>-4.7019999999999951E-2</v>
      </c>
      <c r="Y5" s="12">
        <v>-4.7891999999999935E-2</v>
      </c>
      <c r="Z5" s="13">
        <v>8.1905479646558971E-4</v>
      </c>
      <c r="AA5" s="12">
        <v>-4.7963800000000001E-2</v>
      </c>
      <c r="AB5" s="14">
        <v>5.7753530587502863E-3</v>
      </c>
      <c r="AC5" s="12">
        <v>-4.5275999999999997E-2</v>
      </c>
      <c r="AD5" s="14">
        <v>2.1407167119936216E-3</v>
      </c>
      <c r="AE5" s="6"/>
    </row>
    <row r="6" spans="1:50" ht="15" x14ac:dyDescent="0.2">
      <c r="A6" s="5" t="s">
        <v>60</v>
      </c>
      <c r="B6" t="s">
        <v>3</v>
      </c>
      <c r="C6">
        <v>1</v>
      </c>
      <c r="D6" t="s">
        <v>4</v>
      </c>
      <c r="E6">
        <v>0.31352999999999998</v>
      </c>
      <c r="F6" t="s">
        <v>5</v>
      </c>
      <c r="G6">
        <v>1.7910199999999999E-4</v>
      </c>
      <c r="H6" t="s">
        <v>6</v>
      </c>
      <c r="I6" s="2">
        <v>5.6153999999999998E-5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-5.8080999999999994E-2</v>
      </c>
      <c r="Y6" s="12">
        <v>-5.8275999999999994E-2</v>
      </c>
      <c r="Z6" s="13">
        <v>1.1323101653398654E-3</v>
      </c>
      <c r="AA6" s="12">
        <v>-5.9348900000000003E-2</v>
      </c>
      <c r="AB6" s="14">
        <v>8.056554909165136E-3</v>
      </c>
      <c r="AC6" s="12">
        <v>-5.7805799999999997E-2</v>
      </c>
      <c r="AD6" s="14">
        <v>3.2049589201877935E-3</v>
      </c>
      <c r="AE6" s="6"/>
    </row>
    <row r="7" spans="1:50" ht="15" x14ac:dyDescent="0.2">
      <c r="A7" s="5" t="s">
        <v>60</v>
      </c>
      <c r="B7" t="s">
        <v>3</v>
      </c>
      <c r="C7">
        <v>2</v>
      </c>
      <c r="D7" t="s">
        <v>4</v>
      </c>
      <c r="E7">
        <v>0.227302</v>
      </c>
      <c r="F7" t="s">
        <v>5</v>
      </c>
      <c r="G7">
        <v>2.2749399999999999E-4</v>
      </c>
      <c r="H7" t="s">
        <v>6</v>
      </c>
      <c r="I7" s="2">
        <v>5.1709799999999997E-5</v>
      </c>
      <c r="J7">
        <f t="shared" si="0"/>
        <v>0.625</v>
      </c>
      <c r="V7" s="6"/>
      <c r="W7" s="10">
        <f t="shared" si="1"/>
        <v>0.625</v>
      </c>
      <c r="X7" s="11">
        <v>-4.6371999999999969E-2</v>
      </c>
      <c r="Y7" s="12">
        <v>-4.6766999999999975E-2</v>
      </c>
      <c r="Z7" s="13">
        <v>1.4195371438128857E-3</v>
      </c>
      <c r="AA7" s="12">
        <v>-4.8212699999999997E-2</v>
      </c>
      <c r="AB7" s="14">
        <v>9.5602073961918669E-3</v>
      </c>
      <c r="AC7" s="12">
        <v>-4.5414599999999999E-2</v>
      </c>
      <c r="AD7" s="14">
        <v>4.1968547258338538E-3</v>
      </c>
      <c r="AE7" s="6"/>
    </row>
    <row r="8" spans="1:50" ht="15" x14ac:dyDescent="0.2">
      <c r="A8" s="5" t="s">
        <v>60</v>
      </c>
      <c r="B8" t="s">
        <v>3</v>
      </c>
      <c r="C8">
        <v>3</v>
      </c>
      <c r="D8" t="s">
        <v>4</v>
      </c>
      <c r="E8">
        <v>0.168434</v>
      </c>
      <c r="F8" t="s">
        <v>5</v>
      </c>
      <c r="G8">
        <v>2.7706299999999997E-4</v>
      </c>
      <c r="H8" t="s">
        <v>6</v>
      </c>
      <c r="I8" s="2">
        <v>4.6666699999999998E-5</v>
      </c>
      <c r="J8">
        <f t="shared" si="0"/>
        <v>0.875</v>
      </c>
      <c r="V8" s="6"/>
      <c r="W8" s="10">
        <f t="shared" si="1"/>
        <v>0.875</v>
      </c>
      <c r="X8" s="11">
        <v>-3.3022999999999997E-2</v>
      </c>
      <c r="Y8" s="12">
        <v>-3.301599999999999E-2</v>
      </c>
      <c r="Z8" s="13">
        <v>1.7365889005036587E-3</v>
      </c>
      <c r="AA8" s="12">
        <v>-3.07703E-2</v>
      </c>
      <c r="AB8" s="14">
        <v>1.1064751021571796E-2</v>
      </c>
      <c r="AC8" s="12">
        <v>-3.14083E-2</v>
      </c>
      <c r="AD8" s="14">
        <v>5.2386676803193007E-3</v>
      </c>
      <c r="AE8" s="6"/>
    </row>
    <row r="9" spans="1:50" ht="15" x14ac:dyDescent="0.2">
      <c r="A9" s="5" t="s">
        <v>60</v>
      </c>
      <c r="B9" t="s">
        <v>3</v>
      </c>
      <c r="C9">
        <v>4</v>
      </c>
      <c r="D9" t="s">
        <v>4</v>
      </c>
      <c r="E9">
        <v>0.12640299999999999</v>
      </c>
      <c r="F9" t="s">
        <v>5</v>
      </c>
      <c r="G9">
        <v>3.40577E-4</v>
      </c>
      <c r="H9" t="s">
        <v>6</v>
      </c>
      <c r="I9" s="2">
        <v>4.3050000000000003E-5</v>
      </c>
      <c r="J9">
        <f t="shared" si="0"/>
        <v>1.125</v>
      </c>
      <c r="V9" s="6"/>
      <c r="W9" s="10">
        <f t="shared" si="1"/>
        <v>1.125</v>
      </c>
      <c r="X9" s="11">
        <v>-2.1901000000000004E-2</v>
      </c>
      <c r="Y9" s="12">
        <v>-2.1676000000000001E-2</v>
      </c>
      <c r="Z9" s="13">
        <v>2.1414043085300032E-3</v>
      </c>
      <c r="AA9" s="12">
        <v>-2.08945E-2</v>
      </c>
      <c r="AB9" s="14">
        <v>1.3046994950694082E-2</v>
      </c>
      <c r="AC9" s="12">
        <v>-2.1569399999999999E-2</v>
      </c>
      <c r="AD9" s="14">
        <v>6.4458109755132411E-3</v>
      </c>
      <c r="AE9" s="6"/>
    </row>
    <row r="10" spans="1:50" ht="15" x14ac:dyDescent="0.2">
      <c r="A10" s="5" t="s">
        <v>60</v>
      </c>
      <c r="B10" t="s">
        <v>3</v>
      </c>
      <c r="C10">
        <v>5</v>
      </c>
      <c r="D10" t="s">
        <v>4</v>
      </c>
      <c r="E10">
        <v>9.5647499999999996E-2</v>
      </c>
      <c r="F10" t="s">
        <v>5</v>
      </c>
      <c r="G10">
        <v>3.9573599999999999E-4</v>
      </c>
      <c r="H10" t="s">
        <v>6</v>
      </c>
      <c r="I10" s="2">
        <v>3.7851200000000001E-5</v>
      </c>
      <c r="J10">
        <f t="shared" si="0"/>
        <v>1.375</v>
      </c>
      <c r="V10" s="6"/>
      <c r="W10" s="10">
        <f t="shared" si="1"/>
        <v>1.375</v>
      </c>
      <c r="X10" s="11">
        <v>-1.3537900000000005E-2</v>
      </c>
      <c r="Y10" s="12">
        <v>-1.3490100000000005E-2</v>
      </c>
      <c r="Z10" s="13">
        <v>2.4837894124649196E-3</v>
      </c>
      <c r="AA10" s="12">
        <v>-1.2300999999999999E-2</v>
      </c>
      <c r="AB10" s="14">
        <v>1.4872213813439386E-2</v>
      </c>
      <c r="AC10" s="12">
        <v>-1.38388E-2</v>
      </c>
      <c r="AD10" s="14">
        <v>7.8161862154305754E-3</v>
      </c>
      <c r="AE10" s="6"/>
    </row>
    <row r="11" spans="1:50" ht="15" x14ac:dyDescent="0.2">
      <c r="A11" s="5" t="s">
        <v>60</v>
      </c>
      <c r="B11" t="s">
        <v>3</v>
      </c>
      <c r="C11">
        <v>6</v>
      </c>
      <c r="D11" t="s">
        <v>4</v>
      </c>
      <c r="E11">
        <v>7.2847400000000007E-2</v>
      </c>
      <c r="F11" t="s">
        <v>5</v>
      </c>
      <c r="G11">
        <v>4.5222099999999999E-4</v>
      </c>
      <c r="H11" t="s">
        <v>6</v>
      </c>
      <c r="I11" s="2">
        <v>3.29431E-5</v>
      </c>
      <c r="J11">
        <f t="shared" si="0"/>
        <v>1.625</v>
      </c>
      <c r="V11" s="6"/>
      <c r="W11" s="10">
        <f t="shared" si="1"/>
        <v>1.625</v>
      </c>
      <c r="X11" s="11">
        <v>-7.5237999999999972E-3</v>
      </c>
      <c r="Y11" s="12">
        <v>-7.3166000000000064E-3</v>
      </c>
      <c r="Z11" s="13">
        <v>2.8307268492578797E-3</v>
      </c>
      <c r="AA11" s="12">
        <v>-5.7977699999999998E-3</v>
      </c>
      <c r="AB11" s="14">
        <v>1.7481707919976271E-2</v>
      </c>
      <c r="AC11" s="12">
        <v>-8.2151700000000008E-3</v>
      </c>
      <c r="AD11" s="14">
        <v>9.3168072904650477E-3</v>
      </c>
      <c r="AE11" s="6"/>
    </row>
    <row r="12" spans="1:50" ht="15" x14ac:dyDescent="0.2">
      <c r="A12" s="5" t="s">
        <v>60</v>
      </c>
      <c r="B12" t="s">
        <v>3</v>
      </c>
      <c r="C12">
        <v>7</v>
      </c>
      <c r="D12" t="s">
        <v>4</v>
      </c>
      <c r="E12">
        <v>5.5690700000000003E-2</v>
      </c>
      <c r="F12" t="s">
        <v>5</v>
      </c>
      <c r="G12">
        <v>5.3016900000000004E-4</v>
      </c>
      <c r="H12" t="s">
        <v>6</v>
      </c>
      <c r="I12" s="2">
        <v>2.95255E-5</v>
      </c>
      <c r="J12">
        <f t="shared" si="0"/>
        <v>1.875</v>
      </c>
      <c r="V12" s="6"/>
      <c r="W12" s="10">
        <f t="shared" si="1"/>
        <v>1.875</v>
      </c>
      <c r="X12" s="11">
        <v>-3.4495999999999971E-3</v>
      </c>
      <c r="Y12" s="12">
        <v>-3.3214999999999981E-3</v>
      </c>
      <c r="Z12" s="13">
        <v>3.3172391503420539E-3</v>
      </c>
      <c r="AA12" s="12">
        <v>-3.4930500000000001E-3</v>
      </c>
      <c r="AB12" s="14">
        <v>1.7912340868690861E-2</v>
      </c>
      <c r="AC12" s="12">
        <v>-3.77013E-3</v>
      </c>
      <c r="AD12" s="14">
        <v>1.0774190652326146E-2</v>
      </c>
      <c r="AE12" s="6"/>
    </row>
    <row r="13" spans="1:50" ht="15" x14ac:dyDescent="0.2">
      <c r="A13" s="5" t="s">
        <v>60</v>
      </c>
      <c r="B13" t="s">
        <v>3</v>
      </c>
      <c r="C13">
        <v>8</v>
      </c>
      <c r="D13" t="s">
        <v>4</v>
      </c>
      <c r="E13">
        <v>4.27185E-2</v>
      </c>
      <c r="F13" t="s">
        <v>5</v>
      </c>
      <c r="G13">
        <v>6.0135699999999995E-4</v>
      </c>
      <c r="H13" t="s">
        <v>6</v>
      </c>
      <c r="I13" s="2">
        <v>2.5689100000000001E-5</v>
      </c>
      <c r="J13">
        <f t="shared" si="0"/>
        <v>2.125</v>
      </c>
      <c r="V13" s="6"/>
      <c r="W13" s="10">
        <f t="shared" si="1"/>
        <v>2.125</v>
      </c>
      <c r="X13" s="11">
        <v>-8.2399999999999834E-4</v>
      </c>
      <c r="Y13" s="12">
        <v>-9.3179999999999652E-4</v>
      </c>
      <c r="Z13" s="13">
        <v>3.8661484611872679E-3</v>
      </c>
      <c r="AA13" s="12">
        <v>-2.9009499999999998E-4</v>
      </c>
      <c r="AB13" s="14">
        <v>1.870161431932852E-2</v>
      </c>
      <c r="AC13" s="12">
        <v>-1.05372E-3</v>
      </c>
      <c r="AD13" s="14">
        <v>1.2892546503868983E-2</v>
      </c>
      <c r="AE13" s="6"/>
    </row>
    <row r="14" spans="1:50" ht="15" x14ac:dyDescent="0.2">
      <c r="A14" s="5" t="s">
        <v>60</v>
      </c>
      <c r="B14" t="s">
        <v>3</v>
      </c>
      <c r="C14">
        <v>9</v>
      </c>
      <c r="D14" t="s">
        <v>4</v>
      </c>
      <c r="E14">
        <v>3.2887300000000001E-2</v>
      </c>
      <c r="F14" t="s">
        <v>5</v>
      </c>
      <c r="G14">
        <v>7.0092799999999997E-4</v>
      </c>
      <c r="H14" t="s">
        <v>6</v>
      </c>
      <c r="I14" s="2">
        <v>2.3051700000000002E-5</v>
      </c>
      <c r="J14">
        <f t="shared" si="0"/>
        <v>2.375</v>
      </c>
      <c r="V14" s="6"/>
      <c r="W14" s="10">
        <f t="shared" si="1"/>
        <v>2.375</v>
      </c>
      <c r="X14" s="11">
        <v>8.5299999999999959E-4</v>
      </c>
      <c r="Y14" s="12">
        <v>8.1359999999999766E-4</v>
      </c>
      <c r="Z14" s="13">
        <v>4.4041449202233563E-3</v>
      </c>
      <c r="AA14" s="12">
        <v>4.4606499999999999E-4</v>
      </c>
      <c r="AB14" s="14">
        <v>2.604004486581292E-2</v>
      </c>
      <c r="AC14" s="12">
        <v>-1.9802700000000001E-4</v>
      </c>
      <c r="AD14" s="14">
        <v>1.4500138305859609E-2</v>
      </c>
      <c r="AE14" s="6"/>
    </row>
    <row r="15" spans="1:50" ht="15" x14ac:dyDescent="0.2">
      <c r="A15" s="5" t="s">
        <v>60</v>
      </c>
      <c r="B15" t="s">
        <v>3</v>
      </c>
      <c r="C15">
        <v>10</v>
      </c>
      <c r="D15" t="s">
        <v>4</v>
      </c>
      <c r="E15">
        <v>2.5351599999999998E-2</v>
      </c>
      <c r="F15" t="s">
        <v>5</v>
      </c>
      <c r="G15">
        <v>7.9589299999999999E-4</v>
      </c>
      <c r="H15" t="s">
        <v>6</v>
      </c>
      <c r="I15" s="2">
        <v>2.01771E-5</v>
      </c>
      <c r="J15">
        <f t="shared" si="0"/>
        <v>2.625</v>
      </c>
      <c r="V15" s="6"/>
      <c r="W15" s="10">
        <f t="shared" si="1"/>
        <v>2.625</v>
      </c>
      <c r="X15" s="11">
        <v>1.7530000000000011E-3</v>
      </c>
      <c r="Y15" s="12">
        <v>1.8320999999999997E-3</v>
      </c>
      <c r="Z15" s="13">
        <v>5.2494879212562993E-3</v>
      </c>
      <c r="AA15" s="12">
        <v>1.4080900000000001E-3</v>
      </c>
      <c r="AB15" s="14">
        <v>3.679515666254899E-2</v>
      </c>
      <c r="AC15" s="12">
        <v>1.02783E-3</v>
      </c>
      <c r="AD15" s="14">
        <v>1.6984675130930348E-2</v>
      </c>
      <c r="AE15" s="6"/>
    </row>
    <row r="16" spans="1:50" ht="15" x14ac:dyDescent="0.2">
      <c r="A16" s="5" t="s">
        <v>60</v>
      </c>
      <c r="B16" t="s">
        <v>3</v>
      </c>
      <c r="C16">
        <v>11</v>
      </c>
      <c r="D16" t="s">
        <v>4</v>
      </c>
      <c r="E16">
        <v>1.9592499999999999E-2</v>
      </c>
      <c r="F16" t="s">
        <v>5</v>
      </c>
      <c r="G16">
        <v>9.0138900000000005E-4</v>
      </c>
      <c r="H16" t="s">
        <v>6</v>
      </c>
      <c r="I16" s="2">
        <v>1.7660500000000001E-5</v>
      </c>
      <c r="J16">
        <f t="shared" si="0"/>
        <v>2.875</v>
      </c>
      <c r="V16" s="6"/>
      <c r="W16" s="10">
        <f t="shared" si="1"/>
        <v>2.875</v>
      </c>
      <c r="X16" s="11">
        <v>2.2228999999999999E-3</v>
      </c>
      <c r="Y16" s="12">
        <v>2.3653000000000007E-3</v>
      </c>
      <c r="Z16" s="13">
        <v>5.8320436006272444E-3</v>
      </c>
      <c r="AA16" s="12">
        <v>1.77808E-3</v>
      </c>
      <c r="AB16" s="14">
        <v>3.2804261991960237E-2</v>
      </c>
      <c r="AC16" s="12">
        <v>2.22427E-3</v>
      </c>
      <c r="AD16" s="14">
        <v>1.9412443749776531E-2</v>
      </c>
      <c r="AE16" s="6"/>
    </row>
    <row r="17" spans="1:31" ht="15" x14ac:dyDescent="0.2">
      <c r="A17" s="5" t="s">
        <v>60</v>
      </c>
      <c r="B17" t="s">
        <v>3</v>
      </c>
      <c r="C17">
        <v>12</v>
      </c>
      <c r="D17" t="s">
        <v>4</v>
      </c>
      <c r="E17">
        <v>1.5171199999999999E-2</v>
      </c>
      <c r="F17" t="s">
        <v>5</v>
      </c>
      <c r="G17">
        <v>1.01778E-3</v>
      </c>
      <c r="H17" t="s">
        <v>6</v>
      </c>
      <c r="I17" s="2">
        <v>1.5441E-5</v>
      </c>
      <c r="J17">
        <f t="shared" si="0"/>
        <v>3.125</v>
      </c>
      <c r="V17" s="6"/>
      <c r="W17" s="10">
        <f t="shared" si="1"/>
        <v>3.125</v>
      </c>
      <c r="X17" s="11">
        <v>2.3915999999999989E-3</v>
      </c>
      <c r="Y17" s="12">
        <v>2.4624E-3</v>
      </c>
      <c r="Z17" s="13">
        <v>6.6717906765012469E-3</v>
      </c>
      <c r="AA17" s="12">
        <v>2.2157000000000001E-3</v>
      </c>
      <c r="AB17" s="14">
        <v>4.1012376792853661E-2</v>
      </c>
      <c r="AC17" s="12">
        <v>2.3536099999999999E-3</v>
      </c>
      <c r="AD17" s="14">
        <v>2.3592502671962209E-2</v>
      </c>
      <c r="AE17" s="6"/>
    </row>
    <row r="18" spans="1:31" ht="15" x14ac:dyDescent="0.2">
      <c r="A18" s="5" t="s">
        <v>60</v>
      </c>
      <c r="B18" t="s">
        <v>3</v>
      </c>
      <c r="C18">
        <v>13</v>
      </c>
      <c r="D18" t="s">
        <v>4</v>
      </c>
      <c r="E18">
        <v>1.1750399999999999E-2</v>
      </c>
      <c r="F18" t="s">
        <v>5</v>
      </c>
      <c r="G18">
        <v>1.1666000000000001E-3</v>
      </c>
      <c r="H18" t="s">
        <v>6</v>
      </c>
      <c r="I18" s="2">
        <v>1.3708E-5</v>
      </c>
      <c r="J18">
        <f t="shared" si="0"/>
        <v>3.375</v>
      </c>
      <c r="V18" s="6"/>
      <c r="W18" s="10">
        <f t="shared" si="1"/>
        <v>3.375</v>
      </c>
      <c r="X18" s="11">
        <v>2.3729300000000005E-3</v>
      </c>
      <c r="Y18" s="12">
        <v>2.4229300000000002E-3</v>
      </c>
      <c r="Z18" s="13">
        <v>7.6193044084750233E-3</v>
      </c>
      <c r="AA18" s="12">
        <v>1.7308099999999999E-3</v>
      </c>
      <c r="AB18" s="14">
        <v>3.125517781047725E-2</v>
      </c>
      <c r="AC18" s="12">
        <v>2.4116200000000002E-3</v>
      </c>
      <c r="AD18" s="14">
        <v>2.7300393811293792E-2</v>
      </c>
      <c r="AE18" s="6"/>
    </row>
    <row r="19" spans="1:31" ht="15" x14ac:dyDescent="0.2">
      <c r="A19" s="5" t="s">
        <v>60</v>
      </c>
      <c r="B19" t="s">
        <v>3</v>
      </c>
      <c r="C19">
        <v>14</v>
      </c>
      <c r="D19" t="s">
        <v>4</v>
      </c>
      <c r="E19">
        <v>9.1117300000000002E-3</v>
      </c>
      <c r="F19" t="s">
        <v>5</v>
      </c>
      <c r="G19">
        <v>1.2980800000000001E-3</v>
      </c>
      <c r="H19" t="s">
        <v>6</v>
      </c>
      <c r="I19" s="2">
        <v>1.18278E-5</v>
      </c>
      <c r="J19">
        <f t="shared" si="0"/>
        <v>3.625</v>
      </c>
      <c r="V19" s="6"/>
      <c r="W19" s="10">
        <f t="shared" si="1"/>
        <v>3.625</v>
      </c>
      <c r="X19" s="11">
        <v>2.2225200000000013E-3</v>
      </c>
      <c r="Y19" s="12">
        <v>2.3241800000000012E-3</v>
      </c>
      <c r="Z19" s="13">
        <v>8.5952780481808964E-3</v>
      </c>
      <c r="AA19" s="12">
        <v>1.6399100000000001E-3</v>
      </c>
      <c r="AB19" s="14">
        <v>4.954043663732411E-2</v>
      </c>
      <c r="AC19" s="12">
        <v>2.4772100000000001E-3</v>
      </c>
      <c r="AD19" s="14">
        <v>2.9909206741506444E-2</v>
      </c>
      <c r="AE19" s="6"/>
    </row>
    <row r="20" spans="1:31" ht="15" x14ac:dyDescent="0.2">
      <c r="A20" s="5" t="s">
        <v>60</v>
      </c>
      <c r="B20" t="s">
        <v>3</v>
      </c>
      <c r="C20">
        <v>15</v>
      </c>
      <c r="D20" t="s">
        <v>4</v>
      </c>
      <c r="E20">
        <v>7.03537E-3</v>
      </c>
      <c r="F20" t="s">
        <v>5</v>
      </c>
      <c r="G20">
        <v>1.42548E-3</v>
      </c>
      <c r="H20" t="s">
        <v>6</v>
      </c>
      <c r="I20" s="2">
        <v>1.00288E-5</v>
      </c>
      <c r="J20">
        <f t="shared" si="0"/>
        <v>3.875</v>
      </c>
      <c r="V20" s="6"/>
      <c r="W20" s="10">
        <f t="shared" si="1"/>
        <v>3.875</v>
      </c>
      <c r="X20" s="11">
        <v>1.9809400000000005E-3</v>
      </c>
      <c r="Y20" s="12">
        <v>1.9892E-3</v>
      </c>
      <c r="Z20" s="13">
        <v>1.0043331749008849E-2</v>
      </c>
      <c r="AA20" s="12">
        <v>1.70622E-3</v>
      </c>
      <c r="AB20" s="14">
        <v>5.4918189088652918E-2</v>
      </c>
      <c r="AC20" s="12">
        <v>1.8199399999999999E-3</v>
      </c>
      <c r="AD20" s="14">
        <v>3.4803861577474886E-2</v>
      </c>
      <c r="AE20" s="6"/>
    </row>
    <row r="21" spans="1:31" ht="15" x14ac:dyDescent="0.2">
      <c r="A21" s="5" t="s">
        <v>60</v>
      </c>
      <c r="B21" t="s">
        <v>3</v>
      </c>
      <c r="C21">
        <v>16</v>
      </c>
      <c r="D21" t="s">
        <v>4</v>
      </c>
      <c r="E21">
        <v>5.4327999999999998E-3</v>
      </c>
      <c r="F21" t="s">
        <v>5</v>
      </c>
      <c r="G21">
        <v>1.5907600000000001E-3</v>
      </c>
      <c r="H21" t="s">
        <v>6</v>
      </c>
      <c r="I21" s="2">
        <v>8.6422899999999995E-6</v>
      </c>
      <c r="J21">
        <f t="shared" si="0"/>
        <v>4.125</v>
      </c>
      <c r="V21" s="6"/>
      <c r="W21" s="10">
        <f t="shared" si="1"/>
        <v>4.125</v>
      </c>
      <c r="X21" s="11">
        <v>1.7425500000000003E-3</v>
      </c>
      <c r="Y21" s="12">
        <v>1.7952500000000004E-3</v>
      </c>
      <c r="Z21" s="13">
        <v>1.1511970775191369E-2</v>
      </c>
      <c r="AA21" s="12">
        <v>1.5907199999999999E-3</v>
      </c>
      <c r="AB21" s="14">
        <v>5.9826768139647664E-2</v>
      </c>
      <c r="AC21" s="12">
        <v>1.8648600000000001E-3</v>
      </c>
      <c r="AD21" s="14">
        <v>4.1129381738920369E-2</v>
      </c>
      <c r="AE21" s="6"/>
    </row>
    <row r="22" spans="1:31" ht="15" x14ac:dyDescent="0.2">
      <c r="A22" s="5" t="s">
        <v>60</v>
      </c>
      <c r="B22" t="s">
        <v>3</v>
      </c>
      <c r="C22">
        <v>17</v>
      </c>
      <c r="D22" t="s">
        <v>4</v>
      </c>
      <c r="E22">
        <v>4.1589799999999996E-3</v>
      </c>
      <c r="F22" t="s">
        <v>5</v>
      </c>
      <c r="G22">
        <v>1.7461099999999999E-3</v>
      </c>
      <c r="H22" t="s">
        <v>6</v>
      </c>
      <c r="I22" s="2">
        <v>7.2620299999999997E-6</v>
      </c>
      <c r="J22">
        <f t="shared" si="0"/>
        <v>4.375</v>
      </c>
      <c r="V22" s="6"/>
      <c r="W22" s="10">
        <f t="shared" si="1"/>
        <v>4.375</v>
      </c>
      <c r="X22" s="11">
        <v>1.4901299999999997E-3</v>
      </c>
      <c r="Y22" s="12">
        <v>1.5304499999999996E-3</v>
      </c>
      <c r="Z22" s="13">
        <v>1.284316464292767E-2</v>
      </c>
      <c r="AA22" s="12">
        <v>1.34431E-3</v>
      </c>
      <c r="AB22" s="14">
        <v>9.1657073774558215E-2</v>
      </c>
      <c r="AC22" s="12">
        <v>1.5762199999999999E-3</v>
      </c>
      <c r="AD22" s="14">
        <v>4.2629528126038561E-2</v>
      </c>
      <c r="AE22" s="6"/>
    </row>
    <row r="23" spans="1:31" ht="15" x14ac:dyDescent="0.2">
      <c r="A23" s="5" t="s">
        <v>60</v>
      </c>
      <c r="B23" t="s">
        <v>3</v>
      </c>
      <c r="C23">
        <v>18</v>
      </c>
      <c r="D23" t="s">
        <v>4</v>
      </c>
      <c r="E23">
        <v>3.1288499999999999E-3</v>
      </c>
      <c r="F23" t="s">
        <v>5</v>
      </c>
      <c r="G23">
        <v>2.2544499999999999E-3</v>
      </c>
      <c r="H23" t="s">
        <v>6</v>
      </c>
      <c r="I23" s="2">
        <v>7.0538500000000002E-6</v>
      </c>
      <c r="J23">
        <f t="shared" si="0"/>
        <v>4.625</v>
      </c>
      <c r="V23" s="6"/>
      <c r="W23" s="10">
        <f t="shared" si="1"/>
        <v>4.625</v>
      </c>
      <c r="X23" s="11">
        <v>1.2295499999999998E-3</v>
      </c>
      <c r="Y23" s="12">
        <v>1.30503E-3</v>
      </c>
      <c r="Z23" s="13">
        <v>1.41335312711962E-2</v>
      </c>
      <c r="AA23" s="12">
        <v>1.16445E-3</v>
      </c>
      <c r="AB23" s="14">
        <v>0.12301987483842897</v>
      </c>
      <c r="AC23" s="12">
        <v>1.1949599999999999E-3</v>
      </c>
      <c r="AD23" s="14">
        <v>5.0653002981865654E-2</v>
      </c>
      <c r="AE23" s="6"/>
    </row>
    <row r="24" spans="1:31" ht="16" thickBot="1" x14ac:dyDescent="0.25">
      <c r="A24" s="5" t="s">
        <v>60</v>
      </c>
      <c r="B24" t="s">
        <v>3</v>
      </c>
      <c r="C24">
        <v>19</v>
      </c>
      <c r="D24" t="s">
        <v>4</v>
      </c>
      <c r="E24">
        <v>2.2731600000000002E-3</v>
      </c>
      <c r="F24" t="s">
        <v>5</v>
      </c>
      <c r="G24">
        <v>2.3479899999999999E-3</v>
      </c>
      <c r="H24" t="s">
        <v>6</v>
      </c>
      <c r="I24" s="2">
        <v>5.3373499999999998E-6</v>
      </c>
      <c r="J24">
        <f t="shared" si="0"/>
        <v>4.875</v>
      </c>
      <c r="V24" s="6"/>
      <c r="W24" s="15">
        <f t="shared" si="1"/>
        <v>4.875</v>
      </c>
      <c r="X24" s="16">
        <v>9.5852000000000003E-4</v>
      </c>
      <c r="Y24" s="17">
        <v>9.9452000000000004E-4</v>
      </c>
      <c r="Z24" s="18">
        <v>1.4127763911060935E-2</v>
      </c>
      <c r="AA24" s="17">
        <v>7.5060299999999997E-4</v>
      </c>
      <c r="AB24" s="19">
        <v>8.4238981839990817E-2</v>
      </c>
      <c r="AC24" s="17">
        <v>8.3065899999999998E-4</v>
      </c>
      <c r="AD24" s="19">
        <v>5.1737063529162727E-2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6" thickBot="1" x14ac:dyDescent="0.25">
      <c r="A27" s="5" t="s">
        <v>60</v>
      </c>
      <c r="B27" t="s">
        <v>3</v>
      </c>
      <c r="C27">
        <v>0</v>
      </c>
      <c r="D27" t="s">
        <v>4</v>
      </c>
      <c r="E27">
        <v>0.45780100000000001</v>
      </c>
      <c r="F27" t="s">
        <v>5</v>
      </c>
      <c r="G27">
        <v>1.2925400000000001E-4</v>
      </c>
      <c r="H27" t="s">
        <v>6</v>
      </c>
      <c r="I27" s="2">
        <v>5.9172600000000003E-5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70" x14ac:dyDescent="0.2">
      <c r="A28" s="5" t="s">
        <v>60</v>
      </c>
      <c r="B28" t="s">
        <v>3</v>
      </c>
      <c r="C28">
        <v>1</v>
      </c>
      <c r="D28" t="s">
        <v>4</v>
      </c>
      <c r="E28">
        <v>0.31352999999999998</v>
      </c>
      <c r="F28" t="s">
        <v>5</v>
      </c>
      <c r="G28">
        <v>1.7910199999999999E-4</v>
      </c>
      <c r="H28" t="s">
        <v>6</v>
      </c>
      <c r="I28" s="2">
        <v>5.6153999999999998E-5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ht="15" x14ac:dyDescent="0.2">
      <c r="A29" s="5" t="s">
        <v>60</v>
      </c>
      <c r="B29" t="s">
        <v>3</v>
      </c>
      <c r="C29">
        <v>2</v>
      </c>
      <c r="D29" t="s">
        <v>4</v>
      </c>
      <c r="E29">
        <v>0.227302</v>
      </c>
      <c r="F29" t="s">
        <v>5</v>
      </c>
      <c r="G29">
        <v>2.2749399999999999E-4</v>
      </c>
      <c r="H29" t="s">
        <v>6</v>
      </c>
      <c r="I29" s="2">
        <v>5.1709799999999997E-5</v>
      </c>
      <c r="V29" s="6"/>
      <c r="W29" s="10">
        <f>5/20/2</f>
        <v>0.125</v>
      </c>
      <c r="X29" s="11">
        <v>-4.7019999999999951E-2</v>
      </c>
      <c r="Y29" s="12">
        <f>C162-H50</f>
        <v>-4.5971999999999957E-2</v>
      </c>
      <c r="Z29" s="13">
        <v>4.1889096409886736E-4</v>
      </c>
      <c r="AA29" s="20">
        <v>-4.5263399999999995E-2</v>
      </c>
      <c r="AB29" s="21">
        <v>1.3957119608549865E-4</v>
      </c>
      <c r="AC29" s="12">
        <v>-4.5331099999999999E-2</v>
      </c>
      <c r="AD29" s="14">
        <v>6.1095055539172325E-5</v>
      </c>
      <c r="AE29" s="6"/>
    </row>
    <row r="30" spans="1:31" ht="15" x14ac:dyDescent="0.2">
      <c r="A30" s="5" t="s">
        <v>60</v>
      </c>
      <c r="B30" t="s">
        <v>3</v>
      </c>
      <c r="C30">
        <v>3</v>
      </c>
      <c r="D30" t="s">
        <v>4</v>
      </c>
      <c r="E30">
        <v>0.168434</v>
      </c>
      <c r="F30" t="s">
        <v>5</v>
      </c>
      <c r="G30">
        <v>2.7706299999999997E-4</v>
      </c>
      <c r="H30" t="s">
        <v>6</v>
      </c>
      <c r="I30" s="2">
        <v>4.6666699999999998E-5</v>
      </c>
      <c r="V30" s="6"/>
      <c r="W30" s="10">
        <f t="shared" ref="W30:W48" si="2">W29+5/20</f>
        <v>0.375</v>
      </c>
      <c r="X30" s="11">
        <v>-5.8080999999999994E-2</v>
      </c>
      <c r="Y30" s="12">
        <f t="shared" ref="Y30:Y48" si="3">C163-H51</f>
        <v>-5.7930999999999955E-2</v>
      </c>
      <c r="Z30" s="13">
        <v>6.1591013472137176E-4</v>
      </c>
      <c r="AA30" s="20">
        <v>-5.81927E-2</v>
      </c>
      <c r="AB30" s="21">
        <v>2.3522689579506023E-4</v>
      </c>
      <c r="AC30" s="12">
        <v>-5.8228700000000001E-2</v>
      </c>
      <c r="AD30" s="14">
        <v>1.0167062155541949E-4</v>
      </c>
      <c r="AE30" s="6"/>
    </row>
    <row r="31" spans="1:31" ht="15" x14ac:dyDescent="0.2">
      <c r="A31" s="5" t="s">
        <v>60</v>
      </c>
      <c r="B31" t="s">
        <v>3</v>
      </c>
      <c r="C31">
        <v>4</v>
      </c>
      <c r="D31" t="s">
        <v>4</v>
      </c>
      <c r="E31">
        <v>0.12640299999999999</v>
      </c>
      <c r="F31" t="s">
        <v>5</v>
      </c>
      <c r="G31">
        <v>3.40577E-4</v>
      </c>
      <c r="H31" t="s">
        <v>6</v>
      </c>
      <c r="I31" s="2">
        <v>4.3050000000000003E-5</v>
      </c>
      <c r="V31" s="6"/>
      <c r="W31" s="10">
        <f t="shared" si="2"/>
        <v>0.625</v>
      </c>
      <c r="X31" s="11">
        <v>-4.6371999999999969E-2</v>
      </c>
      <c r="Y31" s="12">
        <f t="shared" si="3"/>
        <v>-4.6189800000000003E-2</v>
      </c>
      <c r="Z31" s="13">
        <v>8.0221216736062813E-4</v>
      </c>
      <c r="AA31" s="20">
        <v>-4.63376E-2</v>
      </c>
      <c r="AB31" s="21">
        <v>2.8814822313576698E-4</v>
      </c>
      <c r="AC31" s="12">
        <v>-4.64397E-2</v>
      </c>
      <c r="AD31" s="14">
        <v>1.3561254940624477E-4</v>
      </c>
      <c r="AE31" s="6"/>
    </row>
    <row r="32" spans="1:31" ht="15" x14ac:dyDescent="0.2">
      <c r="A32" s="5" t="s">
        <v>60</v>
      </c>
      <c r="B32" t="s">
        <v>3</v>
      </c>
      <c r="C32">
        <v>5</v>
      </c>
      <c r="D32" t="s">
        <v>4</v>
      </c>
      <c r="E32">
        <v>9.5647499999999996E-2</v>
      </c>
      <c r="F32" t="s">
        <v>5</v>
      </c>
      <c r="G32">
        <v>3.9573599999999999E-4</v>
      </c>
      <c r="H32" t="s">
        <v>6</v>
      </c>
      <c r="I32" s="2">
        <v>3.7851200000000001E-5</v>
      </c>
      <c r="V32" s="6"/>
      <c r="W32" s="10">
        <f t="shared" si="2"/>
        <v>0.875</v>
      </c>
      <c r="X32" s="11">
        <v>-3.3022999999999997E-2</v>
      </c>
      <c r="Y32" s="12">
        <f t="shared" si="3"/>
        <v>-3.2912799999999964E-2</v>
      </c>
      <c r="Z32" s="13">
        <v>9.8585241851183126E-4</v>
      </c>
      <c r="AA32" s="20">
        <v>-3.3131800000000003E-2</v>
      </c>
      <c r="AB32" s="21">
        <v>3.3134859355697047E-4</v>
      </c>
      <c r="AC32" s="12">
        <v>-3.3108100000000001E-2</v>
      </c>
      <c r="AD32" s="14">
        <v>1.7174878836833605E-4</v>
      </c>
      <c r="AE32" s="6"/>
    </row>
    <row r="33" spans="1:31" ht="15" x14ac:dyDescent="0.2">
      <c r="A33" s="5" t="s">
        <v>60</v>
      </c>
      <c r="B33" t="s">
        <v>3</v>
      </c>
      <c r="C33">
        <v>6</v>
      </c>
      <c r="D33" t="s">
        <v>4</v>
      </c>
      <c r="E33">
        <v>7.2847400000000007E-2</v>
      </c>
      <c r="F33" t="s">
        <v>5</v>
      </c>
      <c r="G33">
        <v>4.5222099999999999E-4</v>
      </c>
      <c r="H33" t="s">
        <v>6</v>
      </c>
      <c r="I33" s="2">
        <v>3.29431E-5</v>
      </c>
      <c r="V33" s="6"/>
      <c r="W33" s="10">
        <f t="shared" si="2"/>
        <v>1.125</v>
      </c>
      <c r="X33" s="11">
        <v>-2.1901000000000004E-2</v>
      </c>
      <c r="Y33" s="12">
        <f t="shared" si="3"/>
        <v>-2.1854999999999986E-2</v>
      </c>
      <c r="Z33" s="13">
        <v>1.2009750383842222E-3</v>
      </c>
      <c r="AA33" s="20">
        <v>-2.1956199999999999E-2</v>
      </c>
      <c r="AB33" s="21">
        <v>3.516873229181506E-4</v>
      </c>
      <c r="AC33" s="12">
        <v>-2.1954899999999999E-2</v>
      </c>
      <c r="AD33" s="14">
        <v>2.0290691232568815E-4</v>
      </c>
      <c r="AE33" s="6"/>
    </row>
    <row r="34" spans="1:31" ht="15" x14ac:dyDescent="0.2">
      <c r="A34" s="5" t="s">
        <v>60</v>
      </c>
      <c r="B34" t="s">
        <v>3</v>
      </c>
      <c r="C34">
        <v>7</v>
      </c>
      <c r="D34" t="s">
        <v>4</v>
      </c>
      <c r="E34">
        <v>5.5690700000000003E-2</v>
      </c>
      <c r="F34" t="s">
        <v>5</v>
      </c>
      <c r="G34">
        <v>5.3016900000000004E-4</v>
      </c>
      <c r="H34" t="s">
        <v>6</v>
      </c>
      <c r="I34" s="2">
        <v>2.95255E-5</v>
      </c>
      <c r="V34" s="6"/>
      <c r="W34" s="10">
        <f t="shared" si="2"/>
        <v>1.375</v>
      </c>
      <c r="X34" s="11">
        <v>-1.3537900000000005E-2</v>
      </c>
      <c r="Y34" s="12">
        <f t="shared" si="3"/>
        <v>-1.3453100000000009E-2</v>
      </c>
      <c r="Z34" s="13">
        <v>1.442431101734185E-3</v>
      </c>
      <c r="AA34" s="20">
        <v>-1.3567010000000001E-2</v>
      </c>
      <c r="AB34" s="21">
        <v>3.9287832462178783E-4</v>
      </c>
      <c r="AC34" s="12">
        <v>-1.3561489999999999E-2</v>
      </c>
      <c r="AD34" s="14">
        <v>2.3412596716983382E-4</v>
      </c>
      <c r="AE34" s="6"/>
    </row>
    <row r="35" spans="1:31" ht="15" x14ac:dyDescent="0.2">
      <c r="A35" s="5" t="s">
        <v>60</v>
      </c>
      <c r="B35" t="s">
        <v>3</v>
      </c>
      <c r="C35">
        <v>8</v>
      </c>
      <c r="D35" t="s">
        <v>4</v>
      </c>
      <c r="E35">
        <v>4.27185E-2</v>
      </c>
      <c r="F35" t="s">
        <v>5</v>
      </c>
      <c r="G35">
        <v>6.0135699999999995E-4</v>
      </c>
      <c r="H35" t="s">
        <v>6</v>
      </c>
      <c r="I35" s="2">
        <v>2.5689100000000001E-5</v>
      </c>
      <c r="V35" s="6"/>
      <c r="W35" s="10">
        <f t="shared" si="2"/>
        <v>1.625</v>
      </c>
      <c r="X35" s="11">
        <v>-7.5237999999999972E-3</v>
      </c>
      <c r="Y35" s="12">
        <f t="shared" si="3"/>
        <v>-7.5075000000000003E-3</v>
      </c>
      <c r="Z35" s="13">
        <v>1.6950386166133832E-3</v>
      </c>
      <c r="AA35" s="20">
        <v>-7.5850399999999995E-3</v>
      </c>
      <c r="AB35" s="21">
        <v>4.1076019247882398E-4</v>
      </c>
      <c r="AC35" s="12">
        <v>-7.5759999999999994E-3</v>
      </c>
      <c r="AD35" s="14">
        <v>2.5864753963284002E-4</v>
      </c>
      <c r="AE35" s="6"/>
    </row>
    <row r="36" spans="1:31" ht="15" x14ac:dyDescent="0.2">
      <c r="A36" s="5" t="s">
        <v>60</v>
      </c>
      <c r="B36" t="s">
        <v>3</v>
      </c>
      <c r="C36">
        <v>9</v>
      </c>
      <c r="D36" t="s">
        <v>4</v>
      </c>
      <c r="E36">
        <v>3.2887300000000001E-2</v>
      </c>
      <c r="F36" t="s">
        <v>5</v>
      </c>
      <c r="G36">
        <v>7.0092799999999997E-4</v>
      </c>
      <c r="H36" t="s">
        <v>6</v>
      </c>
      <c r="I36" s="2">
        <v>2.3051700000000002E-5</v>
      </c>
      <c r="V36" s="6"/>
      <c r="W36" s="10">
        <f t="shared" si="2"/>
        <v>1.875</v>
      </c>
      <c r="X36" s="11">
        <v>-3.4495999999999971E-3</v>
      </c>
      <c r="Y36" s="12">
        <f t="shared" si="3"/>
        <v>-3.4349999999999936E-3</v>
      </c>
      <c r="Z36" s="13">
        <v>1.9692420950568295E-3</v>
      </c>
      <c r="AA36" s="20">
        <v>-3.5319119999999999E-3</v>
      </c>
      <c r="AB36" s="21">
        <v>4.4415635717235557E-4</v>
      </c>
      <c r="AC36" s="12">
        <v>-3.4843420000000001E-3</v>
      </c>
      <c r="AD36" s="14">
        <v>2.9300091573447292E-4</v>
      </c>
      <c r="AE36" s="6"/>
    </row>
    <row r="37" spans="1:31" ht="15" x14ac:dyDescent="0.2">
      <c r="A37" s="5" t="s">
        <v>60</v>
      </c>
      <c r="B37" t="s">
        <v>3</v>
      </c>
      <c r="C37">
        <v>10</v>
      </c>
      <c r="D37" t="s">
        <v>4</v>
      </c>
      <c r="E37">
        <v>2.5351599999999998E-2</v>
      </c>
      <c r="F37" t="s">
        <v>5</v>
      </c>
      <c r="G37">
        <v>7.9589299999999999E-4</v>
      </c>
      <c r="H37" t="s">
        <v>6</v>
      </c>
      <c r="I37" s="2">
        <v>2.01771E-5</v>
      </c>
      <c r="V37" s="6"/>
      <c r="W37" s="10">
        <f t="shared" si="2"/>
        <v>2.125</v>
      </c>
      <c r="X37" s="11">
        <v>-8.2399999999999834E-4</v>
      </c>
      <c r="Y37" s="12">
        <f t="shared" si="3"/>
        <v>-7.8070000000000223E-4</v>
      </c>
      <c r="Z37" s="13">
        <v>2.3616356250658489E-3</v>
      </c>
      <c r="AA37" s="20">
        <v>-8.3686999999999976E-4</v>
      </c>
      <c r="AB37" s="21">
        <v>5.254088477342168E-4</v>
      </c>
      <c r="AC37" s="12">
        <v>-8.0857999999999993E-4</v>
      </c>
      <c r="AD37" s="14">
        <v>3.5550378703627829E-4</v>
      </c>
      <c r="AE37" s="6"/>
    </row>
    <row r="38" spans="1:31" ht="15" x14ac:dyDescent="0.2">
      <c r="A38" s="5" t="s">
        <v>60</v>
      </c>
      <c r="B38" t="s">
        <v>3</v>
      </c>
      <c r="C38">
        <v>11</v>
      </c>
      <c r="D38" t="s">
        <v>4</v>
      </c>
      <c r="E38">
        <v>1.9592499999999999E-2</v>
      </c>
      <c r="F38" t="s">
        <v>5</v>
      </c>
      <c r="G38">
        <v>9.0138900000000005E-4</v>
      </c>
      <c r="H38" t="s">
        <v>6</v>
      </c>
      <c r="I38" s="2">
        <v>1.7660500000000001E-5</v>
      </c>
      <c r="V38" s="6"/>
      <c r="W38" s="10">
        <f t="shared" si="2"/>
        <v>2.375</v>
      </c>
      <c r="X38" s="11">
        <v>8.5299999999999959E-4</v>
      </c>
      <c r="Y38" s="12">
        <f t="shared" si="3"/>
        <v>8.5990000000000372E-4</v>
      </c>
      <c r="Z38" s="13">
        <v>2.7016909791142954E-3</v>
      </c>
      <c r="AA38" s="20">
        <v>8.3396200000000005E-4</v>
      </c>
      <c r="AB38" s="21">
        <v>5.658807043567866E-4</v>
      </c>
      <c r="AC38" s="12">
        <v>8.690420000000001E-4</v>
      </c>
      <c r="AD38" s="14">
        <v>4.3188512406491564E-4</v>
      </c>
      <c r="AE38" s="6"/>
    </row>
    <row r="39" spans="1:31" ht="15" x14ac:dyDescent="0.2">
      <c r="A39" s="5" t="s">
        <v>60</v>
      </c>
      <c r="B39" t="s">
        <v>3</v>
      </c>
      <c r="C39">
        <v>12</v>
      </c>
      <c r="D39" t="s">
        <v>4</v>
      </c>
      <c r="E39">
        <v>1.5171199999999999E-2</v>
      </c>
      <c r="F39" t="s">
        <v>5</v>
      </c>
      <c r="G39">
        <v>1.01778E-3</v>
      </c>
      <c r="H39" t="s">
        <v>6</v>
      </c>
      <c r="I39" s="2">
        <v>1.5441E-5</v>
      </c>
      <c r="V39" s="6"/>
      <c r="W39" s="10">
        <f t="shared" si="2"/>
        <v>2.625</v>
      </c>
      <c r="X39" s="11">
        <v>1.7530000000000011E-3</v>
      </c>
      <c r="Y39" s="12">
        <f t="shared" si="3"/>
        <v>1.7973900000000029E-3</v>
      </c>
      <c r="Z39" s="13">
        <v>3.0679180200411243E-3</v>
      </c>
      <c r="AA39" s="20">
        <v>1.7901900000000001E-3</v>
      </c>
      <c r="AB39" s="21">
        <v>6.8952833502381806E-4</v>
      </c>
      <c r="AC39" s="12">
        <v>1.8483120000000002E-3</v>
      </c>
      <c r="AD39" s="14">
        <v>5.351272204878857E-4</v>
      </c>
      <c r="AE39" s="6"/>
    </row>
    <row r="40" spans="1:31" ht="15" x14ac:dyDescent="0.2">
      <c r="A40" s="5" t="s">
        <v>60</v>
      </c>
      <c r="B40" t="s">
        <v>3</v>
      </c>
      <c r="C40">
        <v>13</v>
      </c>
      <c r="D40" t="s">
        <v>4</v>
      </c>
      <c r="E40">
        <v>1.1750399999999999E-2</v>
      </c>
      <c r="F40" t="s">
        <v>5</v>
      </c>
      <c r="G40">
        <v>1.1666000000000001E-3</v>
      </c>
      <c r="H40" t="s">
        <v>6</v>
      </c>
      <c r="I40" s="2">
        <v>1.3708E-5</v>
      </c>
      <c r="V40" s="6"/>
      <c r="W40" s="10">
        <f t="shared" si="2"/>
        <v>2.875</v>
      </c>
      <c r="X40" s="11">
        <v>2.2228999999999999E-3</v>
      </c>
      <c r="Y40" s="12">
        <f t="shared" si="3"/>
        <v>2.2482799999999983E-3</v>
      </c>
      <c r="Z40" s="13">
        <v>3.5636055307824719E-3</v>
      </c>
      <c r="AA40" s="20">
        <v>2.2734169999999998E-3</v>
      </c>
      <c r="AB40" s="21">
        <v>7.9425060144960858E-4</v>
      </c>
      <c r="AC40" s="12">
        <v>2.3304010000000002E-3</v>
      </c>
      <c r="AD40" s="14">
        <v>6.8263892081296576E-4</v>
      </c>
      <c r="AE40" s="6"/>
    </row>
    <row r="41" spans="1:31" ht="15" x14ac:dyDescent="0.2">
      <c r="A41" s="5" t="s">
        <v>60</v>
      </c>
      <c r="B41" t="s">
        <v>3</v>
      </c>
      <c r="C41">
        <v>14</v>
      </c>
      <c r="D41" t="s">
        <v>4</v>
      </c>
      <c r="E41">
        <v>9.1117300000000002E-3</v>
      </c>
      <c r="F41" t="s">
        <v>5</v>
      </c>
      <c r="G41">
        <v>1.2980800000000001E-3</v>
      </c>
      <c r="H41" t="s">
        <v>6</v>
      </c>
      <c r="I41" s="2">
        <v>1.18278E-5</v>
      </c>
      <c r="V41" s="6"/>
      <c r="W41" s="10">
        <f t="shared" si="2"/>
        <v>3.125</v>
      </c>
      <c r="X41" s="11">
        <v>2.3915999999999989E-3</v>
      </c>
      <c r="Y41" s="12">
        <f t="shared" si="3"/>
        <v>2.4027599999999986E-3</v>
      </c>
      <c r="Z41" s="13">
        <v>4.1593479092720386E-3</v>
      </c>
      <c r="AA41" s="20">
        <v>2.421748E-3</v>
      </c>
      <c r="AB41" s="21">
        <v>9.6654439415730928E-4</v>
      </c>
      <c r="AC41" s="12">
        <v>2.5225239999999999E-3</v>
      </c>
      <c r="AD41" s="14">
        <v>8.2103790887619245E-4</v>
      </c>
      <c r="AE41" s="6"/>
    </row>
    <row r="42" spans="1:31" ht="15" x14ac:dyDescent="0.2">
      <c r="A42" s="5" t="s">
        <v>60</v>
      </c>
      <c r="B42" t="s">
        <v>3</v>
      </c>
      <c r="C42">
        <v>15</v>
      </c>
      <c r="D42" t="s">
        <v>4</v>
      </c>
      <c r="E42">
        <v>7.03537E-3</v>
      </c>
      <c r="F42" t="s">
        <v>5</v>
      </c>
      <c r="G42">
        <v>1.42548E-3</v>
      </c>
      <c r="H42" t="s">
        <v>6</v>
      </c>
      <c r="I42" s="2">
        <v>1.00288E-5</v>
      </c>
      <c r="V42" s="6"/>
      <c r="W42" s="10">
        <f t="shared" si="2"/>
        <v>3.375</v>
      </c>
      <c r="X42" s="11">
        <v>2.3729300000000005E-3</v>
      </c>
      <c r="Y42" s="12">
        <f t="shared" si="3"/>
        <v>2.3691300000000005E-3</v>
      </c>
      <c r="Z42" s="13">
        <v>4.5977426022165702E-3</v>
      </c>
      <c r="AA42" s="20">
        <v>2.4171460000000002E-3</v>
      </c>
      <c r="AB42" s="21">
        <v>9.4378620214512329E-4</v>
      </c>
      <c r="AC42" s="12">
        <v>2.5129470000000002E-3</v>
      </c>
      <c r="AD42" s="14">
        <v>9.7156563379802489E-4</v>
      </c>
      <c r="AE42" s="6"/>
    </row>
    <row r="43" spans="1:31" ht="15" x14ac:dyDescent="0.2">
      <c r="A43" s="5" t="s">
        <v>60</v>
      </c>
      <c r="B43" t="s">
        <v>3</v>
      </c>
      <c r="C43">
        <v>16</v>
      </c>
      <c r="D43" t="s">
        <v>4</v>
      </c>
      <c r="E43">
        <v>5.4327999999999998E-3</v>
      </c>
      <c r="F43" t="s">
        <v>5</v>
      </c>
      <c r="G43">
        <v>1.5907600000000001E-3</v>
      </c>
      <c r="H43" t="s">
        <v>6</v>
      </c>
      <c r="I43" s="2">
        <v>8.6422899999999995E-6</v>
      </c>
      <c r="V43" s="6"/>
      <c r="W43" s="10">
        <f t="shared" si="2"/>
        <v>3.625</v>
      </c>
      <c r="X43" s="11">
        <v>2.2225200000000013E-3</v>
      </c>
      <c r="Y43" s="12">
        <f t="shared" si="3"/>
        <v>2.2087000000000001E-3</v>
      </c>
      <c r="Z43" s="13">
        <v>5.3859948133816067E-3</v>
      </c>
      <c r="AA43" s="20">
        <v>2.2906039999999999E-3</v>
      </c>
      <c r="AB43" s="21">
        <v>1.0917732945123469E-3</v>
      </c>
      <c r="AC43" s="12">
        <v>2.404612E-3</v>
      </c>
      <c r="AD43" s="14">
        <v>1.1948318190148936E-3</v>
      </c>
      <c r="AE43" s="6"/>
    </row>
    <row r="44" spans="1:31" ht="15" x14ac:dyDescent="0.2">
      <c r="A44" s="5" t="s">
        <v>60</v>
      </c>
      <c r="B44" t="s">
        <v>3</v>
      </c>
      <c r="C44">
        <v>17</v>
      </c>
      <c r="D44" t="s">
        <v>4</v>
      </c>
      <c r="E44">
        <v>4.1589799999999996E-3</v>
      </c>
      <c r="F44" t="s">
        <v>5</v>
      </c>
      <c r="G44">
        <v>1.7461099999999999E-3</v>
      </c>
      <c r="H44" t="s">
        <v>6</v>
      </c>
      <c r="I44" s="2">
        <v>7.2620299999999997E-6</v>
      </c>
      <c r="V44" s="6"/>
      <c r="W44" s="10">
        <f t="shared" si="2"/>
        <v>3.875</v>
      </c>
      <c r="X44" s="11">
        <v>1.9809400000000005E-3</v>
      </c>
      <c r="Y44" s="12">
        <f t="shared" si="3"/>
        <v>1.9905900000000013E-3</v>
      </c>
      <c r="Z44" s="13">
        <v>6.1751655713956381E-3</v>
      </c>
      <c r="AA44" s="20">
        <v>2.1075620000000003E-3</v>
      </c>
      <c r="AB44" s="21">
        <v>1.307138852284985E-3</v>
      </c>
      <c r="AC44" s="12">
        <v>2.2509780000000003E-3</v>
      </c>
      <c r="AD44" s="14">
        <v>1.4980262352750323E-3</v>
      </c>
      <c r="AE44" s="6"/>
    </row>
    <row r="45" spans="1:31" ht="15" x14ac:dyDescent="0.2">
      <c r="A45" s="5" t="s">
        <v>60</v>
      </c>
      <c r="B45" t="s">
        <v>3</v>
      </c>
      <c r="C45">
        <v>18</v>
      </c>
      <c r="D45" t="s">
        <v>4</v>
      </c>
      <c r="E45">
        <v>3.1288499999999999E-3</v>
      </c>
      <c r="F45" t="s">
        <v>5</v>
      </c>
      <c r="G45">
        <v>2.2544499999999999E-3</v>
      </c>
      <c r="H45" t="s">
        <v>6</v>
      </c>
      <c r="I45" s="2">
        <v>7.0538500000000002E-6</v>
      </c>
      <c r="V45" s="6"/>
      <c r="W45" s="10">
        <f t="shared" si="2"/>
        <v>4.125</v>
      </c>
      <c r="X45" s="11">
        <v>1.7425500000000003E-3</v>
      </c>
      <c r="Y45" s="12">
        <f t="shared" si="3"/>
        <v>1.7448800000000003E-3</v>
      </c>
      <c r="Z45" s="13">
        <v>6.5951290756234328E-3</v>
      </c>
      <c r="AA45" s="20">
        <v>1.928321E-3</v>
      </c>
      <c r="AB45" s="21">
        <v>1.4840718523121861E-3</v>
      </c>
      <c r="AC45" s="12">
        <v>2.0815410000000001E-3</v>
      </c>
      <c r="AD45" s="14">
        <v>1.7429810116194799E-3</v>
      </c>
      <c r="AE45" s="6"/>
    </row>
    <row r="46" spans="1:31" ht="15" x14ac:dyDescent="0.2">
      <c r="A46" s="5" t="s">
        <v>60</v>
      </c>
      <c r="B46" t="s">
        <v>3</v>
      </c>
      <c r="C46">
        <v>19</v>
      </c>
      <c r="D46" t="s">
        <v>4</v>
      </c>
      <c r="E46">
        <v>2.2731600000000002E-3</v>
      </c>
      <c r="F46" t="s">
        <v>5</v>
      </c>
      <c r="G46">
        <v>2.3479899999999999E-3</v>
      </c>
      <c r="H46" t="s">
        <v>6</v>
      </c>
      <c r="I46" s="2">
        <v>5.3373499999999998E-6</v>
      </c>
      <c r="V46" s="6"/>
      <c r="W46" s="10">
        <f t="shared" si="2"/>
        <v>4.375</v>
      </c>
      <c r="X46" s="11">
        <v>1.4901299999999997E-3</v>
      </c>
      <c r="Y46" s="12">
        <f t="shared" si="3"/>
        <v>1.4970199999999995E-3</v>
      </c>
      <c r="Z46" s="13">
        <v>7.7528549891869251E-3</v>
      </c>
      <c r="AA46" s="20">
        <v>1.7630689999999999E-3</v>
      </c>
      <c r="AB46" s="21">
        <v>1.7467596896237822E-3</v>
      </c>
      <c r="AC46" s="12">
        <v>1.956064E-3</v>
      </c>
      <c r="AD46" s="14">
        <v>2.053082810340094E-3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1.2295499999999998E-3</v>
      </c>
      <c r="Y47" s="12">
        <f t="shared" si="3"/>
        <v>1.2459339999999998E-3</v>
      </c>
      <c r="Z47" s="13">
        <v>8.8803926336400527E-3</v>
      </c>
      <c r="AA47" s="20">
        <v>1.6715269999999999E-3</v>
      </c>
      <c r="AB47" s="21">
        <v>1.9522005656586342E-3</v>
      </c>
      <c r="AC47" s="12">
        <v>1.8962689999999999E-3</v>
      </c>
      <c r="AD47" s="14">
        <v>2.6478487055119726E-3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9.5852000000000003E-4</v>
      </c>
      <c r="Y48" s="12">
        <f t="shared" si="3"/>
        <v>9.7384299999999984E-4</v>
      </c>
      <c r="Z48" s="18">
        <v>1.0245720182393874E-2</v>
      </c>
      <c r="AA48" s="22">
        <v>1.7049550000000002E-3</v>
      </c>
      <c r="AB48" s="23">
        <v>1.8450534040094901E-3</v>
      </c>
      <c r="AC48" s="17">
        <v>1.9319440000000001E-3</v>
      </c>
      <c r="AD48" s="19">
        <v>3.1577116095289331E-3</v>
      </c>
      <c r="AE48" s="6"/>
    </row>
    <row r="49" spans="1:44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44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0.220196</v>
      </c>
      <c r="G50" t="s">
        <v>14</v>
      </c>
      <c r="H50">
        <v>0.50480499999999995</v>
      </c>
      <c r="I50">
        <f>E5-H50</f>
        <v>-4.7003999999999935E-2</v>
      </c>
      <c r="J50" s="3">
        <f>I27/E5</f>
        <v>1.2925397716475064E-4</v>
      </c>
    </row>
    <row r="51" spans="1:44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0.10426100000000001</v>
      </c>
      <c r="G51" t="s">
        <v>14</v>
      </c>
      <c r="H51">
        <v>0.37161699999999998</v>
      </c>
      <c r="I51">
        <f t="shared" ref="I51:I69" si="4">E6-H51</f>
        <v>-5.8087E-2</v>
      </c>
      <c r="J51" s="3">
        <f t="shared" ref="J51:J69" si="5">I28/E6</f>
        <v>1.7910247823174817E-4</v>
      </c>
    </row>
    <row r="52" spans="1:44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7.6752799999999996E-2</v>
      </c>
      <c r="G52" t="s">
        <v>14</v>
      </c>
      <c r="H52">
        <v>0.27356999999999998</v>
      </c>
      <c r="I52">
        <f t="shared" si="4"/>
        <v>-4.6267999999999976E-2</v>
      </c>
      <c r="J52" s="3">
        <f t="shared" si="5"/>
        <v>2.2749381879613904E-4</v>
      </c>
    </row>
    <row r="53" spans="1:44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5.6502499999999997E-2</v>
      </c>
      <c r="G53" t="s">
        <v>14</v>
      </c>
      <c r="H53">
        <v>0.20139099999999999</v>
      </c>
      <c r="I53">
        <f t="shared" si="4"/>
        <v>-3.2956999999999986E-2</v>
      </c>
      <c r="J53" s="3">
        <f t="shared" si="5"/>
        <v>2.7706223209090803E-4</v>
      </c>
    </row>
    <row r="54" spans="1:44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4.1595E-2</v>
      </c>
      <c r="G54" t="s">
        <v>14</v>
      </c>
      <c r="H54">
        <v>0.148255</v>
      </c>
      <c r="I54">
        <f t="shared" si="4"/>
        <v>-2.185200000000001E-2</v>
      </c>
      <c r="J54" s="3">
        <f t="shared" si="5"/>
        <v>3.405773597145638E-4</v>
      </c>
      <c r="AJ54" t="s">
        <v>70</v>
      </c>
      <c r="AK54">
        <f>5/20</f>
        <v>0.25</v>
      </c>
    </row>
    <row r="55" spans="1:44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3.0620700000000001E-2</v>
      </c>
      <c r="G55" t="s">
        <v>14</v>
      </c>
      <c r="H55">
        <v>0.109139</v>
      </c>
      <c r="I55">
        <f t="shared" si="4"/>
        <v>-1.3491500000000003E-2</v>
      </c>
      <c r="J55" s="3">
        <f t="shared" si="5"/>
        <v>3.9573642803000602E-4</v>
      </c>
      <c r="AJ55" t="s">
        <v>69</v>
      </c>
    </row>
    <row r="56" spans="1:44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2.2541800000000001E-2</v>
      </c>
      <c r="G56" t="s">
        <v>14</v>
      </c>
      <c r="H56">
        <v>8.0342200000000003E-2</v>
      </c>
      <c r="I56">
        <f t="shared" si="4"/>
        <v>-7.4947999999999959E-3</v>
      </c>
      <c r="J56" s="3">
        <f t="shared" si="5"/>
        <v>4.5222066950913821E-4</v>
      </c>
      <c r="AJ56">
        <f>5/20/2</f>
        <v>0.125</v>
      </c>
      <c r="AK56">
        <f>AJ56-0.5*$AK$54</f>
        <v>0</v>
      </c>
      <c r="AL56">
        <f>AJ56+0.5*$AK$54</f>
        <v>0.25</v>
      </c>
      <c r="AM56">
        <v>0.50480499999999995</v>
      </c>
      <c r="AN56">
        <v>0</v>
      </c>
      <c r="AO56">
        <v>0</v>
      </c>
      <c r="AP56">
        <v>0</v>
      </c>
      <c r="AQ56">
        <v>56</v>
      </c>
      <c r="AR56">
        <f ca="1">INDIRECT(ADDRESS(AQ56,39))</f>
        <v>0.50480499999999995</v>
      </c>
    </row>
    <row r="57" spans="1:44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1.6594500000000002E-2</v>
      </c>
      <c r="G57" t="s">
        <v>14</v>
      </c>
      <c r="H57">
        <v>5.9142599999999997E-2</v>
      </c>
      <c r="I57">
        <f t="shared" si="4"/>
        <v>-3.4518999999999939E-3</v>
      </c>
      <c r="J57" s="3">
        <f t="shared" si="5"/>
        <v>5.3016931013616278E-4</v>
      </c>
      <c r="AJ57">
        <f t="shared" ref="AJ57:AJ75" si="6">AJ56+5/20</f>
        <v>0.375</v>
      </c>
      <c r="AK57">
        <f t="shared" ref="AK57:AK75" si="7">AJ57-0.5*$AK$54</f>
        <v>0.25</v>
      </c>
      <c r="AL57">
        <f t="shared" ref="AL57:AL75" si="8">AJ57+0.5*$AK$54</f>
        <v>0.5</v>
      </c>
      <c r="AM57">
        <v>0.37161699999999998</v>
      </c>
      <c r="AN57">
        <v>1</v>
      </c>
      <c r="AO57">
        <f>IF(AO56=1,0,1)</f>
        <v>1</v>
      </c>
      <c r="AP57">
        <f>IF(AO57=1,AP56+$AK$54,AP56)</f>
        <v>0.25</v>
      </c>
      <c r="AQ57">
        <f>IF(AO56=1,AQ56+1,AQ56)</f>
        <v>56</v>
      </c>
      <c r="AR57">
        <f t="shared" ref="AR57:AR81" ca="1" si="9">INDIRECT(ADDRESS(AQ57,39))</f>
        <v>0.50480499999999995</v>
      </c>
    </row>
    <row r="58" spans="1:44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1.2216299999999999E-2</v>
      </c>
      <c r="G58" t="s">
        <v>14</v>
      </c>
      <c r="H58">
        <v>4.3535499999999998E-2</v>
      </c>
      <c r="I58">
        <f t="shared" si="4"/>
        <v>-8.1699999999999828E-4</v>
      </c>
      <c r="J58" s="3">
        <f t="shared" si="5"/>
        <v>6.0135772557557028E-4</v>
      </c>
      <c r="AJ58">
        <f t="shared" si="6"/>
        <v>0.625</v>
      </c>
      <c r="AK58">
        <f t="shared" si="7"/>
        <v>0.5</v>
      </c>
      <c r="AL58">
        <f t="shared" si="8"/>
        <v>0.75</v>
      </c>
      <c r="AM58">
        <v>0.27356999999999998</v>
      </c>
      <c r="AN58">
        <f>IF(AN57=2,0,AN57+1)</f>
        <v>2</v>
      </c>
      <c r="AO58">
        <f t="shared" ref="AO58:AO81" si="10">IF(AO57=1,0,1)</f>
        <v>0</v>
      </c>
      <c r="AP58">
        <f t="shared" ref="AP58:AP81" si="11">IF(AO58=1,AP57+$AK$54,AP57)</f>
        <v>0.25</v>
      </c>
      <c r="AQ58">
        <f t="shared" ref="AQ58:AQ81" si="12">IF(AO57=1,AQ57+1,AQ57)</f>
        <v>57</v>
      </c>
      <c r="AR58">
        <f t="shared" ca="1" si="9"/>
        <v>0.37161699999999998</v>
      </c>
    </row>
    <row r="59" spans="1:44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8.9932999999999992E-3</v>
      </c>
      <c r="G59" t="s">
        <v>14</v>
      </c>
      <c r="H59">
        <v>3.20451E-2</v>
      </c>
      <c r="I59">
        <f t="shared" si="4"/>
        <v>8.4220000000000128E-4</v>
      </c>
      <c r="J59" s="3">
        <f t="shared" si="5"/>
        <v>7.0093014628747269E-4</v>
      </c>
      <c r="AJ59">
        <f t="shared" si="6"/>
        <v>0.875</v>
      </c>
      <c r="AK59">
        <f t="shared" si="7"/>
        <v>0.75</v>
      </c>
      <c r="AL59">
        <f t="shared" si="8"/>
        <v>1</v>
      </c>
      <c r="AM59">
        <v>0.20139099999999999</v>
      </c>
      <c r="AN59">
        <f t="shared" ref="AN59:AN81" si="13">IF(AN58=2,0,AN58+1)</f>
        <v>0</v>
      </c>
      <c r="AO59">
        <f t="shared" si="10"/>
        <v>1</v>
      </c>
      <c r="AP59">
        <f t="shared" si="11"/>
        <v>0.5</v>
      </c>
      <c r="AQ59">
        <f t="shared" si="12"/>
        <v>57</v>
      </c>
      <c r="AR59">
        <f t="shared" ca="1" si="9"/>
        <v>0.37161699999999998</v>
      </c>
    </row>
    <row r="60" spans="1:44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6.6206700000000004E-3</v>
      </c>
      <c r="G60" t="s">
        <v>14</v>
      </c>
      <c r="H60">
        <v>2.3584899999999999E-2</v>
      </c>
      <c r="I60">
        <f t="shared" si="4"/>
        <v>1.7666999999999995E-3</v>
      </c>
      <c r="J60" s="3">
        <f t="shared" si="5"/>
        <v>7.9589059467647023E-4</v>
      </c>
      <c r="AJ60">
        <f t="shared" si="6"/>
        <v>1.125</v>
      </c>
      <c r="AK60">
        <f t="shared" si="7"/>
        <v>1</v>
      </c>
      <c r="AL60">
        <f t="shared" si="8"/>
        <v>1.25</v>
      </c>
      <c r="AM60">
        <v>0.148255</v>
      </c>
      <c r="AN60">
        <f t="shared" si="13"/>
        <v>1</v>
      </c>
      <c r="AO60">
        <f t="shared" si="10"/>
        <v>0</v>
      </c>
      <c r="AP60">
        <f t="shared" si="11"/>
        <v>0.5</v>
      </c>
      <c r="AQ60">
        <f t="shared" si="12"/>
        <v>58</v>
      </c>
      <c r="AR60">
        <f t="shared" ca="1" si="9"/>
        <v>0.27356999999999998</v>
      </c>
    </row>
    <row r="61" spans="1:44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4.8741100000000001E-3</v>
      </c>
      <c r="G61" t="s">
        <v>14</v>
      </c>
      <c r="H61">
        <v>1.73548E-2</v>
      </c>
      <c r="I61">
        <f t="shared" si="4"/>
        <v>2.2376999999999987E-3</v>
      </c>
      <c r="J61" s="3">
        <f t="shared" si="5"/>
        <v>9.013908383309941E-4</v>
      </c>
      <c r="AJ61">
        <f t="shared" si="6"/>
        <v>1.375</v>
      </c>
      <c r="AK61">
        <f t="shared" si="7"/>
        <v>1.25</v>
      </c>
      <c r="AL61">
        <f t="shared" si="8"/>
        <v>1.5</v>
      </c>
      <c r="AM61">
        <v>0.109139</v>
      </c>
      <c r="AN61">
        <f t="shared" si="13"/>
        <v>2</v>
      </c>
      <c r="AO61">
        <f t="shared" si="10"/>
        <v>1</v>
      </c>
      <c r="AP61">
        <f t="shared" si="11"/>
        <v>0.75</v>
      </c>
      <c r="AQ61">
        <f t="shared" si="12"/>
        <v>58</v>
      </c>
      <c r="AR61">
        <f t="shared" ca="1" si="9"/>
        <v>0.27356999999999998</v>
      </c>
    </row>
    <row r="62" spans="1:44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3.58845E-3</v>
      </c>
      <c r="G62" t="s">
        <v>14</v>
      </c>
      <c r="H62">
        <v>1.2765800000000001E-2</v>
      </c>
      <c r="I62">
        <f t="shared" si="4"/>
        <v>2.4053999999999985E-3</v>
      </c>
      <c r="J62" s="3">
        <f t="shared" si="5"/>
        <v>1.0177836954229065E-3</v>
      </c>
      <c r="AJ62">
        <f t="shared" si="6"/>
        <v>1.625</v>
      </c>
      <c r="AK62">
        <f t="shared" si="7"/>
        <v>1.5</v>
      </c>
      <c r="AL62">
        <f t="shared" si="8"/>
        <v>1.75</v>
      </c>
      <c r="AM62">
        <v>8.0342200000000003E-2</v>
      </c>
      <c r="AN62">
        <f t="shared" si="13"/>
        <v>0</v>
      </c>
      <c r="AO62">
        <f t="shared" si="10"/>
        <v>0</v>
      </c>
      <c r="AP62">
        <f t="shared" si="11"/>
        <v>0.75</v>
      </c>
      <c r="AQ62">
        <f t="shared" si="12"/>
        <v>59</v>
      </c>
      <c r="AR62">
        <f t="shared" ca="1" si="9"/>
        <v>0.20139099999999999</v>
      </c>
    </row>
    <row r="63" spans="1:44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2.64211E-3</v>
      </c>
      <c r="G63" t="s">
        <v>14</v>
      </c>
      <c r="H63">
        <v>9.3839700000000002E-3</v>
      </c>
      <c r="I63">
        <f t="shared" si="4"/>
        <v>2.3664299999999992E-3</v>
      </c>
      <c r="J63" s="3">
        <f t="shared" si="5"/>
        <v>1.1665985838779957E-3</v>
      </c>
      <c r="AJ63">
        <f t="shared" si="6"/>
        <v>1.875</v>
      </c>
      <c r="AK63">
        <f t="shared" si="7"/>
        <v>1.75</v>
      </c>
      <c r="AL63">
        <f t="shared" si="8"/>
        <v>2</v>
      </c>
      <c r="AM63">
        <v>5.9142599999999997E-2</v>
      </c>
      <c r="AN63">
        <f t="shared" si="13"/>
        <v>1</v>
      </c>
      <c r="AO63">
        <f t="shared" si="10"/>
        <v>1</v>
      </c>
      <c r="AP63">
        <f t="shared" si="11"/>
        <v>1</v>
      </c>
      <c r="AQ63">
        <f t="shared" si="12"/>
        <v>59</v>
      </c>
      <c r="AR63">
        <f t="shared" ca="1" si="9"/>
        <v>0.20139099999999999</v>
      </c>
    </row>
    <row r="64" spans="1:44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1.94561E-3</v>
      </c>
      <c r="G64" t="s">
        <v>14</v>
      </c>
      <c r="H64">
        <v>6.8893899999999996E-3</v>
      </c>
      <c r="I64">
        <f t="shared" si="4"/>
        <v>2.2223400000000006E-3</v>
      </c>
      <c r="J64" s="3">
        <f t="shared" si="5"/>
        <v>1.2980849959338128E-3</v>
      </c>
      <c r="AJ64">
        <f t="shared" si="6"/>
        <v>2.125</v>
      </c>
      <c r="AK64">
        <f t="shared" si="7"/>
        <v>2</v>
      </c>
      <c r="AL64">
        <f t="shared" si="8"/>
        <v>2.25</v>
      </c>
      <c r="AM64">
        <v>4.3535499999999998E-2</v>
      </c>
      <c r="AN64">
        <f t="shared" si="13"/>
        <v>2</v>
      </c>
      <c r="AO64">
        <f t="shared" si="10"/>
        <v>0</v>
      </c>
      <c r="AP64">
        <f t="shared" si="11"/>
        <v>1</v>
      </c>
      <c r="AQ64">
        <f t="shared" si="12"/>
        <v>60</v>
      </c>
      <c r="AR64">
        <f t="shared" ca="1" si="9"/>
        <v>0.148255</v>
      </c>
    </row>
    <row r="65" spans="1:44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1.43307E-3</v>
      </c>
      <c r="G65" t="s">
        <v>14</v>
      </c>
      <c r="H65">
        <v>5.0462399999999996E-3</v>
      </c>
      <c r="I65">
        <f t="shared" si="4"/>
        <v>1.9891300000000004E-3</v>
      </c>
      <c r="J65" s="3">
        <f t="shared" si="5"/>
        <v>1.4254829525668158E-3</v>
      </c>
      <c r="AJ65">
        <f t="shared" si="6"/>
        <v>2.375</v>
      </c>
      <c r="AK65">
        <f t="shared" si="7"/>
        <v>2.25</v>
      </c>
      <c r="AL65">
        <f t="shared" si="8"/>
        <v>2.5</v>
      </c>
      <c r="AM65">
        <v>3.20451E-2</v>
      </c>
      <c r="AN65">
        <f t="shared" si="13"/>
        <v>0</v>
      </c>
      <c r="AO65">
        <f t="shared" si="10"/>
        <v>1</v>
      </c>
      <c r="AP65">
        <f t="shared" si="11"/>
        <v>1.25</v>
      </c>
      <c r="AQ65">
        <f t="shared" si="12"/>
        <v>60</v>
      </c>
      <c r="AR65">
        <f t="shared" ca="1" si="9"/>
        <v>0.148255</v>
      </c>
    </row>
    <row r="66" spans="1:44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1.0560299999999999E-3</v>
      </c>
      <c r="G66" t="s">
        <v>14</v>
      </c>
      <c r="H66">
        <v>3.68024E-3</v>
      </c>
      <c r="I66">
        <f t="shared" si="4"/>
        <v>1.7525599999999998E-3</v>
      </c>
      <c r="J66" s="3">
        <f t="shared" si="5"/>
        <v>1.5907616698571639E-3</v>
      </c>
      <c r="AJ66">
        <f t="shared" si="6"/>
        <v>2.625</v>
      </c>
      <c r="AK66">
        <f t="shared" si="7"/>
        <v>2.5</v>
      </c>
      <c r="AL66">
        <f t="shared" si="8"/>
        <v>2.75</v>
      </c>
      <c r="AM66">
        <v>2.3584899999999999E-2</v>
      </c>
      <c r="AN66">
        <f t="shared" si="13"/>
        <v>1</v>
      </c>
      <c r="AO66">
        <f t="shared" si="10"/>
        <v>0</v>
      </c>
      <c r="AP66">
        <f t="shared" si="11"/>
        <v>1.25</v>
      </c>
      <c r="AQ66">
        <f t="shared" si="12"/>
        <v>61</v>
      </c>
      <c r="AR66">
        <f t="shared" ca="1" si="9"/>
        <v>0.109139</v>
      </c>
    </row>
    <row r="67" spans="1:44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7.7883800000000001E-4</v>
      </c>
      <c r="G67" t="s">
        <v>14</v>
      </c>
      <c r="H67">
        <v>2.6622500000000001E-3</v>
      </c>
      <c r="I67">
        <f t="shared" si="4"/>
        <v>1.4967299999999995E-3</v>
      </c>
      <c r="J67" s="3">
        <f t="shared" si="5"/>
        <v>1.7461084208147191E-3</v>
      </c>
      <c r="AJ67">
        <f t="shared" si="6"/>
        <v>2.875</v>
      </c>
      <c r="AK67">
        <f t="shared" si="7"/>
        <v>2.75</v>
      </c>
      <c r="AL67">
        <f t="shared" si="8"/>
        <v>3</v>
      </c>
      <c r="AM67">
        <v>1.73548E-2</v>
      </c>
      <c r="AN67">
        <f t="shared" si="13"/>
        <v>2</v>
      </c>
      <c r="AO67">
        <f t="shared" si="10"/>
        <v>1</v>
      </c>
      <c r="AP67">
        <f t="shared" si="11"/>
        <v>1.5</v>
      </c>
      <c r="AQ67">
        <f t="shared" si="12"/>
        <v>61</v>
      </c>
      <c r="AR67">
        <f t="shared" ca="1" si="9"/>
        <v>0.109139</v>
      </c>
    </row>
    <row r="68" spans="1:44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5.7528899999999999E-4</v>
      </c>
      <c r="G68" t="s">
        <v>14</v>
      </c>
      <c r="H68">
        <v>1.8960100000000001E-3</v>
      </c>
      <c r="I68">
        <f t="shared" si="4"/>
        <v>1.2328399999999998E-3</v>
      </c>
      <c r="J68" s="3">
        <f t="shared" si="5"/>
        <v>2.2544545120411655E-3</v>
      </c>
      <c r="AJ68">
        <f t="shared" si="6"/>
        <v>3.125</v>
      </c>
      <c r="AK68">
        <f t="shared" si="7"/>
        <v>3</v>
      </c>
      <c r="AL68">
        <f t="shared" si="8"/>
        <v>3.25</v>
      </c>
      <c r="AM68">
        <v>1.2765800000000001E-2</v>
      </c>
      <c r="AN68">
        <f t="shared" si="13"/>
        <v>0</v>
      </c>
      <c r="AO68">
        <f t="shared" si="10"/>
        <v>0</v>
      </c>
      <c r="AP68">
        <f t="shared" si="11"/>
        <v>1.5</v>
      </c>
      <c r="AQ68">
        <f t="shared" si="12"/>
        <v>62</v>
      </c>
      <c r="AR68">
        <f t="shared" ca="1" si="9"/>
        <v>8.0342200000000003E-2</v>
      </c>
    </row>
    <row r="69" spans="1:44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6.3764099999999999E-4</v>
      </c>
      <c r="G69" t="s">
        <v>14</v>
      </c>
      <c r="H69">
        <v>1.3091000000000001E-3</v>
      </c>
      <c r="I69">
        <f t="shared" si="4"/>
        <v>9.6406000000000009E-4</v>
      </c>
      <c r="J69" s="3">
        <f t="shared" si="5"/>
        <v>2.3479869432859982E-3</v>
      </c>
      <c r="AJ69">
        <f t="shared" si="6"/>
        <v>3.375</v>
      </c>
      <c r="AK69">
        <f t="shared" si="7"/>
        <v>3.25</v>
      </c>
      <c r="AL69">
        <f t="shared" si="8"/>
        <v>3.5</v>
      </c>
      <c r="AM69">
        <v>9.3839700000000002E-3</v>
      </c>
      <c r="AN69">
        <f t="shared" si="13"/>
        <v>1</v>
      </c>
      <c r="AO69">
        <f t="shared" si="10"/>
        <v>1</v>
      </c>
      <c r="AP69">
        <f t="shared" si="11"/>
        <v>1.75</v>
      </c>
      <c r="AQ69">
        <f t="shared" si="12"/>
        <v>62</v>
      </c>
      <c r="AR69">
        <f t="shared" ca="1" si="9"/>
        <v>8.0342200000000003E-2</v>
      </c>
    </row>
    <row r="70" spans="1:44" x14ac:dyDescent="0.15">
      <c r="J70" t="s">
        <v>8</v>
      </c>
      <c r="AJ70">
        <f t="shared" si="6"/>
        <v>3.625</v>
      </c>
      <c r="AK70">
        <f t="shared" si="7"/>
        <v>3.5</v>
      </c>
      <c r="AL70">
        <f t="shared" si="8"/>
        <v>3.75</v>
      </c>
      <c r="AM70">
        <v>6.8893899999999996E-3</v>
      </c>
      <c r="AN70">
        <f t="shared" si="13"/>
        <v>2</v>
      </c>
      <c r="AO70">
        <f t="shared" si="10"/>
        <v>0</v>
      </c>
      <c r="AP70">
        <f t="shared" si="11"/>
        <v>1.75</v>
      </c>
      <c r="AQ70">
        <f t="shared" si="12"/>
        <v>63</v>
      </c>
      <c r="AR70">
        <f t="shared" ca="1" si="9"/>
        <v>5.9142599999999997E-2</v>
      </c>
    </row>
    <row r="71" spans="1:44" x14ac:dyDescent="0.15">
      <c r="E71" t="s">
        <v>8</v>
      </c>
      <c r="F71">
        <v>1</v>
      </c>
      <c r="G71">
        <f>2*0.9</f>
        <v>1.8</v>
      </c>
      <c r="J71" t="s">
        <v>15</v>
      </c>
      <c r="AJ71">
        <f t="shared" si="6"/>
        <v>3.875</v>
      </c>
      <c r="AK71">
        <f t="shared" si="7"/>
        <v>3.75</v>
      </c>
      <c r="AL71">
        <f t="shared" si="8"/>
        <v>4</v>
      </c>
      <c r="AM71">
        <v>5.0462399999999996E-3</v>
      </c>
      <c r="AN71">
        <f t="shared" si="13"/>
        <v>0</v>
      </c>
      <c r="AO71">
        <f t="shared" si="10"/>
        <v>1</v>
      </c>
      <c r="AP71">
        <f t="shared" si="11"/>
        <v>2</v>
      </c>
      <c r="AQ71">
        <f t="shared" si="12"/>
        <v>63</v>
      </c>
      <c r="AR71">
        <f t="shared" ca="1" si="9"/>
        <v>5.9142599999999997E-2</v>
      </c>
    </row>
    <row r="72" spans="1:44" x14ac:dyDescent="0.15">
      <c r="A72" t="s">
        <v>16</v>
      </c>
      <c r="E72" t="s">
        <v>17</v>
      </c>
      <c r="J72" t="s">
        <v>11</v>
      </c>
      <c r="AJ72">
        <f t="shared" si="6"/>
        <v>4.125</v>
      </c>
      <c r="AK72">
        <f t="shared" si="7"/>
        <v>4</v>
      </c>
      <c r="AL72">
        <f t="shared" si="8"/>
        <v>4.25</v>
      </c>
      <c r="AM72">
        <v>3.68024E-3</v>
      </c>
      <c r="AN72">
        <f t="shared" si="13"/>
        <v>1</v>
      </c>
      <c r="AO72">
        <f t="shared" si="10"/>
        <v>0</v>
      </c>
      <c r="AP72">
        <f t="shared" si="11"/>
        <v>2</v>
      </c>
      <c r="AQ72">
        <f t="shared" si="12"/>
        <v>64</v>
      </c>
      <c r="AR72">
        <f t="shared" ca="1" si="9"/>
        <v>4.3535499999999998E-2</v>
      </c>
    </row>
    <row r="73" spans="1:44" ht="15" x14ac:dyDescent="0.2">
      <c r="A73" s="5" t="s">
        <v>60</v>
      </c>
      <c r="B73" t="s">
        <v>3</v>
      </c>
      <c r="C73">
        <v>0</v>
      </c>
      <c r="D73" t="s">
        <v>4</v>
      </c>
      <c r="E73">
        <v>-4.7026499999999999E-2</v>
      </c>
      <c r="F73" t="s">
        <v>5</v>
      </c>
      <c r="G73">
        <v>-3.34287E-3</v>
      </c>
      <c r="H73" t="s">
        <v>6</v>
      </c>
      <c r="I73" s="2">
        <v>1.5720400000000001E-4</v>
      </c>
      <c r="J73" s="3">
        <f t="shared" ref="J73:J92" si="14">I73/E5</f>
        <v>3.4338937660686629E-4</v>
      </c>
      <c r="AJ73">
        <f t="shared" si="6"/>
        <v>4.375</v>
      </c>
      <c r="AK73">
        <f t="shared" si="7"/>
        <v>4.25</v>
      </c>
      <c r="AL73">
        <f t="shared" si="8"/>
        <v>4.5</v>
      </c>
      <c r="AM73">
        <v>2.6622500000000001E-3</v>
      </c>
      <c r="AN73">
        <f t="shared" si="13"/>
        <v>2</v>
      </c>
      <c r="AO73">
        <f t="shared" si="10"/>
        <v>1</v>
      </c>
      <c r="AP73">
        <f t="shared" si="11"/>
        <v>2.25</v>
      </c>
      <c r="AQ73">
        <f t="shared" si="12"/>
        <v>64</v>
      </c>
      <c r="AR73">
        <f t="shared" ca="1" si="9"/>
        <v>4.3535499999999998E-2</v>
      </c>
    </row>
    <row r="74" spans="1:44" ht="15" x14ac:dyDescent="0.2">
      <c r="A74" s="5" t="s">
        <v>60</v>
      </c>
      <c r="B74" t="s">
        <v>3</v>
      </c>
      <c r="C74">
        <v>1</v>
      </c>
      <c r="D74" t="s">
        <v>4</v>
      </c>
      <c r="E74">
        <v>-5.8201099999999999E-2</v>
      </c>
      <c r="F74" t="s">
        <v>5</v>
      </c>
      <c r="G74">
        <v>-2.7437400000000002E-3</v>
      </c>
      <c r="H74" t="s">
        <v>6</v>
      </c>
      <c r="I74" s="2">
        <v>1.59689E-4</v>
      </c>
      <c r="J74" s="3">
        <f t="shared" si="14"/>
        <v>5.0932606130194881E-4</v>
      </c>
      <c r="AJ74">
        <f t="shared" si="6"/>
        <v>4.625</v>
      </c>
      <c r="AK74">
        <f t="shared" si="7"/>
        <v>4.5</v>
      </c>
      <c r="AL74">
        <f t="shared" si="8"/>
        <v>4.75</v>
      </c>
      <c r="AM74">
        <v>1.8960100000000001E-3</v>
      </c>
      <c r="AN74">
        <f t="shared" si="13"/>
        <v>0</v>
      </c>
      <c r="AO74">
        <f t="shared" si="10"/>
        <v>0</v>
      </c>
      <c r="AP74">
        <f t="shared" si="11"/>
        <v>2.25</v>
      </c>
      <c r="AQ74">
        <f t="shared" si="12"/>
        <v>65</v>
      </c>
      <c r="AR74">
        <f t="shared" ca="1" si="9"/>
        <v>3.20451E-2</v>
      </c>
    </row>
    <row r="75" spans="1:44" ht="15" x14ac:dyDescent="0.2">
      <c r="A75" s="5" t="s">
        <v>60</v>
      </c>
      <c r="B75" t="s">
        <v>3</v>
      </c>
      <c r="C75">
        <v>2</v>
      </c>
      <c r="D75" t="s">
        <v>4</v>
      </c>
      <c r="E75">
        <v>-4.6170000000000003E-2</v>
      </c>
      <c r="F75" t="s">
        <v>5</v>
      </c>
      <c r="G75">
        <v>-3.26247E-3</v>
      </c>
      <c r="H75" t="s">
        <v>6</v>
      </c>
      <c r="I75" s="2">
        <v>1.5062800000000001E-4</v>
      </c>
      <c r="J75" s="3">
        <f t="shared" si="14"/>
        <v>6.6267784709329446E-4</v>
      </c>
      <c r="AJ75">
        <f t="shared" si="6"/>
        <v>4.875</v>
      </c>
      <c r="AK75">
        <f t="shared" si="7"/>
        <v>4.75</v>
      </c>
      <c r="AL75">
        <f t="shared" si="8"/>
        <v>5</v>
      </c>
      <c r="AM75">
        <v>1.3091000000000001E-3</v>
      </c>
      <c r="AN75">
        <f t="shared" si="13"/>
        <v>1</v>
      </c>
      <c r="AO75">
        <f t="shared" si="10"/>
        <v>1</v>
      </c>
      <c r="AP75">
        <f t="shared" si="11"/>
        <v>2.5</v>
      </c>
      <c r="AQ75">
        <f t="shared" si="12"/>
        <v>65</v>
      </c>
      <c r="AR75">
        <f t="shared" ca="1" si="9"/>
        <v>3.20451E-2</v>
      </c>
    </row>
    <row r="76" spans="1:44" ht="15" x14ac:dyDescent="0.2">
      <c r="A76" s="5" t="s">
        <v>60</v>
      </c>
      <c r="B76" t="s">
        <v>3</v>
      </c>
      <c r="C76">
        <v>3</v>
      </c>
      <c r="D76" t="s">
        <v>4</v>
      </c>
      <c r="E76">
        <v>-3.2708500000000001E-2</v>
      </c>
      <c r="F76" t="s">
        <v>5</v>
      </c>
      <c r="G76">
        <v>-4.2796600000000002E-3</v>
      </c>
      <c r="H76" t="s">
        <v>6</v>
      </c>
      <c r="I76" s="2">
        <v>1.3998099999999999E-4</v>
      </c>
      <c r="J76" s="3">
        <f t="shared" si="14"/>
        <v>8.3107329874015923E-4</v>
      </c>
      <c r="AN76">
        <f t="shared" si="13"/>
        <v>2</v>
      </c>
      <c r="AO76">
        <f t="shared" si="10"/>
        <v>0</v>
      </c>
      <c r="AP76">
        <f t="shared" si="11"/>
        <v>2.5</v>
      </c>
      <c r="AQ76">
        <f t="shared" si="12"/>
        <v>66</v>
      </c>
      <c r="AR76">
        <f t="shared" ca="1" si="9"/>
        <v>2.3584899999999999E-2</v>
      </c>
    </row>
    <row r="77" spans="1:44" ht="15" x14ac:dyDescent="0.2">
      <c r="A77" s="5" t="s">
        <v>60</v>
      </c>
      <c r="B77" t="s">
        <v>3</v>
      </c>
      <c r="C77">
        <v>4</v>
      </c>
      <c r="D77" t="s">
        <v>4</v>
      </c>
      <c r="E77">
        <v>-2.18135E-2</v>
      </c>
      <c r="F77" t="s">
        <v>5</v>
      </c>
      <c r="G77">
        <v>-5.9224200000000003E-3</v>
      </c>
      <c r="H77" t="s">
        <v>6</v>
      </c>
      <c r="I77" s="2">
        <v>1.2918900000000001E-4</v>
      </c>
      <c r="J77" s="3">
        <f t="shared" si="14"/>
        <v>1.0220406161246176E-3</v>
      </c>
      <c r="AN77">
        <f t="shared" si="13"/>
        <v>0</v>
      </c>
      <c r="AO77">
        <f t="shared" si="10"/>
        <v>1</v>
      </c>
      <c r="AP77">
        <f t="shared" si="11"/>
        <v>2.75</v>
      </c>
      <c r="AQ77">
        <f t="shared" si="12"/>
        <v>66</v>
      </c>
      <c r="AR77">
        <f t="shared" ca="1" si="9"/>
        <v>2.3584899999999999E-2</v>
      </c>
    </row>
    <row r="78" spans="1:44" ht="15" x14ac:dyDescent="0.2">
      <c r="A78" s="5" t="s">
        <v>60</v>
      </c>
      <c r="B78" t="s">
        <v>3</v>
      </c>
      <c r="C78">
        <v>5</v>
      </c>
      <c r="D78" t="s">
        <v>4</v>
      </c>
      <c r="E78">
        <v>-1.3413700000000001E-2</v>
      </c>
      <c r="F78" t="s">
        <v>5</v>
      </c>
      <c r="G78">
        <v>-8.6932299999999997E-3</v>
      </c>
      <c r="H78" t="s">
        <v>6</v>
      </c>
      <c r="I78" s="2">
        <v>1.1660800000000001E-4</v>
      </c>
      <c r="J78" s="3">
        <f t="shared" si="14"/>
        <v>1.2191432081340339E-3</v>
      </c>
      <c r="AN78">
        <f t="shared" si="13"/>
        <v>1</v>
      </c>
      <c r="AO78">
        <f t="shared" si="10"/>
        <v>0</v>
      </c>
      <c r="AP78">
        <f t="shared" si="11"/>
        <v>2.75</v>
      </c>
      <c r="AQ78">
        <f t="shared" si="12"/>
        <v>67</v>
      </c>
      <c r="AR78">
        <f t="shared" ca="1" si="9"/>
        <v>1.73548E-2</v>
      </c>
    </row>
    <row r="79" spans="1:44" ht="15" x14ac:dyDescent="0.2">
      <c r="A79" s="5" t="s">
        <v>60</v>
      </c>
      <c r="B79" t="s">
        <v>3</v>
      </c>
      <c r="C79">
        <v>6</v>
      </c>
      <c r="D79" t="s">
        <v>4</v>
      </c>
      <c r="E79">
        <v>-7.41013E-3</v>
      </c>
      <c r="F79" t="s">
        <v>5</v>
      </c>
      <c r="G79">
        <v>-1.4165499999999999E-2</v>
      </c>
      <c r="H79" t="s">
        <v>6</v>
      </c>
      <c r="I79" s="2">
        <v>1.04968E-4</v>
      </c>
      <c r="J79" s="3">
        <f t="shared" si="14"/>
        <v>1.4409299439650555E-3</v>
      </c>
      <c r="AN79">
        <f t="shared" si="13"/>
        <v>2</v>
      </c>
      <c r="AO79">
        <f t="shared" si="10"/>
        <v>1</v>
      </c>
      <c r="AP79">
        <f t="shared" si="11"/>
        <v>3</v>
      </c>
      <c r="AQ79">
        <f t="shared" si="12"/>
        <v>67</v>
      </c>
      <c r="AR79">
        <f t="shared" ca="1" si="9"/>
        <v>1.73548E-2</v>
      </c>
    </row>
    <row r="80" spans="1:44" ht="15" x14ac:dyDescent="0.2">
      <c r="A80" s="5" t="s">
        <v>60</v>
      </c>
      <c r="B80" t="s">
        <v>3</v>
      </c>
      <c r="C80">
        <v>7</v>
      </c>
      <c r="D80" t="s">
        <v>4</v>
      </c>
      <c r="E80">
        <v>-3.3698700000000001E-3</v>
      </c>
      <c r="F80" t="s">
        <v>5</v>
      </c>
      <c r="G80">
        <v>-2.8060600000000002E-2</v>
      </c>
      <c r="H80" t="s">
        <v>6</v>
      </c>
      <c r="I80" s="2">
        <v>9.4560499999999997E-5</v>
      </c>
      <c r="J80" s="3">
        <f t="shared" si="14"/>
        <v>1.6979585460409007E-3</v>
      </c>
      <c r="AN80">
        <f t="shared" si="13"/>
        <v>0</v>
      </c>
      <c r="AO80">
        <f t="shared" si="10"/>
        <v>0</v>
      </c>
      <c r="AP80">
        <f t="shared" si="11"/>
        <v>3</v>
      </c>
      <c r="AQ80">
        <f t="shared" si="12"/>
        <v>68</v>
      </c>
      <c r="AR80">
        <f t="shared" ca="1" si="9"/>
        <v>1.2765800000000001E-2</v>
      </c>
    </row>
    <row r="81" spans="1:44" ht="15" x14ac:dyDescent="0.2">
      <c r="A81" s="5" t="s">
        <v>60</v>
      </c>
      <c r="B81" t="s">
        <v>3</v>
      </c>
      <c r="C81">
        <v>8</v>
      </c>
      <c r="D81" t="s">
        <v>4</v>
      </c>
      <c r="E81" s="2">
        <v>-7.9146499999999999E-4</v>
      </c>
      <c r="F81" t="s">
        <v>5</v>
      </c>
      <c r="G81">
        <v>-0.106391</v>
      </c>
      <c r="H81" t="s">
        <v>6</v>
      </c>
      <c r="I81" s="2">
        <v>8.4204500000000003E-5</v>
      </c>
      <c r="J81" s="3">
        <f t="shared" si="14"/>
        <v>1.971148331519131E-3</v>
      </c>
      <c r="AN81">
        <f t="shared" si="13"/>
        <v>1</v>
      </c>
      <c r="AO81">
        <f t="shared" si="10"/>
        <v>1</v>
      </c>
      <c r="AP81">
        <f t="shared" si="11"/>
        <v>3.25</v>
      </c>
      <c r="AQ81">
        <f t="shared" si="12"/>
        <v>68</v>
      </c>
      <c r="AR81">
        <f t="shared" ca="1" si="9"/>
        <v>1.2765800000000001E-2</v>
      </c>
    </row>
    <row r="82" spans="1:44" ht="15" x14ac:dyDescent="0.2">
      <c r="A82" s="5" t="s">
        <v>60</v>
      </c>
      <c r="B82" t="s">
        <v>3</v>
      </c>
      <c r="C82">
        <v>9</v>
      </c>
      <c r="D82" t="s">
        <v>4</v>
      </c>
      <c r="E82">
        <v>9.7014300000000003E-4</v>
      </c>
      <c r="F82" t="s">
        <v>5</v>
      </c>
      <c r="G82">
        <v>7.6914499999999997E-2</v>
      </c>
      <c r="H82" t="s">
        <v>6</v>
      </c>
      <c r="I82" s="2">
        <v>7.4618100000000003E-5</v>
      </c>
      <c r="J82" s="3">
        <f t="shared" si="14"/>
        <v>2.2689031936340169E-3</v>
      </c>
    </row>
    <row r="83" spans="1:44" ht="15" x14ac:dyDescent="0.2">
      <c r="A83" s="5" t="s">
        <v>60</v>
      </c>
      <c r="B83" t="s">
        <v>3</v>
      </c>
      <c r="C83">
        <v>10</v>
      </c>
      <c r="D83" t="s">
        <v>4</v>
      </c>
      <c r="E83">
        <v>1.84874E-3</v>
      </c>
      <c r="F83" t="s">
        <v>5</v>
      </c>
      <c r="G83">
        <v>3.6341600000000002E-2</v>
      </c>
      <c r="H83" t="s">
        <v>6</v>
      </c>
      <c r="I83" s="2">
        <v>6.7186000000000004E-5</v>
      </c>
      <c r="J83" s="3">
        <f t="shared" si="14"/>
        <v>2.6501680367314096E-3</v>
      </c>
    </row>
    <row r="84" spans="1:44" ht="15" x14ac:dyDescent="0.2">
      <c r="A84" s="5" t="s">
        <v>60</v>
      </c>
      <c r="B84" t="s">
        <v>3</v>
      </c>
      <c r="C84">
        <v>11</v>
      </c>
      <c r="D84" t="s">
        <v>4</v>
      </c>
      <c r="E84">
        <v>2.3027400000000002E-3</v>
      </c>
      <c r="F84" t="s">
        <v>5</v>
      </c>
      <c r="G84">
        <v>2.6250200000000001E-2</v>
      </c>
      <c r="H84" t="s">
        <v>6</v>
      </c>
      <c r="I84" s="2">
        <v>6.04473E-5</v>
      </c>
      <c r="J84" s="3">
        <f t="shared" si="14"/>
        <v>3.0852264897282124E-3</v>
      </c>
    </row>
    <row r="85" spans="1:44" ht="15" x14ac:dyDescent="0.2">
      <c r="A85" s="5" t="s">
        <v>60</v>
      </c>
      <c r="B85" t="s">
        <v>3</v>
      </c>
      <c r="C85">
        <v>12</v>
      </c>
      <c r="D85" t="s">
        <v>4</v>
      </c>
      <c r="E85">
        <v>2.4560300000000001E-3</v>
      </c>
      <c r="F85" t="s">
        <v>5</v>
      </c>
      <c r="G85">
        <v>2.1528599999999998E-2</v>
      </c>
      <c r="H85" t="s">
        <v>6</v>
      </c>
      <c r="I85" s="2">
        <v>5.2874899999999998E-5</v>
      </c>
      <c r="J85" s="3">
        <f t="shared" si="14"/>
        <v>3.4852154081417425E-3</v>
      </c>
    </row>
    <row r="86" spans="1:44" ht="15" x14ac:dyDescent="0.2">
      <c r="A86" s="5" t="s">
        <v>60</v>
      </c>
      <c r="B86" t="s">
        <v>3</v>
      </c>
      <c r="C86">
        <v>13</v>
      </c>
      <c r="D86" t="s">
        <v>4</v>
      </c>
      <c r="E86">
        <v>2.3811499999999998E-3</v>
      </c>
      <c r="F86" t="s">
        <v>5</v>
      </c>
      <c r="G86">
        <v>1.9430200000000002E-2</v>
      </c>
      <c r="H86" t="s">
        <v>6</v>
      </c>
      <c r="I86" s="2">
        <v>4.6266200000000001E-5</v>
      </c>
      <c r="J86" s="3">
        <f t="shared" si="14"/>
        <v>3.9374148965141617E-3</v>
      </c>
    </row>
    <row r="87" spans="1:44" ht="15" x14ac:dyDescent="0.2">
      <c r="A87" s="5" t="s">
        <v>60</v>
      </c>
      <c r="B87" t="s">
        <v>3</v>
      </c>
      <c r="C87">
        <v>14</v>
      </c>
      <c r="D87" t="s">
        <v>4</v>
      </c>
      <c r="E87">
        <v>2.1867800000000001E-3</v>
      </c>
      <c r="F87" t="s">
        <v>5</v>
      </c>
      <c r="G87">
        <v>1.8548800000000001E-2</v>
      </c>
      <c r="H87" t="s">
        <v>6</v>
      </c>
      <c r="I87" s="2">
        <v>4.0562200000000003E-5</v>
      </c>
      <c r="J87" s="3">
        <f t="shared" si="14"/>
        <v>4.4516463942632194E-3</v>
      </c>
    </row>
    <row r="88" spans="1:44" ht="15" x14ac:dyDescent="0.2">
      <c r="A88" s="5" t="s">
        <v>60</v>
      </c>
      <c r="B88" t="s">
        <v>3</v>
      </c>
      <c r="C88">
        <v>15</v>
      </c>
      <c r="D88" t="s">
        <v>4</v>
      </c>
      <c r="E88">
        <v>1.9789400000000002E-3</v>
      </c>
      <c r="F88" t="s">
        <v>5</v>
      </c>
      <c r="G88">
        <v>1.82586E-2</v>
      </c>
      <c r="H88" t="s">
        <v>6</v>
      </c>
      <c r="I88" s="2">
        <v>3.6132700000000001E-5</v>
      </c>
      <c r="J88" s="3">
        <f t="shared" si="14"/>
        <v>5.1358635011378223E-3</v>
      </c>
    </row>
    <row r="89" spans="1:44" ht="15" x14ac:dyDescent="0.2">
      <c r="A89" s="5" t="s">
        <v>60</v>
      </c>
      <c r="B89" t="s">
        <v>3</v>
      </c>
      <c r="C89">
        <v>16</v>
      </c>
      <c r="D89" t="s">
        <v>4</v>
      </c>
      <c r="E89">
        <v>1.66343E-3</v>
      </c>
      <c r="F89" t="s">
        <v>5</v>
      </c>
      <c r="G89">
        <v>1.9281099999999999E-2</v>
      </c>
      <c r="H89" t="s">
        <v>6</v>
      </c>
      <c r="I89" s="2">
        <v>3.2072800000000002E-5</v>
      </c>
      <c r="J89" s="3">
        <f t="shared" si="14"/>
        <v>5.9035488146075695E-3</v>
      </c>
    </row>
    <row r="90" spans="1:44" ht="15" x14ac:dyDescent="0.2">
      <c r="A90" s="5" t="s">
        <v>60</v>
      </c>
      <c r="B90" t="s">
        <v>3</v>
      </c>
      <c r="C90">
        <v>17</v>
      </c>
      <c r="D90" t="s">
        <v>4</v>
      </c>
      <c r="E90">
        <v>1.42673E-3</v>
      </c>
      <c r="F90" t="s">
        <v>5</v>
      </c>
      <c r="G90">
        <v>1.9628199999999998E-2</v>
      </c>
      <c r="H90" t="s">
        <v>6</v>
      </c>
      <c r="I90" s="2">
        <v>2.8004199999999999E-5</v>
      </c>
      <c r="J90" s="3">
        <f t="shared" si="14"/>
        <v>6.7334298313528797E-3</v>
      </c>
    </row>
    <row r="91" spans="1:44" ht="15" x14ac:dyDescent="0.2">
      <c r="A91" s="5" t="s">
        <v>60</v>
      </c>
      <c r="B91" t="s">
        <v>3</v>
      </c>
      <c r="C91">
        <v>18</v>
      </c>
      <c r="D91" t="s">
        <v>4</v>
      </c>
      <c r="E91">
        <v>1.20145E-3</v>
      </c>
      <c r="F91" t="s">
        <v>5</v>
      </c>
      <c r="G91">
        <v>2.02098E-2</v>
      </c>
      <c r="H91" t="s">
        <v>6</v>
      </c>
      <c r="I91" s="2">
        <v>2.42811E-5</v>
      </c>
      <c r="J91" s="3">
        <f t="shared" si="14"/>
        <v>7.7603911980440102E-3</v>
      </c>
    </row>
    <row r="92" spans="1:44" ht="15" x14ac:dyDescent="0.2">
      <c r="A92" s="5" t="s">
        <v>60</v>
      </c>
      <c r="B92" t="s">
        <v>3</v>
      </c>
      <c r="C92">
        <v>19</v>
      </c>
      <c r="D92" t="s">
        <v>4</v>
      </c>
      <c r="E92">
        <v>9.3284800000000001E-4</v>
      </c>
      <c r="F92" t="s">
        <v>5</v>
      </c>
      <c r="G92">
        <v>2.1286699999999999E-2</v>
      </c>
      <c r="H92" t="s">
        <v>6</v>
      </c>
      <c r="I92" s="2">
        <v>1.98573E-5</v>
      </c>
      <c r="J92" s="3">
        <f t="shared" si="14"/>
        <v>8.7355487515177101E-3</v>
      </c>
    </row>
    <row r="93" spans="1:44" x14ac:dyDescent="0.15">
      <c r="J93" s="3"/>
    </row>
    <row r="94" spans="1:44" x14ac:dyDescent="0.15">
      <c r="A94" t="s">
        <v>18</v>
      </c>
      <c r="J94" s="3"/>
    </row>
    <row r="95" spans="1:4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-4.7026499999999999E-2</v>
      </c>
      <c r="M95">
        <f>E73*20</f>
        <v>-0.94052999999999998</v>
      </c>
      <c r="N95">
        <f>M95/I50</f>
        <v>20.009573653306131</v>
      </c>
    </row>
    <row r="96" spans="1:4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15">$F$71*E74</f>
        <v>-5.8201099999999999E-2</v>
      </c>
      <c r="M96">
        <f t="shared" ref="M96:M114" si="16">E74*20</f>
        <v>-1.1640219999999999</v>
      </c>
      <c r="N96">
        <f t="shared" ref="N96:N114" si="17">M96/I51</f>
        <v>20.039285898738097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15"/>
        <v>-4.6170000000000003E-2</v>
      </c>
      <c r="M97">
        <f t="shared" si="16"/>
        <v>-0.9234</v>
      </c>
      <c r="N97">
        <f t="shared" si="17"/>
        <v>19.957638108411871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15"/>
        <v>-3.2708500000000001E-2</v>
      </c>
      <c r="M98">
        <f t="shared" si="16"/>
        <v>-0.65417000000000003</v>
      </c>
      <c r="N98">
        <f t="shared" si="17"/>
        <v>19.849197439087305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15"/>
        <v>-2.18135E-2</v>
      </c>
      <c r="M99">
        <f t="shared" si="16"/>
        <v>-0.43626999999999999</v>
      </c>
      <c r="N99">
        <f t="shared" si="17"/>
        <v>19.964762950759646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15"/>
        <v>-1.3413700000000001E-2</v>
      </c>
      <c r="M100">
        <f t="shared" si="16"/>
        <v>-0.26827400000000001</v>
      </c>
      <c r="N100">
        <f t="shared" si="17"/>
        <v>19.884668124374603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15"/>
        <v>-7.41013E-3</v>
      </c>
      <c r="M101">
        <f t="shared" si="16"/>
        <v>-0.14820259999999999</v>
      </c>
      <c r="N101">
        <f t="shared" si="17"/>
        <v>19.774056679297654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15"/>
        <v>-3.3698700000000001E-3</v>
      </c>
      <c r="M102">
        <f t="shared" si="16"/>
        <v>-6.7397399999999996E-2</v>
      </c>
      <c r="N102">
        <f t="shared" si="17"/>
        <v>19.524725513485361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15"/>
        <v>-7.9146499999999999E-4</v>
      </c>
      <c r="M103">
        <f t="shared" si="16"/>
        <v>-1.5829300000000001E-2</v>
      </c>
      <c r="N103">
        <f t="shared" si="17"/>
        <v>19.374908200734435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15"/>
        <v>9.7014300000000003E-4</v>
      </c>
      <c r="M104">
        <f t="shared" si="16"/>
        <v>1.9402860000000001E-2</v>
      </c>
      <c r="N104">
        <f t="shared" si="17"/>
        <v>23.03830444075038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15"/>
        <v>1.84874E-3</v>
      </c>
      <c r="M105">
        <f t="shared" si="16"/>
        <v>3.6974800000000002E-2</v>
      </c>
      <c r="N105">
        <f t="shared" si="17"/>
        <v>20.928737193637861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15"/>
        <v>2.3027400000000002E-3</v>
      </c>
      <c r="M106">
        <f t="shared" si="16"/>
        <v>4.6054800000000007E-2</v>
      </c>
      <c r="N106">
        <f t="shared" si="17"/>
        <v>20.581311167716866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15"/>
        <v>2.4560300000000001E-3</v>
      </c>
      <c r="M107">
        <f t="shared" si="16"/>
        <v>4.91206E-2</v>
      </c>
      <c r="N107">
        <f t="shared" si="17"/>
        <v>20.420969485324697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15"/>
        <v>2.3811499999999998E-3</v>
      </c>
      <c r="M108">
        <f t="shared" si="16"/>
        <v>4.7622999999999999E-2</v>
      </c>
      <c r="N108">
        <f t="shared" si="17"/>
        <v>20.124406806877875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15"/>
        <v>2.1867800000000001E-3</v>
      </c>
      <c r="M109">
        <f t="shared" si="16"/>
        <v>4.3735599999999999E-2</v>
      </c>
      <c r="N109">
        <f t="shared" si="17"/>
        <v>19.679976961221051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15"/>
        <v>1.9789400000000002E-3</v>
      </c>
      <c r="M110">
        <f t="shared" si="16"/>
        <v>3.9578800000000004E-2</v>
      </c>
      <c r="N110">
        <f t="shared" si="17"/>
        <v>19.897543147003965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15"/>
        <v>1.66343E-3</v>
      </c>
      <c r="M111">
        <f t="shared" si="16"/>
        <v>3.3268600000000002E-2</v>
      </c>
      <c r="N111">
        <f t="shared" si="17"/>
        <v>18.982859360021916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15"/>
        <v>1.42673E-3</v>
      </c>
      <c r="M112">
        <f t="shared" si="16"/>
        <v>2.85346E-2</v>
      </c>
      <c r="N112">
        <f t="shared" si="17"/>
        <v>19.064627554735999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15"/>
        <v>1.20145E-3</v>
      </c>
      <c r="M113">
        <f t="shared" si="16"/>
        <v>2.4028999999999998E-2</v>
      </c>
      <c r="N113">
        <f t="shared" si="17"/>
        <v>19.490769280685249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15"/>
        <v>9.3284800000000001E-4</v>
      </c>
      <c r="M114">
        <f t="shared" si="16"/>
        <v>1.865696E-2</v>
      </c>
      <c r="N114">
        <f t="shared" si="17"/>
        <v>19.35248843432981</v>
      </c>
    </row>
    <row r="116" spans="1:14" x14ac:dyDescent="0.15">
      <c r="A116" t="s">
        <v>21</v>
      </c>
    </row>
    <row r="117" spans="1:14" ht="15" x14ac:dyDescent="0.2">
      <c r="A117" s="5" t="s">
        <v>60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8">G117*0.5/4/PI()</f>
        <v>1.3982557525338465E-2</v>
      </c>
    </row>
    <row r="118" spans="1:14" ht="15" x14ac:dyDescent="0.2">
      <c r="A118" s="5" t="s">
        <v>60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8"/>
        <v>8.202447879598557E-3</v>
      </c>
    </row>
    <row r="119" spans="1:14" ht="15" x14ac:dyDescent="0.2">
      <c r="A119" s="5" t="s">
        <v>60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8"/>
        <v>5.3190775643384607E-3</v>
      </c>
    </row>
    <row r="120" spans="1:14" ht="15" x14ac:dyDescent="0.2">
      <c r="A120" s="5" t="s">
        <v>60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8"/>
        <v>3.5868948468299319E-3</v>
      </c>
    </row>
    <row r="121" spans="1:14" ht="15" x14ac:dyDescent="0.2">
      <c r="A121" s="5" t="s">
        <v>60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8"/>
        <v>2.4764111257741185E-3</v>
      </c>
    </row>
    <row r="122" spans="1:14" ht="15" x14ac:dyDescent="0.2">
      <c r="A122" s="5" t="s">
        <v>60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8"/>
        <v>1.7374069785155207E-3</v>
      </c>
    </row>
    <row r="123" spans="1:14" ht="15" x14ac:dyDescent="0.2">
      <c r="A123" s="5" t="s">
        <v>60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8"/>
        <v>1.2334667244564982E-3</v>
      </c>
    </row>
    <row r="124" spans="1:14" ht="15" x14ac:dyDescent="0.2">
      <c r="A124" s="5" t="s">
        <v>60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8"/>
        <v>8.8378342011571757E-4</v>
      </c>
    </row>
    <row r="125" spans="1:14" ht="15" x14ac:dyDescent="0.2">
      <c r="A125" s="5" t="s">
        <v>60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8"/>
        <v>6.3792484290093492E-4</v>
      </c>
    </row>
    <row r="126" spans="1:14" ht="15" x14ac:dyDescent="0.2">
      <c r="A126" s="5" t="s">
        <v>60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8"/>
        <v>4.6326820835188893E-4</v>
      </c>
    </row>
    <row r="127" spans="1:14" ht="15" x14ac:dyDescent="0.2">
      <c r="A127" s="5" t="s">
        <v>60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8"/>
        <v>3.3815610969999236E-4</v>
      </c>
    </row>
    <row r="128" spans="1:14" ht="15" x14ac:dyDescent="0.2">
      <c r="A128" s="5" t="s">
        <v>60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8"/>
        <v>2.4791088020595262E-4</v>
      </c>
    </row>
    <row r="129" spans="1:10" ht="15" x14ac:dyDescent="0.2">
      <c r="A129" s="5" t="s">
        <v>60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8"/>
        <v>1.8243771971680869E-4</v>
      </c>
    </row>
    <row r="130" spans="1:10" ht="15" x14ac:dyDescent="0.2">
      <c r="A130" s="5" t="s">
        <v>60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8"/>
        <v>1.3470038819846789E-4</v>
      </c>
    </row>
    <row r="131" spans="1:10" ht="15" x14ac:dyDescent="0.2">
      <c r="A131" s="5" t="s">
        <v>60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8"/>
        <v>9.9745188047194923E-5</v>
      </c>
    </row>
    <row r="132" spans="1:10" ht="15" x14ac:dyDescent="0.2">
      <c r="A132" s="5" t="s">
        <v>60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8"/>
        <v>7.4053601358585721E-5</v>
      </c>
    </row>
    <row r="133" spans="1:10" ht="15" x14ac:dyDescent="0.2">
      <c r="A133" s="5" t="s">
        <v>60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8"/>
        <v>5.5107796932926496E-5</v>
      </c>
    </row>
    <row r="134" spans="1:10" ht="15" x14ac:dyDescent="0.2">
      <c r="A134" s="5" t="s">
        <v>60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8"/>
        <v>4.1095397855758293E-5</v>
      </c>
    </row>
    <row r="135" spans="1:10" ht="15" x14ac:dyDescent="0.2">
      <c r="A135" s="5" t="s">
        <v>60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8"/>
        <v>3.0704728663589268E-5</v>
      </c>
    </row>
    <row r="136" spans="1:10" ht="15" x14ac:dyDescent="0.2">
      <c r="A136" s="5" t="s">
        <v>60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8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ht="15" x14ac:dyDescent="0.2">
      <c r="A140" s="5" t="s">
        <v>60</v>
      </c>
      <c r="B140" t="s">
        <v>3</v>
      </c>
      <c r="C140">
        <v>0</v>
      </c>
      <c r="D140" t="s">
        <v>4</v>
      </c>
      <c r="E140">
        <v>0.10741299999999999</v>
      </c>
      <c r="F140" t="s">
        <v>5</v>
      </c>
      <c r="G140">
        <v>2.7673299999999998E-4</v>
      </c>
      <c r="H140" t="s">
        <v>6</v>
      </c>
      <c r="I140" s="2">
        <v>2.97248E-5</v>
      </c>
      <c r="J140" s="3">
        <f t="shared" ref="J140:J159" si="19">I140/E5</f>
        <v>6.4929521779113637E-5</v>
      </c>
    </row>
    <row r="141" spans="1:10" ht="15" x14ac:dyDescent="0.2">
      <c r="A141" s="5" t="s">
        <v>60</v>
      </c>
      <c r="B141" t="s">
        <v>3</v>
      </c>
      <c r="C141">
        <v>1</v>
      </c>
      <c r="D141" t="s">
        <v>4</v>
      </c>
      <c r="E141">
        <v>0.10753600000000001</v>
      </c>
      <c r="F141" t="s">
        <v>5</v>
      </c>
      <c r="G141">
        <v>2.8561100000000001E-4</v>
      </c>
      <c r="H141" t="s">
        <v>6</v>
      </c>
      <c r="I141" s="2">
        <v>3.0713400000000003E-5</v>
      </c>
      <c r="J141" s="3">
        <f t="shared" si="19"/>
        <v>9.796000382738496E-5</v>
      </c>
    </row>
    <row r="142" spans="1:10" ht="15" x14ac:dyDescent="0.2">
      <c r="A142" s="5" t="s">
        <v>60</v>
      </c>
      <c r="B142" t="s">
        <v>3</v>
      </c>
      <c r="C142">
        <v>2</v>
      </c>
      <c r="D142" t="s">
        <v>4</v>
      </c>
      <c r="E142">
        <v>9.3697199999999994E-2</v>
      </c>
      <c r="F142" t="s">
        <v>5</v>
      </c>
      <c r="G142">
        <v>3.0715199999999999E-4</v>
      </c>
      <c r="H142" t="s">
        <v>6</v>
      </c>
      <c r="I142" s="2">
        <v>2.8779300000000001E-5</v>
      </c>
      <c r="J142" s="3">
        <f t="shared" si="19"/>
        <v>1.2661261229553634E-4</v>
      </c>
    </row>
    <row r="143" spans="1:10" ht="15" x14ac:dyDescent="0.2">
      <c r="A143" s="5" t="s">
        <v>60</v>
      </c>
      <c r="B143" t="s">
        <v>3</v>
      </c>
      <c r="C143">
        <v>3</v>
      </c>
      <c r="D143" t="s">
        <v>4</v>
      </c>
      <c r="E143">
        <v>7.8329700000000002E-2</v>
      </c>
      <c r="F143" t="s">
        <v>5</v>
      </c>
      <c r="G143">
        <v>3.3410299999999998E-4</v>
      </c>
      <c r="H143" t="s">
        <v>6</v>
      </c>
      <c r="I143" s="2">
        <v>2.6170199999999999E-5</v>
      </c>
      <c r="J143" s="3">
        <f t="shared" si="19"/>
        <v>1.5537361815310449E-4</v>
      </c>
    </row>
    <row r="144" spans="1:10" ht="15" x14ac:dyDescent="0.2">
      <c r="A144" s="5" t="s">
        <v>60</v>
      </c>
      <c r="B144" t="s">
        <v>3</v>
      </c>
      <c r="C144">
        <v>4</v>
      </c>
      <c r="D144" t="s">
        <v>4</v>
      </c>
      <c r="E144">
        <v>6.4160999999999996E-2</v>
      </c>
      <c r="F144" t="s">
        <v>5</v>
      </c>
      <c r="G144">
        <v>3.7391600000000002E-4</v>
      </c>
      <c r="H144" t="s">
        <v>6</v>
      </c>
      <c r="I144" s="2">
        <v>2.3990800000000001E-5</v>
      </c>
      <c r="J144" s="3">
        <f t="shared" si="19"/>
        <v>1.8979612825644965E-4</v>
      </c>
    </row>
    <row r="145" spans="1:10" ht="15" x14ac:dyDescent="0.2">
      <c r="A145" s="5" t="s">
        <v>60</v>
      </c>
      <c r="B145" t="s">
        <v>3</v>
      </c>
      <c r="C145">
        <v>5</v>
      </c>
      <c r="D145" t="s">
        <v>4</v>
      </c>
      <c r="E145">
        <v>5.20201E-2</v>
      </c>
      <c r="F145" t="s">
        <v>5</v>
      </c>
      <c r="G145">
        <v>4.15692E-4</v>
      </c>
      <c r="H145" t="s">
        <v>6</v>
      </c>
      <c r="I145" s="2">
        <v>2.1624299999999999E-5</v>
      </c>
      <c r="J145" s="3">
        <f t="shared" si="19"/>
        <v>2.260832745236415E-4</v>
      </c>
    </row>
    <row r="146" spans="1:10" ht="15" x14ac:dyDescent="0.2">
      <c r="A146" s="5" t="s">
        <v>60</v>
      </c>
      <c r="B146" t="s">
        <v>3</v>
      </c>
      <c r="C146">
        <v>6</v>
      </c>
      <c r="D146" t="s">
        <v>4</v>
      </c>
      <c r="E146">
        <v>4.1834299999999998E-2</v>
      </c>
      <c r="F146" t="s">
        <v>5</v>
      </c>
      <c r="G146">
        <v>4.6800200000000002E-4</v>
      </c>
      <c r="H146" t="s">
        <v>6</v>
      </c>
      <c r="I146" s="2">
        <v>1.9578499999999999E-5</v>
      </c>
      <c r="J146" s="3">
        <f t="shared" si="19"/>
        <v>2.6876044992683331E-4</v>
      </c>
    </row>
    <row r="147" spans="1:10" ht="15" x14ac:dyDescent="0.2">
      <c r="A147" s="5" t="s">
        <v>60</v>
      </c>
      <c r="B147" t="s">
        <v>3</v>
      </c>
      <c r="C147">
        <v>7</v>
      </c>
      <c r="D147" t="s">
        <v>4</v>
      </c>
      <c r="E147">
        <v>3.3495700000000003E-2</v>
      </c>
      <c r="F147" t="s">
        <v>5</v>
      </c>
      <c r="G147">
        <v>5.2098200000000002E-4</v>
      </c>
      <c r="H147" t="s">
        <v>6</v>
      </c>
      <c r="I147" s="2">
        <v>1.7450599999999999E-5</v>
      </c>
      <c r="J147" s="3">
        <f t="shared" si="19"/>
        <v>3.1334854832135346E-4</v>
      </c>
    </row>
    <row r="148" spans="1:10" ht="15" x14ac:dyDescent="0.2">
      <c r="A148" s="5" t="s">
        <v>60</v>
      </c>
      <c r="B148" t="s">
        <v>3</v>
      </c>
      <c r="C148">
        <v>8</v>
      </c>
      <c r="D148" t="s">
        <v>4</v>
      </c>
      <c r="E148">
        <v>2.6721999999999999E-2</v>
      </c>
      <c r="F148" t="s">
        <v>5</v>
      </c>
      <c r="G148">
        <v>5.8436299999999996E-4</v>
      </c>
      <c r="H148" t="s">
        <v>6</v>
      </c>
      <c r="I148" s="2">
        <v>1.5615299999999999E-5</v>
      </c>
      <c r="J148" s="3">
        <f t="shared" si="19"/>
        <v>3.6553952034832683E-4</v>
      </c>
    </row>
    <row r="149" spans="1:10" ht="15" x14ac:dyDescent="0.2">
      <c r="A149" s="5" t="s">
        <v>60</v>
      </c>
      <c r="B149" t="s">
        <v>3</v>
      </c>
      <c r="C149">
        <v>9</v>
      </c>
      <c r="D149" t="s">
        <v>4</v>
      </c>
      <c r="E149">
        <v>2.1261800000000001E-2</v>
      </c>
      <c r="F149" t="s">
        <v>5</v>
      </c>
      <c r="G149">
        <v>6.5217599999999997E-4</v>
      </c>
      <c r="H149" t="s">
        <v>6</v>
      </c>
      <c r="I149" s="2">
        <v>1.38665E-5</v>
      </c>
      <c r="J149" s="3">
        <f t="shared" si="19"/>
        <v>4.2163692367570458E-4</v>
      </c>
    </row>
    <row r="150" spans="1:10" ht="15" x14ac:dyDescent="0.2">
      <c r="A150" s="5" t="s">
        <v>60</v>
      </c>
      <c r="B150" t="s">
        <v>3</v>
      </c>
      <c r="C150">
        <v>10</v>
      </c>
      <c r="D150" t="s">
        <v>4</v>
      </c>
      <c r="E150">
        <v>1.6883499999999999E-2</v>
      </c>
      <c r="F150" t="s">
        <v>5</v>
      </c>
      <c r="G150">
        <v>7.2962500000000002E-4</v>
      </c>
      <c r="H150" t="s">
        <v>6</v>
      </c>
      <c r="I150" s="2">
        <v>1.2318699999999999E-5</v>
      </c>
      <c r="J150" s="3">
        <f t="shared" si="19"/>
        <v>4.8591410404077062E-4</v>
      </c>
    </row>
    <row r="151" spans="1:10" ht="15" x14ac:dyDescent="0.2">
      <c r="A151" s="5" t="s">
        <v>60</v>
      </c>
      <c r="B151" t="s">
        <v>3</v>
      </c>
      <c r="C151">
        <v>11</v>
      </c>
      <c r="D151" t="s">
        <v>4</v>
      </c>
      <c r="E151">
        <v>1.33724E-2</v>
      </c>
      <c r="F151" t="s">
        <v>5</v>
      </c>
      <c r="G151">
        <v>8.3411800000000001E-4</v>
      </c>
      <c r="H151" t="s">
        <v>6</v>
      </c>
      <c r="I151" s="2">
        <v>1.11541E-5</v>
      </c>
      <c r="J151" s="3">
        <f t="shared" si="19"/>
        <v>5.6930458083450308E-4</v>
      </c>
    </row>
    <row r="152" spans="1:10" ht="15" x14ac:dyDescent="0.2">
      <c r="A152" s="5" t="s">
        <v>60</v>
      </c>
      <c r="B152" t="s">
        <v>3</v>
      </c>
      <c r="C152">
        <v>12</v>
      </c>
      <c r="D152" t="s">
        <v>4</v>
      </c>
      <c r="E152">
        <v>1.05834E-2</v>
      </c>
      <c r="F152" t="s">
        <v>5</v>
      </c>
      <c r="G152">
        <v>9.0994399999999999E-4</v>
      </c>
      <c r="H152" t="s">
        <v>6</v>
      </c>
      <c r="I152" s="2">
        <v>9.6302999999999999E-6</v>
      </c>
      <c r="J152" s="3">
        <f t="shared" si="19"/>
        <v>6.3477510018983339E-4</v>
      </c>
    </row>
    <row r="153" spans="1:10" ht="15" x14ac:dyDescent="0.2">
      <c r="A153" s="5" t="s">
        <v>60</v>
      </c>
      <c r="B153" t="s">
        <v>3</v>
      </c>
      <c r="C153">
        <v>13</v>
      </c>
      <c r="D153" t="s">
        <v>4</v>
      </c>
      <c r="E153">
        <v>8.3677100000000004E-3</v>
      </c>
      <c r="F153" t="s">
        <v>5</v>
      </c>
      <c r="G153">
        <v>1.0745100000000001E-3</v>
      </c>
      <c r="H153" t="s">
        <v>6</v>
      </c>
      <c r="I153" s="2">
        <v>8.9911900000000006E-6</v>
      </c>
      <c r="J153" s="3">
        <f t="shared" si="19"/>
        <v>7.6518161083878003E-4</v>
      </c>
    </row>
    <row r="154" spans="1:10" ht="15" x14ac:dyDescent="0.2">
      <c r="A154" s="5" t="s">
        <v>60</v>
      </c>
      <c r="B154" t="s">
        <v>3</v>
      </c>
      <c r="C154">
        <v>14</v>
      </c>
      <c r="D154" t="s">
        <v>4</v>
      </c>
      <c r="E154">
        <v>6.5912200000000001E-3</v>
      </c>
      <c r="F154" t="s">
        <v>5</v>
      </c>
      <c r="G154">
        <v>1.1790500000000001E-3</v>
      </c>
      <c r="H154" t="s">
        <v>6</v>
      </c>
      <c r="I154" s="2">
        <v>7.7713800000000001E-6</v>
      </c>
      <c r="J154" s="3">
        <f t="shared" si="19"/>
        <v>8.5289840677895421E-4</v>
      </c>
    </row>
    <row r="155" spans="1:10" ht="15" x14ac:dyDescent="0.2">
      <c r="A155" s="5" t="s">
        <v>60</v>
      </c>
      <c r="B155" t="s">
        <v>3</v>
      </c>
      <c r="C155">
        <v>15</v>
      </c>
      <c r="D155" t="s">
        <v>4</v>
      </c>
      <c r="E155">
        <v>5.1756600000000003E-3</v>
      </c>
      <c r="F155" t="s">
        <v>5</v>
      </c>
      <c r="G155">
        <v>1.3603899999999999E-3</v>
      </c>
      <c r="H155" t="s">
        <v>6</v>
      </c>
      <c r="I155" s="2">
        <v>7.0408899999999999E-6</v>
      </c>
      <c r="J155" s="3">
        <f t="shared" si="19"/>
        <v>1.0007846069218819E-3</v>
      </c>
    </row>
    <row r="156" spans="1:10" ht="15" x14ac:dyDescent="0.2">
      <c r="A156" s="5" t="s">
        <v>60</v>
      </c>
      <c r="B156" t="s">
        <v>3</v>
      </c>
      <c r="C156">
        <v>16</v>
      </c>
      <c r="D156" t="s">
        <v>4</v>
      </c>
      <c r="E156">
        <v>4.0401100000000004E-3</v>
      </c>
      <c r="F156" t="s">
        <v>5</v>
      </c>
      <c r="G156">
        <v>1.5615799999999999E-3</v>
      </c>
      <c r="H156" t="s">
        <v>6</v>
      </c>
      <c r="I156" s="2">
        <v>6.30895E-6</v>
      </c>
      <c r="J156" s="3">
        <f t="shared" si="19"/>
        <v>1.1612704314533943E-3</v>
      </c>
    </row>
    <row r="157" spans="1:10" ht="15" x14ac:dyDescent="0.2">
      <c r="A157" s="5" t="s">
        <v>60</v>
      </c>
      <c r="B157" t="s">
        <v>3</v>
      </c>
      <c r="C157">
        <v>17</v>
      </c>
      <c r="D157" t="s">
        <v>4</v>
      </c>
      <c r="E157">
        <v>3.1264299999999999E-3</v>
      </c>
      <c r="F157" t="s">
        <v>5</v>
      </c>
      <c r="G157">
        <v>1.63868E-3</v>
      </c>
      <c r="H157" t="s">
        <v>6</v>
      </c>
      <c r="I157" s="2">
        <v>5.1232299999999999E-6</v>
      </c>
      <c r="J157" s="3">
        <f t="shared" si="19"/>
        <v>1.2318477126603158E-3</v>
      </c>
    </row>
    <row r="158" spans="1:10" ht="15" x14ac:dyDescent="0.2">
      <c r="A158" s="5" t="s">
        <v>60</v>
      </c>
      <c r="B158" t="s">
        <v>3</v>
      </c>
      <c r="C158">
        <v>18</v>
      </c>
      <c r="D158" t="s">
        <v>4</v>
      </c>
      <c r="E158">
        <v>2.37025E-3</v>
      </c>
      <c r="F158" t="s">
        <v>5</v>
      </c>
      <c r="G158">
        <v>1.86199E-3</v>
      </c>
      <c r="H158" t="s">
        <v>6</v>
      </c>
      <c r="I158" s="2">
        <v>4.4133700000000004E-6</v>
      </c>
      <c r="J158" s="3">
        <f t="shared" si="19"/>
        <v>1.410540613963597E-3</v>
      </c>
    </row>
    <row r="159" spans="1:10" ht="15" x14ac:dyDescent="0.2">
      <c r="A159" s="5" t="s">
        <v>60</v>
      </c>
      <c r="B159" t="s">
        <v>3</v>
      </c>
      <c r="C159">
        <v>19</v>
      </c>
      <c r="D159" t="s">
        <v>4</v>
      </c>
      <c r="E159">
        <v>1.7053599999999999E-3</v>
      </c>
      <c r="F159" t="s">
        <v>5</v>
      </c>
      <c r="G159">
        <v>1.9016599999999999E-3</v>
      </c>
      <c r="H159" t="s">
        <v>6</v>
      </c>
      <c r="I159" s="2">
        <v>3.24301E-6</v>
      </c>
      <c r="J159" s="3">
        <f t="shared" si="19"/>
        <v>1.4266527653134843E-3</v>
      </c>
    </row>
    <row r="161" spans="1:4" x14ac:dyDescent="0.15">
      <c r="A161" t="s">
        <v>27</v>
      </c>
    </row>
    <row r="162" spans="1:4" x14ac:dyDescent="0.15">
      <c r="A162" t="s">
        <v>3</v>
      </c>
      <c r="B162">
        <v>0</v>
      </c>
      <c r="C162">
        <f t="shared" ref="C162:C181" si="20">G117+E140</f>
        <v>0.45883299999999999</v>
      </c>
      <c r="D162">
        <f>C162-I230</f>
        <v>-4.5045999999999975E-2</v>
      </c>
    </row>
    <row r="163" spans="1:4" x14ac:dyDescent="0.15">
      <c r="A163" t="s">
        <v>3</v>
      </c>
      <c r="B163">
        <v>1</v>
      </c>
      <c r="C163">
        <f t="shared" si="20"/>
        <v>0.31368600000000002</v>
      </c>
      <c r="D163">
        <f t="shared" ref="D163:D181" si="21">C163-I231</f>
        <v>-5.8176000000000005E-2</v>
      </c>
    </row>
    <row r="164" spans="1:4" x14ac:dyDescent="0.15">
      <c r="A164" t="s">
        <v>3</v>
      </c>
      <c r="B164">
        <v>2</v>
      </c>
      <c r="C164">
        <f t="shared" si="20"/>
        <v>0.22738019999999998</v>
      </c>
      <c r="D164">
        <f t="shared" si="21"/>
        <v>-4.6369800000000017E-2</v>
      </c>
    </row>
    <row r="165" spans="1:4" x14ac:dyDescent="0.15">
      <c r="A165" t="s">
        <v>3</v>
      </c>
      <c r="B165">
        <v>3</v>
      </c>
      <c r="C165">
        <f t="shared" si="20"/>
        <v>0.16847820000000002</v>
      </c>
      <c r="D165">
        <f t="shared" si="21"/>
        <v>-3.3044799999999985E-2</v>
      </c>
    </row>
    <row r="166" spans="1:4" x14ac:dyDescent="0.15">
      <c r="A166" t="s">
        <v>3</v>
      </c>
      <c r="B166">
        <v>4</v>
      </c>
      <c r="C166">
        <f t="shared" si="20"/>
        <v>0.12640000000000001</v>
      </c>
      <c r="D166">
        <f t="shared" si="21"/>
        <v>-2.1953E-2</v>
      </c>
    </row>
    <row r="167" spans="1:4" x14ac:dyDescent="0.15">
      <c r="A167" t="s">
        <v>3</v>
      </c>
      <c r="B167">
        <v>5</v>
      </c>
      <c r="C167">
        <f t="shared" si="20"/>
        <v>9.568589999999999E-2</v>
      </c>
      <c r="D167">
        <f t="shared" si="21"/>
        <v>-1.3525100000000012E-2</v>
      </c>
    </row>
    <row r="168" spans="1:4" x14ac:dyDescent="0.15">
      <c r="A168" t="s">
        <v>3</v>
      </c>
      <c r="B168">
        <v>6</v>
      </c>
      <c r="C168">
        <f t="shared" si="20"/>
        <v>7.2834700000000002E-2</v>
      </c>
      <c r="D168">
        <f t="shared" si="21"/>
        <v>-7.560299999999992E-3</v>
      </c>
    </row>
    <row r="169" spans="1:4" x14ac:dyDescent="0.15">
      <c r="A169" t="s">
        <v>3</v>
      </c>
      <c r="B169">
        <v>7</v>
      </c>
      <c r="C169">
        <f t="shared" si="20"/>
        <v>5.5707600000000003E-2</v>
      </c>
      <c r="D169">
        <f t="shared" si="21"/>
        <v>-3.473899999999995E-3</v>
      </c>
    </row>
    <row r="170" spans="1:4" x14ac:dyDescent="0.15">
      <c r="A170" t="s">
        <v>3</v>
      </c>
      <c r="B170">
        <v>8</v>
      </c>
      <c r="C170">
        <f t="shared" si="20"/>
        <v>4.2754799999999996E-2</v>
      </c>
      <c r="D170">
        <f t="shared" si="21"/>
        <v>-8.0930000000000585E-4</v>
      </c>
    </row>
    <row r="171" spans="1:4" x14ac:dyDescent="0.15">
      <c r="A171" t="s">
        <v>3</v>
      </c>
      <c r="B171">
        <v>9</v>
      </c>
      <c r="C171">
        <f t="shared" si="20"/>
        <v>3.2905000000000004E-2</v>
      </c>
      <c r="D171">
        <f t="shared" si="21"/>
        <v>8.3890000000000353E-4</v>
      </c>
    </row>
    <row r="172" spans="1:4" x14ac:dyDescent="0.15">
      <c r="A172" t="s">
        <v>3</v>
      </c>
      <c r="B172">
        <v>10</v>
      </c>
      <c r="C172">
        <f t="shared" si="20"/>
        <v>2.5382290000000002E-2</v>
      </c>
      <c r="D172">
        <f t="shared" si="21"/>
        <v>1.7818900000000013E-3</v>
      </c>
    </row>
    <row r="173" spans="1:4" x14ac:dyDescent="0.15">
      <c r="A173" t="s">
        <v>3</v>
      </c>
      <c r="B173">
        <v>11</v>
      </c>
      <c r="C173">
        <f t="shared" si="20"/>
        <v>1.9603079999999998E-2</v>
      </c>
      <c r="D173">
        <f t="shared" si="21"/>
        <v>2.2368800000000001E-3</v>
      </c>
    </row>
    <row r="174" spans="1:4" x14ac:dyDescent="0.15">
      <c r="A174" t="s">
        <v>3</v>
      </c>
      <c r="B174">
        <v>12</v>
      </c>
      <c r="C174">
        <f t="shared" si="20"/>
        <v>1.5168559999999999E-2</v>
      </c>
      <c r="D174">
        <f t="shared" si="21"/>
        <v>2.3943599999999999E-3</v>
      </c>
    </row>
    <row r="175" spans="1:4" x14ac:dyDescent="0.15">
      <c r="A175" t="s">
        <v>3</v>
      </c>
      <c r="B175">
        <v>13</v>
      </c>
      <c r="C175">
        <f t="shared" si="20"/>
        <v>1.1753100000000001E-2</v>
      </c>
      <c r="D175">
        <f t="shared" si="21"/>
        <v>2.3629600000000008E-3</v>
      </c>
    </row>
    <row r="176" spans="1:4" x14ac:dyDescent="0.15">
      <c r="A176" t="s">
        <v>3</v>
      </c>
      <c r="B176">
        <v>14</v>
      </c>
      <c r="C176">
        <f t="shared" si="20"/>
        <v>9.0980899999999996E-3</v>
      </c>
      <c r="D176">
        <f t="shared" si="21"/>
        <v>2.2041699999999992E-3</v>
      </c>
    </row>
    <row r="177" spans="1:9" x14ac:dyDescent="0.15">
      <c r="A177" t="s">
        <v>3</v>
      </c>
      <c r="B177">
        <v>15</v>
      </c>
      <c r="C177">
        <f t="shared" si="20"/>
        <v>7.0368300000000009E-3</v>
      </c>
      <c r="D177">
        <f t="shared" si="21"/>
        <v>1.987270000000001E-3</v>
      </c>
    </row>
    <row r="178" spans="1:9" x14ac:dyDescent="0.15">
      <c r="A178" t="s">
        <v>3</v>
      </c>
      <c r="B178">
        <v>16</v>
      </c>
      <c r="C178">
        <f t="shared" si="20"/>
        <v>5.4251200000000003E-3</v>
      </c>
      <c r="D178">
        <f t="shared" si="21"/>
        <v>1.7424600000000004E-3</v>
      </c>
    </row>
    <row r="179" spans="1:9" x14ac:dyDescent="0.15">
      <c r="A179" t="s">
        <v>3</v>
      </c>
      <c r="B179">
        <v>17</v>
      </c>
      <c r="C179">
        <f t="shared" si="20"/>
        <v>4.1592699999999996E-3</v>
      </c>
      <c r="D179">
        <f t="shared" si="21"/>
        <v>1.4952699999999995E-3</v>
      </c>
    </row>
    <row r="180" spans="1:9" x14ac:dyDescent="0.15">
      <c r="A180" t="s">
        <v>3</v>
      </c>
      <c r="B180">
        <v>18</v>
      </c>
      <c r="C180">
        <f t="shared" si="20"/>
        <v>3.1419439999999998E-3</v>
      </c>
      <c r="D180">
        <f t="shared" si="21"/>
        <v>1.2446839999999998E-3</v>
      </c>
    </row>
    <row r="181" spans="1:9" x14ac:dyDescent="0.15">
      <c r="A181" t="s">
        <v>3</v>
      </c>
      <c r="B181">
        <v>19</v>
      </c>
      <c r="C181">
        <f t="shared" si="20"/>
        <v>2.282943E-3</v>
      </c>
      <c r="D181">
        <f t="shared" si="21"/>
        <v>9.6976300000000001E-4</v>
      </c>
    </row>
    <row r="183" spans="1:9" x14ac:dyDescent="0.15">
      <c r="A183" t="s">
        <v>28</v>
      </c>
    </row>
    <row r="184" spans="1:9" ht="15" x14ac:dyDescent="0.2">
      <c r="A184" s="5" t="s">
        <v>60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-3.1290999999999999E-2</v>
      </c>
      <c r="H184" t="s">
        <v>6</v>
      </c>
      <c r="I184" s="2">
        <v>3.4280399999999998E-5</v>
      </c>
    </row>
    <row r="185" spans="1:9" ht="15" x14ac:dyDescent="0.2">
      <c r="A185" s="5" t="s">
        <v>60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-4.0598799999999997E-2</v>
      </c>
      <c r="H185" t="s">
        <v>6</v>
      </c>
      <c r="I185" s="2">
        <v>3.4636099999999999E-5</v>
      </c>
    </row>
    <row r="186" spans="1:9" ht="15" x14ac:dyDescent="0.2">
      <c r="A186" s="5" t="s">
        <v>60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-2.9900900000000001E-2</v>
      </c>
      <c r="H186" t="s">
        <v>6</v>
      </c>
      <c r="I186" s="2">
        <v>3.2088600000000003E-5</v>
      </c>
    </row>
    <row r="187" spans="1:9" ht="15" x14ac:dyDescent="0.2">
      <c r="A187" s="5" t="s">
        <v>60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-1.94053E-2</v>
      </c>
      <c r="H187" t="s">
        <v>6</v>
      </c>
      <c r="I187" s="2">
        <v>2.8473E-5</v>
      </c>
    </row>
    <row r="188" spans="1:9" ht="15" x14ac:dyDescent="0.2">
      <c r="A188" s="5" t="s">
        <v>60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-1.14343E-2</v>
      </c>
      <c r="H188" t="s">
        <v>6</v>
      </c>
      <c r="I188" s="2">
        <v>2.4490200000000001E-5</v>
      </c>
    </row>
    <row r="189" spans="1:9" ht="15" x14ac:dyDescent="0.2">
      <c r="A189" s="5" t="s">
        <v>60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-5.9242699999999997E-3</v>
      </c>
      <c r="H189" t="s">
        <v>6</v>
      </c>
      <c r="I189" s="2">
        <v>2.0904499999999999E-5</v>
      </c>
    </row>
    <row r="190" spans="1:9" ht="15" x14ac:dyDescent="0.2">
      <c r="A190" s="5" t="s">
        <v>60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-2.3367399999999999E-3</v>
      </c>
      <c r="H190" t="s">
        <v>6</v>
      </c>
      <c r="I190" s="2">
        <v>1.7877099999999999E-5</v>
      </c>
    </row>
    <row r="191" spans="1:9" ht="15" x14ac:dyDescent="0.2">
      <c r="A191" s="5" t="s">
        <v>60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-1.2981099999999999E-4</v>
      </c>
      <c r="H191" t="s">
        <v>6</v>
      </c>
      <c r="I191" s="2">
        <v>1.54797E-5</v>
      </c>
    </row>
    <row r="192" spans="1:9" ht="15" x14ac:dyDescent="0.2">
      <c r="A192" s="5" t="s">
        <v>60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1.1327900000000001E-3</v>
      </c>
      <c r="H192" t="s">
        <v>6</v>
      </c>
      <c r="I192" s="2">
        <v>1.4944599999999999E-5</v>
      </c>
    </row>
    <row r="193" spans="1:11" ht="15" x14ac:dyDescent="0.2">
      <c r="A193" s="5" t="s">
        <v>60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1.7737499999999999E-3</v>
      </c>
      <c r="H193" t="s">
        <v>6</v>
      </c>
      <c r="I193" s="2">
        <v>1.37785E-5</v>
      </c>
    </row>
    <row r="194" spans="1:11" ht="15" x14ac:dyDescent="0.2">
      <c r="A194" s="5" t="s">
        <v>60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>
        <v>2.0210200000000001E-3</v>
      </c>
      <c r="H194" t="s">
        <v>6</v>
      </c>
      <c r="I194" s="2">
        <v>1.3472700000000001E-5</v>
      </c>
    </row>
    <row r="195" spans="1:11" ht="15" x14ac:dyDescent="0.2">
      <c r="A195" s="5" t="s">
        <v>60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>
        <v>2.0305900000000001E-3</v>
      </c>
      <c r="H195" t="s">
        <v>6</v>
      </c>
      <c r="I195" s="2">
        <v>1.23822E-5</v>
      </c>
    </row>
    <row r="196" spans="1:11" ht="15" x14ac:dyDescent="0.2">
      <c r="A196" s="5" t="s">
        <v>60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>
        <v>1.90628E-3</v>
      </c>
      <c r="H196" t="s">
        <v>6</v>
      </c>
      <c r="I196" s="2">
        <v>1.19953E-5</v>
      </c>
    </row>
    <row r="197" spans="1:11" ht="15" x14ac:dyDescent="0.2">
      <c r="A197" s="5" t="s">
        <v>60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1.71535E-3</v>
      </c>
      <c r="H197" t="s">
        <v>6</v>
      </c>
      <c r="I197" s="2">
        <v>1.1739999999999999E-5</v>
      </c>
    </row>
    <row r="198" spans="1:11" ht="15" x14ac:dyDescent="0.2">
      <c r="A198" s="5" t="s">
        <v>60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1.49993E-3</v>
      </c>
      <c r="H198" t="s">
        <v>6</v>
      </c>
      <c r="I198" s="2">
        <v>1.06337E-5</v>
      </c>
    </row>
    <row r="199" spans="1:11" ht="15" x14ac:dyDescent="0.2">
      <c r="A199" s="5" t="s">
        <v>60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1.2853299999999999E-3</v>
      </c>
      <c r="H199" t="s">
        <v>6</v>
      </c>
      <c r="I199" s="2">
        <v>9.6940900000000002E-6</v>
      </c>
    </row>
    <row r="200" spans="1:11" ht="15" x14ac:dyDescent="0.2">
      <c r="A200" s="5" t="s">
        <v>60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1.08566E-3</v>
      </c>
      <c r="H200" t="s">
        <v>6</v>
      </c>
      <c r="I200" s="2">
        <v>8.8593399999999994E-6</v>
      </c>
    </row>
    <row r="201" spans="1:11" ht="15" x14ac:dyDescent="0.2">
      <c r="A201" s="5" t="s">
        <v>60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9.0759399999999996E-4</v>
      </c>
      <c r="H201" t="s">
        <v>6</v>
      </c>
      <c r="I201" s="2">
        <v>7.6799700000000006E-6</v>
      </c>
    </row>
    <row r="202" spans="1:11" ht="15" x14ac:dyDescent="0.2">
      <c r="A202" s="5" t="s">
        <v>60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7.51872E-4</v>
      </c>
      <c r="H202" t="s">
        <v>6</v>
      </c>
      <c r="I202" s="2">
        <v>6.6608499999999999E-6</v>
      </c>
    </row>
    <row r="203" spans="1:11" ht="15" x14ac:dyDescent="0.2">
      <c r="A203" s="5" t="s">
        <v>60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6.0255200000000001E-4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-1.3973599999999999E-2</v>
      </c>
      <c r="F207" t="s">
        <v>5</v>
      </c>
      <c r="G207">
        <v>-4.5724399999999997E-3</v>
      </c>
      <c r="H207" t="s">
        <v>6</v>
      </c>
      <c r="I207" s="2">
        <v>6.3893599999999994E-5</v>
      </c>
      <c r="J207">
        <f t="shared" ref="J207:J226" si="22">E207*$J$204+G184*$J$203</f>
        <v>-4.5264600000000002E-2</v>
      </c>
      <c r="K207" s="4">
        <f t="shared" ref="K207:K226" si="23">I207/E5</f>
        <v>1.3956631811638679E-4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-1.75955E-2</v>
      </c>
      <c r="F208" t="s">
        <v>5</v>
      </c>
      <c r="G208">
        <v>-4.1915299999999997E-3</v>
      </c>
      <c r="H208" t="s">
        <v>6</v>
      </c>
      <c r="I208" s="2">
        <v>7.3752100000000002E-5</v>
      </c>
      <c r="J208">
        <f t="shared" si="22"/>
        <v>-5.8194299999999997E-2</v>
      </c>
      <c r="K208" s="4">
        <f t="shared" si="23"/>
        <v>2.352313973144516E-4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-1.6438899999999999E-2</v>
      </c>
      <c r="F209" t="s">
        <v>5</v>
      </c>
      <c r="G209">
        <v>-3.9824200000000004E-3</v>
      </c>
      <c r="H209" t="s">
        <v>6</v>
      </c>
      <c r="I209" s="2">
        <v>6.5466699999999994E-5</v>
      </c>
      <c r="J209">
        <f t="shared" si="22"/>
        <v>-4.63398E-2</v>
      </c>
      <c r="K209" s="4">
        <f t="shared" si="23"/>
        <v>2.8801638348980647E-4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-1.3729399999999999E-2</v>
      </c>
      <c r="F210" t="s">
        <v>5</v>
      </c>
      <c r="G210">
        <v>-4.0634299999999998E-3</v>
      </c>
      <c r="H210" t="s">
        <v>6</v>
      </c>
      <c r="I210" s="2">
        <v>5.5788500000000003E-5</v>
      </c>
      <c r="J210">
        <f t="shared" si="22"/>
        <v>-3.3134700000000003E-2</v>
      </c>
      <c r="K210" s="4">
        <f t="shared" si="23"/>
        <v>3.3121875630810884E-4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-1.0525899999999999E-2</v>
      </c>
      <c r="F211" t="s">
        <v>5</v>
      </c>
      <c r="G211">
        <v>-4.2216900000000002E-3</v>
      </c>
      <c r="H211" t="s">
        <v>6</v>
      </c>
      <c r="I211" s="2">
        <v>4.4437100000000002E-5</v>
      </c>
      <c r="J211">
        <f t="shared" si="22"/>
        <v>-2.1960199999999999E-2</v>
      </c>
      <c r="K211" s="4">
        <f t="shared" si="23"/>
        <v>3.5155099166950157E-4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-7.64805E-3</v>
      </c>
      <c r="F212" t="s">
        <v>5</v>
      </c>
      <c r="G212">
        <v>-4.9109999999999996E-3</v>
      </c>
      <c r="H212" t="s">
        <v>6</v>
      </c>
      <c r="I212" s="2">
        <v>3.7559599999999999E-5</v>
      </c>
      <c r="J212">
        <f t="shared" si="22"/>
        <v>-1.3572319999999999E-2</v>
      </c>
      <c r="K212" s="4">
        <f t="shared" si="23"/>
        <v>3.926877336051648E-4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-5.2554699999999999E-3</v>
      </c>
      <c r="F213" t="s">
        <v>5</v>
      </c>
      <c r="G213">
        <v>-5.6913900000000002E-3</v>
      </c>
      <c r="H213" t="s">
        <v>6</v>
      </c>
      <c r="I213" s="2">
        <v>2.9910899999999999E-5</v>
      </c>
      <c r="J213">
        <f t="shared" si="22"/>
        <v>-7.5922100000000003E-3</v>
      </c>
      <c r="K213" s="4">
        <f t="shared" si="23"/>
        <v>4.1059667194711129E-4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-3.4118199999999999E-3</v>
      </c>
      <c r="F214" t="s">
        <v>5</v>
      </c>
      <c r="G214">
        <v>-7.2502E-3</v>
      </c>
      <c r="H214" t="s">
        <v>6</v>
      </c>
      <c r="I214" s="2">
        <v>2.4736399999999999E-5</v>
      </c>
      <c r="J214">
        <f t="shared" si="22"/>
        <v>-3.5416309999999999E-3</v>
      </c>
      <c r="K214" s="4">
        <f t="shared" si="23"/>
        <v>4.4417470062326381E-4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-1.9828699999999999E-3</v>
      </c>
      <c r="F215" t="s">
        <v>5</v>
      </c>
      <c r="G215">
        <v>-1.13174E-2</v>
      </c>
      <c r="H215" t="s">
        <v>6</v>
      </c>
      <c r="I215" s="2">
        <v>2.2441000000000001E-5</v>
      </c>
      <c r="J215">
        <f t="shared" si="22"/>
        <v>-8.500799999999998E-4</v>
      </c>
      <c r="K215" s="4">
        <f t="shared" si="23"/>
        <v>5.2532275243746861E-4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-9.5779800000000005E-4</v>
      </c>
      <c r="F216" t="s">
        <v>5</v>
      </c>
      <c r="G216">
        <v>-1.9436599999999998E-2</v>
      </c>
      <c r="H216" t="s">
        <v>6</v>
      </c>
      <c r="I216" s="2">
        <v>1.86164E-5</v>
      </c>
      <c r="J216">
        <f t="shared" si="22"/>
        <v>8.1595199999999989E-4</v>
      </c>
      <c r="K216" s="4">
        <f t="shared" si="23"/>
        <v>5.6606653632253179E-4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-2.5551000000000003E-4</v>
      </c>
      <c r="F217" t="s">
        <v>5</v>
      </c>
      <c r="G217">
        <v>-6.8377999999999994E-2</v>
      </c>
      <c r="H217" t="s">
        <v>6</v>
      </c>
      <c r="I217" s="2">
        <v>1.74712E-5</v>
      </c>
      <c r="J217">
        <f t="shared" si="22"/>
        <v>1.7655100000000001E-3</v>
      </c>
      <c r="K217" s="4">
        <f t="shared" si="23"/>
        <v>6.8915571403777281E-4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2.0884699999999999E-4</v>
      </c>
      <c r="F218" t="s">
        <v>5</v>
      </c>
      <c r="G218">
        <v>7.4454599999999996E-2</v>
      </c>
      <c r="H218" t="s">
        <v>6</v>
      </c>
      <c r="I218" s="2">
        <v>1.5549600000000001E-5</v>
      </c>
      <c r="J218">
        <f t="shared" si="22"/>
        <v>2.2394369999999999E-3</v>
      </c>
      <c r="K218" s="4">
        <f t="shared" si="23"/>
        <v>7.9365063161924217E-4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4.6838799999999997E-4</v>
      </c>
      <c r="F219" t="s">
        <v>5</v>
      </c>
      <c r="G219">
        <v>3.1278E-2</v>
      </c>
      <c r="H219" t="s">
        <v>6</v>
      </c>
      <c r="I219" s="2">
        <v>1.4650299999999999E-5</v>
      </c>
      <c r="J219">
        <f t="shared" si="22"/>
        <v>2.3746679999999999E-3</v>
      </c>
      <c r="K219" s="4">
        <f t="shared" si="23"/>
        <v>9.6566520776207555E-4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6.3608600000000001E-4</v>
      </c>
      <c r="F220" t="s">
        <v>5</v>
      </c>
      <c r="G220">
        <v>1.7444100000000001E-2</v>
      </c>
      <c r="H220" t="s">
        <v>6</v>
      </c>
      <c r="I220" s="2">
        <v>1.1096E-5</v>
      </c>
      <c r="J220">
        <f t="shared" si="22"/>
        <v>2.3514360000000002E-3</v>
      </c>
      <c r="K220" s="4">
        <f t="shared" si="23"/>
        <v>9.4430827886710241E-4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6.98114E-4</v>
      </c>
      <c r="F221" t="s">
        <v>5</v>
      </c>
      <c r="G221">
        <v>1.4250000000000001E-2</v>
      </c>
      <c r="H221" t="s">
        <v>6</v>
      </c>
      <c r="I221" s="2">
        <v>9.9481399999999999E-6</v>
      </c>
      <c r="J221">
        <f t="shared" si="22"/>
        <v>2.1980440000000001E-3</v>
      </c>
      <c r="K221" s="4">
        <f t="shared" si="23"/>
        <v>1.0917948622270414E-3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6.90312E-4</v>
      </c>
      <c r="F222" t="s">
        <v>5</v>
      </c>
      <c r="G222">
        <v>1.33063E-2</v>
      </c>
      <c r="H222" t="s">
        <v>6</v>
      </c>
      <c r="I222" s="2">
        <v>9.1855000000000004E-6</v>
      </c>
      <c r="J222">
        <f t="shared" si="22"/>
        <v>1.9756419999999997E-3</v>
      </c>
      <c r="K222" s="4">
        <f t="shared" si="23"/>
        <v>1.3056171885771468E-3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6.5159099999999998E-4</v>
      </c>
      <c r="F223" t="s">
        <v>5</v>
      </c>
      <c r="G223">
        <v>1.2351000000000001E-2</v>
      </c>
      <c r="H223" t="s">
        <v>6</v>
      </c>
      <c r="I223" s="2">
        <v>8.0478100000000001E-6</v>
      </c>
      <c r="J223">
        <f t="shared" si="22"/>
        <v>1.737251E-3</v>
      </c>
      <c r="K223" s="4">
        <f t="shared" si="23"/>
        <v>1.4813374318951554E-3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5.7211899999999995E-4</v>
      </c>
      <c r="F224" t="s">
        <v>5</v>
      </c>
      <c r="G224">
        <v>1.2677799999999999E-2</v>
      </c>
      <c r="H224" t="s">
        <v>6</v>
      </c>
      <c r="I224" s="2">
        <v>7.2532100000000001E-6</v>
      </c>
      <c r="J224">
        <f t="shared" si="22"/>
        <v>1.4797129999999999E-3</v>
      </c>
      <c r="K224" s="4">
        <f t="shared" si="23"/>
        <v>1.7439877085246866E-3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4.8270700000000003E-4</v>
      </c>
      <c r="F225" t="s">
        <v>5</v>
      </c>
      <c r="G225">
        <v>1.26406E-2</v>
      </c>
      <c r="H225" t="s">
        <v>6</v>
      </c>
      <c r="I225" s="2">
        <v>6.1017200000000001E-6</v>
      </c>
      <c r="J225">
        <f t="shared" si="22"/>
        <v>1.234579E-3</v>
      </c>
      <c r="K225" s="4">
        <f t="shared" si="23"/>
        <v>1.9501478178883616E-3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3.5754500000000002E-4</v>
      </c>
      <c r="F226" t="s">
        <v>5</v>
      </c>
      <c r="G226">
        <v>1.1701700000000001E-2</v>
      </c>
      <c r="H226" t="s">
        <v>6</v>
      </c>
      <c r="I226" s="2">
        <v>4.1838800000000002E-6</v>
      </c>
      <c r="J226">
        <f t="shared" si="22"/>
        <v>9.6009700000000003E-4</v>
      </c>
      <c r="K226" s="4">
        <f t="shared" si="23"/>
        <v>1.8405567579932781E-3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x14ac:dyDescent="0.15">
      <c r="A230" t="s">
        <v>2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0.50387899999999997</v>
      </c>
      <c r="J230">
        <f t="shared" ref="J230:J249" si="24">E5</f>
        <v>0.45780100000000001</v>
      </c>
      <c r="K230">
        <f t="shared" ref="K230:K249" si="25">J230-I230</f>
        <v>-4.6077999999999952E-2</v>
      </c>
      <c r="L230">
        <f>J230/J207</f>
        <v>-10.113885906425772</v>
      </c>
    </row>
    <row r="231" spans="1:12" x14ac:dyDescent="0.15">
      <c r="A231" t="s">
        <v>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0.37186200000000003</v>
      </c>
      <c r="J231">
        <f t="shared" si="24"/>
        <v>0.31352999999999998</v>
      </c>
      <c r="K231">
        <f t="shared" si="25"/>
        <v>-5.833200000000005E-2</v>
      </c>
    </row>
    <row r="232" spans="1:12" x14ac:dyDescent="0.15">
      <c r="A232" t="s">
        <v>2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0.27374999999999999</v>
      </c>
      <c r="J232">
        <f t="shared" si="24"/>
        <v>0.227302</v>
      </c>
      <c r="K232">
        <f t="shared" si="25"/>
        <v>-4.6447999999999989E-2</v>
      </c>
    </row>
    <row r="233" spans="1:12" x14ac:dyDescent="0.15">
      <c r="A233" t="s">
        <v>2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0.20152300000000001</v>
      </c>
      <c r="J233">
        <f t="shared" si="24"/>
        <v>0.168434</v>
      </c>
      <c r="K233">
        <f t="shared" si="25"/>
        <v>-3.3089000000000007E-2</v>
      </c>
    </row>
    <row r="234" spans="1:12" x14ac:dyDescent="0.15">
      <c r="A234" t="s">
        <v>2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0.14835300000000001</v>
      </c>
      <c r="J234">
        <f t="shared" si="24"/>
        <v>0.12640299999999999</v>
      </c>
      <c r="K234">
        <f t="shared" si="25"/>
        <v>-2.1950000000000025E-2</v>
      </c>
    </row>
    <row r="235" spans="1:12" x14ac:dyDescent="0.15">
      <c r="A235" t="s">
        <v>2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0.109211</v>
      </c>
      <c r="J235">
        <f t="shared" si="24"/>
        <v>9.5647499999999996E-2</v>
      </c>
      <c r="K235">
        <f t="shared" si="25"/>
        <v>-1.3563500000000006E-2</v>
      </c>
    </row>
    <row r="236" spans="1:12" x14ac:dyDescent="0.15">
      <c r="A236" t="s">
        <v>2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8.0394999999999994E-2</v>
      </c>
      <c r="J236">
        <f t="shared" si="24"/>
        <v>7.2847400000000007E-2</v>
      </c>
      <c r="K236">
        <f t="shared" si="25"/>
        <v>-7.5475999999999877E-3</v>
      </c>
    </row>
    <row r="237" spans="1:12" x14ac:dyDescent="0.15">
      <c r="A237" t="s">
        <v>2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5.9181499999999998E-2</v>
      </c>
      <c r="J237">
        <f t="shared" si="24"/>
        <v>5.5690700000000003E-2</v>
      </c>
      <c r="K237">
        <f t="shared" si="25"/>
        <v>-3.4907999999999953E-3</v>
      </c>
    </row>
    <row r="238" spans="1:12" x14ac:dyDescent="0.15">
      <c r="A238" t="s">
        <v>2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4.3564100000000001E-2</v>
      </c>
      <c r="J238">
        <f t="shared" si="24"/>
        <v>4.27185E-2</v>
      </c>
      <c r="K238">
        <f t="shared" si="25"/>
        <v>-8.4560000000000191E-4</v>
      </c>
    </row>
    <row r="239" spans="1:12" x14ac:dyDescent="0.15">
      <c r="A239" t="s">
        <v>2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3.20661E-2</v>
      </c>
      <c r="J239">
        <f t="shared" si="24"/>
        <v>3.2887300000000001E-2</v>
      </c>
      <c r="K239">
        <f t="shared" si="25"/>
        <v>8.212000000000011E-4</v>
      </c>
    </row>
    <row r="240" spans="1:12" x14ac:dyDescent="0.15">
      <c r="A240" t="s">
        <v>2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2.3600400000000001E-2</v>
      </c>
      <c r="J240">
        <f t="shared" si="24"/>
        <v>2.5351599999999998E-2</v>
      </c>
      <c r="K240">
        <f t="shared" si="25"/>
        <v>1.7511999999999979E-3</v>
      </c>
    </row>
    <row r="241" spans="1:11" x14ac:dyDescent="0.15">
      <c r="A241" t="s">
        <v>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1.7366199999999998E-2</v>
      </c>
      <c r="J241">
        <f t="shared" si="24"/>
        <v>1.9592499999999999E-2</v>
      </c>
      <c r="K241">
        <f t="shared" si="25"/>
        <v>2.2263000000000005E-3</v>
      </c>
    </row>
    <row r="242" spans="1:11" x14ac:dyDescent="0.15">
      <c r="A242" t="s">
        <v>2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1.2774199999999999E-2</v>
      </c>
      <c r="J242">
        <f t="shared" si="24"/>
        <v>1.5171199999999999E-2</v>
      </c>
      <c r="K242">
        <f t="shared" si="25"/>
        <v>2.3969999999999998E-3</v>
      </c>
    </row>
    <row r="243" spans="1:11" x14ac:dyDescent="0.15">
      <c r="A243" t="s">
        <v>2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9.3901399999999999E-3</v>
      </c>
      <c r="J243">
        <f t="shared" si="24"/>
        <v>1.1750399999999999E-2</v>
      </c>
      <c r="K243">
        <f t="shared" si="25"/>
        <v>2.3602599999999994E-3</v>
      </c>
    </row>
    <row r="244" spans="1:11" x14ac:dyDescent="0.15">
      <c r="A244" t="s">
        <v>2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6.8939200000000004E-3</v>
      </c>
      <c r="J244">
        <f t="shared" si="24"/>
        <v>9.1117300000000002E-3</v>
      </c>
      <c r="K244">
        <f t="shared" si="25"/>
        <v>2.2178099999999997E-3</v>
      </c>
    </row>
    <row r="245" spans="1:11" x14ac:dyDescent="0.15">
      <c r="A245" t="s">
        <v>2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5.0495599999999998E-3</v>
      </c>
      <c r="J245">
        <f t="shared" si="24"/>
        <v>7.03537E-3</v>
      </c>
      <c r="K245">
        <f t="shared" si="25"/>
        <v>1.9858100000000002E-3</v>
      </c>
    </row>
    <row r="246" spans="1:11" x14ac:dyDescent="0.15">
      <c r="A246" t="s">
        <v>2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3.6826599999999999E-3</v>
      </c>
      <c r="J246">
        <f t="shared" si="24"/>
        <v>5.4327999999999998E-3</v>
      </c>
      <c r="K246">
        <f t="shared" si="25"/>
        <v>1.7501399999999999E-3</v>
      </c>
    </row>
    <row r="247" spans="1:11" x14ac:dyDescent="0.15">
      <c r="A247" t="s">
        <v>2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2.6640000000000001E-3</v>
      </c>
      <c r="J247">
        <f t="shared" si="24"/>
        <v>4.1589799999999996E-3</v>
      </c>
      <c r="K247">
        <f t="shared" si="25"/>
        <v>1.4949799999999995E-3</v>
      </c>
    </row>
    <row r="248" spans="1:11" x14ac:dyDescent="0.15">
      <c r="A248" t="s">
        <v>2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1.89726E-3</v>
      </c>
      <c r="J248">
        <f t="shared" si="24"/>
        <v>3.1288499999999999E-3</v>
      </c>
      <c r="K248">
        <f t="shared" si="25"/>
        <v>1.2315899999999999E-3</v>
      </c>
    </row>
    <row r="249" spans="1:11" x14ac:dyDescent="0.15">
      <c r="A249" t="s">
        <v>2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1.3131799999999999E-3</v>
      </c>
      <c r="J249">
        <f t="shared" si="24"/>
        <v>2.2731600000000002E-3</v>
      </c>
      <c r="K249">
        <f t="shared" si="25"/>
        <v>9.5998000000000025E-4</v>
      </c>
    </row>
    <row r="252" spans="1:11" x14ac:dyDescent="0.15">
      <c r="A252" t="s">
        <v>64</v>
      </c>
      <c r="J252" t="s">
        <v>67</v>
      </c>
      <c r="K252" t="s">
        <v>68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-0.29045500000000002</v>
      </c>
      <c r="F253" t="s">
        <v>5</v>
      </c>
      <c r="G253">
        <v>-2.2833699999999998E-3</v>
      </c>
      <c r="H253" t="s">
        <v>6</v>
      </c>
      <c r="I253">
        <v>6.6321800000000003E-4</v>
      </c>
      <c r="J253">
        <f>-E253+E73</f>
        <v>0.24342850000000002</v>
      </c>
      <c r="K253">
        <f>J253-E253</f>
        <v>0.53388350000000007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-0.28843400000000002</v>
      </c>
      <c r="F254" t="s">
        <v>5</v>
      </c>
      <c r="G254">
        <v>-2.4972900000000001E-3</v>
      </c>
      <c r="H254" t="s">
        <v>6</v>
      </c>
      <c r="I254">
        <v>7.2030399999999995E-4</v>
      </c>
      <c r="J254">
        <f t="shared" ref="J254:J272" si="26">-E254+E74</f>
        <v>0.23023290000000002</v>
      </c>
      <c r="K254">
        <f t="shared" ref="K254:K272" si="27">J254-E254</f>
        <v>0.51866690000000004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-0.256776</v>
      </c>
      <c r="F255" t="s">
        <v>5</v>
      </c>
      <c r="G255">
        <v>-2.6445800000000001E-3</v>
      </c>
      <c r="H255" t="s">
        <v>6</v>
      </c>
      <c r="I255">
        <v>6.7906499999999996E-4</v>
      </c>
      <c r="J255">
        <f t="shared" si="26"/>
        <v>0.21060600000000002</v>
      </c>
      <c r="K255">
        <f t="shared" si="27"/>
        <v>0.46738200000000002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-0.218832</v>
      </c>
      <c r="F256" t="s">
        <v>5</v>
      </c>
      <c r="G256">
        <v>-2.86178E-3</v>
      </c>
      <c r="H256" t="s">
        <v>6</v>
      </c>
      <c r="I256">
        <v>6.2624700000000002E-4</v>
      </c>
      <c r="J256">
        <f t="shared" si="26"/>
        <v>0.1861235</v>
      </c>
      <c r="K256">
        <f t="shared" si="27"/>
        <v>0.40495550000000002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-0.182562</v>
      </c>
      <c r="F257" t="s">
        <v>5</v>
      </c>
      <c r="G257">
        <v>-3.20259E-3</v>
      </c>
      <c r="H257" t="s">
        <v>6</v>
      </c>
      <c r="I257">
        <v>5.8467100000000004E-4</v>
      </c>
      <c r="J257">
        <f t="shared" si="26"/>
        <v>0.16074850000000002</v>
      </c>
      <c r="K257">
        <f t="shared" si="27"/>
        <v>0.34331050000000002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-0.150564</v>
      </c>
      <c r="F258" t="s">
        <v>5</v>
      </c>
      <c r="G258">
        <v>-3.5788999999999999E-3</v>
      </c>
      <c r="H258" t="s">
        <v>6</v>
      </c>
      <c r="I258">
        <v>5.3885499999999998E-4</v>
      </c>
      <c r="J258">
        <f t="shared" si="26"/>
        <v>0.1371503</v>
      </c>
      <c r="K258">
        <f t="shared" si="27"/>
        <v>0.28771429999999998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-0.122756</v>
      </c>
      <c r="F259" t="s">
        <v>5</v>
      </c>
      <c r="G259">
        <v>-3.77575E-3</v>
      </c>
      <c r="H259" t="s">
        <v>6</v>
      </c>
      <c r="I259">
        <v>4.6349599999999998E-4</v>
      </c>
      <c r="J259">
        <f t="shared" si="26"/>
        <v>0.11534587</v>
      </c>
      <c r="K259">
        <f t="shared" si="27"/>
        <v>0.23810186999999999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-9.8991099999999999E-2</v>
      </c>
      <c r="F260" t="s">
        <v>5</v>
      </c>
      <c r="G260">
        <v>-4.2527900000000002E-3</v>
      </c>
      <c r="H260" t="s">
        <v>6</v>
      </c>
      <c r="I260">
        <v>4.2098899999999998E-4</v>
      </c>
      <c r="J260">
        <f t="shared" si="26"/>
        <v>9.5621230000000002E-2</v>
      </c>
      <c r="K260">
        <f t="shared" si="27"/>
        <v>0.19461233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-7.9247499999999998E-2</v>
      </c>
      <c r="F261" t="s">
        <v>5</v>
      </c>
      <c r="G261">
        <v>-4.6689799999999997E-3</v>
      </c>
      <c r="H261" t="s">
        <v>6</v>
      </c>
      <c r="I261">
        <v>3.7000500000000002E-4</v>
      </c>
      <c r="J261">
        <f t="shared" si="26"/>
        <v>7.8456034999999993E-2</v>
      </c>
      <c r="K261">
        <f t="shared" si="27"/>
        <v>0.15770353500000001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-6.33711E-2</v>
      </c>
      <c r="F262" t="s">
        <v>5</v>
      </c>
      <c r="G262">
        <v>-5.2638299999999997E-3</v>
      </c>
      <c r="H262" t="s">
        <v>6</v>
      </c>
      <c r="I262">
        <v>3.33574E-4</v>
      </c>
      <c r="J262">
        <f t="shared" si="26"/>
        <v>6.4341243000000006E-2</v>
      </c>
      <c r="K262">
        <f t="shared" si="27"/>
        <v>0.12771234300000001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-5.0839599999999999E-2</v>
      </c>
      <c r="F263" t="s">
        <v>5</v>
      </c>
      <c r="G263">
        <v>-5.8525699999999996E-3</v>
      </c>
      <c r="H263" t="s">
        <v>6</v>
      </c>
      <c r="I263">
        <v>2.9754199999999998E-4</v>
      </c>
      <c r="J263">
        <f t="shared" si="26"/>
        <v>5.268834E-2</v>
      </c>
      <c r="K263">
        <f t="shared" si="27"/>
        <v>0.10352794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-4.0491699999999999E-2</v>
      </c>
      <c r="F264" t="s">
        <v>5</v>
      </c>
      <c r="G264">
        <v>-6.5057400000000003E-3</v>
      </c>
      <c r="H264" t="s">
        <v>6</v>
      </c>
      <c r="I264">
        <v>2.6342800000000001E-4</v>
      </c>
      <c r="J264">
        <f t="shared" si="26"/>
        <v>4.2794439999999996E-2</v>
      </c>
      <c r="K264">
        <f t="shared" si="27"/>
        <v>8.3286139999999995E-2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-3.2233699999999997E-2</v>
      </c>
      <c r="F265" t="s">
        <v>5</v>
      </c>
      <c r="G265">
        <v>-8.1121800000000001E-3</v>
      </c>
      <c r="H265" t="s">
        <v>6</v>
      </c>
      <c r="I265">
        <v>2.6148499999999999E-4</v>
      </c>
      <c r="J265">
        <f t="shared" si="26"/>
        <v>3.4689729999999995E-2</v>
      </c>
      <c r="K265">
        <f t="shared" si="27"/>
        <v>6.6923429999999992E-2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-2.5357500000000002E-2</v>
      </c>
      <c r="F266" t="s">
        <v>5</v>
      </c>
      <c r="G266">
        <v>-8.3712100000000005E-3</v>
      </c>
      <c r="H266" t="s">
        <v>6</v>
      </c>
      <c r="I266">
        <v>2.1227299999999999E-4</v>
      </c>
      <c r="J266">
        <f t="shared" si="26"/>
        <v>2.773865E-2</v>
      </c>
      <c r="K266">
        <f t="shared" si="27"/>
        <v>5.3096150000000002E-2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-1.9850699999999999E-2</v>
      </c>
      <c r="F267" t="s">
        <v>5</v>
      </c>
      <c r="G267">
        <v>-9.1140600000000002E-3</v>
      </c>
      <c r="H267" t="s">
        <v>6</v>
      </c>
      <c r="I267">
        <v>1.8092100000000001E-4</v>
      </c>
      <c r="J267">
        <f t="shared" si="26"/>
        <v>2.2037479999999998E-2</v>
      </c>
      <c r="K267">
        <f t="shared" si="27"/>
        <v>4.1888179999999997E-2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-1.5684799999999999E-2</v>
      </c>
      <c r="F268" t="s">
        <v>5</v>
      </c>
      <c r="G268">
        <v>-1.04577E-2</v>
      </c>
      <c r="H268" t="s">
        <v>6</v>
      </c>
      <c r="I268">
        <v>1.6402699999999999E-4</v>
      </c>
      <c r="J268">
        <f t="shared" si="26"/>
        <v>1.7663739999999997E-2</v>
      </c>
      <c r="K268">
        <f t="shared" si="27"/>
        <v>3.3348539999999996E-2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-1.21697E-2</v>
      </c>
      <c r="F269" t="s">
        <v>5</v>
      </c>
      <c r="G269">
        <v>-1.1450500000000001E-2</v>
      </c>
      <c r="H269" t="s">
        <v>6</v>
      </c>
      <c r="I269">
        <v>1.3934799999999999E-4</v>
      </c>
      <c r="J269">
        <f t="shared" si="26"/>
        <v>1.3833130000000001E-2</v>
      </c>
      <c r="K269">
        <f t="shared" si="27"/>
        <v>2.6002830000000001E-2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-9.2973299999999995E-3</v>
      </c>
      <c r="F270" t="s">
        <v>5</v>
      </c>
      <c r="G270">
        <v>-1.41406E-2</v>
      </c>
      <c r="H270" t="s">
        <v>6</v>
      </c>
      <c r="I270">
        <v>1.3147000000000001E-4</v>
      </c>
      <c r="J270">
        <f t="shared" si="26"/>
        <v>1.0724059999999999E-2</v>
      </c>
      <c r="K270">
        <f t="shared" si="27"/>
        <v>2.002139E-2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-7.0359300000000001E-3</v>
      </c>
      <c r="F271" t="s">
        <v>5</v>
      </c>
      <c r="G271">
        <v>-1.53326E-2</v>
      </c>
      <c r="H271" t="s">
        <v>6</v>
      </c>
      <c r="I271">
        <v>1.07879E-4</v>
      </c>
      <c r="J271">
        <f t="shared" si="26"/>
        <v>8.2373800000000007E-3</v>
      </c>
      <c r="K271">
        <f t="shared" si="27"/>
        <v>1.5273310000000002E-2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-5.2222700000000002E-3</v>
      </c>
      <c r="F272" t="s">
        <v>5</v>
      </c>
      <c r="G272">
        <v>-1.5647600000000001E-2</v>
      </c>
      <c r="H272" t="s">
        <v>6</v>
      </c>
      <c r="I272" s="2">
        <v>8.1716200000000002E-5</v>
      </c>
      <c r="J272">
        <f t="shared" si="26"/>
        <v>6.1551180000000002E-3</v>
      </c>
      <c r="K272">
        <f t="shared" si="27"/>
        <v>1.1377388E-2</v>
      </c>
    </row>
    <row r="274" spans="1:11" x14ac:dyDescent="0.15">
      <c r="A274" t="s">
        <v>66</v>
      </c>
      <c r="J274" t="s">
        <v>67</v>
      </c>
      <c r="K274" t="s">
        <v>68</v>
      </c>
    </row>
    <row r="275" spans="1:11" ht="15" x14ac:dyDescent="0.2">
      <c r="A275" s="5" t="s">
        <v>60</v>
      </c>
      <c r="B275" t="s">
        <v>3</v>
      </c>
      <c r="C275">
        <v>0</v>
      </c>
      <c r="D275" t="s">
        <v>4</v>
      </c>
      <c r="E275">
        <v>-1.42148E-2</v>
      </c>
      <c r="F275" t="s">
        <v>5</v>
      </c>
      <c r="G275">
        <v>-1.91759E-3</v>
      </c>
      <c r="H275" t="s">
        <v>6</v>
      </c>
      <c r="I275" s="2">
        <v>2.7258099999999999E-5</v>
      </c>
      <c r="J275">
        <f>-E275+E207</f>
        <v>2.4120000000000044E-4</v>
      </c>
      <c r="K275">
        <f>J275-E275</f>
        <v>1.4456E-2</v>
      </c>
    </row>
    <row r="276" spans="1:11" ht="15" x14ac:dyDescent="0.2">
      <c r="A276" s="5" t="s">
        <v>60</v>
      </c>
      <c r="B276" t="s">
        <v>3</v>
      </c>
      <c r="C276">
        <v>1</v>
      </c>
      <c r="D276" t="s">
        <v>4</v>
      </c>
      <c r="E276">
        <v>-1.7742399999999998E-2</v>
      </c>
      <c r="F276" t="s">
        <v>5</v>
      </c>
      <c r="G276">
        <v>-1.7339600000000001E-3</v>
      </c>
      <c r="H276" t="s">
        <v>6</v>
      </c>
      <c r="I276" s="2">
        <v>3.07647E-5</v>
      </c>
      <c r="J276">
        <f t="shared" ref="J276:J294" si="28">-E276+E208</f>
        <v>1.4689999999999842E-4</v>
      </c>
      <c r="K276">
        <f t="shared" ref="K276:K294" si="29">J276-E276</f>
        <v>1.7889299999999997E-2</v>
      </c>
    </row>
    <row r="277" spans="1:11" ht="15" x14ac:dyDescent="0.2">
      <c r="A277" s="5" t="s">
        <v>60</v>
      </c>
      <c r="B277" t="s">
        <v>3</v>
      </c>
      <c r="C277">
        <v>2</v>
      </c>
      <c r="D277" t="s">
        <v>4</v>
      </c>
      <c r="E277">
        <v>-1.66252E-2</v>
      </c>
      <c r="F277" t="s">
        <v>5</v>
      </c>
      <c r="G277">
        <v>-1.83381E-3</v>
      </c>
      <c r="H277" t="s">
        <v>6</v>
      </c>
      <c r="I277" s="2">
        <v>3.0487299999999999E-5</v>
      </c>
      <c r="J277">
        <f t="shared" si="28"/>
        <v>1.8630000000000035E-4</v>
      </c>
      <c r="K277">
        <f t="shared" si="29"/>
        <v>1.68115E-2</v>
      </c>
    </row>
    <row r="278" spans="1:11" ht="15" x14ac:dyDescent="0.2">
      <c r="A278" s="5" t="s">
        <v>60</v>
      </c>
      <c r="B278" t="s">
        <v>3</v>
      </c>
      <c r="C278">
        <v>3</v>
      </c>
      <c r="D278" t="s">
        <v>4</v>
      </c>
      <c r="E278">
        <v>-1.3887200000000001E-2</v>
      </c>
      <c r="F278" t="s">
        <v>5</v>
      </c>
      <c r="G278">
        <v>-2.0132700000000002E-3</v>
      </c>
      <c r="H278" t="s">
        <v>6</v>
      </c>
      <c r="I278" s="2">
        <v>2.79586E-5</v>
      </c>
      <c r="J278">
        <f t="shared" si="28"/>
        <v>1.5780000000000134E-4</v>
      </c>
      <c r="K278">
        <f t="shared" si="29"/>
        <v>1.4045000000000002E-2</v>
      </c>
    </row>
    <row r="279" spans="1:11" ht="15" x14ac:dyDescent="0.2">
      <c r="A279" s="5" t="s">
        <v>60</v>
      </c>
      <c r="B279" t="s">
        <v>3</v>
      </c>
      <c r="C279">
        <v>4</v>
      </c>
      <c r="D279" t="s">
        <v>4</v>
      </c>
      <c r="E279">
        <v>-1.07986E-2</v>
      </c>
      <c r="F279" t="s">
        <v>5</v>
      </c>
      <c r="G279">
        <v>-2.3276899999999999E-3</v>
      </c>
      <c r="H279" t="s">
        <v>6</v>
      </c>
      <c r="I279" s="2">
        <v>2.5135800000000001E-5</v>
      </c>
      <c r="J279">
        <f t="shared" si="28"/>
        <v>2.7270000000000072E-4</v>
      </c>
      <c r="K279">
        <f t="shared" si="29"/>
        <v>1.1071300000000001E-2</v>
      </c>
    </row>
    <row r="280" spans="1:11" ht="15" x14ac:dyDescent="0.2">
      <c r="A280" s="5" t="s">
        <v>60</v>
      </c>
      <c r="B280" t="s">
        <v>3</v>
      </c>
      <c r="C280">
        <v>5</v>
      </c>
      <c r="D280" t="s">
        <v>4</v>
      </c>
      <c r="E280">
        <v>-7.9611899999999999E-3</v>
      </c>
      <c r="F280" t="s">
        <v>5</v>
      </c>
      <c r="G280">
        <v>-2.7124200000000001E-3</v>
      </c>
      <c r="H280" t="s">
        <v>6</v>
      </c>
      <c r="I280" s="2">
        <v>2.15941E-5</v>
      </c>
      <c r="J280">
        <f t="shared" si="28"/>
        <v>3.1313999999999995E-4</v>
      </c>
      <c r="K280">
        <f t="shared" si="29"/>
        <v>8.2743299999999999E-3</v>
      </c>
    </row>
    <row r="281" spans="1:11" ht="15" x14ac:dyDescent="0.2">
      <c r="A281" s="5" t="s">
        <v>60</v>
      </c>
      <c r="B281" t="s">
        <v>3</v>
      </c>
      <c r="C281">
        <v>6</v>
      </c>
      <c r="D281" t="s">
        <v>4</v>
      </c>
      <c r="E281">
        <v>-5.6526199999999997E-3</v>
      </c>
      <c r="F281" t="s">
        <v>5</v>
      </c>
      <c r="G281">
        <v>-3.1760400000000002E-3</v>
      </c>
      <c r="H281" t="s">
        <v>6</v>
      </c>
      <c r="I281" s="2">
        <v>1.7952899999999999E-5</v>
      </c>
      <c r="J281">
        <f t="shared" si="28"/>
        <v>3.9714999999999976E-4</v>
      </c>
      <c r="K281">
        <f t="shared" si="29"/>
        <v>6.0497699999999995E-3</v>
      </c>
    </row>
    <row r="282" spans="1:11" ht="15" x14ac:dyDescent="0.2">
      <c r="A282" s="5" t="s">
        <v>60</v>
      </c>
      <c r="B282" t="s">
        <v>3</v>
      </c>
      <c r="C282">
        <v>7</v>
      </c>
      <c r="D282" t="s">
        <v>4</v>
      </c>
      <c r="E282">
        <v>-3.9806499999999996E-3</v>
      </c>
      <c r="F282" t="s">
        <v>5</v>
      </c>
      <c r="G282">
        <v>-3.72581E-3</v>
      </c>
      <c r="H282" t="s">
        <v>6</v>
      </c>
      <c r="I282" s="2">
        <v>1.48312E-5</v>
      </c>
      <c r="J282">
        <f t="shared" si="28"/>
        <v>5.6882999999999977E-4</v>
      </c>
      <c r="K282">
        <f t="shared" si="29"/>
        <v>4.5494799999999998E-3</v>
      </c>
    </row>
    <row r="283" spans="1:11" ht="15" x14ac:dyDescent="0.2">
      <c r="A283" s="5" t="s">
        <v>60</v>
      </c>
      <c r="B283" t="s">
        <v>3</v>
      </c>
      <c r="C283">
        <v>8</v>
      </c>
      <c r="D283" t="s">
        <v>4</v>
      </c>
      <c r="E283">
        <v>-2.8909500000000002E-3</v>
      </c>
      <c r="F283" t="s">
        <v>5</v>
      </c>
      <c r="G283">
        <v>-4.3385799999999999E-3</v>
      </c>
      <c r="H283" t="s">
        <v>6</v>
      </c>
      <c r="I283" s="2">
        <v>1.2542600000000001E-5</v>
      </c>
      <c r="J283">
        <f t="shared" si="28"/>
        <v>9.0808000000000035E-4</v>
      </c>
      <c r="K283">
        <f t="shared" si="29"/>
        <v>3.7990300000000005E-3</v>
      </c>
    </row>
    <row r="284" spans="1:11" ht="15" x14ac:dyDescent="0.2">
      <c r="A284" s="5" t="s">
        <v>60</v>
      </c>
      <c r="B284" t="s">
        <v>3</v>
      </c>
      <c r="C284">
        <v>9</v>
      </c>
      <c r="D284" t="s">
        <v>4</v>
      </c>
      <c r="E284">
        <v>-2.1438799999999999E-3</v>
      </c>
      <c r="F284" t="s">
        <v>5</v>
      </c>
      <c r="G284">
        <v>-5.0377499999999997E-3</v>
      </c>
      <c r="H284" t="s">
        <v>6</v>
      </c>
      <c r="I284" s="2">
        <v>1.0800400000000001E-5</v>
      </c>
      <c r="J284">
        <f t="shared" si="28"/>
        <v>1.1860819999999998E-3</v>
      </c>
      <c r="K284">
        <f t="shared" si="29"/>
        <v>3.3299619999999997E-3</v>
      </c>
    </row>
    <row r="285" spans="1:11" ht="15" x14ac:dyDescent="0.2">
      <c r="A285" s="5" t="s">
        <v>60</v>
      </c>
      <c r="B285" t="s">
        <v>3</v>
      </c>
      <c r="C285">
        <v>10</v>
      </c>
      <c r="D285" t="s">
        <v>4</v>
      </c>
      <c r="E285">
        <v>-1.5968899999999999E-3</v>
      </c>
      <c r="F285" t="s">
        <v>5</v>
      </c>
      <c r="G285">
        <v>-5.6838100000000001E-3</v>
      </c>
      <c r="H285" t="s">
        <v>6</v>
      </c>
      <c r="I285" s="2">
        <v>9.0764100000000007E-6</v>
      </c>
      <c r="J285">
        <f t="shared" si="28"/>
        <v>1.3413799999999999E-3</v>
      </c>
      <c r="K285">
        <f t="shared" si="29"/>
        <v>2.9382699999999998E-3</v>
      </c>
    </row>
    <row r="286" spans="1:11" ht="15" x14ac:dyDescent="0.2">
      <c r="A286" s="5" t="s">
        <v>60</v>
      </c>
      <c r="B286" t="s">
        <v>3</v>
      </c>
      <c r="C286">
        <v>11</v>
      </c>
      <c r="D286" t="s">
        <v>4</v>
      </c>
      <c r="E286">
        <v>-1.2156199999999999E-3</v>
      </c>
      <c r="F286" t="s">
        <v>5</v>
      </c>
      <c r="G286">
        <v>-6.4691699999999998E-3</v>
      </c>
      <c r="H286" t="s">
        <v>6</v>
      </c>
      <c r="I286" s="2">
        <v>7.86403E-6</v>
      </c>
      <c r="J286">
        <f t="shared" si="28"/>
        <v>1.424467E-3</v>
      </c>
      <c r="K286">
        <f t="shared" si="29"/>
        <v>2.6400870000000002E-3</v>
      </c>
    </row>
    <row r="287" spans="1:11" ht="15" x14ac:dyDescent="0.2">
      <c r="A287" s="5" t="s">
        <v>60</v>
      </c>
      <c r="B287" t="s">
        <v>3</v>
      </c>
      <c r="C287">
        <v>12</v>
      </c>
      <c r="D287" t="s">
        <v>4</v>
      </c>
      <c r="E287">
        <v>-9.1787200000000002E-4</v>
      </c>
      <c r="F287" t="s">
        <v>5</v>
      </c>
      <c r="G287">
        <v>-7.4855199999999998E-3</v>
      </c>
      <c r="H287" t="s">
        <v>6</v>
      </c>
      <c r="I287" s="2">
        <v>6.8707500000000002E-6</v>
      </c>
      <c r="J287">
        <f t="shared" si="28"/>
        <v>1.3862600000000001E-3</v>
      </c>
      <c r="K287">
        <f t="shared" si="29"/>
        <v>2.304132E-3</v>
      </c>
    </row>
    <row r="288" spans="1:11" ht="15" x14ac:dyDescent="0.2">
      <c r="A288" s="5" t="s">
        <v>60</v>
      </c>
      <c r="B288" t="s">
        <v>3</v>
      </c>
      <c r="C288">
        <v>13</v>
      </c>
      <c r="D288" t="s">
        <v>4</v>
      </c>
      <c r="E288">
        <v>-6.9771799999999995E-4</v>
      </c>
      <c r="F288" t="s">
        <v>5</v>
      </c>
      <c r="G288">
        <v>-8.5478399999999993E-3</v>
      </c>
      <c r="H288" t="s">
        <v>6</v>
      </c>
      <c r="I288" s="2">
        <v>5.9639800000000003E-6</v>
      </c>
      <c r="J288">
        <f t="shared" si="28"/>
        <v>1.3338040000000001E-3</v>
      </c>
      <c r="K288">
        <f t="shared" si="29"/>
        <v>2.031522E-3</v>
      </c>
    </row>
    <row r="289" spans="1:11" ht="15" x14ac:dyDescent="0.2">
      <c r="A289" s="5" t="s">
        <v>60</v>
      </c>
      <c r="B289" t="s">
        <v>3</v>
      </c>
      <c r="C289">
        <v>14</v>
      </c>
      <c r="D289" t="s">
        <v>4</v>
      </c>
      <c r="E289">
        <v>-5.4169600000000004E-4</v>
      </c>
      <c r="F289" t="s">
        <v>5</v>
      </c>
      <c r="G289">
        <v>-9.8111599999999993E-3</v>
      </c>
      <c r="H289" t="s">
        <v>6</v>
      </c>
      <c r="I289" s="2">
        <v>5.3146699999999997E-6</v>
      </c>
      <c r="J289">
        <f t="shared" si="28"/>
        <v>1.23981E-3</v>
      </c>
      <c r="K289">
        <f t="shared" si="29"/>
        <v>1.781506E-3</v>
      </c>
    </row>
    <row r="290" spans="1:11" ht="15" x14ac:dyDescent="0.2">
      <c r="A290" s="5" t="s">
        <v>60</v>
      </c>
      <c r="B290" t="s">
        <v>3</v>
      </c>
      <c r="C290">
        <v>15</v>
      </c>
      <c r="D290" t="s">
        <v>4</v>
      </c>
      <c r="E290">
        <v>-4.1392499999999999E-4</v>
      </c>
      <c r="F290" t="s">
        <v>5</v>
      </c>
      <c r="G290">
        <v>-1.1754799999999999E-2</v>
      </c>
      <c r="H290" t="s">
        <v>6</v>
      </c>
      <c r="I290" s="2">
        <v>4.8656200000000002E-6</v>
      </c>
      <c r="J290">
        <f t="shared" si="28"/>
        <v>1.1042370000000001E-3</v>
      </c>
      <c r="K290">
        <f t="shared" si="29"/>
        <v>1.518162E-3</v>
      </c>
    </row>
    <row r="291" spans="1:11" ht="15" x14ac:dyDescent="0.2">
      <c r="A291" s="5" t="s">
        <v>60</v>
      </c>
      <c r="B291" t="s">
        <v>3</v>
      </c>
      <c r="C291">
        <v>16</v>
      </c>
      <c r="D291" t="s">
        <v>4</v>
      </c>
      <c r="E291">
        <v>-3.2356900000000001E-4</v>
      </c>
      <c r="F291" t="s">
        <v>5</v>
      </c>
      <c r="G291">
        <v>-1.26976E-2</v>
      </c>
      <c r="H291" t="s">
        <v>6</v>
      </c>
      <c r="I291" s="2">
        <v>4.1085599999999997E-6</v>
      </c>
      <c r="J291">
        <f t="shared" si="28"/>
        <v>9.7515999999999998E-4</v>
      </c>
      <c r="K291">
        <f t="shared" si="29"/>
        <v>1.298729E-3</v>
      </c>
    </row>
    <row r="292" spans="1:11" ht="15" x14ac:dyDescent="0.2">
      <c r="A292" s="5" t="s">
        <v>60</v>
      </c>
      <c r="B292" t="s">
        <v>3</v>
      </c>
      <c r="C292">
        <v>17</v>
      </c>
      <c r="D292" t="s">
        <v>4</v>
      </c>
      <c r="E292">
        <v>-2.4232299999999999E-4</v>
      </c>
      <c r="F292" t="s">
        <v>5</v>
      </c>
      <c r="G292">
        <v>-1.4565399999999999E-2</v>
      </c>
      <c r="H292" t="s">
        <v>6</v>
      </c>
      <c r="I292" s="2">
        <v>3.5295299999999998E-6</v>
      </c>
      <c r="J292">
        <f t="shared" si="28"/>
        <v>8.1444199999999997E-4</v>
      </c>
      <c r="K292">
        <f t="shared" si="29"/>
        <v>1.0567649999999999E-3</v>
      </c>
    </row>
    <row r="293" spans="1:11" ht="15" x14ac:dyDescent="0.2">
      <c r="A293" s="5" t="s">
        <v>60</v>
      </c>
      <c r="B293" t="s">
        <v>3</v>
      </c>
      <c r="C293">
        <v>18</v>
      </c>
      <c r="D293" t="s">
        <v>4</v>
      </c>
      <c r="E293">
        <v>-1.79347E-4</v>
      </c>
      <c r="F293" t="s">
        <v>5</v>
      </c>
      <c r="G293">
        <v>-1.7219499999999999E-2</v>
      </c>
      <c r="H293" t="s">
        <v>6</v>
      </c>
      <c r="I293" s="2">
        <v>3.0882599999999999E-6</v>
      </c>
      <c r="J293">
        <f t="shared" si="28"/>
        <v>6.6205400000000003E-4</v>
      </c>
      <c r="K293">
        <f t="shared" si="29"/>
        <v>8.4140100000000008E-4</v>
      </c>
    </row>
    <row r="294" spans="1:11" ht="15" x14ac:dyDescent="0.2">
      <c r="A294" s="5" t="s">
        <v>60</v>
      </c>
      <c r="B294" t="s">
        <v>3</v>
      </c>
      <c r="C294">
        <v>19</v>
      </c>
      <c r="D294" t="s">
        <v>4</v>
      </c>
      <c r="E294">
        <v>-1.30445E-4</v>
      </c>
      <c r="F294" t="s">
        <v>5</v>
      </c>
      <c r="G294">
        <v>-1.9654100000000001E-2</v>
      </c>
      <c r="H294" t="s">
        <v>6</v>
      </c>
      <c r="I294" s="2">
        <v>2.5637699999999999E-6</v>
      </c>
      <c r="J294">
        <f t="shared" si="28"/>
        <v>4.8798999999999999E-4</v>
      </c>
      <c r="K294">
        <f t="shared" si="29"/>
        <v>6.1843499999999997E-4</v>
      </c>
    </row>
    <row r="297" spans="1:11" ht="15" x14ac:dyDescent="0.2">
      <c r="A297" s="5"/>
      <c r="I297" s="2"/>
    </row>
    <row r="298" spans="1:11" ht="15" x14ac:dyDescent="0.2">
      <c r="A298" s="5"/>
      <c r="I298" s="2"/>
    </row>
    <row r="299" spans="1:11" ht="15" x14ac:dyDescent="0.2">
      <c r="A299" s="5"/>
      <c r="I299" s="2"/>
    </row>
    <row r="300" spans="1:11" ht="15" x14ac:dyDescent="0.2">
      <c r="A300" s="5"/>
      <c r="I300" s="2"/>
    </row>
    <row r="301" spans="1:11" ht="15" x14ac:dyDescent="0.2">
      <c r="A301" s="5"/>
      <c r="I301" s="2"/>
    </row>
    <row r="302" spans="1:11" ht="15" x14ac:dyDescent="0.2">
      <c r="A302" s="5"/>
      <c r="I302" s="2"/>
    </row>
    <row r="303" spans="1:11" ht="15" x14ac:dyDescent="0.2">
      <c r="A303" s="5"/>
      <c r="I303" s="2"/>
    </row>
    <row r="304" spans="1:11" ht="15" x14ac:dyDescent="0.2">
      <c r="A304" s="5"/>
      <c r="I304" s="2"/>
    </row>
    <row r="305" spans="1:9" ht="15" x14ac:dyDescent="0.2">
      <c r="A305" s="5"/>
      <c r="I305" s="2"/>
    </row>
    <row r="306" spans="1:9" ht="15" x14ac:dyDescent="0.2">
      <c r="A306" s="5"/>
      <c r="I306" s="2"/>
    </row>
    <row r="307" spans="1:9" ht="15" x14ac:dyDescent="0.2">
      <c r="A307" s="5"/>
      <c r="I307" s="2"/>
    </row>
    <row r="308" spans="1:9" ht="15" x14ac:dyDescent="0.2">
      <c r="A308" s="5"/>
      <c r="I308" s="2"/>
    </row>
    <row r="309" spans="1:9" ht="15" x14ac:dyDescent="0.2">
      <c r="A309" s="5"/>
      <c r="I309" s="2"/>
    </row>
    <row r="310" spans="1:9" ht="15" x14ac:dyDescent="0.2">
      <c r="A310" s="5"/>
      <c r="I310" s="2"/>
    </row>
    <row r="311" spans="1:9" ht="15" x14ac:dyDescent="0.2">
      <c r="A311" s="5"/>
      <c r="I311" s="2"/>
    </row>
    <row r="312" spans="1:9" ht="15" x14ac:dyDescent="0.2">
      <c r="A312" s="5"/>
      <c r="I312" s="2"/>
    </row>
    <row r="313" spans="1:9" ht="15" x14ac:dyDescent="0.2">
      <c r="A313" s="5"/>
      <c r="I313" s="2"/>
    </row>
    <row r="314" spans="1:9" ht="15" x14ac:dyDescent="0.2">
      <c r="A314" s="5"/>
      <c r="I314" s="2"/>
    </row>
    <row r="315" spans="1:9" ht="15" x14ac:dyDescent="0.2">
      <c r="A315" s="5"/>
      <c r="I315" s="2"/>
    </row>
    <row r="316" spans="1:9" ht="15" x14ac:dyDescent="0.2">
      <c r="A316" s="5"/>
      <c r="I316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B769-BD65-FD44-B24E-3B091EDAD701}">
  <dimension ref="A1:AE272"/>
  <sheetViews>
    <sheetView topLeftCell="P14" zoomScaleNormal="100" workbookViewId="0">
      <selection activeCell="J253" sqref="J253:J272"/>
    </sheetView>
  </sheetViews>
  <sheetFormatPr baseColWidth="10" defaultColWidth="8.83203125" defaultRowHeight="13" x14ac:dyDescent="0.15"/>
  <cols>
    <col min="1" max="30" width="11.33203125" customWidth="1"/>
  </cols>
  <sheetData>
    <row r="1" spans="1:31" x14ac:dyDescent="0.15"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31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31" ht="56" x14ac:dyDescent="0.2">
      <c r="A4" s="1" t="s">
        <v>0</v>
      </c>
      <c r="E4">
        <v>0.74650300000000003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31" ht="15" x14ac:dyDescent="0.2">
      <c r="A5" s="5" t="s">
        <v>60</v>
      </c>
      <c r="B5" t="s">
        <v>3</v>
      </c>
      <c r="C5">
        <v>0</v>
      </c>
      <c r="D5" t="s">
        <v>4</v>
      </c>
      <c r="E5">
        <v>0.68322400000000005</v>
      </c>
      <c r="F5" t="s">
        <v>5</v>
      </c>
      <c r="G5">
        <v>1.80621E-4</v>
      </c>
      <c r="H5" t="s">
        <v>6</v>
      </c>
      <c r="I5" s="2">
        <v>1.23404E-4</v>
      </c>
      <c r="J5">
        <f>5/20/2</f>
        <v>0.125</v>
      </c>
      <c r="V5" s="6"/>
      <c r="W5" s="10">
        <f>5/20/2</f>
        <v>0.125</v>
      </c>
      <c r="X5" s="11">
        <v>-2.5896999999999948E-2</v>
      </c>
      <c r="Y5" s="12">
        <v>-2.5896999999999948E-2</v>
      </c>
      <c r="Z5" s="13">
        <v>8.1601056168987033E-4</v>
      </c>
      <c r="AA5" s="20">
        <v>-2.7484999999999999E-2</v>
      </c>
      <c r="AB5" s="21">
        <v>3.297439785487629E-3</v>
      </c>
      <c r="AC5" s="12">
        <v>-2.5859300000000002E-2</v>
      </c>
      <c r="AD5" s="14">
        <v>1.6684132875894287E-3</v>
      </c>
      <c r="AE5" s="6"/>
    </row>
    <row r="6" spans="1:31" ht="15" x14ac:dyDescent="0.2">
      <c r="A6" s="5" t="s">
        <v>60</v>
      </c>
      <c r="B6" t="s">
        <v>3</v>
      </c>
      <c r="C6">
        <v>1</v>
      </c>
      <c r="D6" t="s">
        <v>4</v>
      </c>
      <c r="E6">
        <v>0.57805200000000001</v>
      </c>
      <c r="F6" t="s">
        <v>5</v>
      </c>
      <c r="G6">
        <v>2.49249E-4</v>
      </c>
      <c r="H6" t="s">
        <v>6</v>
      </c>
      <c r="I6" s="2">
        <v>1.44079E-4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-3.9831999999999979E-2</v>
      </c>
      <c r="Y6" s="12">
        <v>-3.9831999999999979E-2</v>
      </c>
      <c r="Z6" s="13">
        <v>1.1103447440714677E-3</v>
      </c>
      <c r="AA6" s="20">
        <v>-4.1762000000000001E-2</v>
      </c>
      <c r="AB6" s="21">
        <v>4.2610180398995239E-3</v>
      </c>
      <c r="AC6" s="12">
        <v>-3.9229399999999998E-2</v>
      </c>
      <c r="AD6" s="14">
        <v>2.3951997398157952E-3</v>
      </c>
      <c r="AE6" s="6"/>
    </row>
    <row r="7" spans="1:31" ht="15" x14ac:dyDescent="0.2">
      <c r="A7" s="5" t="s">
        <v>60</v>
      </c>
      <c r="B7" t="s">
        <v>3</v>
      </c>
      <c r="C7">
        <v>2</v>
      </c>
      <c r="D7" t="s">
        <v>4</v>
      </c>
      <c r="E7">
        <v>0.49787300000000001</v>
      </c>
      <c r="F7" t="s">
        <v>5</v>
      </c>
      <c r="G7">
        <v>2.9639199999999998E-4</v>
      </c>
      <c r="H7" t="s">
        <v>6</v>
      </c>
      <c r="I7" s="2">
        <v>1.47565E-4</v>
      </c>
      <c r="J7">
        <f t="shared" si="0"/>
        <v>0.625</v>
      </c>
      <c r="V7" s="6"/>
      <c r="W7" s="10">
        <f t="shared" si="1"/>
        <v>0.625</v>
      </c>
      <c r="X7" s="11">
        <v>-4.0378999999999943E-2</v>
      </c>
      <c r="Y7" s="12">
        <v>-4.0378999999999943E-2</v>
      </c>
      <c r="Z7" s="13">
        <v>1.3413400606178685E-3</v>
      </c>
      <c r="AA7" s="20">
        <v>-4.1341700000000002E-2</v>
      </c>
      <c r="AB7" s="21">
        <v>5.1884315879752469E-3</v>
      </c>
      <c r="AC7" s="12">
        <v>-3.9822099999999999E-2</v>
      </c>
      <c r="AD7" s="14">
        <v>3.0252293255508935E-3</v>
      </c>
      <c r="AE7" s="6"/>
    </row>
    <row r="8" spans="1:31" ht="15" x14ac:dyDescent="0.2">
      <c r="A8" s="5" t="s">
        <v>60</v>
      </c>
      <c r="B8" t="s">
        <v>3</v>
      </c>
      <c r="C8">
        <v>3</v>
      </c>
      <c r="D8" t="s">
        <v>4</v>
      </c>
      <c r="E8">
        <v>0.43141400000000002</v>
      </c>
      <c r="F8" t="s">
        <v>5</v>
      </c>
      <c r="G8">
        <v>3.4472099999999998E-4</v>
      </c>
      <c r="H8" t="s">
        <v>6</v>
      </c>
      <c r="I8" s="2">
        <v>1.4871700000000001E-4</v>
      </c>
      <c r="J8">
        <f t="shared" si="0"/>
        <v>0.875</v>
      </c>
      <c r="V8" s="6"/>
      <c r="W8" s="10">
        <f t="shared" si="1"/>
        <v>0.875</v>
      </c>
      <c r="X8" s="11">
        <v>-3.7314999999999987E-2</v>
      </c>
      <c r="Y8" s="12">
        <v>-3.7314999999999987E-2</v>
      </c>
      <c r="Z8" s="13">
        <v>1.5337263046632699E-3</v>
      </c>
      <c r="AA8" s="20">
        <v>-3.7421200000000002E-2</v>
      </c>
      <c r="AB8" s="21">
        <v>5.7563268693181027E-3</v>
      </c>
      <c r="AC8" s="12">
        <v>-3.8965300000000001E-2</v>
      </c>
      <c r="AD8" s="14">
        <v>3.6450601973973952E-3</v>
      </c>
      <c r="AE8" s="6"/>
    </row>
    <row r="9" spans="1:31" ht="15" x14ac:dyDescent="0.2">
      <c r="A9" s="5" t="s">
        <v>60</v>
      </c>
      <c r="B9" t="s">
        <v>3</v>
      </c>
      <c r="C9">
        <v>4</v>
      </c>
      <c r="D9" t="s">
        <v>4</v>
      </c>
      <c r="E9">
        <v>0.37502799999999997</v>
      </c>
      <c r="F9" t="s">
        <v>5</v>
      </c>
      <c r="G9">
        <v>3.88279E-4</v>
      </c>
      <c r="H9" t="s">
        <v>6</v>
      </c>
      <c r="I9" s="2">
        <v>1.4561500000000001E-4</v>
      </c>
      <c r="J9">
        <f t="shared" si="0"/>
        <v>1.125</v>
      </c>
      <c r="V9" s="6"/>
      <c r="W9" s="10">
        <f t="shared" si="1"/>
        <v>1.125</v>
      </c>
      <c r="X9" s="11">
        <v>-3.2982000000000011E-2</v>
      </c>
      <c r="Y9" s="12">
        <v>-3.2982000000000011E-2</v>
      </c>
      <c r="Z9" s="13">
        <v>1.7565221796772509E-3</v>
      </c>
      <c r="AA9" s="20">
        <v>-3.1597500000000001E-2</v>
      </c>
      <c r="AB9" s="21">
        <v>6.626331900551426E-3</v>
      </c>
      <c r="AC9" s="12">
        <v>-3.4629399999999998E-2</v>
      </c>
      <c r="AD9" s="14">
        <v>4.2680546519193235E-3</v>
      </c>
      <c r="AE9" s="6"/>
    </row>
    <row r="10" spans="1:31" ht="15" x14ac:dyDescent="0.2">
      <c r="A10" s="5" t="s">
        <v>60</v>
      </c>
      <c r="B10" t="s">
        <v>3</v>
      </c>
      <c r="C10">
        <v>5</v>
      </c>
      <c r="D10" t="s">
        <v>4</v>
      </c>
      <c r="E10">
        <v>0.32663799999999998</v>
      </c>
      <c r="F10" t="s">
        <v>5</v>
      </c>
      <c r="G10">
        <v>4.3410500000000001E-4</v>
      </c>
      <c r="H10" t="s">
        <v>6</v>
      </c>
      <c r="I10" s="2">
        <v>1.4179500000000001E-4</v>
      </c>
      <c r="J10">
        <f t="shared" si="0"/>
        <v>1.375</v>
      </c>
      <c r="V10" s="6"/>
      <c r="W10" s="10">
        <f t="shared" si="1"/>
        <v>1.375</v>
      </c>
      <c r="X10" s="11">
        <v>-2.8315000000000035E-2</v>
      </c>
      <c r="Y10" s="12">
        <v>-2.8315000000000035E-2</v>
      </c>
      <c r="Z10" s="13">
        <v>1.9414581279581678E-3</v>
      </c>
      <c r="AA10" s="20">
        <v>-2.9035100000000001E-2</v>
      </c>
      <c r="AB10" s="21">
        <v>7.510393769249139E-3</v>
      </c>
      <c r="AC10" s="12">
        <v>-2.99116E-2</v>
      </c>
      <c r="AD10" s="14">
        <v>4.9531285398514563E-3</v>
      </c>
      <c r="AE10" s="6"/>
    </row>
    <row r="11" spans="1:31" ht="15" x14ac:dyDescent="0.2">
      <c r="A11" s="5" t="s">
        <v>60</v>
      </c>
      <c r="B11" t="s">
        <v>3</v>
      </c>
      <c r="C11">
        <v>6</v>
      </c>
      <c r="D11" t="s">
        <v>4</v>
      </c>
      <c r="E11">
        <v>0.284634</v>
      </c>
      <c r="F11" t="s">
        <v>5</v>
      </c>
      <c r="G11">
        <v>4.7637599999999998E-4</v>
      </c>
      <c r="H11" t="s">
        <v>6</v>
      </c>
      <c r="I11" s="2">
        <v>1.3559299999999999E-4</v>
      </c>
      <c r="J11">
        <f t="shared" si="0"/>
        <v>1.625</v>
      </c>
      <c r="V11" s="6"/>
      <c r="W11" s="10">
        <f t="shared" si="1"/>
        <v>1.625</v>
      </c>
      <c r="X11" s="11">
        <v>-2.3928999999999978E-2</v>
      </c>
      <c r="Y11" s="12">
        <v>-2.3928999999999978E-2</v>
      </c>
      <c r="Z11" s="13">
        <v>2.1237343395377924E-3</v>
      </c>
      <c r="AA11" s="20">
        <v>-2.3611799999999999E-2</v>
      </c>
      <c r="AB11" s="21">
        <v>8.0557487861604715E-3</v>
      </c>
      <c r="AC11" s="12">
        <v>-2.5013000000000001E-2</v>
      </c>
      <c r="AD11" s="14">
        <v>5.6135950027052283E-3</v>
      </c>
      <c r="AE11" s="6"/>
    </row>
    <row r="12" spans="1:31" ht="15" x14ac:dyDescent="0.2">
      <c r="A12" s="5" t="s">
        <v>60</v>
      </c>
      <c r="B12" t="s">
        <v>3</v>
      </c>
      <c r="C12">
        <v>7</v>
      </c>
      <c r="D12" t="s">
        <v>4</v>
      </c>
      <c r="E12">
        <v>0.247894</v>
      </c>
      <c r="F12" t="s">
        <v>5</v>
      </c>
      <c r="G12">
        <v>5.2242200000000003E-4</v>
      </c>
      <c r="H12" t="s">
        <v>6</v>
      </c>
      <c r="I12" s="2">
        <v>1.29505E-4</v>
      </c>
      <c r="J12">
        <f t="shared" si="0"/>
        <v>1.875</v>
      </c>
      <c r="V12" s="6"/>
      <c r="W12" s="10">
        <f t="shared" si="1"/>
        <v>1.875</v>
      </c>
      <c r="X12" s="11">
        <v>-2.007500000000001E-2</v>
      </c>
      <c r="Y12" s="12">
        <v>-2.007500000000001E-2</v>
      </c>
      <c r="Z12" s="13">
        <v>2.3328963185877834E-3</v>
      </c>
      <c r="AA12" s="20">
        <v>-2.0494399999999999E-2</v>
      </c>
      <c r="AB12" s="21">
        <v>8.8452322363590883E-3</v>
      </c>
      <c r="AC12" s="12">
        <v>-2.0170199999999999E-2</v>
      </c>
      <c r="AD12" s="14">
        <v>6.3658257158301524E-3</v>
      </c>
      <c r="AE12" s="6"/>
    </row>
    <row r="13" spans="1:31" ht="15" x14ac:dyDescent="0.2">
      <c r="A13" s="5" t="s">
        <v>60</v>
      </c>
      <c r="B13" t="s">
        <v>3</v>
      </c>
      <c r="C13">
        <v>8</v>
      </c>
      <c r="D13" t="s">
        <v>4</v>
      </c>
      <c r="E13">
        <v>0.21565500000000001</v>
      </c>
      <c r="F13" t="s">
        <v>5</v>
      </c>
      <c r="G13">
        <v>5.6349000000000004E-4</v>
      </c>
      <c r="H13" t="s">
        <v>6</v>
      </c>
      <c r="I13" s="2">
        <v>1.2152E-4</v>
      </c>
      <c r="J13">
        <f t="shared" si="0"/>
        <v>2.125</v>
      </c>
      <c r="V13" s="6"/>
      <c r="W13" s="10">
        <f t="shared" si="1"/>
        <v>2.125</v>
      </c>
      <c r="X13" s="11">
        <v>-1.6751999999999989E-2</v>
      </c>
      <c r="Y13" s="12">
        <v>-1.6751999999999989E-2</v>
      </c>
      <c r="Z13" s="13">
        <v>2.5335002666295701E-3</v>
      </c>
      <c r="AA13" s="20">
        <v>-1.7326000000000001E-2</v>
      </c>
      <c r="AB13" s="21">
        <v>9.5283206974102145E-3</v>
      </c>
      <c r="AC13" s="12">
        <v>-1.5701099999999999E-2</v>
      </c>
      <c r="AD13" s="14">
        <v>7.0624840601887263E-3</v>
      </c>
      <c r="AE13" s="6"/>
    </row>
    <row r="14" spans="1:31" ht="15" x14ac:dyDescent="0.2">
      <c r="A14" s="5" t="s">
        <v>60</v>
      </c>
      <c r="B14" t="s">
        <v>3</v>
      </c>
      <c r="C14">
        <v>9</v>
      </c>
      <c r="D14" t="s">
        <v>4</v>
      </c>
      <c r="E14">
        <v>0.187524</v>
      </c>
      <c r="F14" t="s">
        <v>5</v>
      </c>
      <c r="G14">
        <v>6.1243400000000003E-4</v>
      </c>
      <c r="H14" t="s">
        <v>6</v>
      </c>
      <c r="I14" s="2">
        <v>1.14846E-4</v>
      </c>
      <c r="J14">
        <f t="shared" si="0"/>
        <v>2.375</v>
      </c>
      <c r="V14" s="6"/>
      <c r="W14" s="10">
        <f t="shared" si="1"/>
        <v>2.375</v>
      </c>
      <c r="X14" s="11">
        <v>-1.3686000000000004E-2</v>
      </c>
      <c r="Y14" s="12">
        <v>-1.3686000000000004E-2</v>
      </c>
      <c r="Z14" s="13">
        <v>2.7192999296090101E-3</v>
      </c>
      <c r="AA14" s="20">
        <v>-1.4618300000000001E-2</v>
      </c>
      <c r="AB14" s="21">
        <v>1.1341001685117638E-2</v>
      </c>
      <c r="AC14" s="12">
        <v>-1.2902E-2</v>
      </c>
      <c r="AD14" s="14">
        <v>7.884164160320813E-3</v>
      </c>
      <c r="AE14" s="6"/>
    </row>
    <row r="15" spans="1:31" ht="15" x14ac:dyDescent="0.2">
      <c r="A15" s="5" t="s">
        <v>60</v>
      </c>
      <c r="B15" t="s">
        <v>3</v>
      </c>
      <c r="C15">
        <v>10</v>
      </c>
      <c r="D15" t="s">
        <v>4</v>
      </c>
      <c r="E15">
        <v>0.16286200000000001</v>
      </c>
      <c r="F15" t="s">
        <v>5</v>
      </c>
      <c r="G15">
        <v>6.5848199999999995E-4</v>
      </c>
      <c r="H15" t="s">
        <v>6</v>
      </c>
      <c r="I15" s="2">
        <v>1.07242E-4</v>
      </c>
      <c r="J15">
        <f t="shared" si="0"/>
        <v>2.625</v>
      </c>
      <c r="V15" s="6"/>
      <c r="W15" s="10">
        <f t="shared" si="1"/>
        <v>2.625</v>
      </c>
      <c r="X15" s="11">
        <v>-1.0929999999999995E-2</v>
      </c>
      <c r="Y15" s="12">
        <v>-1.0929999999999995E-2</v>
      </c>
      <c r="Z15" s="13">
        <v>2.9445542852230724E-3</v>
      </c>
      <c r="AA15" s="20">
        <v>-1.1450699999999999E-2</v>
      </c>
      <c r="AB15" s="21">
        <v>1.1708808684653264E-2</v>
      </c>
      <c r="AC15" s="12">
        <v>-1.10232E-2</v>
      </c>
      <c r="AD15" s="14">
        <v>8.7865800493669485E-3</v>
      </c>
      <c r="AE15" s="6"/>
    </row>
    <row r="16" spans="1:31" ht="15" x14ac:dyDescent="0.2">
      <c r="A16" s="5" t="s">
        <v>60</v>
      </c>
      <c r="B16" t="s">
        <v>3</v>
      </c>
      <c r="C16">
        <v>11</v>
      </c>
      <c r="D16" t="s">
        <v>4</v>
      </c>
      <c r="E16">
        <v>0.14110600000000001</v>
      </c>
      <c r="F16" t="s">
        <v>5</v>
      </c>
      <c r="G16">
        <v>7.1182999999999999E-4</v>
      </c>
      <c r="H16" t="s">
        <v>6</v>
      </c>
      <c r="I16" s="2">
        <v>1.00443E-4</v>
      </c>
      <c r="J16">
        <f t="shared" si="0"/>
        <v>2.875</v>
      </c>
      <c r="V16" s="6"/>
      <c r="W16" s="10">
        <f t="shared" si="1"/>
        <v>2.875</v>
      </c>
      <c r="X16" s="11">
        <v>-8.531999999999984E-3</v>
      </c>
      <c r="Y16" s="12">
        <v>-8.531999999999984E-3</v>
      </c>
      <c r="Z16" s="13">
        <v>3.1714526667895055E-3</v>
      </c>
      <c r="AA16" s="20">
        <v>-7.9509300000000002E-3</v>
      </c>
      <c r="AB16" s="21">
        <v>1.1666761158278173E-2</v>
      </c>
      <c r="AC16" s="12">
        <v>-8.4408199999999999E-3</v>
      </c>
      <c r="AD16" s="14">
        <v>9.7435970121752431E-3</v>
      </c>
      <c r="AE16" s="6"/>
    </row>
    <row r="17" spans="1:31" ht="15" x14ac:dyDescent="0.2">
      <c r="A17" s="5" t="s">
        <v>60</v>
      </c>
      <c r="B17" t="s">
        <v>3</v>
      </c>
      <c r="C17">
        <v>12</v>
      </c>
      <c r="D17" t="s">
        <v>4</v>
      </c>
      <c r="E17">
        <v>0.12170599999999999</v>
      </c>
      <c r="F17" t="s">
        <v>5</v>
      </c>
      <c r="G17">
        <v>7.6011899999999996E-4</v>
      </c>
      <c r="H17" t="s">
        <v>6</v>
      </c>
      <c r="I17" s="2">
        <v>9.2510999999999996E-5</v>
      </c>
      <c r="J17">
        <f t="shared" si="0"/>
        <v>3.125</v>
      </c>
      <c r="V17" s="6"/>
      <c r="W17" s="10">
        <f t="shared" si="1"/>
        <v>3.125</v>
      </c>
      <c r="X17" s="11">
        <v>-6.5889999999999976E-3</v>
      </c>
      <c r="Y17" s="12">
        <v>-6.5889999999999976E-3</v>
      </c>
      <c r="Z17" s="13">
        <v>3.456748229339556E-3</v>
      </c>
      <c r="AA17" s="20">
        <v>-5.6734100000000003E-3</v>
      </c>
      <c r="AB17" s="21">
        <v>1.3288252017156098E-2</v>
      </c>
      <c r="AC17" s="12">
        <v>-5.1258600000000003E-3</v>
      </c>
      <c r="AD17" s="14">
        <v>1.0789936404121408E-2</v>
      </c>
      <c r="AE17" s="6"/>
    </row>
    <row r="18" spans="1:31" ht="15" x14ac:dyDescent="0.2">
      <c r="A18" s="5" t="s">
        <v>60</v>
      </c>
      <c r="B18" t="s">
        <v>3</v>
      </c>
      <c r="C18">
        <v>13</v>
      </c>
      <c r="D18" t="s">
        <v>4</v>
      </c>
      <c r="E18">
        <v>0.104501</v>
      </c>
      <c r="F18" t="s">
        <v>5</v>
      </c>
      <c r="G18">
        <v>8.1340399999999999E-4</v>
      </c>
      <c r="H18" t="s">
        <v>6</v>
      </c>
      <c r="I18" s="2">
        <v>8.5001799999999997E-5</v>
      </c>
      <c r="J18">
        <f t="shared" si="0"/>
        <v>3.375</v>
      </c>
      <c r="V18" s="6"/>
      <c r="W18" s="10">
        <f t="shared" si="1"/>
        <v>3.375</v>
      </c>
      <c r="X18" s="11">
        <v>-4.8600000000000032E-3</v>
      </c>
      <c r="Y18" s="12">
        <v>-4.8600000000000032E-3</v>
      </c>
      <c r="Z18" s="13">
        <v>3.7157634855168853E-3</v>
      </c>
      <c r="AA18" s="20">
        <v>-4.2310400000000001E-3</v>
      </c>
      <c r="AB18" s="21">
        <v>1.4271920842862747E-2</v>
      </c>
      <c r="AC18" s="12">
        <v>-3.7565699999999999E-3</v>
      </c>
      <c r="AD18" s="14">
        <v>1.170122773944747E-2</v>
      </c>
      <c r="AE18" s="6"/>
    </row>
    <row r="19" spans="1:31" ht="15" x14ac:dyDescent="0.2">
      <c r="A19" s="5" t="s">
        <v>60</v>
      </c>
      <c r="B19" t="s">
        <v>3</v>
      </c>
      <c r="C19">
        <v>14</v>
      </c>
      <c r="D19" t="s">
        <v>4</v>
      </c>
      <c r="E19">
        <v>8.9147299999999999E-2</v>
      </c>
      <c r="F19" t="s">
        <v>5</v>
      </c>
      <c r="G19">
        <v>8.89879E-4</v>
      </c>
      <c r="H19" t="s">
        <v>6</v>
      </c>
      <c r="I19" s="2">
        <v>7.9330299999999995E-5</v>
      </c>
      <c r="J19">
        <f t="shared" si="0"/>
        <v>3.625</v>
      </c>
      <c r="V19" s="6"/>
      <c r="W19" s="10">
        <f t="shared" si="1"/>
        <v>3.625</v>
      </c>
      <c r="X19" s="11">
        <v>-3.3341999999999955E-3</v>
      </c>
      <c r="Y19" s="12">
        <v>-3.3341999999999955E-3</v>
      </c>
      <c r="Z19" s="13">
        <v>3.9993134957536569E-3</v>
      </c>
      <c r="AA19" s="20">
        <v>-2.4258000000000001E-3</v>
      </c>
      <c r="AB19" s="21">
        <v>1.5220763836930563E-2</v>
      </c>
      <c r="AC19" s="12">
        <v>-3.34929E-3</v>
      </c>
      <c r="AD19" s="14">
        <v>1.3114025887491826E-2</v>
      </c>
      <c r="AE19" s="6"/>
    </row>
    <row r="20" spans="1:31" ht="15" x14ac:dyDescent="0.2">
      <c r="A20" s="5" t="s">
        <v>60</v>
      </c>
      <c r="B20" t="s">
        <v>3</v>
      </c>
      <c r="C20">
        <v>15</v>
      </c>
      <c r="D20" t="s">
        <v>4</v>
      </c>
      <c r="E20">
        <v>7.5307399999999997E-2</v>
      </c>
      <c r="F20" t="s">
        <v>5</v>
      </c>
      <c r="G20">
        <v>9.4234500000000003E-4</v>
      </c>
      <c r="H20" t="s">
        <v>6</v>
      </c>
      <c r="I20" s="2">
        <v>7.0965500000000004E-5</v>
      </c>
      <c r="J20">
        <f t="shared" si="0"/>
        <v>3.875</v>
      </c>
      <c r="V20" s="6"/>
      <c r="W20" s="10">
        <f t="shared" si="1"/>
        <v>3.875</v>
      </c>
      <c r="X20" s="11">
        <v>-2.0311999999999969E-3</v>
      </c>
      <c r="Y20" s="12">
        <v>-2.0311999999999969E-3</v>
      </c>
      <c r="Z20" s="13">
        <v>4.2694741818201133E-3</v>
      </c>
      <c r="AA20" s="20">
        <v>-2.79415E-3</v>
      </c>
      <c r="AB20" s="21">
        <v>1.633478250477377E-2</v>
      </c>
      <c r="AC20" s="12">
        <v>-3.0794300000000002E-3</v>
      </c>
      <c r="AD20" s="14">
        <v>1.4481843749751021E-2</v>
      </c>
      <c r="AE20" s="6"/>
    </row>
    <row r="21" spans="1:31" ht="15" x14ac:dyDescent="0.2">
      <c r="A21" s="5" t="s">
        <v>60</v>
      </c>
      <c r="B21" t="s">
        <v>3</v>
      </c>
      <c r="C21">
        <v>16</v>
      </c>
      <c r="D21" t="s">
        <v>4</v>
      </c>
      <c r="E21">
        <v>6.2673800000000002E-2</v>
      </c>
      <c r="F21" t="s">
        <v>5</v>
      </c>
      <c r="G21">
        <v>1.0428799999999999E-3</v>
      </c>
      <c r="H21" t="s">
        <v>6</v>
      </c>
      <c r="I21" s="2">
        <v>6.5361499999999994E-5</v>
      </c>
      <c r="J21">
        <f t="shared" si="0"/>
        <v>4.125</v>
      </c>
      <c r="V21" s="6"/>
      <c r="W21" s="10">
        <f t="shared" si="1"/>
        <v>4.125</v>
      </c>
      <c r="X21" s="11">
        <v>-9.7450000000000314E-4</v>
      </c>
      <c r="Y21" s="12">
        <v>-9.7450000000000314E-4</v>
      </c>
      <c r="Z21" s="13">
        <v>4.6791960915087321E-3</v>
      </c>
      <c r="AA21" s="20">
        <v>-1.7150500000000001E-3</v>
      </c>
      <c r="AB21" s="21">
        <v>1.7905887308572323E-2</v>
      </c>
      <c r="AC21" s="12">
        <v>-2.02338E-3</v>
      </c>
      <c r="AD21" s="14">
        <v>1.5689937422016857E-2</v>
      </c>
      <c r="AE21" s="6"/>
    </row>
    <row r="22" spans="1:31" ht="15" x14ac:dyDescent="0.2">
      <c r="A22" s="5" t="s">
        <v>60</v>
      </c>
      <c r="B22" t="s">
        <v>3</v>
      </c>
      <c r="C22">
        <v>17</v>
      </c>
      <c r="D22" t="s">
        <v>4</v>
      </c>
      <c r="E22">
        <v>5.0968899999999998E-2</v>
      </c>
      <c r="F22" t="s">
        <v>5</v>
      </c>
      <c r="G22">
        <v>1.1141499999999999E-3</v>
      </c>
      <c r="H22" t="s">
        <v>6</v>
      </c>
      <c r="I22" s="2">
        <v>5.6787199999999997E-5</v>
      </c>
      <c r="J22">
        <f t="shared" si="0"/>
        <v>4.375</v>
      </c>
      <c r="V22" s="6"/>
      <c r="W22" s="10">
        <f t="shared" si="1"/>
        <v>4.375</v>
      </c>
      <c r="X22" s="11">
        <v>-1.8450000000000411E-4</v>
      </c>
      <c r="Y22" s="12">
        <v>-1.8450000000000411E-4</v>
      </c>
      <c r="Z22" s="13">
        <v>4.9180382547004157E-3</v>
      </c>
      <c r="AA22" s="20">
        <v>6.1063199999999995E-4</v>
      </c>
      <c r="AB22" s="21">
        <v>1.8253189690183622E-2</v>
      </c>
      <c r="AC22" s="12">
        <v>-9.7038499999999996E-5</v>
      </c>
      <c r="AD22" s="14">
        <v>1.7176945156752454E-2</v>
      </c>
      <c r="AE22" s="6"/>
    </row>
    <row r="23" spans="1:31" ht="15" x14ac:dyDescent="0.2">
      <c r="A23" s="5" t="s">
        <v>60</v>
      </c>
      <c r="B23" t="s">
        <v>3</v>
      </c>
      <c r="C23">
        <v>18</v>
      </c>
      <c r="D23" t="s">
        <v>4</v>
      </c>
      <c r="E23">
        <v>3.9892799999999999E-2</v>
      </c>
      <c r="F23" t="s">
        <v>5</v>
      </c>
      <c r="G23">
        <v>1.1999300000000001E-3</v>
      </c>
      <c r="H23" t="s">
        <v>6</v>
      </c>
      <c r="I23" s="2">
        <v>4.7868599999999998E-5</v>
      </c>
      <c r="J23">
        <f t="shared" si="0"/>
        <v>4.625</v>
      </c>
      <c r="V23" s="6"/>
      <c r="W23" s="10">
        <f t="shared" si="1"/>
        <v>4.625</v>
      </c>
      <c r="X23" s="11">
        <v>2.7359999999999884E-4</v>
      </c>
      <c r="Y23" s="12">
        <v>2.7359999999999884E-4</v>
      </c>
      <c r="Z23" s="13">
        <v>5.3059449324188825E-3</v>
      </c>
      <c r="AA23" s="20">
        <v>1.2483399999999999E-3</v>
      </c>
      <c r="AB23" s="21">
        <v>2.0023663417960132E-2</v>
      </c>
      <c r="AC23" s="12">
        <v>1.2244900000000001E-4</v>
      </c>
      <c r="AD23" s="14">
        <v>1.8957631452292144E-2</v>
      </c>
      <c r="AE23" s="6"/>
    </row>
    <row r="24" spans="1:31" ht="16" thickBot="1" x14ac:dyDescent="0.25">
      <c r="A24" s="5" t="s">
        <v>60</v>
      </c>
      <c r="B24" t="s">
        <v>3</v>
      </c>
      <c r="C24">
        <v>19</v>
      </c>
      <c r="D24" t="s">
        <v>4</v>
      </c>
      <c r="E24">
        <v>2.8763E-2</v>
      </c>
      <c r="F24" t="s">
        <v>5</v>
      </c>
      <c r="G24">
        <v>1.18907E-3</v>
      </c>
      <c r="H24" t="s">
        <v>6</v>
      </c>
      <c r="I24" s="2">
        <v>3.42012E-5</v>
      </c>
      <c r="J24">
        <f t="shared" si="0"/>
        <v>4.875</v>
      </c>
      <c r="V24" s="6"/>
      <c r="W24" s="15">
        <f t="shared" si="1"/>
        <v>4.875</v>
      </c>
      <c r="X24" s="16">
        <v>-6.6199999999998899E-5</v>
      </c>
      <c r="Y24" s="17">
        <v>-6.6199999999998899E-5</v>
      </c>
      <c r="Z24" s="18">
        <v>5.5628759169766718E-3</v>
      </c>
      <c r="AA24" s="22">
        <v>7.8072700000000005E-4</v>
      </c>
      <c r="AB24" s="23">
        <v>2.0706915134026352E-2</v>
      </c>
      <c r="AC24" s="17">
        <v>-4.26062E-4</v>
      </c>
      <c r="AD24" s="19">
        <v>2.0160275353753084E-2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6" thickBot="1" x14ac:dyDescent="0.25">
      <c r="A27" s="5" t="s">
        <v>60</v>
      </c>
      <c r="B27" t="s">
        <v>3</v>
      </c>
      <c r="C27">
        <v>0</v>
      </c>
      <c r="D27" t="s">
        <v>4</v>
      </c>
      <c r="E27">
        <v>0.68333699999999997</v>
      </c>
      <c r="F27" t="s">
        <v>5</v>
      </c>
      <c r="G27">
        <v>8.1587599999999999E-4</v>
      </c>
      <c r="H27" t="s">
        <v>6</v>
      </c>
      <c r="I27" s="2">
        <v>5.5751800000000001E-4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56" x14ac:dyDescent="0.2">
      <c r="A28" s="5" t="s">
        <v>60</v>
      </c>
      <c r="B28" t="s">
        <v>3</v>
      </c>
      <c r="C28">
        <v>1</v>
      </c>
      <c r="D28" t="s">
        <v>4</v>
      </c>
      <c r="E28">
        <v>0.57807200000000003</v>
      </c>
      <c r="F28" t="s">
        <v>5</v>
      </c>
      <c r="G28">
        <v>1.11031E-3</v>
      </c>
      <c r="H28" t="s">
        <v>6</v>
      </c>
      <c r="I28" s="2">
        <v>6.4183700000000003E-4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ht="15" x14ac:dyDescent="0.2">
      <c r="A29" s="5" t="s">
        <v>60</v>
      </c>
      <c r="B29" t="s">
        <v>3</v>
      </c>
      <c r="C29">
        <v>2</v>
      </c>
      <c r="D29" t="s">
        <v>4</v>
      </c>
      <c r="E29">
        <v>0.49745200000000001</v>
      </c>
      <c r="F29" t="s">
        <v>5</v>
      </c>
      <c r="G29">
        <v>1.3424699999999999E-3</v>
      </c>
      <c r="H29" t="s">
        <v>6</v>
      </c>
      <c r="I29" s="2">
        <v>6.6781700000000002E-4</v>
      </c>
      <c r="V29" s="6"/>
      <c r="W29" s="10">
        <f>5/20/2</f>
        <v>0.125</v>
      </c>
      <c r="X29" s="11">
        <v>-2.5896999999999948E-2</v>
      </c>
      <c r="Y29" s="12">
        <f>C162-H50</f>
        <v>-2.436499999999997E-2</v>
      </c>
      <c r="Z29" s="13">
        <v>7.0215771108743245E-4</v>
      </c>
      <c r="AA29" s="20">
        <v>-2.5335339999999998E-2</v>
      </c>
      <c r="AB29" s="24">
        <v>8.845839724599837E-5</v>
      </c>
      <c r="AC29" s="12">
        <v>-2.5348339999999997E-2</v>
      </c>
      <c r="AD29" s="26">
        <v>4.5723949978337994E-5</v>
      </c>
      <c r="AE29" s="6"/>
    </row>
    <row r="30" spans="1:31" ht="15" x14ac:dyDescent="0.2">
      <c r="A30" s="5" t="s">
        <v>60</v>
      </c>
      <c r="B30" t="s">
        <v>3</v>
      </c>
      <c r="C30">
        <v>3</v>
      </c>
      <c r="D30" t="s">
        <v>4</v>
      </c>
      <c r="E30">
        <v>0.43117899999999998</v>
      </c>
      <c r="F30" t="s">
        <v>5</v>
      </c>
      <c r="G30">
        <v>1.5345599999999999E-3</v>
      </c>
      <c r="H30" t="s">
        <v>6</v>
      </c>
      <c r="I30" s="2">
        <v>6.6167099999999996E-4</v>
      </c>
      <c r="V30" s="6"/>
      <c r="W30" s="10">
        <f t="shared" ref="W30:W48" si="2">W29+5/20</f>
        <v>0.375</v>
      </c>
      <c r="X30" s="11">
        <v>-3.9831999999999979E-2</v>
      </c>
      <c r="Y30" s="12">
        <f t="shared" ref="Y30:Y48" si="3">C163-H51</f>
        <v>-3.9762999999999993E-2</v>
      </c>
      <c r="Z30" s="13">
        <v>9.9168586909136199E-4</v>
      </c>
      <c r="AA30" s="20">
        <v>-3.9811200000000005E-2</v>
      </c>
      <c r="AB30" s="24">
        <v>1.4118729802855106E-4</v>
      </c>
      <c r="AC30" s="12">
        <v>-3.9883399999999999E-2</v>
      </c>
      <c r="AD30" s="26">
        <v>7.2161155051794648E-5</v>
      </c>
      <c r="AE30" s="6"/>
    </row>
    <row r="31" spans="1:31" ht="15" x14ac:dyDescent="0.2">
      <c r="A31" s="5" t="s">
        <v>60</v>
      </c>
      <c r="B31" t="s">
        <v>3</v>
      </c>
      <c r="C31">
        <v>4</v>
      </c>
      <c r="D31" t="s">
        <v>4</v>
      </c>
      <c r="E31">
        <v>0.37526799999999999</v>
      </c>
      <c r="F31" t="s">
        <v>5</v>
      </c>
      <c r="G31">
        <v>1.7554000000000001E-3</v>
      </c>
      <c r="H31" t="s">
        <v>6</v>
      </c>
      <c r="I31" s="2">
        <v>6.5874499999999997E-4</v>
      </c>
      <c r="V31" s="6"/>
      <c r="W31" s="10">
        <f t="shared" si="2"/>
        <v>0.625</v>
      </c>
      <c r="X31" s="11">
        <v>-4.0378999999999943E-2</v>
      </c>
      <c r="Y31" s="12">
        <f t="shared" si="3"/>
        <v>-4.0675999999999934E-2</v>
      </c>
      <c r="Z31" s="13">
        <v>1.1896628256603593E-3</v>
      </c>
      <c r="AA31" s="20">
        <v>-4.0374E-2</v>
      </c>
      <c r="AB31" s="24">
        <v>1.7955944588278537E-4</v>
      </c>
      <c r="AC31" s="12">
        <v>-4.0395300000000002E-2</v>
      </c>
      <c r="AD31" s="26">
        <v>9.2985158865815175E-5</v>
      </c>
      <c r="AE31" s="6"/>
    </row>
    <row r="32" spans="1:31" ht="15" x14ac:dyDescent="0.2">
      <c r="A32" s="5" t="s">
        <v>60</v>
      </c>
      <c r="B32" t="s">
        <v>3</v>
      </c>
      <c r="C32">
        <v>5</v>
      </c>
      <c r="D32" t="s">
        <v>4</v>
      </c>
      <c r="E32">
        <v>0.32712400000000003</v>
      </c>
      <c r="F32" t="s">
        <v>5</v>
      </c>
      <c r="G32">
        <v>1.9385800000000001E-3</v>
      </c>
      <c r="H32" t="s">
        <v>6</v>
      </c>
      <c r="I32" s="2">
        <v>6.3415399999999995E-4</v>
      </c>
      <c r="V32" s="6"/>
      <c r="W32" s="10">
        <f t="shared" si="2"/>
        <v>0.875</v>
      </c>
      <c r="X32" s="11">
        <v>-3.7314999999999987E-2</v>
      </c>
      <c r="Y32" s="12">
        <f t="shared" si="3"/>
        <v>-3.7390499999999993E-2</v>
      </c>
      <c r="Z32" s="13">
        <v>1.389910851293653E-3</v>
      </c>
      <c r="AA32" s="20">
        <v>-3.7289000000000003E-2</v>
      </c>
      <c r="AB32" s="24">
        <v>2.0036739651471672E-4</v>
      </c>
      <c r="AC32" s="12">
        <v>-3.7292800000000001E-2</v>
      </c>
      <c r="AD32" s="26">
        <v>1.084248540844757E-4</v>
      </c>
      <c r="AE32" s="6"/>
    </row>
    <row r="33" spans="1:31" ht="15" x14ac:dyDescent="0.2">
      <c r="A33" s="5" t="s">
        <v>60</v>
      </c>
      <c r="B33" t="s">
        <v>3</v>
      </c>
      <c r="C33">
        <v>6</v>
      </c>
      <c r="D33" t="s">
        <v>4</v>
      </c>
      <c r="E33">
        <v>0.28481000000000001</v>
      </c>
      <c r="F33" t="s">
        <v>5</v>
      </c>
      <c r="G33">
        <v>2.1224299999999998E-3</v>
      </c>
      <c r="H33" t="s">
        <v>6</v>
      </c>
      <c r="I33" s="2">
        <v>6.0448700000000001E-4</v>
      </c>
      <c r="V33" s="6"/>
      <c r="W33" s="10">
        <f t="shared" si="2"/>
        <v>1.125</v>
      </c>
      <c r="X33" s="11">
        <v>-3.2982000000000011E-2</v>
      </c>
      <c r="Y33" s="12">
        <f t="shared" si="3"/>
        <v>-3.335100000000002E-2</v>
      </c>
      <c r="Z33" s="13">
        <v>1.5555585182973005E-3</v>
      </c>
      <c r="AA33" s="20">
        <v>-3.3082600000000004E-2</v>
      </c>
      <c r="AB33" s="24">
        <v>2.1642170717919729E-4</v>
      </c>
      <c r="AC33" s="12">
        <v>-3.3085400000000001E-2</v>
      </c>
      <c r="AD33" s="26">
        <v>1.2711237560928784E-4</v>
      </c>
      <c r="AE33" s="6"/>
    </row>
    <row r="34" spans="1:31" ht="15" x14ac:dyDescent="0.2">
      <c r="A34" s="5" t="s">
        <v>60</v>
      </c>
      <c r="B34" t="s">
        <v>3</v>
      </c>
      <c r="C34">
        <v>7</v>
      </c>
      <c r="D34" t="s">
        <v>4</v>
      </c>
      <c r="E34">
        <v>0.24820800000000001</v>
      </c>
      <c r="F34" t="s">
        <v>5</v>
      </c>
      <c r="G34">
        <v>2.3299499999999999E-3</v>
      </c>
      <c r="H34" t="s">
        <v>6</v>
      </c>
      <c r="I34" s="2">
        <v>5.7831099999999997E-4</v>
      </c>
      <c r="V34" s="6"/>
      <c r="W34" s="10">
        <f t="shared" si="2"/>
        <v>1.375</v>
      </c>
      <c r="X34" s="11">
        <v>-2.8315000000000035E-2</v>
      </c>
      <c r="Y34" s="12">
        <f t="shared" si="3"/>
        <v>-2.8234200000000043E-2</v>
      </c>
      <c r="Z34" s="13">
        <v>1.7631996277224329E-3</v>
      </c>
      <c r="AA34" s="20">
        <v>-2.8672699999999999E-2</v>
      </c>
      <c r="AB34" s="24">
        <v>2.3368989523570437E-4</v>
      </c>
      <c r="AC34" s="12">
        <v>-2.85714E-2</v>
      </c>
      <c r="AD34" s="26">
        <v>1.413978165430844E-4</v>
      </c>
      <c r="AE34" s="6"/>
    </row>
    <row r="35" spans="1:31" ht="15" x14ac:dyDescent="0.2">
      <c r="A35" s="5" t="s">
        <v>60</v>
      </c>
      <c r="B35" t="s">
        <v>3</v>
      </c>
      <c r="C35">
        <v>8</v>
      </c>
      <c r="D35" t="s">
        <v>4</v>
      </c>
      <c r="E35">
        <v>0.21590500000000001</v>
      </c>
      <c r="F35" t="s">
        <v>5</v>
      </c>
      <c r="G35">
        <v>2.5305599999999998E-3</v>
      </c>
      <c r="H35" t="s">
        <v>6</v>
      </c>
      <c r="I35" s="2">
        <v>5.46362E-4</v>
      </c>
      <c r="V35" s="6"/>
      <c r="W35" s="10">
        <f t="shared" si="2"/>
        <v>1.625</v>
      </c>
      <c r="X35" s="11">
        <v>-2.3928999999999978E-2</v>
      </c>
      <c r="Y35" s="12">
        <f t="shared" si="3"/>
        <v>-2.402559999999998E-2</v>
      </c>
      <c r="Z35" s="13">
        <v>1.9560734135767336E-3</v>
      </c>
      <c r="AA35" s="20">
        <v>-2.434095E-2</v>
      </c>
      <c r="AB35" s="24">
        <v>2.5488205906532604E-4</v>
      </c>
      <c r="AC35" s="12">
        <v>-2.4299950000000001E-2</v>
      </c>
      <c r="AD35" s="26">
        <v>1.5632882930359692E-4</v>
      </c>
      <c r="AE35" s="6"/>
    </row>
    <row r="36" spans="1:31" ht="15" x14ac:dyDescent="0.2">
      <c r="A36" s="5" t="s">
        <v>60</v>
      </c>
      <c r="B36" t="s">
        <v>3</v>
      </c>
      <c r="C36">
        <v>9</v>
      </c>
      <c r="D36" t="s">
        <v>4</v>
      </c>
      <c r="E36">
        <v>0.188388</v>
      </c>
      <c r="F36" t="s">
        <v>5</v>
      </c>
      <c r="G36">
        <v>2.7068299999999999E-3</v>
      </c>
      <c r="H36" t="s">
        <v>6</v>
      </c>
      <c r="I36" s="2">
        <v>5.0993399999999997E-4</v>
      </c>
      <c r="V36" s="6"/>
      <c r="W36" s="10">
        <f t="shared" si="2"/>
        <v>1.875</v>
      </c>
      <c r="X36" s="11">
        <v>-2.007500000000001E-2</v>
      </c>
      <c r="Y36" s="12">
        <f t="shared" si="3"/>
        <v>-2.0392099999999996E-2</v>
      </c>
      <c r="Z36" s="13">
        <v>2.1043026454855705E-3</v>
      </c>
      <c r="AA36" s="20">
        <v>-2.0422559999999999E-2</v>
      </c>
      <c r="AB36" s="24">
        <v>2.6989398694603342E-4</v>
      </c>
      <c r="AC36" s="12">
        <v>-2.0370760000000002E-2</v>
      </c>
      <c r="AD36" s="26">
        <v>1.7371094096670352E-4</v>
      </c>
      <c r="AE36" s="6"/>
    </row>
    <row r="37" spans="1:31" ht="15" x14ac:dyDescent="0.2">
      <c r="A37" s="5" t="s">
        <v>60</v>
      </c>
      <c r="B37" t="s">
        <v>3</v>
      </c>
      <c r="C37">
        <v>10</v>
      </c>
      <c r="D37" t="s">
        <v>4</v>
      </c>
      <c r="E37">
        <v>0.162942</v>
      </c>
      <c r="F37" t="s">
        <v>5</v>
      </c>
      <c r="G37">
        <v>2.9431000000000001E-3</v>
      </c>
      <c r="H37" t="s">
        <v>6</v>
      </c>
      <c r="I37" s="2">
        <v>4.7955600000000001E-4</v>
      </c>
      <c r="V37" s="6"/>
      <c r="W37" s="10">
        <f t="shared" si="2"/>
        <v>2.125</v>
      </c>
      <c r="X37" s="11">
        <v>-1.6751999999999989E-2</v>
      </c>
      <c r="Y37" s="12">
        <f t="shared" si="3"/>
        <v>-1.6402200000000006E-2</v>
      </c>
      <c r="Z37" s="13">
        <v>2.3341448146344851E-3</v>
      </c>
      <c r="AA37" s="20">
        <v>-1.6827849999999998E-2</v>
      </c>
      <c r="AB37" s="24">
        <v>2.8293663490297E-4</v>
      </c>
      <c r="AC37" s="12">
        <v>-1.6875350000000001E-2</v>
      </c>
      <c r="AD37" s="26">
        <v>1.9112424937979642E-4</v>
      </c>
      <c r="AE37" s="6"/>
    </row>
    <row r="38" spans="1:31" ht="15" x14ac:dyDescent="0.2">
      <c r="A38" s="5" t="s">
        <v>60</v>
      </c>
      <c r="B38" t="s">
        <v>3</v>
      </c>
      <c r="C38">
        <v>11</v>
      </c>
      <c r="D38" t="s">
        <v>4</v>
      </c>
      <c r="E38">
        <v>0.14122100000000001</v>
      </c>
      <c r="F38" t="s">
        <v>5</v>
      </c>
      <c r="G38">
        <v>3.1688799999999998E-3</v>
      </c>
      <c r="H38" t="s">
        <v>6</v>
      </c>
      <c r="I38" s="2">
        <v>4.4751099999999999E-4</v>
      </c>
      <c r="V38" s="6"/>
      <c r="W38" s="10">
        <f t="shared" si="2"/>
        <v>2.375</v>
      </c>
      <c r="X38" s="11">
        <v>-1.3686000000000004E-2</v>
      </c>
      <c r="Y38" s="12">
        <f t="shared" si="3"/>
        <v>-1.3489799999999996E-2</v>
      </c>
      <c r="Z38" s="13">
        <v>2.5345129156801264E-3</v>
      </c>
      <c r="AA38" s="20">
        <v>-1.3738026E-2</v>
      </c>
      <c r="AB38" s="24">
        <v>3.010857276935219E-4</v>
      </c>
      <c r="AC38" s="12">
        <v>-1.3786826E-2</v>
      </c>
      <c r="AD38" s="26">
        <v>2.0925641517885709E-4</v>
      </c>
      <c r="AE38" s="6"/>
    </row>
    <row r="39" spans="1:31" ht="15" x14ac:dyDescent="0.2">
      <c r="A39" s="5" t="s">
        <v>60</v>
      </c>
      <c r="B39" t="s">
        <v>3</v>
      </c>
      <c r="C39">
        <v>12</v>
      </c>
      <c r="D39" t="s">
        <v>4</v>
      </c>
      <c r="E39">
        <v>0.122331</v>
      </c>
      <c r="F39" t="s">
        <v>5</v>
      </c>
      <c r="G39">
        <v>3.4390900000000001E-3</v>
      </c>
      <c r="H39" t="s">
        <v>6</v>
      </c>
      <c r="I39" s="2">
        <v>4.2070699999999998E-4</v>
      </c>
      <c r="V39" s="6"/>
      <c r="W39" s="10">
        <f t="shared" si="2"/>
        <v>2.625</v>
      </c>
      <c r="X39" s="11">
        <v>-1.0929999999999995E-2</v>
      </c>
      <c r="Y39" s="12">
        <f t="shared" si="3"/>
        <v>-1.1003209999999986E-2</v>
      </c>
      <c r="Z39" s="13">
        <v>2.7707506969090394E-3</v>
      </c>
      <c r="AA39" s="20">
        <v>-1.1060076E-2</v>
      </c>
      <c r="AB39" s="24">
        <v>3.250457442497329E-4</v>
      </c>
      <c r="AC39" s="12">
        <v>-1.1089876E-2</v>
      </c>
      <c r="AD39" s="26">
        <v>2.2659859267355181E-4</v>
      </c>
      <c r="AE39" s="6"/>
    </row>
    <row r="40" spans="1:31" ht="15" x14ac:dyDescent="0.2">
      <c r="A40" s="5" t="s">
        <v>60</v>
      </c>
      <c r="B40" t="s">
        <v>3</v>
      </c>
      <c r="C40">
        <v>13</v>
      </c>
      <c r="D40" t="s">
        <v>4</v>
      </c>
      <c r="E40">
        <v>0.104459</v>
      </c>
      <c r="F40" t="s">
        <v>5</v>
      </c>
      <c r="G40">
        <v>3.7172500000000001E-3</v>
      </c>
      <c r="H40" t="s">
        <v>6</v>
      </c>
      <c r="I40" s="2">
        <v>3.8830100000000002E-4</v>
      </c>
      <c r="V40" s="6"/>
      <c r="W40" s="10">
        <f t="shared" si="2"/>
        <v>2.875</v>
      </c>
      <c r="X40" s="11">
        <v>-8.531999999999984E-3</v>
      </c>
      <c r="Y40" s="12">
        <f t="shared" si="3"/>
        <v>-8.2023200000000129E-3</v>
      </c>
      <c r="Z40" s="13">
        <v>3.034087848851218E-3</v>
      </c>
      <c r="AA40" s="20">
        <v>-8.7039083000000003E-3</v>
      </c>
      <c r="AB40" s="24">
        <v>3.4086006264793839E-4</v>
      </c>
      <c r="AC40" s="12">
        <v>-8.7280683000000008E-3</v>
      </c>
      <c r="AD40" s="26">
        <v>2.4281816506739612E-4</v>
      </c>
      <c r="AE40" s="6"/>
    </row>
    <row r="41" spans="1:31" ht="15" x14ac:dyDescent="0.2">
      <c r="A41" s="5" t="s">
        <v>60</v>
      </c>
      <c r="B41" t="s">
        <v>3</v>
      </c>
      <c r="C41">
        <v>14</v>
      </c>
      <c r="D41" t="s">
        <v>4</v>
      </c>
      <c r="E41">
        <v>8.9486300000000005E-2</v>
      </c>
      <c r="F41" t="s">
        <v>5</v>
      </c>
      <c r="G41">
        <v>3.9841599999999996E-3</v>
      </c>
      <c r="H41" t="s">
        <v>6</v>
      </c>
      <c r="I41" s="2">
        <v>3.56528E-4</v>
      </c>
      <c r="V41" s="6"/>
      <c r="W41" s="10">
        <f t="shared" si="2"/>
        <v>3.125</v>
      </c>
      <c r="X41" s="11">
        <v>-6.5889999999999976E-3</v>
      </c>
      <c r="Y41" s="12">
        <f t="shared" si="3"/>
        <v>-6.4488399999999835E-3</v>
      </c>
      <c r="Z41" s="13">
        <v>3.2143197541616682E-3</v>
      </c>
      <c r="AA41" s="20">
        <v>-6.6885709999999999E-3</v>
      </c>
      <c r="AB41" s="24">
        <v>3.8177657633970389E-4</v>
      </c>
      <c r="AC41" s="12">
        <v>-6.7312309999999998E-3</v>
      </c>
      <c r="AD41" s="26">
        <v>2.7447866169293215E-4</v>
      </c>
      <c r="AE41" s="6"/>
    </row>
    <row r="42" spans="1:31" ht="15" x14ac:dyDescent="0.2">
      <c r="A42" s="5" t="s">
        <v>60</v>
      </c>
      <c r="B42" t="s">
        <v>3</v>
      </c>
      <c r="C42">
        <v>15</v>
      </c>
      <c r="D42" t="s">
        <v>4</v>
      </c>
      <c r="E42">
        <v>7.5619099999999995E-2</v>
      </c>
      <c r="F42" t="s">
        <v>5</v>
      </c>
      <c r="G42">
        <v>4.2518699999999996E-3</v>
      </c>
      <c r="H42" t="s">
        <v>6</v>
      </c>
      <c r="I42" s="2">
        <v>3.2152299999999999E-4</v>
      </c>
      <c r="V42" s="6"/>
      <c r="W42" s="10">
        <f t="shared" si="2"/>
        <v>3.375</v>
      </c>
      <c r="X42" s="11">
        <v>-4.8600000000000032E-3</v>
      </c>
      <c r="Y42" s="12">
        <f t="shared" si="3"/>
        <v>-4.6026099999999931E-3</v>
      </c>
      <c r="Z42" s="13">
        <v>3.5225691620175883E-3</v>
      </c>
      <c r="AA42" s="20">
        <v>-4.9928509999999995E-3</v>
      </c>
      <c r="AB42" s="24">
        <v>3.943129730815973E-4</v>
      </c>
      <c r="AC42" s="12">
        <v>-4.9620309999999996E-3</v>
      </c>
      <c r="AD42" s="26">
        <v>3.013990296743572E-4</v>
      </c>
      <c r="AE42" s="6"/>
    </row>
    <row r="43" spans="1:31" ht="15" x14ac:dyDescent="0.2">
      <c r="A43" s="5" t="s">
        <v>60</v>
      </c>
      <c r="B43" t="s">
        <v>3</v>
      </c>
      <c r="C43">
        <v>16</v>
      </c>
      <c r="D43" t="s">
        <v>4</v>
      </c>
      <c r="E43">
        <v>6.3298900000000005E-2</v>
      </c>
      <c r="F43" t="s">
        <v>5</v>
      </c>
      <c r="G43">
        <v>4.63299E-3</v>
      </c>
      <c r="H43" t="s">
        <v>6</v>
      </c>
      <c r="I43" s="2">
        <v>2.9326299999999999E-4</v>
      </c>
      <c r="V43" s="6"/>
      <c r="W43" s="10">
        <f t="shared" si="2"/>
        <v>3.625</v>
      </c>
      <c r="X43" s="11">
        <v>-3.3341999999999955E-3</v>
      </c>
      <c r="Y43" s="12">
        <f t="shared" si="3"/>
        <v>-2.9972300000000035E-3</v>
      </c>
      <c r="Z43" s="13">
        <v>3.7372640562305308E-3</v>
      </c>
      <c r="AA43" s="20">
        <v>-3.4961750000000002E-3</v>
      </c>
      <c r="AB43" s="24">
        <v>4.3495316178953264E-4</v>
      </c>
      <c r="AC43" s="12">
        <v>-3.4785949999999997E-3</v>
      </c>
      <c r="AD43" s="26">
        <v>3.3144694230784335E-4</v>
      </c>
      <c r="AE43" s="6"/>
    </row>
    <row r="44" spans="1:31" ht="15" x14ac:dyDescent="0.2">
      <c r="A44" s="5" t="s">
        <v>60</v>
      </c>
      <c r="B44" t="s">
        <v>3</v>
      </c>
      <c r="C44">
        <v>17</v>
      </c>
      <c r="D44" t="s">
        <v>4</v>
      </c>
      <c r="E44">
        <v>5.11227E-2</v>
      </c>
      <c r="F44" t="s">
        <v>5</v>
      </c>
      <c r="G44">
        <v>4.9032399999999997E-3</v>
      </c>
      <c r="H44" t="s">
        <v>6</v>
      </c>
      <c r="I44" s="2">
        <v>2.5066699999999999E-4</v>
      </c>
      <c r="V44" s="6"/>
      <c r="W44" s="10">
        <f t="shared" si="2"/>
        <v>3.875</v>
      </c>
      <c r="X44" s="11">
        <v>-2.0311999999999969E-3</v>
      </c>
      <c r="Y44" s="12">
        <f t="shared" si="3"/>
        <v>-2.0147299999999924E-3</v>
      </c>
      <c r="Z44" s="13">
        <v>3.9012367974462009E-3</v>
      </c>
      <c r="AA44" s="20">
        <v>-2.1833870000000002E-3</v>
      </c>
      <c r="AB44" s="24">
        <v>4.5675723766854258E-4</v>
      </c>
      <c r="AC44" s="12">
        <v>-2.193717E-3</v>
      </c>
      <c r="AD44" s="26">
        <v>3.71137497775783E-4</v>
      </c>
      <c r="AE44" s="6"/>
    </row>
    <row r="45" spans="1:31" ht="15" x14ac:dyDescent="0.2">
      <c r="A45" s="5" t="s">
        <v>60</v>
      </c>
      <c r="B45" t="s">
        <v>3</v>
      </c>
      <c r="C45">
        <v>18</v>
      </c>
      <c r="D45" t="s">
        <v>4</v>
      </c>
      <c r="E45">
        <v>3.9969499999999998E-2</v>
      </c>
      <c r="F45" t="s">
        <v>5</v>
      </c>
      <c r="G45">
        <v>5.2957600000000001E-3</v>
      </c>
      <c r="H45" t="s">
        <v>6</v>
      </c>
      <c r="I45" s="2">
        <v>2.11669E-4</v>
      </c>
      <c r="V45" s="6"/>
      <c r="W45" s="10">
        <f t="shared" si="2"/>
        <v>4.125</v>
      </c>
      <c r="X45" s="11">
        <v>-9.7450000000000314E-4</v>
      </c>
      <c r="Y45" s="12">
        <f t="shared" si="3"/>
        <v>-1.0088899999999984E-3</v>
      </c>
      <c r="Z45" s="13">
        <v>4.2521117277075906E-3</v>
      </c>
      <c r="AA45" s="20">
        <v>-1.0681639999999999E-3</v>
      </c>
      <c r="AB45" s="24">
        <v>4.9937932597034164E-4</v>
      </c>
      <c r="AC45" s="12">
        <v>-1.098164E-3</v>
      </c>
      <c r="AD45" s="26">
        <v>4.0814024361056768E-4</v>
      </c>
      <c r="AE45" s="6"/>
    </row>
    <row r="46" spans="1:31" ht="15" x14ac:dyDescent="0.2">
      <c r="A46" s="5" t="s">
        <v>60</v>
      </c>
      <c r="B46" t="s">
        <v>3</v>
      </c>
      <c r="C46">
        <v>19</v>
      </c>
      <c r="D46" t="s">
        <v>4</v>
      </c>
      <c r="E46">
        <v>2.87321E-2</v>
      </c>
      <c r="F46" t="s">
        <v>5</v>
      </c>
      <c r="G46">
        <v>5.5688700000000001E-3</v>
      </c>
      <c r="H46" t="s">
        <v>6</v>
      </c>
      <c r="I46" s="2">
        <v>1.6000500000000001E-4</v>
      </c>
      <c r="V46" s="6"/>
      <c r="W46" s="10">
        <f t="shared" si="2"/>
        <v>4.375</v>
      </c>
      <c r="X46" s="11">
        <v>-1.8450000000000411E-4</v>
      </c>
      <c r="Y46" s="12">
        <f t="shared" si="3"/>
        <v>-1.1176000000000241E-4</v>
      </c>
      <c r="Z46" s="13">
        <v>4.6548189189878535E-3</v>
      </c>
      <c r="AA46" s="20">
        <v>-2.5046000000000009E-4</v>
      </c>
      <c r="AB46" s="24">
        <v>5.3896984239408747E-4</v>
      </c>
      <c r="AC46" s="12">
        <v>-2.5531000000000013E-4</v>
      </c>
      <c r="AD46" s="26">
        <v>4.5679031723266543E-4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2.7359999999999884E-4</v>
      </c>
      <c r="Y47" s="12">
        <f t="shared" si="3"/>
        <v>4.3793999999999778E-5</v>
      </c>
      <c r="Z47" s="13">
        <v>4.9645299402398431E-3</v>
      </c>
      <c r="AA47" s="20">
        <v>2.3189099999999991E-4</v>
      </c>
      <c r="AB47" s="24">
        <v>5.9483666225484304E-4</v>
      </c>
      <c r="AC47" s="12">
        <v>2.4047499999999998E-4</v>
      </c>
      <c r="AD47" s="26">
        <v>5.0935256487386201E-4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-6.6199999999998899E-5</v>
      </c>
      <c r="Y48" s="17">
        <f t="shared" si="3"/>
        <v>2.2082999999999131E-5</v>
      </c>
      <c r="Z48" s="18">
        <v>5.1231095504641376E-3</v>
      </c>
      <c r="AA48" s="22">
        <v>-1.5741900000000001E-4</v>
      </c>
      <c r="AB48" s="25">
        <v>5.9939157945972262E-4</v>
      </c>
      <c r="AC48" s="17">
        <v>-1.3774299999999996E-4</v>
      </c>
      <c r="AD48" s="27">
        <v>5.1651427180753051E-4</v>
      </c>
      <c r="AE48" s="6"/>
    </row>
    <row r="49" spans="1:31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0.113257</v>
      </c>
      <c r="G50" t="s">
        <v>14</v>
      </c>
      <c r="H50">
        <v>0.709121</v>
      </c>
      <c r="I50">
        <f>E5-H50</f>
        <v>-2.5896999999999948E-2</v>
      </c>
      <c r="J50" s="3">
        <f>I27/E5</f>
        <v>8.1601056168987033E-4</v>
      </c>
    </row>
    <row r="51" spans="1:31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5.8164399999999998E-2</v>
      </c>
      <c r="G51" t="s">
        <v>14</v>
      </c>
      <c r="H51">
        <v>0.61788399999999999</v>
      </c>
      <c r="I51">
        <f t="shared" ref="I51:I69" si="4">E6-H51</f>
        <v>-3.9831999999999979E-2</v>
      </c>
      <c r="J51" s="3">
        <f t="shared" ref="J51:J69" si="5">I28/E6</f>
        <v>1.1103447440714677E-3</v>
      </c>
    </row>
    <row r="52" spans="1:31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5.0745100000000001E-2</v>
      </c>
      <c r="G52" t="s">
        <v>14</v>
      </c>
      <c r="H52">
        <v>0.53825199999999995</v>
      </c>
      <c r="I52">
        <f t="shared" si="4"/>
        <v>-4.0378999999999943E-2</v>
      </c>
      <c r="J52" s="3">
        <f t="shared" si="5"/>
        <v>1.3413400606178685E-3</v>
      </c>
    </row>
    <row r="53" spans="1:31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4.42788E-2</v>
      </c>
      <c r="G53" t="s">
        <v>14</v>
      </c>
      <c r="H53">
        <v>0.46872900000000001</v>
      </c>
      <c r="I53">
        <f t="shared" si="4"/>
        <v>-3.7314999999999987E-2</v>
      </c>
      <c r="J53" s="3">
        <f t="shared" si="5"/>
        <v>1.5337263046632699E-3</v>
      </c>
    </row>
    <row r="54" spans="1:31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3.8644199999999997E-2</v>
      </c>
      <c r="G54" t="s">
        <v>14</v>
      </c>
      <c r="H54">
        <v>0.40800999999999998</v>
      </c>
      <c r="I54">
        <f t="shared" si="4"/>
        <v>-3.2982000000000011E-2</v>
      </c>
      <c r="J54" s="3">
        <f t="shared" si="5"/>
        <v>1.7565221796772509E-3</v>
      </c>
    </row>
    <row r="55" spans="1:31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3.3735399999999999E-2</v>
      </c>
      <c r="G55" t="s">
        <v>14</v>
      </c>
      <c r="H55">
        <v>0.35495300000000002</v>
      </c>
      <c r="I55">
        <f t="shared" si="4"/>
        <v>-2.8315000000000035E-2</v>
      </c>
      <c r="J55" s="3">
        <f t="shared" si="5"/>
        <v>1.9414581279581678E-3</v>
      </c>
    </row>
    <row r="56" spans="1:31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2.9460199999999999E-2</v>
      </c>
      <c r="G56" t="s">
        <v>14</v>
      </c>
      <c r="H56">
        <v>0.30856299999999998</v>
      </c>
      <c r="I56">
        <f t="shared" si="4"/>
        <v>-2.3928999999999978E-2</v>
      </c>
      <c r="J56" s="3">
        <f t="shared" si="5"/>
        <v>2.1237343395377924E-3</v>
      </c>
    </row>
    <row r="57" spans="1:31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2.5738299999999999E-2</v>
      </c>
      <c r="G57" t="s">
        <v>14</v>
      </c>
      <c r="H57">
        <v>0.26796900000000001</v>
      </c>
      <c r="I57">
        <f t="shared" si="4"/>
        <v>-2.007500000000001E-2</v>
      </c>
      <c r="J57" s="3">
        <f t="shared" si="5"/>
        <v>2.3328963185877834E-3</v>
      </c>
    </row>
    <row r="58" spans="1:31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2.24998E-2</v>
      </c>
      <c r="G58" t="s">
        <v>14</v>
      </c>
      <c r="H58">
        <v>0.232407</v>
      </c>
      <c r="I58">
        <f t="shared" si="4"/>
        <v>-1.6751999999999989E-2</v>
      </c>
      <c r="J58" s="3">
        <f t="shared" si="5"/>
        <v>2.5335002666295701E-3</v>
      </c>
    </row>
    <row r="59" spans="1:31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1.9683900000000001E-2</v>
      </c>
      <c r="G59" t="s">
        <v>14</v>
      </c>
      <c r="H59">
        <v>0.20121</v>
      </c>
      <c r="I59">
        <f t="shared" si="4"/>
        <v>-1.3686000000000004E-2</v>
      </c>
      <c r="J59" s="3">
        <f t="shared" si="5"/>
        <v>2.7192999296090101E-3</v>
      </c>
    </row>
    <row r="60" spans="1:31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1.7237700000000002E-2</v>
      </c>
      <c r="G60" t="s">
        <v>14</v>
      </c>
      <c r="H60">
        <v>0.173792</v>
      </c>
      <c r="I60">
        <f t="shared" si="4"/>
        <v>-1.0929999999999995E-2</v>
      </c>
      <c r="J60" s="3">
        <f t="shared" si="5"/>
        <v>2.9445542852230724E-3</v>
      </c>
    </row>
    <row r="61" spans="1:31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1.5115200000000001E-2</v>
      </c>
      <c r="G61" t="s">
        <v>14</v>
      </c>
      <c r="H61">
        <v>0.14963799999999999</v>
      </c>
      <c r="I61">
        <f t="shared" si="4"/>
        <v>-8.531999999999984E-3</v>
      </c>
      <c r="J61" s="3">
        <f t="shared" si="5"/>
        <v>3.1714526667895055E-3</v>
      </c>
    </row>
    <row r="62" spans="1:31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1.32766E-2</v>
      </c>
      <c r="G62" t="s">
        <v>14</v>
      </c>
      <c r="H62">
        <v>0.12829499999999999</v>
      </c>
      <c r="I62">
        <f t="shared" si="4"/>
        <v>-6.5889999999999976E-3</v>
      </c>
      <c r="J62" s="3">
        <f t="shared" si="5"/>
        <v>3.456748229339556E-3</v>
      </c>
    </row>
    <row r="63" spans="1:31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1.1687400000000001E-2</v>
      </c>
      <c r="G63" t="s">
        <v>14</v>
      </c>
      <c r="H63">
        <v>0.109361</v>
      </c>
      <c r="I63">
        <f t="shared" si="4"/>
        <v>-4.8600000000000032E-3</v>
      </c>
      <c r="J63" s="3">
        <f t="shared" si="5"/>
        <v>3.7157634855168853E-3</v>
      </c>
    </row>
    <row r="64" spans="1:31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1.0317700000000001E-2</v>
      </c>
      <c r="G64" t="s">
        <v>14</v>
      </c>
      <c r="H64">
        <v>9.2481499999999994E-2</v>
      </c>
      <c r="I64">
        <f t="shared" si="4"/>
        <v>-3.3341999999999955E-3</v>
      </c>
      <c r="J64" s="3">
        <f t="shared" si="5"/>
        <v>3.9993134957536569E-3</v>
      </c>
    </row>
    <row r="65" spans="1:10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9.1417600000000005E-3</v>
      </c>
      <c r="G65" t="s">
        <v>14</v>
      </c>
      <c r="H65">
        <v>7.7338599999999993E-2</v>
      </c>
      <c r="I65">
        <f t="shared" si="4"/>
        <v>-2.0311999999999969E-3</v>
      </c>
      <c r="J65" s="3">
        <f t="shared" si="5"/>
        <v>4.2694741818201133E-3</v>
      </c>
    </row>
    <row r="66" spans="1:10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8.1375100000000006E-3</v>
      </c>
      <c r="G66" t="s">
        <v>14</v>
      </c>
      <c r="H66">
        <v>6.3648300000000005E-2</v>
      </c>
      <c r="I66">
        <f t="shared" si="4"/>
        <v>-9.7450000000000314E-4</v>
      </c>
      <c r="J66" s="3">
        <f t="shared" si="5"/>
        <v>4.6791960915087321E-3</v>
      </c>
    </row>
    <row r="67" spans="1:10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7.2861100000000002E-3</v>
      </c>
      <c r="G67" t="s">
        <v>14</v>
      </c>
      <c r="H67">
        <v>5.1153400000000002E-2</v>
      </c>
      <c r="I67">
        <f t="shared" si="4"/>
        <v>-1.8450000000000411E-4</v>
      </c>
      <c r="J67" s="3">
        <f t="shared" si="5"/>
        <v>4.9180382547004157E-3</v>
      </c>
    </row>
    <row r="68" spans="1:10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6.5715399999999998E-3</v>
      </c>
      <c r="G68" t="s">
        <v>14</v>
      </c>
      <c r="H68">
        <v>3.96192E-2</v>
      </c>
      <c r="I68">
        <f t="shared" si="4"/>
        <v>2.7359999999999884E-4</v>
      </c>
      <c r="J68" s="3">
        <f t="shared" si="5"/>
        <v>5.3059449324188825E-3</v>
      </c>
    </row>
    <row r="69" spans="1:10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1.06255E-2</v>
      </c>
      <c r="G69" t="s">
        <v>14</v>
      </c>
      <c r="H69">
        <v>2.8829199999999999E-2</v>
      </c>
      <c r="I69">
        <f t="shared" si="4"/>
        <v>-6.6199999999998899E-5</v>
      </c>
      <c r="J69" s="3">
        <f t="shared" si="5"/>
        <v>5.5628759169766718E-3</v>
      </c>
    </row>
    <row r="70" spans="1:10" x14ac:dyDescent="0.15">
      <c r="J70" t="s">
        <v>8</v>
      </c>
    </row>
    <row r="71" spans="1:10" x14ac:dyDescent="0.15">
      <c r="E71" t="s">
        <v>8</v>
      </c>
      <c r="F71">
        <v>1</v>
      </c>
      <c r="G71">
        <f>2*0.9</f>
        <v>1.8</v>
      </c>
      <c r="J71" t="s">
        <v>15</v>
      </c>
    </row>
    <row r="72" spans="1:10" x14ac:dyDescent="0.15">
      <c r="A72" t="s">
        <v>16</v>
      </c>
      <c r="E72" t="s">
        <v>17</v>
      </c>
      <c r="J72" t="s">
        <v>11</v>
      </c>
    </row>
    <row r="73" spans="1:10" ht="15" x14ac:dyDescent="0.2">
      <c r="A73" s="5" t="s">
        <v>60</v>
      </c>
      <c r="B73" t="s">
        <v>3</v>
      </c>
      <c r="C73">
        <v>0</v>
      </c>
      <c r="D73" t="s">
        <v>4</v>
      </c>
      <c r="E73">
        <v>-2.5859300000000002E-2</v>
      </c>
      <c r="F73" t="s">
        <v>5</v>
      </c>
      <c r="G73">
        <v>-4.4080899999999999E-2</v>
      </c>
      <c r="H73" t="s">
        <v>6</v>
      </c>
      <c r="I73" s="2">
        <v>1.1398999999999999E-3</v>
      </c>
      <c r="J73" s="3">
        <f t="shared" ref="J73:J92" si="6">I73/E5</f>
        <v>1.6684132875894287E-3</v>
      </c>
    </row>
    <row r="74" spans="1:10" ht="15" x14ac:dyDescent="0.2">
      <c r="A74" s="5" t="s">
        <v>60</v>
      </c>
      <c r="B74" t="s">
        <v>3</v>
      </c>
      <c r="C74">
        <v>1</v>
      </c>
      <c r="D74" t="s">
        <v>4</v>
      </c>
      <c r="E74">
        <v>-3.9229399999999998E-2</v>
      </c>
      <c r="F74" t="s">
        <v>5</v>
      </c>
      <c r="G74">
        <v>-3.52938E-2</v>
      </c>
      <c r="H74" t="s">
        <v>6</v>
      </c>
      <c r="I74" s="2">
        <v>1.38455E-3</v>
      </c>
      <c r="J74" s="3">
        <f t="shared" si="6"/>
        <v>2.3951997398157952E-3</v>
      </c>
    </row>
    <row r="75" spans="1:10" ht="15" x14ac:dyDescent="0.2">
      <c r="A75" s="5" t="s">
        <v>60</v>
      </c>
      <c r="B75" t="s">
        <v>3</v>
      </c>
      <c r="C75">
        <v>2</v>
      </c>
      <c r="D75" t="s">
        <v>4</v>
      </c>
      <c r="E75">
        <v>-3.9822099999999999E-2</v>
      </c>
      <c r="F75" t="s">
        <v>5</v>
      </c>
      <c r="G75">
        <v>-3.78229E-2</v>
      </c>
      <c r="H75" t="s">
        <v>6</v>
      </c>
      <c r="I75" s="2">
        <v>1.50618E-3</v>
      </c>
      <c r="J75" s="3">
        <f t="shared" si="6"/>
        <v>3.0252293255508935E-3</v>
      </c>
    </row>
    <row r="76" spans="1:10" ht="15" x14ac:dyDescent="0.2">
      <c r="A76" s="5" t="s">
        <v>60</v>
      </c>
      <c r="B76" t="s">
        <v>3</v>
      </c>
      <c r="C76">
        <v>3</v>
      </c>
      <c r="D76" t="s">
        <v>4</v>
      </c>
      <c r="E76">
        <v>-3.8965300000000001E-2</v>
      </c>
      <c r="F76" t="s">
        <v>5</v>
      </c>
      <c r="G76">
        <v>-4.0357200000000003E-2</v>
      </c>
      <c r="H76" t="s">
        <v>6</v>
      </c>
      <c r="I76" s="2">
        <v>1.5725299999999999E-3</v>
      </c>
      <c r="J76" s="3">
        <f t="shared" si="6"/>
        <v>3.6450601973973952E-3</v>
      </c>
    </row>
    <row r="77" spans="1:10" ht="15" x14ac:dyDescent="0.2">
      <c r="A77" s="5" t="s">
        <v>60</v>
      </c>
      <c r="B77" t="s">
        <v>3</v>
      </c>
      <c r="C77">
        <v>4</v>
      </c>
      <c r="D77" t="s">
        <v>4</v>
      </c>
      <c r="E77">
        <v>-3.4629399999999998E-2</v>
      </c>
      <c r="F77" t="s">
        <v>5</v>
      </c>
      <c r="G77">
        <v>-4.6221999999999999E-2</v>
      </c>
      <c r="H77" t="s">
        <v>6</v>
      </c>
      <c r="I77" s="2">
        <v>1.60064E-3</v>
      </c>
      <c r="J77" s="3">
        <f t="shared" si="6"/>
        <v>4.2680546519193235E-3</v>
      </c>
    </row>
    <row r="78" spans="1:10" ht="15" x14ac:dyDescent="0.2">
      <c r="A78" s="5" t="s">
        <v>60</v>
      </c>
      <c r="B78" t="s">
        <v>3</v>
      </c>
      <c r="C78">
        <v>5</v>
      </c>
      <c r="D78" t="s">
        <v>4</v>
      </c>
      <c r="E78">
        <v>-2.99116E-2</v>
      </c>
      <c r="F78" t="s">
        <v>5</v>
      </c>
      <c r="G78">
        <v>-5.4088600000000001E-2</v>
      </c>
      <c r="H78" t="s">
        <v>6</v>
      </c>
      <c r="I78" s="2">
        <v>1.6178799999999999E-3</v>
      </c>
      <c r="J78" s="3">
        <f t="shared" si="6"/>
        <v>4.9531285398514563E-3</v>
      </c>
    </row>
    <row r="79" spans="1:10" ht="15" x14ac:dyDescent="0.2">
      <c r="A79" s="5" t="s">
        <v>60</v>
      </c>
      <c r="B79" t="s">
        <v>3</v>
      </c>
      <c r="C79">
        <v>6</v>
      </c>
      <c r="D79" t="s">
        <v>4</v>
      </c>
      <c r="E79">
        <v>-2.5013000000000001E-2</v>
      </c>
      <c r="F79" t="s">
        <v>5</v>
      </c>
      <c r="G79">
        <v>-6.3879599999999995E-2</v>
      </c>
      <c r="H79" t="s">
        <v>6</v>
      </c>
      <c r="I79" s="2">
        <v>1.59782E-3</v>
      </c>
      <c r="J79" s="3">
        <f t="shared" si="6"/>
        <v>5.6135950027052283E-3</v>
      </c>
    </row>
    <row r="80" spans="1:10" ht="15" x14ac:dyDescent="0.2">
      <c r="A80" s="5" t="s">
        <v>60</v>
      </c>
      <c r="B80" t="s">
        <v>3</v>
      </c>
      <c r="C80">
        <v>7</v>
      </c>
      <c r="D80" t="s">
        <v>4</v>
      </c>
      <c r="E80">
        <v>-2.0170199999999999E-2</v>
      </c>
      <c r="F80" t="s">
        <v>5</v>
      </c>
      <c r="G80">
        <v>-7.8236299999999995E-2</v>
      </c>
      <c r="H80" t="s">
        <v>6</v>
      </c>
      <c r="I80" s="2">
        <v>1.5780499999999999E-3</v>
      </c>
      <c r="J80" s="3">
        <f t="shared" si="6"/>
        <v>6.3658257158301524E-3</v>
      </c>
    </row>
    <row r="81" spans="1:14" ht="15" x14ac:dyDescent="0.2">
      <c r="A81" s="5" t="s">
        <v>60</v>
      </c>
      <c r="B81" t="s">
        <v>3</v>
      </c>
      <c r="C81">
        <v>8</v>
      </c>
      <c r="D81" t="s">
        <v>4</v>
      </c>
      <c r="E81" s="2">
        <v>-1.5701099999999999E-2</v>
      </c>
      <c r="F81" t="s">
        <v>5</v>
      </c>
      <c r="G81">
        <v>-9.7003099999999995E-2</v>
      </c>
      <c r="H81" t="s">
        <v>6</v>
      </c>
      <c r="I81" s="2">
        <v>1.5230599999999999E-3</v>
      </c>
      <c r="J81" s="3">
        <f t="shared" si="6"/>
        <v>7.0624840601887263E-3</v>
      </c>
    </row>
    <row r="82" spans="1:14" ht="15" x14ac:dyDescent="0.2">
      <c r="A82" s="5" t="s">
        <v>60</v>
      </c>
      <c r="B82" t="s">
        <v>3</v>
      </c>
      <c r="C82">
        <v>9</v>
      </c>
      <c r="D82" t="s">
        <v>4</v>
      </c>
      <c r="E82">
        <v>-1.2902E-2</v>
      </c>
      <c r="F82" t="s">
        <v>5</v>
      </c>
      <c r="G82">
        <v>-0.114592</v>
      </c>
      <c r="H82" t="s">
        <v>6</v>
      </c>
      <c r="I82" s="2">
        <v>1.47847E-3</v>
      </c>
      <c r="J82" s="3">
        <f t="shared" si="6"/>
        <v>7.884164160320813E-3</v>
      </c>
    </row>
    <row r="83" spans="1:14" ht="15" x14ac:dyDescent="0.2">
      <c r="A83" s="5" t="s">
        <v>60</v>
      </c>
      <c r="B83" t="s">
        <v>3</v>
      </c>
      <c r="C83">
        <v>10</v>
      </c>
      <c r="D83" t="s">
        <v>4</v>
      </c>
      <c r="E83">
        <v>-1.10232E-2</v>
      </c>
      <c r="F83" t="s">
        <v>5</v>
      </c>
      <c r="G83">
        <v>-0.12981699999999999</v>
      </c>
      <c r="H83" t="s">
        <v>6</v>
      </c>
      <c r="I83" s="2">
        <v>1.431E-3</v>
      </c>
      <c r="J83" s="3">
        <f t="shared" si="6"/>
        <v>8.7865800493669485E-3</v>
      </c>
    </row>
    <row r="84" spans="1:14" ht="15" x14ac:dyDescent="0.2">
      <c r="A84" s="5" t="s">
        <v>60</v>
      </c>
      <c r="B84" t="s">
        <v>3</v>
      </c>
      <c r="C84">
        <v>11</v>
      </c>
      <c r="D84" t="s">
        <v>4</v>
      </c>
      <c r="E84">
        <v>-8.4408199999999999E-3</v>
      </c>
      <c r="F84" t="s">
        <v>5</v>
      </c>
      <c r="G84">
        <v>-0.162885</v>
      </c>
      <c r="H84" t="s">
        <v>6</v>
      </c>
      <c r="I84" s="2">
        <v>1.37488E-3</v>
      </c>
      <c r="J84" s="3">
        <f t="shared" si="6"/>
        <v>9.7435970121752431E-3</v>
      </c>
    </row>
    <row r="85" spans="1:14" ht="15" x14ac:dyDescent="0.2">
      <c r="A85" s="5" t="s">
        <v>60</v>
      </c>
      <c r="B85" t="s">
        <v>3</v>
      </c>
      <c r="C85">
        <v>12</v>
      </c>
      <c r="D85" t="s">
        <v>4</v>
      </c>
      <c r="E85">
        <v>-5.1258600000000003E-3</v>
      </c>
      <c r="F85" t="s">
        <v>5</v>
      </c>
      <c r="G85">
        <v>-0.25619199999999998</v>
      </c>
      <c r="H85" t="s">
        <v>6</v>
      </c>
      <c r="I85" s="2">
        <v>1.3132E-3</v>
      </c>
      <c r="J85" s="3">
        <f t="shared" si="6"/>
        <v>1.0789936404121408E-2</v>
      </c>
    </row>
    <row r="86" spans="1:14" ht="15" x14ac:dyDescent="0.2">
      <c r="A86" s="5" t="s">
        <v>60</v>
      </c>
      <c r="B86" t="s">
        <v>3</v>
      </c>
      <c r="C86">
        <v>13</v>
      </c>
      <c r="D86" t="s">
        <v>4</v>
      </c>
      <c r="E86">
        <v>-3.7565699999999999E-3</v>
      </c>
      <c r="F86" t="s">
        <v>5</v>
      </c>
      <c r="G86">
        <v>-0.32550699999999999</v>
      </c>
      <c r="H86" t="s">
        <v>6</v>
      </c>
      <c r="I86" s="2">
        <v>1.2227900000000001E-3</v>
      </c>
      <c r="J86" s="3">
        <f t="shared" si="6"/>
        <v>1.170122773944747E-2</v>
      </c>
    </row>
    <row r="87" spans="1:14" ht="15" x14ac:dyDescent="0.2">
      <c r="A87" s="5" t="s">
        <v>60</v>
      </c>
      <c r="B87" t="s">
        <v>3</v>
      </c>
      <c r="C87">
        <v>14</v>
      </c>
      <c r="D87" t="s">
        <v>4</v>
      </c>
      <c r="E87">
        <v>-3.34929E-3</v>
      </c>
      <c r="F87" t="s">
        <v>5</v>
      </c>
      <c r="G87">
        <v>-0.34905199999999997</v>
      </c>
      <c r="H87" t="s">
        <v>6</v>
      </c>
      <c r="I87" s="2">
        <v>1.1690800000000001E-3</v>
      </c>
      <c r="J87" s="3">
        <f t="shared" si="6"/>
        <v>1.3114025887491826E-2</v>
      </c>
    </row>
    <row r="88" spans="1:14" ht="15" x14ac:dyDescent="0.2">
      <c r="A88" s="5" t="s">
        <v>60</v>
      </c>
      <c r="B88" t="s">
        <v>3</v>
      </c>
      <c r="C88">
        <v>15</v>
      </c>
      <c r="D88" t="s">
        <v>4</v>
      </c>
      <c r="E88">
        <v>-3.0794300000000002E-3</v>
      </c>
      <c r="F88" t="s">
        <v>5</v>
      </c>
      <c r="G88">
        <v>-0.35415200000000002</v>
      </c>
      <c r="H88" t="s">
        <v>6</v>
      </c>
      <c r="I88" s="2">
        <v>1.09059E-3</v>
      </c>
      <c r="J88" s="3">
        <f t="shared" si="6"/>
        <v>1.4481843749751021E-2</v>
      </c>
    </row>
    <row r="89" spans="1:14" ht="15" x14ac:dyDescent="0.2">
      <c r="A89" s="5" t="s">
        <v>60</v>
      </c>
      <c r="B89" t="s">
        <v>3</v>
      </c>
      <c r="C89">
        <v>16</v>
      </c>
      <c r="D89" t="s">
        <v>4</v>
      </c>
      <c r="E89">
        <v>-2.02338E-3</v>
      </c>
      <c r="F89" t="s">
        <v>5</v>
      </c>
      <c r="G89">
        <v>-0.48599300000000001</v>
      </c>
      <c r="H89" t="s">
        <v>6</v>
      </c>
      <c r="I89" s="2">
        <v>9.8334799999999999E-4</v>
      </c>
      <c r="J89" s="3">
        <f t="shared" si="6"/>
        <v>1.5689937422016857E-2</v>
      </c>
    </row>
    <row r="90" spans="1:14" ht="15" x14ac:dyDescent="0.2">
      <c r="A90" s="5" t="s">
        <v>60</v>
      </c>
      <c r="B90" t="s">
        <v>3</v>
      </c>
      <c r="C90">
        <v>17</v>
      </c>
      <c r="D90" t="s">
        <v>4</v>
      </c>
      <c r="E90" s="2">
        <v>-9.7038499999999996E-5</v>
      </c>
      <c r="F90" t="s">
        <v>5</v>
      </c>
      <c r="G90">
        <v>-9.0220900000000004</v>
      </c>
      <c r="H90" t="s">
        <v>6</v>
      </c>
      <c r="I90" s="2">
        <v>8.7549000000000004E-4</v>
      </c>
      <c r="J90" s="3">
        <f t="shared" si="6"/>
        <v>1.7176945156752454E-2</v>
      </c>
    </row>
    <row r="91" spans="1:14" ht="15" x14ac:dyDescent="0.2">
      <c r="A91" s="5" t="s">
        <v>60</v>
      </c>
      <c r="B91" t="s">
        <v>3</v>
      </c>
      <c r="C91">
        <v>18</v>
      </c>
      <c r="D91" t="s">
        <v>4</v>
      </c>
      <c r="E91">
        <v>1.2244900000000001E-4</v>
      </c>
      <c r="F91" t="s">
        <v>5</v>
      </c>
      <c r="G91">
        <v>6.1762300000000003</v>
      </c>
      <c r="H91" t="s">
        <v>6</v>
      </c>
      <c r="I91" s="2">
        <v>7.5627300000000001E-4</v>
      </c>
      <c r="J91" s="3">
        <f t="shared" si="6"/>
        <v>1.8957631452292144E-2</v>
      </c>
    </row>
    <row r="92" spans="1:14" ht="15" x14ac:dyDescent="0.2">
      <c r="A92" s="5" t="s">
        <v>60</v>
      </c>
      <c r="B92" t="s">
        <v>3</v>
      </c>
      <c r="C92">
        <v>19</v>
      </c>
      <c r="D92" t="s">
        <v>4</v>
      </c>
      <c r="E92">
        <v>-4.26062E-4</v>
      </c>
      <c r="F92" t="s">
        <v>5</v>
      </c>
      <c r="G92">
        <v>-1.361</v>
      </c>
      <c r="H92" t="s">
        <v>6</v>
      </c>
      <c r="I92" s="2">
        <v>5.7987000000000002E-4</v>
      </c>
      <c r="J92" s="3">
        <f t="shared" si="6"/>
        <v>2.0160275353753084E-2</v>
      </c>
    </row>
    <row r="93" spans="1:14" x14ac:dyDescent="0.15">
      <c r="J93" s="3"/>
    </row>
    <row r="94" spans="1:14" x14ac:dyDescent="0.15">
      <c r="A94" t="s">
        <v>18</v>
      </c>
      <c r="J94" s="3"/>
    </row>
    <row r="95" spans="1:1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-2.5859300000000002E-2</v>
      </c>
      <c r="M95">
        <f>E73*20</f>
        <v>-0.51718600000000003</v>
      </c>
      <c r="N95">
        <f>M95/I50</f>
        <v>19.97088465845469</v>
      </c>
    </row>
    <row r="96" spans="1:1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7">$F$71*E74</f>
        <v>-3.9229399999999998E-2</v>
      </c>
      <c r="M96">
        <f t="shared" ref="M96:M114" si="8">E74*20</f>
        <v>-0.78458799999999995</v>
      </c>
      <c r="N96">
        <f t="shared" ref="N96:N114" si="9">M96/I51</f>
        <v>19.697429202651143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7"/>
        <v>-3.9822099999999999E-2</v>
      </c>
      <c r="M97">
        <f t="shared" si="8"/>
        <v>-0.79644199999999998</v>
      </c>
      <c r="N97">
        <f t="shared" si="9"/>
        <v>19.724163550360363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7"/>
        <v>-3.8965300000000001E-2</v>
      </c>
      <c r="M98">
        <f t="shared" si="8"/>
        <v>-0.77930600000000005</v>
      </c>
      <c r="N98">
        <f t="shared" si="9"/>
        <v>20.88452365000671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7"/>
        <v>-3.4629399999999998E-2</v>
      </c>
      <c r="M99">
        <f t="shared" si="8"/>
        <v>-0.69258799999999998</v>
      </c>
      <c r="N99">
        <f t="shared" si="9"/>
        <v>20.998969134679513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7"/>
        <v>-2.99116E-2</v>
      </c>
      <c r="M100">
        <f t="shared" si="8"/>
        <v>-0.59823199999999999</v>
      </c>
      <c r="N100">
        <f t="shared" si="9"/>
        <v>21.127741479781008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7"/>
        <v>-2.5013000000000001E-2</v>
      </c>
      <c r="M101">
        <f t="shared" si="8"/>
        <v>-0.50026000000000004</v>
      </c>
      <c r="N101">
        <f t="shared" si="9"/>
        <v>20.906013623636614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7"/>
        <v>-2.0170199999999999E-2</v>
      </c>
      <c r="M102">
        <f t="shared" si="8"/>
        <v>-0.40340399999999998</v>
      </c>
      <c r="N102">
        <f t="shared" si="9"/>
        <v>20.094844333748433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7"/>
        <v>-1.5701099999999999E-2</v>
      </c>
      <c r="M103">
        <f t="shared" si="8"/>
        <v>-0.31402199999999997</v>
      </c>
      <c r="N103">
        <f t="shared" si="9"/>
        <v>18.745343839541558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7"/>
        <v>-1.2902E-2</v>
      </c>
      <c r="M104">
        <f t="shared" si="8"/>
        <v>-0.25803999999999999</v>
      </c>
      <c r="N104">
        <f t="shared" si="9"/>
        <v>18.854303667981874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7"/>
        <v>-1.10232E-2</v>
      </c>
      <c r="M105">
        <f t="shared" si="8"/>
        <v>-0.22046399999999999</v>
      </c>
      <c r="N105">
        <f t="shared" si="9"/>
        <v>20.17053979871913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7"/>
        <v>-8.4408199999999999E-3</v>
      </c>
      <c r="M106">
        <f t="shared" si="8"/>
        <v>-0.16881640000000001</v>
      </c>
      <c r="N106">
        <f t="shared" si="9"/>
        <v>19.78626347866858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7"/>
        <v>-5.1258600000000003E-3</v>
      </c>
      <c r="M107">
        <f t="shared" si="8"/>
        <v>-0.1025172</v>
      </c>
      <c r="N107">
        <f t="shared" si="9"/>
        <v>15.558840491728645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7"/>
        <v>-3.7565699999999999E-3</v>
      </c>
      <c r="M108">
        <f t="shared" si="8"/>
        <v>-7.5131400000000001E-2</v>
      </c>
      <c r="N108">
        <f t="shared" si="9"/>
        <v>15.459135802469126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7"/>
        <v>-3.34929E-3</v>
      </c>
      <c r="M109">
        <f t="shared" si="8"/>
        <v>-6.6985799999999998E-2</v>
      </c>
      <c r="N109">
        <f t="shared" si="9"/>
        <v>20.090516465718938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7"/>
        <v>-3.0794300000000002E-3</v>
      </c>
      <c r="M110">
        <f t="shared" si="8"/>
        <v>-6.1588600000000007E-2</v>
      </c>
      <c r="N110">
        <f t="shared" si="9"/>
        <v>30.321287908625493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7"/>
        <v>-2.02338E-3</v>
      </c>
      <c r="M111">
        <f t="shared" si="8"/>
        <v>-4.0467599999999999E-2</v>
      </c>
      <c r="N111">
        <f t="shared" si="9"/>
        <v>41.526526423806949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7"/>
        <v>-9.7038499999999996E-5</v>
      </c>
      <c r="M112">
        <f t="shared" si="8"/>
        <v>-1.9407699999999999E-3</v>
      </c>
      <c r="N112">
        <f t="shared" si="9"/>
        <v>10.519078590785673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7"/>
        <v>1.2244900000000001E-4</v>
      </c>
      <c r="M113">
        <f t="shared" si="8"/>
        <v>2.4489799999999999E-3</v>
      </c>
      <c r="N113">
        <f t="shared" si="9"/>
        <v>8.9509502923976978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7"/>
        <v>-4.26062E-4</v>
      </c>
      <c r="M114">
        <f t="shared" si="8"/>
        <v>-8.5212399999999994E-3</v>
      </c>
      <c r="N114">
        <f t="shared" si="9"/>
        <v>128.71963746223778</v>
      </c>
    </row>
    <row r="116" spans="1:14" x14ac:dyDescent="0.15">
      <c r="A116" t="s">
        <v>21</v>
      </c>
    </row>
    <row r="117" spans="1:14" ht="15" x14ac:dyDescent="0.2">
      <c r="A117" s="5" t="s">
        <v>60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0">G117*0.5/4/PI()</f>
        <v>1.3982557525338465E-2</v>
      </c>
    </row>
    <row r="118" spans="1:14" ht="15" x14ac:dyDescent="0.2">
      <c r="A118" s="5" t="s">
        <v>60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0"/>
        <v>8.202447879598557E-3</v>
      </c>
    </row>
    <row r="119" spans="1:14" ht="15" x14ac:dyDescent="0.2">
      <c r="A119" s="5" t="s">
        <v>60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0"/>
        <v>5.3190775643384607E-3</v>
      </c>
    </row>
    <row r="120" spans="1:14" ht="15" x14ac:dyDescent="0.2">
      <c r="A120" s="5" t="s">
        <v>60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0"/>
        <v>3.5868948468299319E-3</v>
      </c>
    </row>
    <row r="121" spans="1:14" ht="15" x14ac:dyDescent="0.2">
      <c r="A121" s="5" t="s">
        <v>60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0"/>
        <v>2.4764111257741185E-3</v>
      </c>
    </row>
    <row r="122" spans="1:14" ht="15" x14ac:dyDescent="0.2">
      <c r="A122" s="5" t="s">
        <v>60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0"/>
        <v>1.7374069785155207E-3</v>
      </c>
    </row>
    <row r="123" spans="1:14" ht="15" x14ac:dyDescent="0.2">
      <c r="A123" s="5" t="s">
        <v>60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0"/>
        <v>1.2334667244564982E-3</v>
      </c>
    </row>
    <row r="124" spans="1:14" ht="15" x14ac:dyDescent="0.2">
      <c r="A124" s="5" t="s">
        <v>60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0"/>
        <v>8.8378342011571757E-4</v>
      </c>
    </row>
    <row r="125" spans="1:14" ht="15" x14ac:dyDescent="0.2">
      <c r="A125" s="5" t="s">
        <v>60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0"/>
        <v>6.3792484290093492E-4</v>
      </c>
    </row>
    <row r="126" spans="1:14" ht="15" x14ac:dyDescent="0.2">
      <c r="A126" s="5" t="s">
        <v>60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0"/>
        <v>4.6326820835188893E-4</v>
      </c>
    </row>
    <row r="127" spans="1:14" ht="15" x14ac:dyDescent="0.2">
      <c r="A127" s="5" t="s">
        <v>60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0"/>
        <v>3.3815610969999236E-4</v>
      </c>
    </row>
    <row r="128" spans="1:14" ht="15" x14ac:dyDescent="0.2">
      <c r="A128" s="5" t="s">
        <v>60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0"/>
        <v>2.4791088020595262E-4</v>
      </c>
    </row>
    <row r="129" spans="1:10" ht="15" x14ac:dyDescent="0.2">
      <c r="A129" s="5" t="s">
        <v>60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0"/>
        <v>1.8243771971680869E-4</v>
      </c>
    </row>
    <row r="130" spans="1:10" ht="15" x14ac:dyDescent="0.2">
      <c r="A130" s="5" t="s">
        <v>60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0"/>
        <v>1.3470038819846789E-4</v>
      </c>
    </row>
    <row r="131" spans="1:10" ht="15" x14ac:dyDescent="0.2">
      <c r="A131" s="5" t="s">
        <v>60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0"/>
        <v>9.9745188047194923E-5</v>
      </c>
    </row>
    <row r="132" spans="1:10" ht="15" x14ac:dyDescent="0.2">
      <c r="A132" s="5" t="s">
        <v>60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0"/>
        <v>7.4053601358585721E-5</v>
      </c>
    </row>
    <row r="133" spans="1:10" ht="15" x14ac:dyDescent="0.2">
      <c r="A133" s="5" t="s">
        <v>60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0"/>
        <v>5.5107796932926496E-5</v>
      </c>
    </row>
    <row r="134" spans="1:10" ht="15" x14ac:dyDescent="0.2">
      <c r="A134" s="5" t="s">
        <v>60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0"/>
        <v>4.1095397855758293E-5</v>
      </c>
    </row>
    <row r="135" spans="1:10" ht="15" x14ac:dyDescent="0.2">
      <c r="A135" s="5" t="s">
        <v>60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0"/>
        <v>3.0704728663589268E-5</v>
      </c>
    </row>
    <row r="136" spans="1:10" ht="15" x14ac:dyDescent="0.2">
      <c r="A136" s="5" t="s">
        <v>60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0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ht="15" x14ac:dyDescent="0.2">
      <c r="A140" s="5" t="s">
        <v>60</v>
      </c>
      <c r="B140" t="s">
        <v>3</v>
      </c>
      <c r="C140">
        <v>0</v>
      </c>
      <c r="D140" t="s">
        <v>4</v>
      </c>
      <c r="E140">
        <v>0.33333600000000002</v>
      </c>
      <c r="F140" t="s">
        <v>5</v>
      </c>
      <c r="G140">
        <v>1.43918E-3</v>
      </c>
      <c r="H140" t="s">
        <v>6</v>
      </c>
      <c r="I140">
        <v>4.7973100000000001E-4</v>
      </c>
      <c r="J140" s="3">
        <f t="shared" ref="J140:J159" si="11">I140/E5</f>
        <v>7.0215771108743245E-4</v>
      </c>
    </row>
    <row r="141" spans="1:10" ht="15" x14ac:dyDescent="0.2">
      <c r="A141" s="5" t="s">
        <v>60</v>
      </c>
      <c r="B141" t="s">
        <v>3</v>
      </c>
      <c r="C141">
        <v>1</v>
      </c>
      <c r="D141" t="s">
        <v>4</v>
      </c>
      <c r="E141">
        <v>0.371971</v>
      </c>
      <c r="F141" t="s">
        <v>5</v>
      </c>
      <c r="G141">
        <v>1.5410999999999999E-3</v>
      </c>
      <c r="H141" t="s">
        <v>6</v>
      </c>
      <c r="I141">
        <v>5.7324600000000002E-4</v>
      </c>
      <c r="J141" s="3">
        <f t="shared" si="11"/>
        <v>9.9168586909136199E-4</v>
      </c>
    </row>
    <row r="142" spans="1:10" ht="15" x14ac:dyDescent="0.2">
      <c r="A142" s="5" t="s">
        <v>60</v>
      </c>
      <c r="B142" t="s">
        <v>3</v>
      </c>
      <c r="C142">
        <v>2</v>
      </c>
      <c r="D142" t="s">
        <v>4</v>
      </c>
      <c r="E142">
        <v>0.36389300000000002</v>
      </c>
      <c r="F142" t="s">
        <v>5</v>
      </c>
      <c r="G142">
        <v>1.6276800000000001E-3</v>
      </c>
      <c r="H142" t="s">
        <v>6</v>
      </c>
      <c r="I142">
        <v>5.9230100000000005E-4</v>
      </c>
      <c r="J142" s="3">
        <f t="shared" si="11"/>
        <v>1.1896628256603593E-3</v>
      </c>
    </row>
    <row r="143" spans="1:10" ht="15" x14ac:dyDescent="0.2">
      <c r="A143" s="5" t="s">
        <v>60</v>
      </c>
      <c r="B143" t="s">
        <v>3</v>
      </c>
      <c r="C143">
        <v>3</v>
      </c>
      <c r="D143" t="s">
        <v>4</v>
      </c>
      <c r="E143">
        <v>0.34118999999999999</v>
      </c>
      <c r="F143" t="s">
        <v>5</v>
      </c>
      <c r="G143">
        <v>1.75746E-3</v>
      </c>
      <c r="H143" t="s">
        <v>6</v>
      </c>
      <c r="I143">
        <v>5.9962700000000004E-4</v>
      </c>
      <c r="J143" s="3">
        <f t="shared" si="11"/>
        <v>1.389910851293653E-3</v>
      </c>
    </row>
    <row r="144" spans="1:10" ht="15" x14ac:dyDescent="0.2">
      <c r="A144" s="5" t="s">
        <v>60</v>
      </c>
      <c r="B144" t="s">
        <v>3</v>
      </c>
      <c r="C144">
        <v>4</v>
      </c>
      <c r="D144" t="s">
        <v>4</v>
      </c>
      <c r="E144">
        <v>0.31241999999999998</v>
      </c>
      <c r="F144" t="s">
        <v>5</v>
      </c>
      <c r="G144">
        <v>1.86729E-3</v>
      </c>
      <c r="H144" t="s">
        <v>6</v>
      </c>
      <c r="I144">
        <v>5.8337799999999996E-4</v>
      </c>
      <c r="J144" s="3">
        <f t="shared" si="11"/>
        <v>1.5555585182973005E-3</v>
      </c>
    </row>
    <row r="145" spans="1:10" ht="15" x14ac:dyDescent="0.2">
      <c r="A145" s="5" t="s">
        <v>60</v>
      </c>
      <c r="B145" t="s">
        <v>3</v>
      </c>
      <c r="C145">
        <v>5</v>
      </c>
      <c r="D145" t="s">
        <v>4</v>
      </c>
      <c r="E145">
        <v>0.283053</v>
      </c>
      <c r="F145" t="s">
        <v>5</v>
      </c>
      <c r="G145">
        <v>2.0347E-3</v>
      </c>
      <c r="H145" t="s">
        <v>6</v>
      </c>
      <c r="I145">
        <v>5.7592799999999997E-4</v>
      </c>
      <c r="J145" s="3">
        <f t="shared" si="11"/>
        <v>1.7631996277224329E-3</v>
      </c>
    </row>
    <row r="146" spans="1:10" ht="15" x14ac:dyDescent="0.2">
      <c r="A146" s="5" t="s">
        <v>60</v>
      </c>
      <c r="B146" t="s">
        <v>3</v>
      </c>
      <c r="C146">
        <v>6</v>
      </c>
      <c r="D146" t="s">
        <v>4</v>
      </c>
      <c r="E146">
        <v>0.25353700000000001</v>
      </c>
      <c r="F146" t="s">
        <v>5</v>
      </c>
      <c r="G146">
        <v>2.1959900000000001E-3</v>
      </c>
      <c r="H146" t="s">
        <v>6</v>
      </c>
      <c r="I146">
        <v>5.5676499999999997E-4</v>
      </c>
      <c r="J146" s="3">
        <f t="shared" si="11"/>
        <v>1.9560734135767336E-3</v>
      </c>
    </row>
    <row r="147" spans="1:10" ht="15" x14ac:dyDescent="0.2">
      <c r="A147" s="5" t="s">
        <v>60</v>
      </c>
      <c r="B147" t="s">
        <v>3</v>
      </c>
      <c r="C147">
        <v>7</v>
      </c>
      <c r="D147" t="s">
        <v>4</v>
      </c>
      <c r="E147">
        <v>0.22536500000000001</v>
      </c>
      <c r="F147" t="s">
        <v>5</v>
      </c>
      <c r="G147">
        <v>2.3146600000000001E-3</v>
      </c>
      <c r="H147" t="s">
        <v>6</v>
      </c>
      <c r="I147">
        <v>5.2164400000000004E-4</v>
      </c>
      <c r="J147" s="3">
        <f t="shared" si="11"/>
        <v>2.1043026454855705E-3</v>
      </c>
    </row>
    <row r="148" spans="1:10" ht="15" x14ac:dyDescent="0.2">
      <c r="A148" s="5" t="s">
        <v>60</v>
      </c>
      <c r="B148" t="s">
        <v>3</v>
      </c>
      <c r="C148">
        <v>8</v>
      </c>
      <c r="D148" t="s">
        <v>4</v>
      </c>
      <c r="E148">
        <v>0.19997200000000001</v>
      </c>
      <c r="F148" t="s">
        <v>5</v>
      </c>
      <c r="G148">
        <v>2.5172100000000002E-3</v>
      </c>
      <c r="H148" t="s">
        <v>6</v>
      </c>
      <c r="I148">
        <v>5.0336999999999995E-4</v>
      </c>
      <c r="J148" s="3">
        <f t="shared" si="11"/>
        <v>2.3341448146344851E-3</v>
      </c>
    </row>
    <row r="149" spans="1:10" ht="15" x14ac:dyDescent="0.2">
      <c r="A149" s="5" t="s">
        <v>60</v>
      </c>
      <c r="B149" t="s">
        <v>3</v>
      </c>
      <c r="C149">
        <v>9</v>
      </c>
      <c r="D149" t="s">
        <v>4</v>
      </c>
      <c r="E149">
        <v>0.17607700000000001</v>
      </c>
      <c r="F149" t="s">
        <v>5</v>
      </c>
      <c r="G149">
        <v>2.69929E-3</v>
      </c>
      <c r="H149" t="s">
        <v>6</v>
      </c>
      <c r="I149" s="2">
        <v>4.7528199999999999E-4</v>
      </c>
      <c r="J149" s="3">
        <f t="shared" si="11"/>
        <v>2.5345129156801264E-3</v>
      </c>
    </row>
    <row r="150" spans="1:10" ht="15" x14ac:dyDescent="0.2">
      <c r="A150" s="5" t="s">
        <v>60</v>
      </c>
      <c r="B150" t="s">
        <v>3</v>
      </c>
      <c r="C150">
        <v>10</v>
      </c>
      <c r="D150" t="s">
        <v>4</v>
      </c>
      <c r="E150">
        <v>0.15429000000000001</v>
      </c>
      <c r="F150" t="s">
        <v>5</v>
      </c>
      <c r="G150">
        <v>2.9246900000000002E-3</v>
      </c>
      <c r="H150" t="s">
        <v>6</v>
      </c>
      <c r="I150" s="2">
        <v>4.5124999999999999E-4</v>
      </c>
      <c r="J150" s="3">
        <f t="shared" si="11"/>
        <v>2.7707506969090394E-3</v>
      </c>
    </row>
    <row r="151" spans="1:10" ht="15" x14ac:dyDescent="0.2">
      <c r="A151" s="5" t="s">
        <v>60</v>
      </c>
      <c r="B151" t="s">
        <v>3</v>
      </c>
      <c r="C151">
        <v>11</v>
      </c>
      <c r="D151" t="s">
        <v>4</v>
      </c>
      <c r="E151">
        <v>0.13520499999999999</v>
      </c>
      <c r="F151" t="s">
        <v>5</v>
      </c>
      <c r="G151">
        <v>3.1665E-3</v>
      </c>
      <c r="H151" t="s">
        <v>6</v>
      </c>
      <c r="I151" s="2">
        <v>4.28128E-4</v>
      </c>
      <c r="J151" s="3">
        <f t="shared" si="11"/>
        <v>3.034087848851218E-3</v>
      </c>
    </row>
    <row r="152" spans="1:10" ht="15" x14ac:dyDescent="0.2">
      <c r="A152" s="5" t="s">
        <v>60</v>
      </c>
      <c r="B152" t="s">
        <v>3</v>
      </c>
      <c r="C152">
        <v>12</v>
      </c>
      <c r="D152" t="s">
        <v>4</v>
      </c>
      <c r="E152">
        <v>0.117261</v>
      </c>
      <c r="F152" t="s">
        <v>5</v>
      </c>
      <c r="G152">
        <v>3.3361799999999998E-3</v>
      </c>
      <c r="H152" t="s">
        <v>6</v>
      </c>
      <c r="I152" s="2">
        <v>3.91202E-4</v>
      </c>
      <c r="J152" s="3">
        <f t="shared" si="11"/>
        <v>3.2143197541616682E-3</v>
      </c>
    </row>
    <row r="153" spans="1:10" ht="15" x14ac:dyDescent="0.2">
      <c r="A153" s="5" t="s">
        <v>60</v>
      </c>
      <c r="B153" t="s">
        <v>3</v>
      </c>
      <c r="C153">
        <v>13</v>
      </c>
      <c r="D153" t="s">
        <v>4</v>
      </c>
      <c r="E153">
        <v>0.101373</v>
      </c>
      <c r="F153" t="s">
        <v>5</v>
      </c>
      <c r="G153">
        <v>3.6312699999999998E-3</v>
      </c>
      <c r="H153" t="s">
        <v>6</v>
      </c>
      <c r="I153" s="2">
        <v>3.6811199999999997E-4</v>
      </c>
      <c r="J153" s="3">
        <f t="shared" si="11"/>
        <v>3.5225691620175883E-3</v>
      </c>
    </row>
    <row r="154" spans="1:10" ht="15" x14ac:dyDescent="0.2">
      <c r="A154" s="5" t="s">
        <v>60</v>
      </c>
      <c r="B154" t="s">
        <v>3</v>
      </c>
      <c r="C154">
        <v>14</v>
      </c>
      <c r="D154" t="s">
        <v>4</v>
      </c>
      <c r="E154">
        <v>8.6977399999999996E-2</v>
      </c>
      <c r="F154" t="s">
        <v>5</v>
      </c>
      <c r="G154">
        <v>3.8305100000000001E-3</v>
      </c>
      <c r="H154" t="s">
        <v>6</v>
      </c>
      <c r="I154" s="2">
        <v>3.3316699999999999E-4</v>
      </c>
      <c r="J154" s="3">
        <f t="shared" si="11"/>
        <v>3.7372640562305308E-3</v>
      </c>
    </row>
    <row r="155" spans="1:10" ht="15" x14ac:dyDescent="0.2">
      <c r="A155" s="5" t="s">
        <v>60</v>
      </c>
      <c r="B155" t="s">
        <v>3</v>
      </c>
      <c r="C155">
        <v>15</v>
      </c>
      <c r="D155" t="s">
        <v>4</v>
      </c>
      <c r="E155">
        <v>7.3462700000000006E-2</v>
      </c>
      <c r="F155" t="s">
        <v>5</v>
      </c>
      <c r="G155">
        <v>3.9991999999999996E-3</v>
      </c>
      <c r="H155" t="s">
        <v>6</v>
      </c>
      <c r="I155" s="2">
        <v>2.9379200000000002E-4</v>
      </c>
      <c r="J155" s="3">
        <f t="shared" si="11"/>
        <v>3.9012367974462009E-3</v>
      </c>
    </row>
    <row r="156" spans="1:10" ht="15" x14ac:dyDescent="0.2">
      <c r="A156" s="5" t="s">
        <v>60</v>
      </c>
      <c r="B156" t="s">
        <v>3</v>
      </c>
      <c r="C156">
        <v>16</v>
      </c>
      <c r="D156" t="s">
        <v>4</v>
      </c>
      <c r="E156">
        <v>6.1254400000000001E-2</v>
      </c>
      <c r="F156" t="s">
        <v>5</v>
      </c>
      <c r="G156">
        <v>4.3506400000000002E-3</v>
      </c>
      <c r="H156" t="s">
        <v>6</v>
      </c>
      <c r="I156" s="2">
        <v>2.6649600000000002E-4</v>
      </c>
      <c r="J156" s="3">
        <f t="shared" si="11"/>
        <v>4.2521117277075906E-3</v>
      </c>
    </row>
    <row r="157" spans="1:10" ht="15" x14ac:dyDescent="0.2">
      <c r="A157" s="5" t="s">
        <v>60</v>
      </c>
      <c r="B157" t="s">
        <v>3</v>
      </c>
      <c r="C157">
        <v>17</v>
      </c>
      <c r="D157" t="s">
        <v>4</v>
      </c>
      <c r="E157">
        <v>5.0008799999999999E-2</v>
      </c>
      <c r="F157" t="s">
        <v>5</v>
      </c>
      <c r="G157">
        <v>4.7441999999999996E-3</v>
      </c>
      <c r="H157" t="s">
        <v>6</v>
      </c>
      <c r="I157" s="2">
        <v>2.3725100000000001E-4</v>
      </c>
      <c r="J157" s="3">
        <f t="shared" si="11"/>
        <v>4.6548189189878535E-3</v>
      </c>
    </row>
    <row r="158" spans="1:10" ht="15" x14ac:dyDescent="0.2">
      <c r="A158" s="5" t="s">
        <v>60</v>
      </c>
      <c r="B158" t="s">
        <v>3</v>
      </c>
      <c r="C158">
        <v>18</v>
      </c>
      <c r="D158" t="s">
        <v>4</v>
      </c>
      <c r="E158">
        <v>3.8891299999999997E-2</v>
      </c>
      <c r="F158" t="s">
        <v>5</v>
      </c>
      <c r="G158">
        <v>5.0923799999999996E-3</v>
      </c>
      <c r="H158" t="s">
        <v>6</v>
      </c>
      <c r="I158" s="2">
        <v>1.98049E-4</v>
      </c>
      <c r="J158" s="3">
        <f t="shared" si="11"/>
        <v>4.9645299402398431E-3</v>
      </c>
    </row>
    <row r="159" spans="1:10" ht="15" x14ac:dyDescent="0.2">
      <c r="A159" s="5" t="s">
        <v>60</v>
      </c>
      <c r="B159" t="s">
        <v>3</v>
      </c>
      <c r="C159">
        <v>19</v>
      </c>
      <c r="D159" t="s">
        <v>4</v>
      </c>
      <c r="E159">
        <v>2.8273699999999999E-2</v>
      </c>
      <c r="F159" t="s">
        <v>5</v>
      </c>
      <c r="G159">
        <v>5.2117800000000001E-3</v>
      </c>
      <c r="H159" t="s">
        <v>6</v>
      </c>
      <c r="I159" s="2">
        <v>1.4735599999999999E-4</v>
      </c>
      <c r="J159" s="3">
        <f t="shared" si="11"/>
        <v>5.1231095504641376E-3</v>
      </c>
    </row>
    <row r="161" spans="1:3" x14ac:dyDescent="0.15">
      <c r="A161" t="s">
        <v>27</v>
      </c>
    </row>
    <row r="162" spans="1:3" x14ac:dyDescent="0.15">
      <c r="A162" t="s">
        <v>3</v>
      </c>
      <c r="B162">
        <v>0</v>
      </c>
      <c r="C162">
        <f t="shared" ref="C162:C181" si="12">G117+E140</f>
        <v>0.68475600000000003</v>
      </c>
    </row>
    <row r="163" spans="1:3" x14ac:dyDescent="0.15">
      <c r="A163" t="s">
        <v>3</v>
      </c>
      <c r="B163">
        <v>1</v>
      </c>
      <c r="C163">
        <f t="shared" si="12"/>
        <v>0.578121</v>
      </c>
    </row>
    <row r="164" spans="1:3" x14ac:dyDescent="0.15">
      <c r="A164" t="s">
        <v>3</v>
      </c>
      <c r="B164">
        <v>2</v>
      </c>
      <c r="C164">
        <f t="shared" si="12"/>
        <v>0.49757600000000002</v>
      </c>
    </row>
    <row r="165" spans="1:3" x14ac:dyDescent="0.15">
      <c r="A165" t="s">
        <v>3</v>
      </c>
      <c r="B165">
        <v>3</v>
      </c>
      <c r="C165">
        <f t="shared" si="12"/>
        <v>0.43133850000000001</v>
      </c>
    </row>
    <row r="166" spans="1:3" x14ac:dyDescent="0.15">
      <c r="A166" t="s">
        <v>3</v>
      </c>
      <c r="B166">
        <v>4</v>
      </c>
      <c r="C166">
        <f t="shared" si="12"/>
        <v>0.37465899999999996</v>
      </c>
    </row>
    <row r="167" spans="1:3" x14ac:dyDescent="0.15">
      <c r="A167" t="s">
        <v>3</v>
      </c>
      <c r="B167">
        <v>5</v>
      </c>
      <c r="C167">
        <f t="shared" si="12"/>
        <v>0.32671879999999998</v>
      </c>
    </row>
    <row r="168" spans="1:3" x14ac:dyDescent="0.15">
      <c r="A168" t="s">
        <v>3</v>
      </c>
      <c r="B168">
        <v>6</v>
      </c>
      <c r="C168">
        <f t="shared" si="12"/>
        <v>0.2845374</v>
      </c>
    </row>
    <row r="169" spans="1:3" x14ac:dyDescent="0.15">
      <c r="A169" t="s">
        <v>3</v>
      </c>
      <c r="B169">
        <v>7</v>
      </c>
      <c r="C169">
        <f t="shared" si="12"/>
        <v>0.24757690000000002</v>
      </c>
    </row>
    <row r="170" spans="1:3" x14ac:dyDescent="0.15">
      <c r="A170" t="s">
        <v>3</v>
      </c>
      <c r="B170">
        <v>8</v>
      </c>
      <c r="C170">
        <f t="shared" si="12"/>
        <v>0.2160048</v>
      </c>
    </row>
    <row r="171" spans="1:3" x14ac:dyDescent="0.15">
      <c r="A171" t="s">
        <v>3</v>
      </c>
      <c r="B171">
        <v>9</v>
      </c>
      <c r="C171">
        <f t="shared" si="12"/>
        <v>0.1877202</v>
      </c>
    </row>
    <row r="172" spans="1:3" x14ac:dyDescent="0.15">
      <c r="A172" t="s">
        <v>3</v>
      </c>
      <c r="B172">
        <v>10</v>
      </c>
      <c r="C172">
        <f t="shared" si="12"/>
        <v>0.16278879000000002</v>
      </c>
    </row>
    <row r="173" spans="1:3" x14ac:dyDescent="0.15">
      <c r="A173" t="s">
        <v>3</v>
      </c>
      <c r="B173">
        <v>11</v>
      </c>
      <c r="C173">
        <f t="shared" si="12"/>
        <v>0.14143567999999998</v>
      </c>
    </row>
    <row r="174" spans="1:3" x14ac:dyDescent="0.15">
      <c r="A174" t="s">
        <v>3</v>
      </c>
      <c r="B174">
        <v>12</v>
      </c>
      <c r="C174">
        <f t="shared" si="12"/>
        <v>0.12184616000000001</v>
      </c>
    </row>
    <row r="175" spans="1:3" x14ac:dyDescent="0.15">
      <c r="A175" t="s">
        <v>3</v>
      </c>
      <c r="B175">
        <v>13</v>
      </c>
      <c r="C175">
        <f t="shared" si="12"/>
        <v>0.10475839000000001</v>
      </c>
    </row>
    <row r="176" spans="1:3" x14ac:dyDescent="0.15">
      <c r="A176" t="s">
        <v>3</v>
      </c>
      <c r="B176">
        <v>14</v>
      </c>
      <c r="C176">
        <f t="shared" si="12"/>
        <v>8.9484269999999991E-2</v>
      </c>
    </row>
    <row r="177" spans="1:9" x14ac:dyDescent="0.15">
      <c r="A177" t="s">
        <v>3</v>
      </c>
      <c r="B177">
        <v>15</v>
      </c>
      <c r="C177">
        <f t="shared" si="12"/>
        <v>7.5323870000000001E-2</v>
      </c>
    </row>
    <row r="178" spans="1:9" x14ac:dyDescent="0.15">
      <c r="A178" t="s">
        <v>3</v>
      </c>
      <c r="B178">
        <v>16</v>
      </c>
      <c r="C178">
        <f t="shared" si="12"/>
        <v>6.2639410000000006E-2</v>
      </c>
    </row>
    <row r="179" spans="1:9" x14ac:dyDescent="0.15">
      <c r="A179" t="s">
        <v>3</v>
      </c>
      <c r="B179">
        <v>17</v>
      </c>
      <c r="C179">
        <f t="shared" si="12"/>
        <v>5.1041639999999999E-2</v>
      </c>
    </row>
    <row r="180" spans="1:9" x14ac:dyDescent="0.15">
      <c r="A180" t="s">
        <v>3</v>
      </c>
      <c r="B180">
        <v>18</v>
      </c>
      <c r="C180">
        <f t="shared" si="12"/>
        <v>3.9662994E-2</v>
      </c>
    </row>
    <row r="181" spans="1:9" x14ac:dyDescent="0.15">
      <c r="A181" t="s">
        <v>3</v>
      </c>
      <c r="B181">
        <v>19</v>
      </c>
      <c r="C181">
        <f t="shared" si="12"/>
        <v>2.8851282999999998E-2</v>
      </c>
    </row>
    <row r="183" spans="1:9" x14ac:dyDescent="0.15">
      <c r="A183" t="s">
        <v>28</v>
      </c>
    </row>
    <row r="184" spans="1:9" ht="15" x14ac:dyDescent="0.2">
      <c r="A184" s="5" t="s">
        <v>60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-7.2391399999999998E-3</v>
      </c>
      <c r="H184" t="s">
        <v>6</v>
      </c>
      <c r="I184" s="2">
        <v>3.4280399999999998E-5</v>
      </c>
    </row>
    <row r="185" spans="1:9" ht="15" x14ac:dyDescent="0.2">
      <c r="A185" s="5" t="s">
        <v>60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-1.4852600000000001E-2</v>
      </c>
      <c r="H185" t="s">
        <v>6</v>
      </c>
      <c r="I185" s="2">
        <v>3.4636099999999999E-5</v>
      </c>
    </row>
    <row r="186" spans="1:9" ht="15" x14ac:dyDescent="0.2">
      <c r="A186" s="5" t="s">
        <v>60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-1.3011E-2</v>
      </c>
      <c r="H186" t="s">
        <v>6</v>
      </c>
      <c r="I186" s="2">
        <v>3.2088600000000003E-5</v>
      </c>
    </row>
    <row r="187" spans="1:9" ht="15" x14ac:dyDescent="0.2">
      <c r="A187" s="5" t="s">
        <v>60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-1.0094000000000001E-2</v>
      </c>
      <c r="H187" t="s">
        <v>6</v>
      </c>
      <c r="I187" s="2">
        <v>2.8473E-5</v>
      </c>
    </row>
    <row r="188" spans="1:9" ht="15" x14ac:dyDescent="0.2">
      <c r="A188" s="5" t="s">
        <v>60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-7.4194999999999999E-3</v>
      </c>
      <c r="H188" t="s">
        <v>6</v>
      </c>
      <c r="I188" s="2">
        <v>2.4490200000000001E-5</v>
      </c>
    </row>
    <row r="189" spans="1:9" ht="15" x14ac:dyDescent="0.2">
      <c r="A189" s="5" t="s">
        <v>60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-5.2560000000000003E-3</v>
      </c>
      <c r="H189" t="s">
        <v>6</v>
      </c>
      <c r="I189" s="2">
        <v>2.0904499999999999E-5</v>
      </c>
    </row>
    <row r="190" spans="1:9" ht="15" x14ac:dyDescent="0.2">
      <c r="A190" s="5" t="s">
        <v>60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-3.5936499999999999E-3</v>
      </c>
      <c r="H190" t="s">
        <v>6</v>
      </c>
      <c r="I190" s="2">
        <v>1.7877099999999999E-5</v>
      </c>
    </row>
    <row r="191" spans="1:9" ht="15" x14ac:dyDescent="0.2">
      <c r="A191" s="5" t="s">
        <v>60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-2.3513599999999998E-3</v>
      </c>
      <c r="H191" t="s">
        <v>6</v>
      </c>
      <c r="I191" s="2">
        <v>1.54797E-5</v>
      </c>
    </row>
    <row r="192" spans="1:9" ht="15" x14ac:dyDescent="0.2">
      <c r="A192" s="5" t="s">
        <v>60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-1.43935E-3</v>
      </c>
      <c r="H192" t="s">
        <v>6</v>
      </c>
      <c r="I192" s="2">
        <v>1.4944599999999999E-5</v>
      </c>
    </row>
    <row r="193" spans="1:11" ht="15" x14ac:dyDescent="0.2">
      <c r="A193" s="5" t="s">
        <v>60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-7.7792599999999996E-4</v>
      </c>
      <c r="H193" t="s">
        <v>6</v>
      </c>
      <c r="I193" s="2">
        <v>1.37785E-5</v>
      </c>
    </row>
    <row r="194" spans="1:11" ht="15" x14ac:dyDescent="0.2">
      <c r="A194" s="5" t="s">
        <v>60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>
        <v>-3.0157600000000001E-4</v>
      </c>
      <c r="H194" t="s">
        <v>6</v>
      </c>
      <c r="I194" s="2">
        <v>1.3472700000000001E-5</v>
      </c>
    </row>
    <row r="195" spans="1:11" ht="15" x14ac:dyDescent="0.2">
      <c r="A195" s="5" t="s">
        <v>60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 s="2">
        <v>4.1801700000000003E-5</v>
      </c>
      <c r="H195" t="s">
        <v>6</v>
      </c>
      <c r="I195" s="2">
        <v>1.23822E-5</v>
      </c>
    </row>
    <row r="196" spans="1:11" ht="15" x14ac:dyDescent="0.2">
      <c r="A196" s="5" t="s">
        <v>60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>
        <v>2.9315899999999998E-4</v>
      </c>
      <c r="H196" t="s">
        <v>6</v>
      </c>
      <c r="I196" s="2">
        <v>1.19953E-5</v>
      </c>
    </row>
    <row r="197" spans="1:11" ht="15" x14ac:dyDescent="0.2">
      <c r="A197" s="5" t="s">
        <v>60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4.8461899999999999E-4</v>
      </c>
      <c r="H197" t="s">
        <v>6</v>
      </c>
      <c r="I197" s="2">
        <v>1.1739999999999999E-5</v>
      </c>
    </row>
    <row r="198" spans="1:11" ht="15" x14ac:dyDescent="0.2">
      <c r="A198" s="5" t="s">
        <v>60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6.4123499999999998E-4</v>
      </c>
      <c r="H198" t="s">
        <v>6</v>
      </c>
      <c r="I198" s="2">
        <v>1.06337E-5</v>
      </c>
    </row>
    <row r="199" spans="1:11" ht="15" x14ac:dyDescent="0.2">
      <c r="A199" s="5" t="s">
        <v>60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7.8148300000000003E-4</v>
      </c>
      <c r="H199" t="s">
        <v>6</v>
      </c>
      <c r="I199" s="2">
        <v>9.6940900000000002E-6</v>
      </c>
    </row>
    <row r="200" spans="1:11" ht="15" x14ac:dyDescent="0.2">
      <c r="A200" s="5" t="s">
        <v>60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9.1476600000000002E-4</v>
      </c>
      <c r="H200" t="s">
        <v>6</v>
      </c>
      <c r="I200" s="2">
        <v>8.8593399999999994E-6</v>
      </c>
    </row>
    <row r="201" spans="1:11" ht="15" x14ac:dyDescent="0.2">
      <c r="A201" s="5" t="s">
        <v>60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1.0299199999999999E-3</v>
      </c>
      <c r="H201" t="s">
        <v>6</v>
      </c>
      <c r="I201" s="2">
        <v>7.6799700000000006E-6</v>
      </c>
    </row>
    <row r="202" spans="1:11" ht="15" x14ac:dyDescent="0.2">
      <c r="A202" s="5" t="s">
        <v>60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1.0491599999999999E-3</v>
      </c>
      <c r="H202" t="s">
        <v>6</v>
      </c>
      <c r="I202" s="2">
        <v>6.6608499999999999E-6</v>
      </c>
    </row>
    <row r="203" spans="1:11" ht="15" x14ac:dyDescent="0.2">
      <c r="A203" s="5" t="s">
        <v>60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4.4438799999999999E-4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-1.80962E-2</v>
      </c>
      <c r="F207" t="s">
        <v>5</v>
      </c>
      <c r="G207">
        <v>-3.3397600000000002E-3</v>
      </c>
      <c r="H207" t="s">
        <v>6</v>
      </c>
      <c r="I207" s="2">
        <v>6.0436899999999997E-5</v>
      </c>
      <c r="J207">
        <f t="shared" ref="J207:J226" si="13">E207*$J$204+G184*$J$203</f>
        <v>-2.5335339999999998E-2</v>
      </c>
      <c r="K207" s="4">
        <f t="shared" ref="K207:K226" si="14">I207/E5</f>
        <v>8.845839724599837E-5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-2.4958600000000001E-2</v>
      </c>
      <c r="F208" t="s">
        <v>5</v>
      </c>
      <c r="G208">
        <v>-3.2699500000000002E-3</v>
      </c>
      <c r="H208" t="s">
        <v>6</v>
      </c>
      <c r="I208" s="2">
        <v>8.1613599999999994E-5</v>
      </c>
      <c r="J208">
        <f t="shared" si="13"/>
        <v>-3.9811200000000005E-2</v>
      </c>
      <c r="K208" s="4">
        <f t="shared" si="14"/>
        <v>1.4118729802855106E-4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-2.7362999999999998E-2</v>
      </c>
      <c r="F209" t="s">
        <v>5</v>
      </c>
      <c r="G209">
        <v>-3.2671100000000002E-3</v>
      </c>
      <c r="H209" t="s">
        <v>6</v>
      </c>
      <c r="I209" s="2">
        <v>8.93978E-5</v>
      </c>
      <c r="J209">
        <f t="shared" si="13"/>
        <v>-4.0374E-2</v>
      </c>
      <c r="K209" s="4">
        <f t="shared" si="14"/>
        <v>1.7955944588278537E-4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-2.7195E-2</v>
      </c>
      <c r="F210" t="s">
        <v>5</v>
      </c>
      <c r="G210">
        <v>-3.1785699999999999E-3</v>
      </c>
      <c r="H210" t="s">
        <v>6</v>
      </c>
      <c r="I210" s="2">
        <v>8.6441300000000002E-5</v>
      </c>
      <c r="J210">
        <f t="shared" si="13"/>
        <v>-3.7289000000000003E-2</v>
      </c>
      <c r="K210" s="4">
        <f t="shared" si="14"/>
        <v>2.0036739651471672E-4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-2.5663100000000001E-2</v>
      </c>
      <c r="F211" t="s">
        <v>5</v>
      </c>
      <c r="G211">
        <v>-3.1626800000000002E-3</v>
      </c>
      <c r="H211" t="s">
        <v>6</v>
      </c>
      <c r="I211" s="2">
        <v>8.1164199999999998E-5</v>
      </c>
      <c r="J211">
        <f t="shared" si="13"/>
        <v>-3.3082600000000004E-2</v>
      </c>
      <c r="K211" s="4">
        <f t="shared" si="14"/>
        <v>2.1642170717919729E-4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-2.3416699999999999E-2</v>
      </c>
      <c r="F212" t="s">
        <v>5</v>
      </c>
      <c r="G212">
        <v>-3.2597300000000002E-3</v>
      </c>
      <c r="H212" t="s">
        <v>6</v>
      </c>
      <c r="I212" s="2">
        <v>7.6332E-5</v>
      </c>
      <c r="J212">
        <f t="shared" si="13"/>
        <v>-2.8672699999999999E-2</v>
      </c>
      <c r="K212" s="4">
        <f t="shared" si="14"/>
        <v>2.3368989523570437E-4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-2.07473E-2</v>
      </c>
      <c r="F213" t="s">
        <v>5</v>
      </c>
      <c r="G213">
        <v>-3.4967499999999999E-3</v>
      </c>
      <c r="H213" t="s">
        <v>6</v>
      </c>
      <c r="I213" s="2">
        <v>7.2548100000000004E-5</v>
      </c>
      <c r="J213">
        <f t="shared" si="13"/>
        <v>-2.434095E-2</v>
      </c>
      <c r="K213" s="4">
        <f t="shared" si="14"/>
        <v>2.5488205906532604E-4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-1.8071199999999999E-2</v>
      </c>
      <c r="F214" t="s">
        <v>5</v>
      </c>
      <c r="G214">
        <v>-3.7023099999999999E-3</v>
      </c>
      <c r="H214" t="s">
        <v>6</v>
      </c>
      <c r="I214" s="2">
        <v>6.6905100000000004E-5</v>
      </c>
      <c r="J214">
        <f t="shared" si="13"/>
        <v>-2.0422559999999999E-2</v>
      </c>
      <c r="K214" s="4">
        <f t="shared" si="14"/>
        <v>2.6989398694603342E-4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-1.5388499999999999E-2</v>
      </c>
      <c r="F215" t="s">
        <v>5</v>
      </c>
      <c r="G215">
        <v>-3.9650900000000001E-3</v>
      </c>
      <c r="H215" t="s">
        <v>6</v>
      </c>
      <c r="I215" s="2">
        <v>6.1016700000000001E-5</v>
      </c>
      <c r="J215">
        <f t="shared" si="13"/>
        <v>-1.6827849999999998E-2</v>
      </c>
      <c r="K215" s="4">
        <f t="shared" si="14"/>
        <v>2.8293663490297E-4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-1.29601E-2</v>
      </c>
      <c r="F216" t="s">
        <v>5</v>
      </c>
      <c r="G216">
        <v>-4.35652E-3</v>
      </c>
      <c r="H216" t="s">
        <v>6</v>
      </c>
      <c r="I216" s="2">
        <v>5.64608E-5</v>
      </c>
      <c r="J216">
        <f t="shared" si="13"/>
        <v>-1.3738026E-2</v>
      </c>
      <c r="K216" s="4">
        <f t="shared" si="14"/>
        <v>3.010857276935219E-4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-1.0758500000000001E-2</v>
      </c>
      <c r="F217" t="s">
        <v>5</v>
      </c>
      <c r="G217">
        <v>-4.9205300000000002E-3</v>
      </c>
      <c r="H217" t="s">
        <v>6</v>
      </c>
      <c r="I217" s="2">
        <v>5.2937599999999999E-5</v>
      </c>
      <c r="J217">
        <f t="shared" si="13"/>
        <v>-1.1060076E-2</v>
      </c>
      <c r="K217" s="4">
        <f t="shared" si="14"/>
        <v>3.250457442497329E-4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-8.7457100000000003E-3</v>
      </c>
      <c r="F218" t="s">
        <v>5</v>
      </c>
      <c r="G218">
        <v>-5.4995499999999998E-3</v>
      </c>
      <c r="H218" t="s">
        <v>6</v>
      </c>
      <c r="I218" s="2">
        <v>4.8097399999999998E-5</v>
      </c>
      <c r="J218">
        <f t="shared" si="13"/>
        <v>-8.7039083000000003E-3</v>
      </c>
      <c r="K218" s="4">
        <f t="shared" si="14"/>
        <v>3.4086006264793839E-4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-6.9817300000000002E-3</v>
      </c>
      <c r="F219" t="s">
        <v>5</v>
      </c>
      <c r="G219">
        <v>-6.6551500000000003E-3</v>
      </c>
      <c r="H219" t="s">
        <v>6</v>
      </c>
      <c r="I219" s="2">
        <v>4.6464500000000002E-5</v>
      </c>
      <c r="J219">
        <f t="shared" si="13"/>
        <v>-6.6885709999999999E-3</v>
      </c>
      <c r="K219" s="4">
        <f t="shared" si="14"/>
        <v>3.8177657633970389E-4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-5.4774699999999999E-3</v>
      </c>
      <c r="F220" t="s">
        <v>5</v>
      </c>
      <c r="G220">
        <v>-7.5228400000000003E-3</v>
      </c>
      <c r="H220" t="s">
        <v>6</v>
      </c>
      <c r="I220" s="2">
        <v>4.1206099999999998E-5</v>
      </c>
      <c r="J220">
        <f t="shared" si="13"/>
        <v>-4.9928509999999995E-3</v>
      </c>
      <c r="K220" s="4">
        <f t="shared" si="14"/>
        <v>3.943129730815973E-4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-4.1374100000000002E-3</v>
      </c>
      <c r="F221" t="s">
        <v>5</v>
      </c>
      <c r="G221">
        <v>-9.3717899999999996E-3</v>
      </c>
      <c r="H221" t="s">
        <v>6</v>
      </c>
      <c r="I221" s="2">
        <v>3.87749E-5</v>
      </c>
      <c r="J221">
        <f t="shared" si="13"/>
        <v>-3.4961750000000002E-3</v>
      </c>
      <c r="K221" s="4">
        <f t="shared" si="14"/>
        <v>4.3495316178953264E-4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-2.9648700000000001E-3</v>
      </c>
      <c r="F222" t="s">
        <v>5</v>
      </c>
      <c r="G222">
        <v>-1.16016E-2</v>
      </c>
      <c r="H222" t="s">
        <v>6</v>
      </c>
      <c r="I222" s="2">
        <v>3.4397200000000003E-5</v>
      </c>
      <c r="J222">
        <f t="shared" si="13"/>
        <v>-2.1833870000000002E-3</v>
      </c>
      <c r="K222" s="4">
        <f t="shared" si="14"/>
        <v>4.5675723766854258E-4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-1.9829299999999999E-3</v>
      </c>
      <c r="F223" t="s">
        <v>5</v>
      </c>
      <c r="G223">
        <v>-1.5783700000000001E-2</v>
      </c>
      <c r="H223" t="s">
        <v>6</v>
      </c>
      <c r="I223" s="2">
        <v>3.1297999999999997E-5</v>
      </c>
      <c r="J223">
        <f t="shared" si="13"/>
        <v>-1.0681639999999999E-3</v>
      </c>
      <c r="K223" s="4">
        <f t="shared" si="14"/>
        <v>4.9937932597034164E-4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-1.28038E-3</v>
      </c>
      <c r="F224" t="s">
        <v>5</v>
      </c>
      <c r="G224">
        <v>-2.1455200000000001E-2</v>
      </c>
      <c r="H224" t="s">
        <v>6</v>
      </c>
      <c r="I224" s="2">
        <v>2.7470700000000001E-5</v>
      </c>
      <c r="J224">
        <f t="shared" si="13"/>
        <v>-2.5046000000000009E-4</v>
      </c>
      <c r="K224" s="4">
        <f t="shared" si="14"/>
        <v>5.3896984239408747E-4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-8.1726900000000002E-4</v>
      </c>
      <c r="F225" t="s">
        <v>5</v>
      </c>
      <c r="G225">
        <v>-2.9035399999999999E-2</v>
      </c>
      <c r="H225" t="s">
        <v>6</v>
      </c>
      <c r="I225" s="2">
        <v>2.3729700000000001E-5</v>
      </c>
      <c r="J225">
        <f t="shared" si="13"/>
        <v>2.3189099999999991E-4</v>
      </c>
      <c r="K225" s="4">
        <f t="shared" si="14"/>
        <v>5.9483666225484304E-4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-6.0180699999999999E-4</v>
      </c>
      <c r="F226" t="s">
        <v>5</v>
      </c>
      <c r="G226">
        <v>-2.8647599999999999E-2</v>
      </c>
      <c r="H226" t="s">
        <v>6</v>
      </c>
      <c r="I226" s="2">
        <v>1.7240300000000002E-5</v>
      </c>
      <c r="J226">
        <f t="shared" si="13"/>
        <v>-1.5741900000000001E-4</v>
      </c>
      <c r="K226" s="4">
        <f t="shared" si="14"/>
        <v>5.9939157945972262E-4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x14ac:dyDescent="0.15">
      <c r="A230" t="s">
        <v>2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0.70899100000000004</v>
      </c>
      <c r="J230">
        <f t="shared" ref="J230:J249" si="15">E5</f>
        <v>0.68322400000000005</v>
      </c>
      <c r="K230">
        <f t="shared" ref="K230:K249" si="16">J230-I230</f>
        <v>-2.5766999999999984E-2</v>
      </c>
      <c r="L230">
        <f>J230/J207</f>
        <v>-26.967232332386306</v>
      </c>
    </row>
    <row r="231" spans="1:12" x14ac:dyDescent="0.15">
      <c r="A231" t="s">
        <v>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0.61790100000000003</v>
      </c>
      <c r="J231">
        <f t="shared" si="15"/>
        <v>0.57805200000000001</v>
      </c>
      <c r="K231">
        <f t="shared" si="16"/>
        <v>-3.9849000000000023E-2</v>
      </c>
    </row>
    <row r="232" spans="1:12" x14ac:dyDescent="0.15">
      <c r="A232" t="s">
        <v>2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0.53826700000000005</v>
      </c>
      <c r="J232">
        <f t="shared" si="15"/>
        <v>0.49787300000000001</v>
      </c>
      <c r="K232">
        <f t="shared" si="16"/>
        <v>-4.0394000000000041E-2</v>
      </c>
    </row>
    <row r="233" spans="1:12" x14ac:dyDescent="0.15">
      <c r="A233" t="s">
        <v>2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0.46874199999999999</v>
      </c>
      <c r="J233">
        <f t="shared" si="15"/>
        <v>0.43141400000000002</v>
      </c>
      <c r="K233">
        <f t="shared" si="16"/>
        <v>-3.7327999999999972E-2</v>
      </c>
    </row>
    <row r="234" spans="1:12" x14ac:dyDescent="0.15">
      <c r="A234" t="s">
        <v>2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0.40802100000000002</v>
      </c>
      <c r="J234">
        <f t="shared" si="15"/>
        <v>0.37502799999999997</v>
      </c>
      <c r="K234">
        <f t="shared" si="16"/>
        <v>-3.299300000000005E-2</v>
      </c>
    </row>
    <row r="235" spans="1:12" x14ac:dyDescent="0.15">
      <c r="A235" t="s">
        <v>2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0.35496299999999997</v>
      </c>
      <c r="J235">
        <f t="shared" si="15"/>
        <v>0.32663799999999998</v>
      </c>
      <c r="K235">
        <f t="shared" si="16"/>
        <v>-2.8324999999999989E-2</v>
      </c>
    </row>
    <row r="236" spans="1:12" x14ac:dyDescent="0.15">
      <c r="A236" t="s">
        <v>2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0.30857200000000001</v>
      </c>
      <c r="J236">
        <f t="shared" si="15"/>
        <v>0.284634</v>
      </c>
      <c r="K236">
        <f t="shared" si="16"/>
        <v>-2.3938000000000015E-2</v>
      </c>
    </row>
    <row r="237" spans="1:12" x14ac:dyDescent="0.15">
      <c r="A237" t="s">
        <v>2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0.26797599999999999</v>
      </c>
      <c r="J237">
        <f t="shared" si="15"/>
        <v>0.247894</v>
      </c>
      <c r="K237">
        <f t="shared" si="16"/>
        <v>-2.0081999999999989E-2</v>
      </c>
    </row>
    <row r="238" spans="1:12" x14ac:dyDescent="0.15">
      <c r="A238" t="s">
        <v>2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0.23241300000000001</v>
      </c>
      <c r="J238">
        <f t="shared" si="15"/>
        <v>0.21565500000000001</v>
      </c>
      <c r="K238">
        <f t="shared" si="16"/>
        <v>-1.6757999999999995E-2</v>
      </c>
    </row>
    <row r="239" spans="1:12" x14ac:dyDescent="0.15">
      <c r="A239" t="s">
        <v>2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0.201215</v>
      </c>
      <c r="J239">
        <f t="shared" si="15"/>
        <v>0.187524</v>
      </c>
      <c r="K239">
        <f t="shared" si="16"/>
        <v>-1.3691000000000009E-2</v>
      </c>
    </row>
    <row r="240" spans="1:12" x14ac:dyDescent="0.15">
      <c r="A240" t="s">
        <v>2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0.17379700000000001</v>
      </c>
      <c r="J240">
        <f t="shared" si="15"/>
        <v>0.16286200000000001</v>
      </c>
      <c r="K240">
        <f t="shared" si="16"/>
        <v>-1.0935E-2</v>
      </c>
    </row>
    <row r="241" spans="1:11" x14ac:dyDescent="0.15">
      <c r="A241" t="s">
        <v>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0.149642</v>
      </c>
      <c r="J241">
        <f t="shared" si="15"/>
        <v>0.14110600000000001</v>
      </c>
      <c r="K241">
        <f t="shared" si="16"/>
        <v>-8.535999999999988E-3</v>
      </c>
    </row>
    <row r="242" spans="1:11" x14ac:dyDescent="0.15">
      <c r="A242" t="s">
        <v>2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0.128298</v>
      </c>
      <c r="J242">
        <f t="shared" si="15"/>
        <v>0.12170599999999999</v>
      </c>
      <c r="K242">
        <f t="shared" si="16"/>
        <v>-6.5920000000000006E-3</v>
      </c>
    </row>
    <row r="243" spans="1:11" x14ac:dyDescent="0.15">
      <c r="A243" t="s">
        <v>2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0.109364</v>
      </c>
      <c r="J243">
        <f t="shared" si="15"/>
        <v>0.104501</v>
      </c>
      <c r="K243">
        <f t="shared" si="16"/>
        <v>-4.8630000000000062E-3</v>
      </c>
    </row>
    <row r="244" spans="1:11" x14ac:dyDescent="0.15">
      <c r="A244" t="s">
        <v>2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9.2483999999999997E-2</v>
      </c>
      <c r="J244">
        <f t="shared" si="15"/>
        <v>8.9147299999999999E-2</v>
      </c>
      <c r="K244">
        <f t="shared" si="16"/>
        <v>-3.336699999999998E-3</v>
      </c>
    </row>
    <row r="245" spans="1:11" x14ac:dyDescent="0.15">
      <c r="A245" t="s">
        <v>2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7.7340699999999998E-2</v>
      </c>
      <c r="J245">
        <f t="shared" si="15"/>
        <v>7.5307399999999997E-2</v>
      </c>
      <c r="K245">
        <f t="shared" si="16"/>
        <v>-2.0333000000000018E-3</v>
      </c>
    </row>
    <row r="246" spans="1:11" x14ac:dyDescent="0.15">
      <c r="A246" t="s">
        <v>2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6.3649999999999998E-2</v>
      </c>
      <c r="J246">
        <f t="shared" si="15"/>
        <v>6.2673800000000002E-2</v>
      </c>
      <c r="K246">
        <f t="shared" si="16"/>
        <v>-9.7619999999999651E-4</v>
      </c>
    </row>
    <row r="247" spans="1:11" x14ac:dyDescent="0.15">
      <c r="A247" t="s">
        <v>2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5.11548E-2</v>
      </c>
      <c r="J247">
        <f t="shared" si="15"/>
        <v>5.0968899999999998E-2</v>
      </c>
      <c r="K247">
        <f t="shared" si="16"/>
        <v>-1.8590000000000273E-4</v>
      </c>
    </row>
    <row r="248" spans="1:11" x14ac:dyDescent="0.15">
      <c r="A248" t="s">
        <v>2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3.9620299999999997E-2</v>
      </c>
      <c r="J248">
        <f t="shared" si="15"/>
        <v>3.9892799999999999E-2</v>
      </c>
      <c r="K248">
        <f t="shared" si="16"/>
        <v>2.7250000000000191E-4</v>
      </c>
    </row>
    <row r="249" spans="1:11" x14ac:dyDescent="0.15">
      <c r="A249" t="s">
        <v>2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2.8844600000000001E-2</v>
      </c>
      <c r="J249">
        <f t="shared" si="15"/>
        <v>2.8763E-2</v>
      </c>
      <c r="K249">
        <f t="shared" si="16"/>
        <v>-8.1600000000001116E-5</v>
      </c>
    </row>
    <row r="252" spans="1:11" x14ac:dyDescent="0.15">
      <c r="A252" t="s">
        <v>64</v>
      </c>
      <c r="J252" t="s">
        <v>65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-0.31301200000000001</v>
      </c>
      <c r="F253" t="s">
        <v>5</v>
      </c>
      <c r="G253">
        <v>-2.3974199999999999E-3</v>
      </c>
      <c r="H253" t="s">
        <v>6</v>
      </c>
      <c r="I253">
        <v>7.5042200000000005E-4</v>
      </c>
      <c r="J253">
        <f>-E253+E73</f>
        <v>0.28715270000000004</v>
      </c>
      <c r="K253">
        <f>J253-E253</f>
        <v>0.60016470000000011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-0.36911300000000002</v>
      </c>
      <c r="F254" t="s">
        <v>5</v>
      </c>
      <c r="G254">
        <v>-2.5460000000000001E-3</v>
      </c>
      <c r="H254" t="s">
        <v>6</v>
      </c>
      <c r="I254">
        <v>9.3976300000000003E-4</v>
      </c>
      <c r="J254">
        <f t="shared" ref="J254:J272" si="17">-E254+E74</f>
        <v>0.32988360000000005</v>
      </c>
      <c r="K254">
        <f t="shared" ref="K254:K272" si="18">J254-E254</f>
        <v>0.69899660000000008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-0.39391700000000002</v>
      </c>
      <c r="F255" t="s">
        <v>5</v>
      </c>
      <c r="G255">
        <v>-2.5994099999999999E-3</v>
      </c>
      <c r="H255" t="s">
        <v>6</v>
      </c>
      <c r="I255">
        <v>1.02395E-3</v>
      </c>
      <c r="J255">
        <f t="shared" si="17"/>
        <v>0.35409489999999999</v>
      </c>
      <c r="K255">
        <f t="shared" si="18"/>
        <v>0.74801190000000006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-0.40343499999999999</v>
      </c>
      <c r="F256" t="s">
        <v>5</v>
      </c>
      <c r="G256">
        <v>-2.65789E-3</v>
      </c>
      <c r="H256" t="s">
        <v>6</v>
      </c>
      <c r="I256">
        <v>1.07229E-3</v>
      </c>
      <c r="J256">
        <f t="shared" si="17"/>
        <v>0.36446970000000001</v>
      </c>
      <c r="K256">
        <f t="shared" si="18"/>
        <v>0.7679047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-0.40243000000000001</v>
      </c>
      <c r="F257" t="s">
        <v>5</v>
      </c>
      <c r="G257">
        <v>-2.6840200000000001E-3</v>
      </c>
      <c r="H257" t="s">
        <v>6</v>
      </c>
      <c r="I257">
        <v>1.0801299999999999E-3</v>
      </c>
      <c r="J257">
        <f t="shared" si="17"/>
        <v>0.36780060000000003</v>
      </c>
      <c r="K257">
        <f t="shared" si="18"/>
        <v>0.7702306000000001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-0.39497700000000002</v>
      </c>
      <c r="F258" t="s">
        <v>5</v>
      </c>
      <c r="G258">
        <v>-2.72463E-3</v>
      </c>
      <c r="H258" t="s">
        <v>6</v>
      </c>
      <c r="I258">
        <v>1.0761600000000001E-3</v>
      </c>
      <c r="J258">
        <f t="shared" si="17"/>
        <v>0.36506540000000004</v>
      </c>
      <c r="K258">
        <f t="shared" si="18"/>
        <v>0.76004240000000012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-0.381027</v>
      </c>
      <c r="F259" t="s">
        <v>5</v>
      </c>
      <c r="G259">
        <v>-2.8451100000000001E-3</v>
      </c>
      <c r="H259" t="s">
        <v>6</v>
      </c>
      <c r="I259">
        <v>1.08406E-3</v>
      </c>
      <c r="J259">
        <f t="shared" si="17"/>
        <v>0.356014</v>
      </c>
      <c r="K259">
        <f t="shared" si="18"/>
        <v>0.73704100000000006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-0.36382500000000001</v>
      </c>
      <c r="F260" t="s">
        <v>5</v>
      </c>
      <c r="G260">
        <v>-2.9552900000000002E-3</v>
      </c>
      <c r="H260" t="s">
        <v>6</v>
      </c>
      <c r="I260">
        <v>1.0752100000000001E-3</v>
      </c>
      <c r="J260">
        <f t="shared" si="17"/>
        <v>0.34365480000000004</v>
      </c>
      <c r="K260">
        <f t="shared" si="18"/>
        <v>0.70747979999999999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-0.34139399999999998</v>
      </c>
      <c r="F261" t="s">
        <v>5</v>
      </c>
      <c r="G261">
        <v>-3.0572500000000001E-3</v>
      </c>
      <c r="H261" t="s">
        <v>6</v>
      </c>
      <c r="I261">
        <v>1.0437300000000001E-3</v>
      </c>
      <c r="J261">
        <f t="shared" si="17"/>
        <v>0.32569289999999995</v>
      </c>
      <c r="K261">
        <f t="shared" si="18"/>
        <v>0.66708689999999993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-0.31942300000000001</v>
      </c>
      <c r="F262" t="s">
        <v>5</v>
      </c>
      <c r="G262">
        <v>-3.15299E-3</v>
      </c>
      <c r="H262" t="s">
        <v>6</v>
      </c>
      <c r="I262">
        <v>1.0071399999999999E-3</v>
      </c>
      <c r="J262">
        <f t="shared" si="17"/>
        <v>0.30652099999999999</v>
      </c>
      <c r="K262">
        <f t="shared" si="18"/>
        <v>0.62594400000000006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-0.29711900000000002</v>
      </c>
      <c r="F263" t="s">
        <v>5</v>
      </c>
      <c r="G263">
        <v>-3.32825E-3</v>
      </c>
      <c r="H263" t="s">
        <v>6</v>
      </c>
      <c r="I263">
        <v>9.8888600000000002E-4</v>
      </c>
      <c r="J263">
        <f t="shared" si="17"/>
        <v>0.28609580000000001</v>
      </c>
      <c r="K263">
        <f t="shared" si="18"/>
        <v>0.58321480000000003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-0.27409</v>
      </c>
      <c r="F264" t="s">
        <v>5</v>
      </c>
      <c r="G264">
        <v>-3.4192799999999998E-3</v>
      </c>
      <c r="H264" t="s">
        <v>6</v>
      </c>
      <c r="I264">
        <v>9.3718999999999996E-4</v>
      </c>
      <c r="J264">
        <f t="shared" si="17"/>
        <v>0.26564917999999998</v>
      </c>
      <c r="K264">
        <f t="shared" si="18"/>
        <v>0.53973917999999999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-0.25119200000000003</v>
      </c>
      <c r="F265" t="s">
        <v>5</v>
      </c>
      <c r="G265">
        <v>-3.5996399999999999E-3</v>
      </c>
      <c r="H265" t="s">
        <v>6</v>
      </c>
      <c r="I265">
        <v>9.0419899999999995E-4</v>
      </c>
      <c r="J265">
        <f t="shared" si="17"/>
        <v>0.24606614000000002</v>
      </c>
      <c r="K265">
        <f t="shared" si="18"/>
        <v>0.49725814000000002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-0.22762299999999999</v>
      </c>
      <c r="F266" t="s">
        <v>5</v>
      </c>
      <c r="G266">
        <v>-3.7850700000000002E-3</v>
      </c>
      <c r="H266" t="s">
        <v>6</v>
      </c>
      <c r="I266">
        <v>8.6156899999999996E-4</v>
      </c>
      <c r="J266">
        <f t="shared" si="17"/>
        <v>0.22386643000000001</v>
      </c>
      <c r="K266">
        <f t="shared" si="18"/>
        <v>0.45148942999999997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-0.20544299999999999</v>
      </c>
      <c r="F267" t="s">
        <v>5</v>
      </c>
      <c r="G267">
        <v>-4.0712600000000002E-3</v>
      </c>
      <c r="H267" t="s">
        <v>6</v>
      </c>
      <c r="I267">
        <v>8.3641100000000001E-4</v>
      </c>
      <c r="J267">
        <f t="shared" si="17"/>
        <v>0.20209370999999998</v>
      </c>
      <c r="K267">
        <f t="shared" si="18"/>
        <v>0.40753670999999997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-0.18168300000000001</v>
      </c>
      <c r="F268" t="s">
        <v>5</v>
      </c>
      <c r="G268">
        <v>-4.2425600000000003E-3</v>
      </c>
      <c r="H268" t="s">
        <v>6</v>
      </c>
      <c r="I268">
        <v>7.7079999999999998E-4</v>
      </c>
      <c r="J268">
        <f t="shared" si="17"/>
        <v>0.17860357000000002</v>
      </c>
      <c r="K268">
        <f t="shared" si="18"/>
        <v>0.36028657000000003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-0.15867300000000001</v>
      </c>
      <c r="F269" t="s">
        <v>5</v>
      </c>
      <c r="G269">
        <v>-4.4134300000000003E-3</v>
      </c>
      <c r="H269" t="s">
        <v>6</v>
      </c>
      <c r="I269">
        <v>7.0029200000000004E-4</v>
      </c>
      <c r="J269">
        <f t="shared" si="17"/>
        <v>0.15664962000000002</v>
      </c>
      <c r="K269">
        <f t="shared" si="18"/>
        <v>0.31532262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-0.134634</v>
      </c>
      <c r="F270" t="s">
        <v>5</v>
      </c>
      <c r="G270">
        <v>-4.7284600000000003E-3</v>
      </c>
      <c r="H270" t="s">
        <v>6</v>
      </c>
      <c r="I270">
        <v>6.36609E-4</v>
      </c>
      <c r="J270">
        <f t="shared" si="17"/>
        <v>0.1345369615</v>
      </c>
      <c r="K270">
        <f t="shared" si="18"/>
        <v>0.26917096149999997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-0.110165</v>
      </c>
      <c r="F271" t="s">
        <v>5</v>
      </c>
      <c r="G271">
        <v>-4.69405E-3</v>
      </c>
      <c r="H271" t="s">
        <v>6</v>
      </c>
      <c r="I271">
        <v>5.1712199999999996E-4</v>
      </c>
      <c r="J271">
        <f t="shared" si="17"/>
        <v>0.110287449</v>
      </c>
      <c r="K271">
        <f t="shared" si="18"/>
        <v>0.22045244899999999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-8.3463200000000001E-2</v>
      </c>
      <c r="F272" t="s">
        <v>5</v>
      </c>
      <c r="G272">
        <v>-4.9848799999999997E-3</v>
      </c>
      <c r="H272" t="s">
        <v>6</v>
      </c>
      <c r="I272" s="2">
        <v>4.1605400000000001E-4</v>
      </c>
      <c r="J272">
        <f t="shared" si="17"/>
        <v>8.3037137999999996E-2</v>
      </c>
      <c r="K272">
        <f t="shared" si="18"/>
        <v>0.166500338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F4D0-40E1-7248-8B57-B26F0B008A85}">
  <dimension ref="A1:AE272"/>
  <sheetViews>
    <sheetView topLeftCell="A163" zoomScaleNormal="100" workbookViewId="0">
      <selection activeCell="J207" sqref="J207"/>
    </sheetView>
  </sheetViews>
  <sheetFormatPr baseColWidth="10" defaultColWidth="8.83203125" defaultRowHeight="13" x14ac:dyDescent="0.15"/>
  <cols>
    <col min="1" max="30" width="11.33203125" customWidth="1"/>
  </cols>
  <sheetData>
    <row r="1" spans="1:31" x14ac:dyDescent="0.15"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31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31" ht="56" x14ac:dyDescent="0.2">
      <c r="A4" s="1" t="s">
        <v>0</v>
      </c>
      <c r="E4">
        <v>0.74650300000000003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31" ht="15" x14ac:dyDescent="0.2">
      <c r="A5" s="5" t="s">
        <v>60</v>
      </c>
      <c r="B5" t="s">
        <v>3</v>
      </c>
      <c r="C5">
        <v>0</v>
      </c>
      <c r="D5" t="s">
        <v>4</v>
      </c>
      <c r="E5">
        <v>0.68322400000000005</v>
      </c>
      <c r="F5" t="s">
        <v>5</v>
      </c>
      <c r="G5">
        <v>1.80621E-4</v>
      </c>
      <c r="H5" t="s">
        <v>6</v>
      </c>
      <c r="I5" s="2">
        <v>1.23404E-4</v>
      </c>
      <c r="J5">
        <f>5/20/2</f>
        <v>0.125</v>
      </c>
      <c r="V5" s="6"/>
      <c r="W5" s="10">
        <f>5/20/2</f>
        <v>0.125</v>
      </c>
      <c r="X5" s="11">
        <v>-2.5896999999999948E-2</v>
      </c>
      <c r="Y5" s="12">
        <v>-2.5896999999999948E-2</v>
      </c>
      <c r="Z5" s="13">
        <v>8.1601056168987033E-4</v>
      </c>
      <c r="AA5" s="20">
        <v>-2.7484999999999999E-2</v>
      </c>
      <c r="AB5" s="21">
        <v>3.297439785487629E-3</v>
      </c>
      <c r="AC5" s="12">
        <v>-2.5859300000000002E-2</v>
      </c>
      <c r="AD5" s="14">
        <v>1.6684132875894287E-3</v>
      </c>
      <c r="AE5" s="6"/>
    </row>
    <row r="6" spans="1:31" ht="15" x14ac:dyDescent="0.2">
      <c r="A6" s="5" t="s">
        <v>60</v>
      </c>
      <c r="B6" t="s">
        <v>3</v>
      </c>
      <c r="C6">
        <v>1</v>
      </c>
      <c r="D6" t="s">
        <v>4</v>
      </c>
      <c r="E6">
        <v>0.57805200000000001</v>
      </c>
      <c r="F6" t="s">
        <v>5</v>
      </c>
      <c r="G6">
        <v>2.49249E-4</v>
      </c>
      <c r="H6" t="s">
        <v>6</v>
      </c>
      <c r="I6" s="2">
        <v>1.44079E-4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-3.9831999999999979E-2</v>
      </c>
      <c r="Y6" s="12">
        <v>-3.9831999999999979E-2</v>
      </c>
      <c r="Z6" s="13">
        <v>1.1103447440714677E-3</v>
      </c>
      <c r="AA6" s="20">
        <v>-4.1762000000000001E-2</v>
      </c>
      <c r="AB6" s="21">
        <v>4.2610180398995239E-3</v>
      </c>
      <c r="AC6" s="12">
        <v>-3.9229399999999998E-2</v>
      </c>
      <c r="AD6" s="14">
        <v>2.3951997398157952E-3</v>
      </c>
      <c r="AE6" s="6"/>
    </row>
    <row r="7" spans="1:31" ht="15" x14ac:dyDescent="0.2">
      <c r="A7" s="5" t="s">
        <v>60</v>
      </c>
      <c r="B7" t="s">
        <v>3</v>
      </c>
      <c r="C7">
        <v>2</v>
      </c>
      <c r="D7" t="s">
        <v>4</v>
      </c>
      <c r="E7">
        <v>0.49787300000000001</v>
      </c>
      <c r="F7" t="s">
        <v>5</v>
      </c>
      <c r="G7">
        <v>2.9639199999999998E-4</v>
      </c>
      <c r="H7" t="s">
        <v>6</v>
      </c>
      <c r="I7" s="2">
        <v>1.47565E-4</v>
      </c>
      <c r="J7">
        <f t="shared" si="0"/>
        <v>0.625</v>
      </c>
      <c r="V7" s="6"/>
      <c r="W7" s="10">
        <f t="shared" si="1"/>
        <v>0.625</v>
      </c>
      <c r="X7" s="11">
        <v>-4.0378999999999943E-2</v>
      </c>
      <c r="Y7" s="12">
        <v>-4.0378999999999943E-2</v>
      </c>
      <c r="Z7" s="13">
        <v>1.3413400606178685E-3</v>
      </c>
      <c r="AA7" s="20">
        <v>-4.1341700000000002E-2</v>
      </c>
      <c r="AB7" s="21">
        <v>5.1884315879752469E-3</v>
      </c>
      <c r="AC7" s="12">
        <v>-3.9822099999999999E-2</v>
      </c>
      <c r="AD7" s="14">
        <v>3.0252293255508935E-3</v>
      </c>
      <c r="AE7" s="6"/>
    </row>
    <row r="8" spans="1:31" ht="15" x14ac:dyDescent="0.2">
      <c r="A8" s="5" t="s">
        <v>60</v>
      </c>
      <c r="B8" t="s">
        <v>3</v>
      </c>
      <c r="C8">
        <v>3</v>
      </c>
      <c r="D8" t="s">
        <v>4</v>
      </c>
      <c r="E8">
        <v>0.43141400000000002</v>
      </c>
      <c r="F8" t="s">
        <v>5</v>
      </c>
      <c r="G8">
        <v>3.4472099999999998E-4</v>
      </c>
      <c r="H8" t="s">
        <v>6</v>
      </c>
      <c r="I8" s="2">
        <v>1.4871700000000001E-4</v>
      </c>
      <c r="J8">
        <f t="shared" si="0"/>
        <v>0.875</v>
      </c>
      <c r="V8" s="6"/>
      <c r="W8" s="10">
        <f t="shared" si="1"/>
        <v>0.875</v>
      </c>
      <c r="X8" s="11">
        <v>-3.7314999999999987E-2</v>
      </c>
      <c r="Y8" s="12">
        <v>-3.7314999999999987E-2</v>
      </c>
      <c r="Z8" s="13">
        <v>1.5337263046632699E-3</v>
      </c>
      <c r="AA8" s="20">
        <v>-3.7421200000000002E-2</v>
      </c>
      <c r="AB8" s="21">
        <v>5.7563268693181027E-3</v>
      </c>
      <c r="AC8" s="12">
        <v>-3.8965300000000001E-2</v>
      </c>
      <c r="AD8" s="14">
        <v>3.6450601973973952E-3</v>
      </c>
      <c r="AE8" s="6"/>
    </row>
    <row r="9" spans="1:31" ht="15" x14ac:dyDescent="0.2">
      <c r="A9" s="5" t="s">
        <v>60</v>
      </c>
      <c r="B9" t="s">
        <v>3</v>
      </c>
      <c r="C9">
        <v>4</v>
      </c>
      <c r="D9" t="s">
        <v>4</v>
      </c>
      <c r="E9">
        <v>0.37502799999999997</v>
      </c>
      <c r="F9" t="s">
        <v>5</v>
      </c>
      <c r="G9">
        <v>3.88279E-4</v>
      </c>
      <c r="H9" t="s">
        <v>6</v>
      </c>
      <c r="I9" s="2">
        <v>1.4561500000000001E-4</v>
      </c>
      <c r="J9">
        <f t="shared" si="0"/>
        <v>1.125</v>
      </c>
      <c r="V9" s="6"/>
      <c r="W9" s="10">
        <f t="shared" si="1"/>
        <v>1.125</v>
      </c>
      <c r="X9" s="11">
        <v>-3.2982000000000011E-2</v>
      </c>
      <c r="Y9" s="12">
        <v>-3.2982000000000011E-2</v>
      </c>
      <c r="Z9" s="13">
        <v>1.7565221796772509E-3</v>
      </c>
      <c r="AA9" s="20">
        <v>-3.1597500000000001E-2</v>
      </c>
      <c r="AB9" s="21">
        <v>6.626331900551426E-3</v>
      </c>
      <c r="AC9" s="12">
        <v>-3.4629399999999998E-2</v>
      </c>
      <c r="AD9" s="14">
        <v>4.2680546519193235E-3</v>
      </c>
      <c r="AE9" s="6"/>
    </row>
    <row r="10" spans="1:31" ht="15" x14ac:dyDescent="0.2">
      <c r="A10" s="5" t="s">
        <v>60</v>
      </c>
      <c r="B10" t="s">
        <v>3</v>
      </c>
      <c r="C10">
        <v>5</v>
      </c>
      <c r="D10" t="s">
        <v>4</v>
      </c>
      <c r="E10">
        <v>0.32663799999999998</v>
      </c>
      <c r="F10" t="s">
        <v>5</v>
      </c>
      <c r="G10">
        <v>4.3410500000000001E-4</v>
      </c>
      <c r="H10" t="s">
        <v>6</v>
      </c>
      <c r="I10" s="2">
        <v>1.4179500000000001E-4</v>
      </c>
      <c r="J10">
        <f t="shared" si="0"/>
        <v>1.375</v>
      </c>
      <c r="V10" s="6"/>
      <c r="W10" s="10">
        <f t="shared" si="1"/>
        <v>1.375</v>
      </c>
      <c r="X10" s="11">
        <v>-2.8315000000000035E-2</v>
      </c>
      <c r="Y10" s="12">
        <v>-2.8315000000000035E-2</v>
      </c>
      <c r="Z10" s="13">
        <v>1.9414581279581678E-3</v>
      </c>
      <c r="AA10" s="20">
        <v>-2.9035100000000001E-2</v>
      </c>
      <c r="AB10" s="21">
        <v>7.510393769249139E-3</v>
      </c>
      <c r="AC10" s="12">
        <v>-2.99116E-2</v>
      </c>
      <c r="AD10" s="14">
        <v>4.9531285398514563E-3</v>
      </c>
      <c r="AE10" s="6"/>
    </row>
    <row r="11" spans="1:31" ht="15" x14ac:dyDescent="0.2">
      <c r="A11" s="5" t="s">
        <v>60</v>
      </c>
      <c r="B11" t="s">
        <v>3</v>
      </c>
      <c r="C11">
        <v>6</v>
      </c>
      <c r="D11" t="s">
        <v>4</v>
      </c>
      <c r="E11">
        <v>0.284634</v>
      </c>
      <c r="F11" t="s">
        <v>5</v>
      </c>
      <c r="G11">
        <v>4.7637599999999998E-4</v>
      </c>
      <c r="H11" t="s">
        <v>6</v>
      </c>
      <c r="I11" s="2">
        <v>1.3559299999999999E-4</v>
      </c>
      <c r="J11">
        <f t="shared" si="0"/>
        <v>1.625</v>
      </c>
      <c r="V11" s="6"/>
      <c r="W11" s="10">
        <f t="shared" si="1"/>
        <v>1.625</v>
      </c>
      <c r="X11" s="11">
        <v>-2.3928999999999978E-2</v>
      </c>
      <c r="Y11" s="12">
        <v>-2.3928999999999978E-2</v>
      </c>
      <c r="Z11" s="13">
        <v>2.1237343395377924E-3</v>
      </c>
      <c r="AA11" s="20">
        <v>-2.3611799999999999E-2</v>
      </c>
      <c r="AB11" s="21">
        <v>8.0557487861604715E-3</v>
      </c>
      <c r="AC11" s="12">
        <v>-2.5013000000000001E-2</v>
      </c>
      <c r="AD11" s="14">
        <v>5.6135950027052283E-3</v>
      </c>
      <c r="AE11" s="6"/>
    </row>
    <row r="12" spans="1:31" ht="15" x14ac:dyDescent="0.2">
      <c r="A12" s="5" t="s">
        <v>60</v>
      </c>
      <c r="B12" t="s">
        <v>3</v>
      </c>
      <c r="C12">
        <v>7</v>
      </c>
      <c r="D12" t="s">
        <v>4</v>
      </c>
      <c r="E12">
        <v>0.247894</v>
      </c>
      <c r="F12" t="s">
        <v>5</v>
      </c>
      <c r="G12">
        <v>5.2242200000000003E-4</v>
      </c>
      <c r="H12" t="s">
        <v>6</v>
      </c>
      <c r="I12" s="2">
        <v>1.29505E-4</v>
      </c>
      <c r="J12">
        <f t="shared" si="0"/>
        <v>1.875</v>
      </c>
      <c r="V12" s="6"/>
      <c r="W12" s="10">
        <f t="shared" si="1"/>
        <v>1.875</v>
      </c>
      <c r="X12" s="11">
        <v>-2.007500000000001E-2</v>
      </c>
      <c r="Y12" s="12">
        <v>-2.007500000000001E-2</v>
      </c>
      <c r="Z12" s="13">
        <v>2.3328963185877834E-3</v>
      </c>
      <c r="AA12" s="20">
        <v>-2.0494399999999999E-2</v>
      </c>
      <c r="AB12" s="21">
        <v>8.8452322363590883E-3</v>
      </c>
      <c r="AC12" s="12">
        <v>-2.0170199999999999E-2</v>
      </c>
      <c r="AD12" s="14">
        <v>6.3658257158301524E-3</v>
      </c>
      <c r="AE12" s="6"/>
    </row>
    <row r="13" spans="1:31" ht="15" x14ac:dyDescent="0.2">
      <c r="A13" s="5" t="s">
        <v>60</v>
      </c>
      <c r="B13" t="s">
        <v>3</v>
      </c>
      <c r="C13">
        <v>8</v>
      </c>
      <c r="D13" t="s">
        <v>4</v>
      </c>
      <c r="E13">
        <v>0.21565500000000001</v>
      </c>
      <c r="F13" t="s">
        <v>5</v>
      </c>
      <c r="G13">
        <v>5.6349000000000004E-4</v>
      </c>
      <c r="H13" t="s">
        <v>6</v>
      </c>
      <c r="I13" s="2">
        <v>1.2152E-4</v>
      </c>
      <c r="J13">
        <f t="shared" si="0"/>
        <v>2.125</v>
      </c>
      <c r="V13" s="6"/>
      <c r="W13" s="10">
        <f t="shared" si="1"/>
        <v>2.125</v>
      </c>
      <c r="X13" s="11">
        <v>-1.6751999999999989E-2</v>
      </c>
      <c r="Y13" s="12">
        <v>-1.6751999999999989E-2</v>
      </c>
      <c r="Z13" s="13">
        <v>2.5335002666295701E-3</v>
      </c>
      <c r="AA13" s="20">
        <v>-1.7326000000000001E-2</v>
      </c>
      <c r="AB13" s="21">
        <v>9.5283206974102145E-3</v>
      </c>
      <c r="AC13" s="12">
        <v>-1.5701099999999999E-2</v>
      </c>
      <c r="AD13" s="14">
        <v>7.0624840601887263E-3</v>
      </c>
      <c r="AE13" s="6"/>
    </row>
    <row r="14" spans="1:31" ht="15" x14ac:dyDescent="0.2">
      <c r="A14" s="5" t="s">
        <v>60</v>
      </c>
      <c r="B14" t="s">
        <v>3</v>
      </c>
      <c r="C14">
        <v>9</v>
      </c>
      <c r="D14" t="s">
        <v>4</v>
      </c>
      <c r="E14">
        <v>0.187524</v>
      </c>
      <c r="F14" t="s">
        <v>5</v>
      </c>
      <c r="G14">
        <v>6.1243400000000003E-4</v>
      </c>
      <c r="H14" t="s">
        <v>6</v>
      </c>
      <c r="I14" s="2">
        <v>1.14846E-4</v>
      </c>
      <c r="J14">
        <f t="shared" si="0"/>
        <v>2.375</v>
      </c>
      <c r="V14" s="6"/>
      <c r="W14" s="10">
        <f t="shared" si="1"/>
        <v>2.375</v>
      </c>
      <c r="X14" s="11">
        <v>-1.3686000000000004E-2</v>
      </c>
      <c r="Y14" s="12">
        <v>-1.3686000000000004E-2</v>
      </c>
      <c r="Z14" s="13">
        <v>2.7192999296090101E-3</v>
      </c>
      <c r="AA14" s="20">
        <v>-1.4618300000000001E-2</v>
      </c>
      <c r="AB14" s="21">
        <v>1.1341001685117638E-2</v>
      </c>
      <c r="AC14" s="12">
        <v>-1.2902E-2</v>
      </c>
      <c r="AD14" s="14">
        <v>7.884164160320813E-3</v>
      </c>
      <c r="AE14" s="6"/>
    </row>
    <row r="15" spans="1:31" ht="15" x14ac:dyDescent="0.2">
      <c r="A15" s="5" t="s">
        <v>60</v>
      </c>
      <c r="B15" t="s">
        <v>3</v>
      </c>
      <c r="C15">
        <v>10</v>
      </c>
      <c r="D15" t="s">
        <v>4</v>
      </c>
      <c r="E15">
        <v>0.16286200000000001</v>
      </c>
      <c r="F15" t="s">
        <v>5</v>
      </c>
      <c r="G15">
        <v>6.5848199999999995E-4</v>
      </c>
      <c r="H15" t="s">
        <v>6</v>
      </c>
      <c r="I15" s="2">
        <v>1.07242E-4</v>
      </c>
      <c r="J15">
        <f t="shared" si="0"/>
        <v>2.625</v>
      </c>
      <c r="V15" s="6"/>
      <c r="W15" s="10">
        <f t="shared" si="1"/>
        <v>2.625</v>
      </c>
      <c r="X15" s="11">
        <v>-1.0929999999999995E-2</v>
      </c>
      <c r="Y15" s="12">
        <v>-1.0929999999999995E-2</v>
      </c>
      <c r="Z15" s="13">
        <v>2.9445542852230724E-3</v>
      </c>
      <c r="AA15" s="20">
        <v>-1.1450699999999999E-2</v>
      </c>
      <c r="AB15" s="21">
        <v>1.1708808684653264E-2</v>
      </c>
      <c r="AC15" s="12">
        <v>-1.10232E-2</v>
      </c>
      <c r="AD15" s="14">
        <v>8.7865800493669485E-3</v>
      </c>
      <c r="AE15" s="6"/>
    </row>
    <row r="16" spans="1:31" ht="15" x14ac:dyDescent="0.2">
      <c r="A16" s="5" t="s">
        <v>60</v>
      </c>
      <c r="B16" t="s">
        <v>3</v>
      </c>
      <c r="C16">
        <v>11</v>
      </c>
      <c r="D16" t="s">
        <v>4</v>
      </c>
      <c r="E16">
        <v>0.14110600000000001</v>
      </c>
      <c r="F16" t="s">
        <v>5</v>
      </c>
      <c r="G16">
        <v>7.1182999999999999E-4</v>
      </c>
      <c r="H16" t="s">
        <v>6</v>
      </c>
      <c r="I16" s="2">
        <v>1.00443E-4</v>
      </c>
      <c r="J16">
        <f t="shared" si="0"/>
        <v>2.875</v>
      </c>
      <c r="V16" s="6"/>
      <c r="W16" s="10">
        <f t="shared" si="1"/>
        <v>2.875</v>
      </c>
      <c r="X16" s="11">
        <v>-8.531999999999984E-3</v>
      </c>
      <c r="Y16" s="12">
        <v>-8.531999999999984E-3</v>
      </c>
      <c r="Z16" s="13">
        <v>3.1714526667895055E-3</v>
      </c>
      <c r="AA16" s="20">
        <v>-7.9509300000000002E-3</v>
      </c>
      <c r="AB16" s="21">
        <v>1.1666761158278173E-2</v>
      </c>
      <c r="AC16" s="12">
        <v>-8.4408199999999999E-3</v>
      </c>
      <c r="AD16" s="14">
        <v>9.7435970121752431E-3</v>
      </c>
      <c r="AE16" s="6"/>
    </row>
    <row r="17" spans="1:31" ht="15" x14ac:dyDescent="0.2">
      <c r="A17" s="5" t="s">
        <v>60</v>
      </c>
      <c r="B17" t="s">
        <v>3</v>
      </c>
      <c r="C17">
        <v>12</v>
      </c>
      <c r="D17" t="s">
        <v>4</v>
      </c>
      <c r="E17">
        <v>0.12170599999999999</v>
      </c>
      <c r="F17" t="s">
        <v>5</v>
      </c>
      <c r="G17">
        <v>7.6011899999999996E-4</v>
      </c>
      <c r="H17" t="s">
        <v>6</v>
      </c>
      <c r="I17" s="2">
        <v>9.2510999999999996E-5</v>
      </c>
      <c r="J17">
        <f t="shared" si="0"/>
        <v>3.125</v>
      </c>
      <c r="V17" s="6"/>
      <c r="W17" s="10">
        <f t="shared" si="1"/>
        <v>3.125</v>
      </c>
      <c r="X17" s="11">
        <v>-6.5889999999999976E-3</v>
      </c>
      <c r="Y17" s="12">
        <v>-6.5889999999999976E-3</v>
      </c>
      <c r="Z17" s="13">
        <v>3.456748229339556E-3</v>
      </c>
      <c r="AA17" s="20">
        <v>-5.6734100000000003E-3</v>
      </c>
      <c r="AB17" s="21">
        <v>1.3288252017156098E-2</v>
      </c>
      <c r="AC17" s="12">
        <v>-5.1258600000000003E-3</v>
      </c>
      <c r="AD17" s="14">
        <v>1.0789936404121408E-2</v>
      </c>
      <c r="AE17" s="6"/>
    </row>
    <row r="18" spans="1:31" ht="15" x14ac:dyDescent="0.2">
      <c r="A18" s="5" t="s">
        <v>60</v>
      </c>
      <c r="B18" t="s">
        <v>3</v>
      </c>
      <c r="C18">
        <v>13</v>
      </c>
      <c r="D18" t="s">
        <v>4</v>
      </c>
      <c r="E18">
        <v>0.104501</v>
      </c>
      <c r="F18" t="s">
        <v>5</v>
      </c>
      <c r="G18">
        <v>8.1340399999999999E-4</v>
      </c>
      <c r="H18" t="s">
        <v>6</v>
      </c>
      <c r="I18" s="2">
        <v>8.5001799999999997E-5</v>
      </c>
      <c r="J18">
        <f t="shared" si="0"/>
        <v>3.375</v>
      </c>
      <c r="V18" s="6"/>
      <c r="W18" s="10">
        <f t="shared" si="1"/>
        <v>3.375</v>
      </c>
      <c r="X18" s="11">
        <v>-4.8600000000000032E-3</v>
      </c>
      <c r="Y18" s="12">
        <v>-4.8600000000000032E-3</v>
      </c>
      <c r="Z18" s="13">
        <v>3.7157634855168853E-3</v>
      </c>
      <c r="AA18" s="20">
        <v>-4.2310400000000001E-3</v>
      </c>
      <c r="AB18" s="21">
        <v>1.4271920842862747E-2</v>
      </c>
      <c r="AC18" s="12">
        <v>-3.7565699999999999E-3</v>
      </c>
      <c r="AD18" s="14">
        <v>1.170122773944747E-2</v>
      </c>
      <c r="AE18" s="6"/>
    </row>
    <row r="19" spans="1:31" ht="15" x14ac:dyDescent="0.2">
      <c r="A19" s="5" t="s">
        <v>60</v>
      </c>
      <c r="B19" t="s">
        <v>3</v>
      </c>
      <c r="C19">
        <v>14</v>
      </c>
      <c r="D19" t="s">
        <v>4</v>
      </c>
      <c r="E19">
        <v>8.9147299999999999E-2</v>
      </c>
      <c r="F19" t="s">
        <v>5</v>
      </c>
      <c r="G19">
        <v>8.89879E-4</v>
      </c>
      <c r="H19" t="s">
        <v>6</v>
      </c>
      <c r="I19" s="2">
        <v>7.9330299999999995E-5</v>
      </c>
      <c r="J19">
        <f t="shared" si="0"/>
        <v>3.625</v>
      </c>
      <c r="V19" s="6"/>
      <c r="W19" s="10">
        <f t="shared" si="1"/>
        <v>3.625</v>
      </c>
      <c r="X19" s="11">
        <v>-3.3341999999999955E-3</v>
      </c>
      <c r="Y19" s="12">
        <v>-3.3341999999999955E-3</v>
      </c>
      <c r="Z19" s="13">
        <v>3.9993134957536569E-3</v>
      </c>
      <c r="AA19" s="20">
        <v>-2.4258000000000001E-3</v>
      </c>
      <c r="AB19" s="21">
        <v>1.5220763836930563E-2</v>
      </c>
      <c r="AC19" s="12">
        <v>-3.34929E-3</v>
      </c>
      <c r="AD19" s="14">
        <v>1.3114025887491826E-2</v>
      </c>
      <c r="AE19" s="6"/>
    </row>
    <row r="20" spans="1:31" ht="15" x14ac:dyDescent="0.2">
      <c r="A20" s="5" t="s">
        <v>60</v>
      </c>
      <c r="B20" t="s">
        <v>3</v>
      </c>
      <c r="C20">
        <v>15</v>
      </c>
      <c r="D20" t="s">
        <v>4</v>
      </c>
      <c r="E20">
        <v>7.5307399999999997E-2</v>
      </c>
      <c r="F20" t="s">
        <v>5</v>
      </c>
      <c r="G20">
        <v>9.4234500000000003E-4</v>
      </c>
      <c r="H20" t="s">
        <v>6</v>
      </c>
      <c r="I20" s="2">
        <v>7.0965500000000004E-5</v>
      </c>
      <c r="J20">
        <f t="shared" si="0"/>
        <v>3.875</v>
      </c>
      <c r="V20" s="6"/>
      <c r="W20" s="10">
        <f t="shared" si="1"/>
        <v>3.875</v>
      </c>
      <c r="X20" s="11">
        <v>-2.0311999999999969E-3</v>
      </c>
      <c r="Y20" s="12">
        <v>-2.0311999999999969E-3</v>
      </c>
      <c r="Z20" s="13">
        <v>4.2694741818201133E-3</v>
      </c>
      <c r="AA20" s="20">
        <v>-2.79415E-3</v>
      </c>
      <c r="AB20" s="21">
        <v>1.633478250477377E-2</v>
      </c>
      <c r="AC20" s="12">
        <v>-3.0794300000000002E-3</v>
      </c>
      <c r="AD20" s="14">
        <v>1.4481843749751021E-2</v>
      </c>
      <c r="AE20" s="6"/>
    </row>
    <row r="21" spans="1:31" ht="15" x14ac:dyDescent="0.2">
      <c r="A21" s="5" t="s">
        <v>60</v>
      </c>
      <c r="B21" t="s">
        <v>3</v>
      </c>
      <c r="C21">
        <v>16</v>
      </c>
      <c r="D21" t="s">
        <v>4</v>
      </c>
      <c r="E21">
        <v>6.2673800000000002E-2</v>
      </c>
      <c r="F21" t="s">
        <v>5</v>
      </c>
      <c r="G21">
        <v>1.0428799999999999E-3</v>
      </c>
      <c r="H21" t="s">
        <v>6</v>
      </c>
      <c r="I21" s="2">
        <v>6.5361499999999994E-5</v>
      </c>
      <c r="J21">
        <f t="shared" si="0"/>
        <v>4.125</v>
      </c>
      <c r="V21" s="6"/>
      <c r="W21" s="10">
        <f t="shared" si="1"/>
        <v>4.125</v>
      </c>
      <c r="X21" s="11">
        <v>-9.7450000000000314E-4</v>
      </c>
      <c r="Y21" s="12">
        <v>-9.7450000000000314E-4</v>
      </c>
      <c r="Z21" s="13">
        <v>4.6791960915087321E-3</v>
      </c>
      <c r="AA21" s="20">
        <v>-1.7150500000000001E-3</v>
      </c>
      <c r="AB21" s="21">
        <v>1.7905887308572323E-2</v>
      </c>
      <c r="AC21" s="12">
        <v>-2.02338E-3</v>
      </c>
      <c r="AD21" s="14">
        <v>1.5689937422016857E-2</v>
      </c>
      <c r="AE21" s="6"/>
    </row>
    <row r="22" spans="1:31" ht="15" x14ac:dyDescent="0.2">
      <c r="A22" s="5" t="s">
        <v>60</v>
      </c>
      <c r="B22" t="s">
        <v>3</v>
      </c>
      <c r="C22">
        <v>17</v>
      </c>
      <c r="D22" t="s">
        <v>4</v>
      </c>
      <c r="E22">
        <v>5.0968899999999998E-2</v>
      </c>
      <c r="F22" t="s">
        <v>5</v>
      </c>
      <c r="G22">
        <v>1.1141499999999999E-3</v>
      </c>
      <c r="H22" t="s">
        <v>6</v>
      </c>
      <c r="I22" s="2">
        <v>5.6787199999999997E-5</v>
      </c>
      <c r="J22">
        <f t="shared" si="0"/>
        <v>4.375</v>
      </c>
      <c r="V22" s="6"/>
      <c r="W22" s="10">
        <f t="shared" si="1"/>
        <v>4.375</v>
      </c>
      <c r="X22" s="11">
        <v>-1.8450000000000411E-4</v>
      </c>
      <c r="Y22" s="12">
        <v>-1.8450000000000411E-4</v>
      </c>
      <c r="Z22" s="13">
        <v>4.9180382547004157E-3</v>
      </c>
      <c r="AA22" s="20">
        <v>6.1063199999999995E-4</v>
      </c>
      <c r="AB22" s="21">
        <v>1.8253189690183622E-2</v>
      </c>
      <c r="AC22" s="12">
        <v>-9.7038499999999996E-5</v>
      </c>
      <c r="AD22" s="14">
        <v>1.7176945156752454E-2</v>
      </c>
      <c r="AE22" s="6"/>
    </row>
    <row r="23" spans="1:31" ht="15" x14ac:dyDescent="0.2">
      <c r="A23" s="5" t="s">
        <v>60</v>
      </c>
      <c r="B23" t="s">
        <v>3</v>
      </c>
      <c r="C23">
        <v>18</v>
      </c>
      <c r="D23" t="s">
        <v>4</v>
      </c>
      <c r="E23">
        <v>3.9892799999999999E-2</v>
      </c>
      <c r="F23" t="s">
        <v>5</v>
      </c>
      <c r="G23">
        <v>1.1999300000000001E-3</v>
      </c>
      <c r="H23" t="s">
        <v>6</v>
      </c>
      <c r="I23" s="2">
        <v>4.7868599999999998E-5</v>
      </c>
      <c r="J23">
        <f t="shared" si="0"/>
        <v>4.625</v>
      </c>
      <c r="V23" s="6"/>
      <c r="W23" s="10">
        <f t="shared" si="1"/>
        <v>4.625</v>
      </c>
      <c r="X23" s="11">
        <v>2.7359999999999884E-4</v>
      </c>
      <c r="Y23" s="12">
        <v>2.7359999999999884E-4</v>
      </c>
      <c r="Z23" s="13">
        <v>5.3059449324188825E-3</v>
      </c>
      <c r="AA23" s="20">
        <v>1.2483399999999999E-3</v>
      </c>
      <c r="AB23" s="21">
        <v>2.0023663417960132E-2</v>
      </c>
      <c r="AC23" s="12">
        <v>1.2244900000000001E-4</v>
      </c>
      <c r="AD23" s="14">
        <v>1.8957631452292144E-2</v>
      </c>
      <c r="AE23" s="6"/>
    </row>
    <row r="24" spans="1:31" ht="16" thickBot="1" x14ac:dyDescent="0.25">
      <c r="A24" s="5" t="s">
        <v>60</v>
      </c>
      <c r="B24" t="s">
        <v>3</v>
      </c>
      <c r="C24">
        <v>19</v>
      </c>
      <c r="D24" t="s">
        <v>4</v>
      </c>
      <c r="E24">
        <v>2.8763E-2</v>
      </c>
      <c r="F24" t="s">
        <v>5</v>
      </c>
      <c r="G24">
        <v>1.18907E-3</v>
      </c>
      <c r="H24" t="s">
        <v>6</v>
      </c>
      <c r="I24" s="2">
        <v>3.42012E-5</v>
      </c>
      <c r="J24">
        <f t="shared" si="0"/>
        <v>4.875</v>
      </c>
      <c r="V24" s="6"/>
      <c r="W24" s="15">
        <f t="shared" si="1"/>
        <v>4.875</v>
      </c>
      <c r="X24" s="16">
        <v>-6.6199999999998899E-5</v>
      </c>
      <c r="Y24" s="17">
        <v>-6.6199999999998899E-5</v>
      </c>
      <c r="Z24" s="18">
        <v>5.5628759169766718E-3</v>
      </c>
      <c r="AA24" s="22">
        <v>7.8072700000000005E-4</v>
      </c>
      <c r="AB24" s="23">
        <v>2.0706915134026352E-2</v>
      </c>
      <c r="AC24" s="17">
        <v>-4.26062E-4</v>
      </c>
      <c r="AD24" s="19">
        <v>2.0160275353753084E-2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6" thickBot="1" x14ac:dyDescent="0.25">
      <c r="A27" s="5" t="s">
        <v>60</v>
      </c>
      <c r="B27" t="s">
        <v>3</v>
      </c>
      <c r="C27">
        <v>0</v>
      </c>
      <c r="D27" t="s">
        <v>4</v>
      </c>
      <c r="E27">
        <v>0.68333699999999997</v>
      </c>
      <c r="F27" t="s">
        <v>5</v>
      </c>
      <c r="G27">
        <v>8.1587599999999999E-4</v>
      </c>
      <c r="H27" t="s">
        <v>6</v>
      </c>
      <c r="I27" s="2">
        <v>5.5751800000000001E-4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56" x14ac:dyDescent="0.2">
      <c r="A28" s="5" t="s">
        <v>60</v>
      </c>
      <c r="B28" t="s">
        <v>3</v>
      </c>
      <c r="C28">
        <v>1</v>
      </c>
      <c r="D28" t="s">
        <v>4</v>
      </c>
      <c r="E28">
        <v>0.57807200000000003</v>
      </c>
      <c r="F28" t="s">
        <v>5</v>
      </c>
      <c r="G28">
        <v>1.11031E-3</v>
      </c>
      <c r="H28" t="s">
        <v>6</v>
      </c>
      <c r="I28" s="2">
        <v>6.4183700000000003E-4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ht="15" x14ac:dyDescent="0.2">
      <c r="A29" s="5" t="s">
        <v>60</v>
      </c>
      <c r="B29" t="s">
        <v>3</v>
      </c>
      <c r="C29">
        <v>2</v>
      </c>
      <c r="D29" t="s">
        <v>4</v>
      </c>
      <c r="E29">
        <v>0.49745200000000001</v>
      </c>
      <c r="F29" t="s">
        <v>5</v>
      </c>
      <c r="G29">
        <v>1.3424699999999999E-3</v>
      </c>
      <c r="H29" t="s">
        <v>6</v>
      </c>
      <c r="I29" s="2">
        <v>6.6781700000000002E-4</v>
      </c>
      <c r="V29" s="6"/>
      <c r="W29" s="10">
        <f>5/20/2</f>
        <v>0.125</v>
      </c>
      <c r="X29" s="11">
        <v>-2.5896999999999948E-2</v>
      </c>
      <c r="Y29" s="12">
        <f>C162-H50</f>
        <v>-2.436499999999997E-2</v>
      </c>
      <c r="Z29" s="13">
        <v>7.0215771108743245E-4</v>
      </c>
      <c r="AA29" s="20">
        <v>-2.5335339999999998E-2</v>
      </c>
      <c r="AB29" s="24">
        <v>8.845839724599837E-5</v>
      </c>
      <c r="AC29" s="12">
        <v>-2.5348339999999997E-2</v>
      </c>
      <c r="AD29" s="26">
        <v>4.5723949978337994E-5</v>
      </c>
      <c r="AE29" s="6"/>
    </row>
    <row r="30" spans="1:31" ht="15" x14ac:dyDescent="0.2">
      <c r="A30" s="5" t="s">
        <v>60</v>
      </c>
      <c r="B30" t="s">
        <v>3</v>
      </c>
      <c r="C30">
        <v>3</v>
      </c>
      <c r="D30" t="s">
        <v>4</v>
      </c>
      <c r="E30">
        <v>0.43117899999999998</v>
      </c>
      <c r="F30" t="s">
        <v>5</v>
      </c>
      <c r="G30">
        <v>1.5345599999999999E-3</v>
      </c>
      <c r="H30" t="s">
        <v>6</v>
      </c>
      <c r="I30" s="2">
        <v>6.6167099999999996E-4</v>
      </c>
      <c r="V30" s="6"/>
      <c r="W30" s="10">
        <f t="shared" ref="W30:W48" si="2">W29+5/20</f>
        <v>0.375</v>
      </c>
      <c r="X30" s="11">
        <v>-3.9831999999999979E-2</v>
      </c>
      <c r="Y30" s="12">
        <f t="shared" ref="Y30:Y48" si="3">C163-H51</f>
        <v>-3.9762999999999993E-2</v>
      </c>
      <c r="Z30" s="13">
        <v>9.9168586909136199E-4</v>
      </c>
      <c r="AA30" s="20">
        <v>-3.9811200000000005E-2</v>
      </c>
      <c r="AB30" s="24">
        <v>1.4118729802855106E-4</v>
      </c>
      <c r="AC30" s="12">
        <v>-3.9883399999999999E-2</v>
      </c>
      <c r="AD30" s="26">
        <v>7.2161155051794648E-5</v>
      </c>
      <c r="AE30" s="6"/>
    </row>
    <row r="31" spans="1:31" ht="15" x14ac:dyDescent="0.2">
      <c r="A31" s="5" t="s">
        <v>60</v>
      </c>
      <c r="B31" t="s">
        <v>3</v>
      </c>
      <c r="C31">
        <v>4</v>
      </c>
      <c r="D31" t="s">
        <v>4</v>
      </c>
      <c r="E31">
        <v>0.37526799999999999</v>
      </c>
      <c r="F31" t="s">
        <v>5</v>
      </c>
      <c r="G31">
        <v>1.7554000000000001E-3</v>
      </c>
      <c r="H31" t="s">
        <v>6</v>
      </c>
      <c r="I31" s="2">
        <v>6.5874499999999997E-4</v>
      </c>
      <c r="V31" s="6"/>
      <c r="W31" s="10">
        <f t="shared" si="2"/>
        <v>0.625</v>
      </c>
      <c r="X31" s="11">
        <v>-4.0378999999999943E-2</v>
      </c>
      <c r="Y31" s="12">
        <f t="shared" si="3"/>
        <v>-4.0675999999999934E-2</v>
      </c>
      <c r="Z31" s="13">
        <v>1.1896628256603593E-3</v>
      </c>
      <c r="AA31" s="20">
        <v>-4.0374E-2</v>
      </c>
      <c r="AB31" s="24">
        <v>1.7955944588278537E-4</v>
      </c>
      <c r="AC31" s="12">
        <v>-4.0395300000000002E-2</v>
      </c>
      <c r="AD31" s="26">
        <v>9.2985158865815175E-5</v>
      </c>
      <c r="AE31" s="6"/>
    </row>
    <row r="32" spans="1:31" ht="15" x14ac:dyDescent="0.2">
      <c r="A32" s="5" t="s">
        <v>60</v>
      </c>
      <c r="B32" t="s">
        <v>3</v>
      </c>
      <c r="C32">
        <v>5</v>
      </c>
      <c r="D32" t="s">
        <v>4</v>
      </c>
      <c r="E32">
        <v>0.32712400000000003</v>
      </c>
      <c r="F32" t="s">
        <v>5</v>
      </c>
      <c r="G32">
        <v>1.9385800000000001E-3</v>
      </c>
      <c r="H32" t="s">
        <v>6</v>
      </c>
      <c r="I32" s="2">
        <v>6.3415399999999995E-4</v>
      </c>
      <c r="V32" s="6"/>
      <c r="W32" s="10">
        <f t="shared" si="2"/>
        <v>0.875</v>
      </c>
      <c r="X32" s="11">
        <v>-3.7314999999999987E-2</v>
      </c>
      <c r="Y32" s="12">
        <f t="shared" si="3"/>
        <v>-3.7390499999999993E-2</v>
      </c>
      <c r="Z32" s="13">
        <v>1.389910851293653E-3</v>
      </c>
      <c r="AA32" s="20">
        <v>-3.7289000000000003E-2</v>
      </c>
      <c r="AB32" s="24">
        <v>2.0036739651471672E-4</v>
      </c>
      <c r="AC32" s="12">
        <v>-3.7292800000000001E-2</v>
      </c>
      <c r="AD32" s="26">
        <v>1.084248540844757E-4</v>
      </c>
      <c r="AE32" s="6"/>
    </row>
    <row r="33" spans="1:31" ht="15" x14ac:dyDescent="0.2">
      <c r="A33" s="5" t="s">
        <v>60</v>
      </c>
      <c r="B33" t="s">
        <v>3</v>
      </c>
      <c r="C33">
        <v>6</v>
      </c>
      <c r="D33" t="s">
        <v>4</v>
      </c>
      <c r="E33">
        <v>0.28481000000000001</v>
      </c>
      <c r="F33" t="s">
        <v>5</v>
      </c>
      <c r="G33">
        <v>2.1224299999999998E-3</v>
      </c>
      <c r="H33" t="s">
        <v>6</v>
      </c>
      <c r="I33" s="2">
        <v>6.0448700000000001E-4</v>
      </c>
      <c r="V33" s="6"/>
      <c r="W33" s="10">
        <f t="shared" si="2"/>
        <v>1.125</v>
      </c>
      <c r="X33" s="11">
        <v>-3.2982000000000011E-2</v>
      </c>
      <c r="Y33" s="12">
        <f t="shared" si="3"/>
        <v>-3.335100000000002E-2</v>
      </c>
      <c r="Z33" s="13">
        <v>1.5555585182973005E-3</v>
      </c>
      <c r="AA33" s="20">
        <v>-3.3082600000000004E-2</v>
      </c>
      <c r="AB33" s="24">
        <v>2.1642170717919729E-4</v>
      </c>
      <c r="AC33" s="12">
        <v>-3.3085400000000001E-2</v>
      </c>
      <c r="AD33" s="26">
        <v>1.2711237560928784E-4</v>
      </c>
      <c r="AE33" s="6"/>
    </row>
    <row r="34" spans="1:31" ht="15" x14ac:dyDescent="0.2">
      <c r="A34" s="5" t="s">
        <v>60</v>
      </c>
      <c r="B34" t="s">
        <v>3</v>
      </c>
      <c r="C34">
        <v>7</v>
      </c>
      <c r="D34" t="s">
        <v>4</v>
      </c>
      <c r="E34">
        <v>0.24820800000000001</v>
      </c>
      <c r="F34" t="s">
        <v>5</v>
      </c>
      <c r="G34">
        <v>2.3299499999999999E-3</v>
      </c>
      <c r="H34" t="s">
        <v>6</v>
      </c>
      <c r="I34" s="2">
        <v>5.7831099999999997E-4</v>
      </c>
      <c r="V34" s="6"/>
      <c r="W34" s="10">
        <f t="shared" si="2"/>
        <v>1.375</v>
      </c>
      <c r="X34" s="11">
        <v>-2.8315000000000035E-2</v>
      </c>
      <c r="Y34" s="12">
        <f t="shared" si="3"/>
        <v>-2.8234200000000043E-2</v>
      </c>
      <c r="Z34" s="13">
        <v>1.7631996277224329E-3</v>
      </c>
      <c r="AA34" s="20">
        <v>-2.8672699999999999E-2</v>
      </c>
      <c r="AB34" s="24">
        <v>2.3368989523570437E-4</v>
      </c>
      <c r="AC34" s="12">
        <v>-2.85714E-2</v>
      </c>
      <c r="AD34" s="26">
        <v>1.413978165430844E-4</v>
      </c>
      <c r="AE34" s="6"/>
    </row>
    <row r="35" spans="1:31" ht="15" x14ac:dyDescent="0.2">
      <c r="A35" s="5" t="s">
        <v>60</v>
      </c>
      <c r="B35" t="s">
        <v>3</v>
      </c>
      <c r="C35">
        <v>8</v>
      </c>
      <c r="D35" t="s">
        <v>4</v>
      </c>
      <c r="E35">
        <v>0.21590500000000001</v>
      </c>
      <c r="F35" t="s">
        <v>5</v>
      </c>
      <c r="G35">
        <v>2.5305599999999998E-3</v>
      </c>
      <c r="H35" t="s">
        <v>6</v>
      </c>
      <c r="I35" s="2">
        <v>5.46362E-4</v>
      </c>
      <c r="V35" s="6"/>
      <c r="W35" s="10">
        <f t="shared" si="2"/>
        <v>1.625</v>
      </c>
      <c r="X35" s="11">
        <v>-2.3928999999999978E-2</v>
      </c>
      <c r="Y35" s="12">
        <f t="shared" si="3"/>
        <v>-2.402559999999998E-2</v>
      </c>
      <c r="Z35" s="13">
        <v>1.9560734135767336E-3</v>
      </c>
      <c r="AA35" s="20">
        <v>-2.434095E-2</v>
      </c>
      <c r="AB35" s="24">
        <v>2.5488205906532604E-4</v>
      </c>
      <c r="AC35" s="12">
        <v>-2.4299950000000001E-2</v>
      </c>
      <c r="AD35" s="26">
        <v>1.5632882930359692E-4</v>
      </c>
      <c r="AE35" s="6"/>
    </row>
    <row r="36" spans="1:31" ht="15" x14ac:dyDescent="0.2">
      <c r="A36" s="5" t="s">
        <v>60</v>
      </c>
      <c r="B36" t="s">
        <v>3</v>
      </c>
      <c r="C36">
        <v>9</v>
      </c>
      <c r="D36" t="s">
        <v>4</v>
      </c>
      <c r="E36">
        <v>0.188388</v>
      </c>
      <c r="F36" t="s">
        <v>5</v>
      </c>
      <c r="G36">
        <v>2.7068299999999999E-3</v>
      </c>
      <c r="H36" t="s">
        <v>6</v>
      </c>
      <c r="I36" s="2">
        <v>5.0993399999999997E-4</v>
      </c>
      <c r="V36" s="6"/>
      <c r="W36" s="10">
        <f t="shared" si="2"/>
        <v>1.875</v>
      </c>
      <c r="X36" s="11">
        <v>-2.007500000000001E-2</v>
      </c>
      <c r="Y36" s="12">
        <f t="shared" si="3"/>
        <v>-2.0392099999999996E-2</v>
      </c>
      <c r="Z36" s="13">
        <v>2.1043026454855705E-3</v>
      </c>
      <c r="AA36" s="20">
        <v>-2.0422559999999999E-2</v>
      </c>
      <c r="AB36" s="24">
        <v>2.6989398694603342E-4</v>
      </c>
      <c r="AC36" s="12">
        <v>-2.0370760000000002E-2</v>
      </c>
      <c r="AD36" s="26">
        <v>1.7371094096670352E-4</v>
      </c>
      <c r="AE36" s="6"/>
    </row>
    <row r="37" spans="1:31" ht="15" x14ac:dyDescent="0.2">
      <c r="A37" s="5" t="s">
        <v>60</v>
      </c>
      <c r="B37" t="s">
        <v>3</v>
      </c>
      <c r="C37">
        <v>10</v>
      </c>
      <c r="D37" t="s">
        <v>4</v>
      </c>
      <c r="E37">
        <v>0.162942</v>
      </c>
      <c r="F37" t="s">
        <v>5</v>
      </c>
      <c r="G37">
        <v>2.9431000000000001E-3</v>
      </c>
      <c r="H37" t="s">
        <v>6</v>
      </c>
      <c r="I37" s="2">
        <v>4.7955600000000001E-4</v>
      </c>
      <c r="V37" s="6"/>
      <c r="W37" s="10">
        <f t="shared" si="2"/>
        <v>2.125</v>
      </c>
      <c r="X37" s="11">
        <v>-1.6751999999999989E-2</v>
      </c>
      <c r="Y37" s="12">
        <f t="shared" si="3"/>
        <v>-1.6402200000000006E-2</v>
      </c>
      <c r="Z37" s="13">
        <v>2.3341448146344851E-3</v>
      </c>
      <c r="AA37" s="20">
        <v>-1.6827849999999998E-2</v>
      </c>
      <c r="AB37" s="24">
        <v>2.8293663490297E-4</v>
      </c>
      <c r="AC37" s="12">
        <v>-1.6875350000000001E-2</v>
      </c>
      <c r="AD37" s="26">
        <v>1.9112424937979642E-4</v>
      </c>
      <c r="AE37" s="6"/>
    </row>
    <row r="38" spans="1:31" ht="15" x14ac:dyDescent="0.2">
      <c r="A38" s="5" t="s">
        <v>60</v>
      </c>
      <c r="B38" t="s">
        <v>3</v>
      </c>
      <c r="C38">
        <v>11</v>
      </c>
      <c r="D38" t="s">
        <v>4</v>
      </c>
      <c r="E38">
        <v>0.14122100000000001</v>
      </c>
      <c r="F38" t="s">
        <v>5</v>
      </c>
      <c r="G38">
        <v>3.1688799999999998E-3</v>
      </c>
      <c r="H38" t="s">
        <v>6</v>
      </c>
      <c r="I38" s="2">
        <v>4.4751099999999999E-4</v>
      </c>
      <c r="V38" s="6"/>
      <c r="W38" s="10">
        <f t="shared" si="2"/>
        <v>2.375</v>
      </c>
      <c r="X38" s="11">
        <v>-1.3686000000000004E-2</v>
      </c>
      <c r="Y38" s="12">
        <f t="shared" si="3"/>
        <v>-1.3489799999999996E-2</v>
      </c>
      <c r="Z38" s="13">
        <v>2.5345129156801264E-3</v>
      </c>
      <c r="AA38" s="20">
        <v>-1.3738026E-2</v>
      </c>
      <c r="AB38" s="24">
        <v>3.010857276935219E-4</v>
      </c>
      <c r="AC38" s="12">
        <v>-1.3786826E-2</v>
      </c>
      <c r="AD38" s="26">
        <v>2.0925641517885709E-4</v>
      </c>
      <c r="AE38" s="6"/>
    </row>
    <row r="39" spans="1:31" ht="15" x14ac:dyDescent="0.2">
      <c r="A39" s="5" t="s">
        <v>60</v>
      </c>
      <c r="B39" t="s">
        <v>3</v>
      </c>
      <c r="C39">
        <v>12</v>
      </c>
      <c r="D39" t="s">
        <v>4</v>
      </c>
      <c r="E39">
        <v>0.122331</v>
      </c>
      <c r="F39" t="s">
        <v>5</v>
      </c>
      <c r="G39">
        <v>3.4390900000000001E-3</v>
      </c>
      <c r="H39" t="s">
        <v>6</v>
      </c>
      <c r="I39" s="2">
        <v>4.2070699999999998E-4</v>
      </c>
      <c r="V39" s="6"/>
      <c r="W39" s="10">
        <f t="shared" si="2"/>
        <v>2.625</v>
      </c>
      <c r="X39" s="11">
        <v>-1.0929999999999995E-2</v>
      </c>
      <c r="Y39" s="12">
        <f t="shared" si="3"/>
        <v>-1.1003209999999986E-2</v>
      </c>
      <c r="Z39" s="13">
        <v>2.7707506969090394E-3</v>
      </c>
      <c r="AA39" s="20">
        <v>-1.1060076E-2</v>
      </c>
      <c r="AB39" s="24">
        <v>3.250457442497329E-4</v>
      </c>
      <c r="AC39" s="12">
        <v>-1.1089876E-2</v>
      </c>
      <c r="AD39" s="26">
        <v>2.2659859267355181E-4</v>
      </c>
      <c r="AE39" s="6"/>
    </row>
    <row r="40" spans="1:31" ht="15" x14ac:dyDescent="0.2">
      <c r="A40" s="5" t="s">
        <v>60</v>
      </c>
      <c r="B40" t="s">
        <v>3</v>
      </c>
      <c r="C40">
        <v>13</v>
      </c>
      <c r="D40" t="s">
        <v>4</v>
      </c>
      <c r="E40">
        <v>0.104459</v>
      </c>
      <c r="F40" t="s">
        <v>5</v>
      </c>
      <c r="G40">
        <v>3.7172500000000001E-3</v>
      </c>
      <c r="H40" t="s">
        <v>6</v>
      </c>
      <c r="I40" s="2">
        <v>3.8830100000000002E-4</v>
      </c>
      <c r="V40" s="6"/>
      <c r="W40" s="10">
        <f t="shared" si="2"/>
        <v>2.875</v>
      </c>
      <c r="X40" s="11">
        <v>-8.531999999999984E-3</v>
      </c>
      <c r="Y40" s="12">
        <f t="shared" si="3"/>
        <v>-8.2023200000000129E-3</v>
      </c>
      <c r="Z40" s="13">
        <v>3.034087848851218E-3</v>
      </c>
      <c r="AA40" s="20">
        <v>-8.7039083000000003E-3</v>
      </c>
      <c r="AB40" s="24">
        <v>3.4086006264793839E-4</v>
      </c>
      <c r="AC40" s="12">
        <v>-8.7280683000000008E-3</v>
      </c>
      <c r="AD40" s="26">
        <v>2.4281816506739612E-4</v>
      </c>
      <c r="AE40" s="6"/>
    </row>
    <row r="41" spans="1:31" ht="15" x14ac:dyDescent="0.2">
      <c r="A41" s="5" t="s">
        <v>60</v>
      </c>
      <c r="B41" t="s">
        <v>3</v>
      </c>
      <c r="C41">
        <v>14</v>
      </c>
      <c r="D41" t="s">
        <v>4</v>
      </c>
      <c r="E41">
        <v>8.9486300000000005E-2</v>
      </c>
      <c r="F41" t="s">
        <v>5</v>
      </c>
      <c r="G41">
        <v>3.9841599999999996E-3</v>
      </c>
      <c r="H41" t="s">
        <v>6</v>
      </c>
      <c r="I41" s="2">
        <v>3.56528E-4</v>
      </c>
      <c r="V41" s="6"/>
      <c r="W41" s="10">
        <f t="shared" si="2"/>
        <v>3.125</v>
      </c>
      <c r="X41" s="11">
        <v>-6.5889999999999976E-3</v>
      </c>
      <c r="Y41" s="12">
        <f t="shared" si="3"/>
        <v>-6.4488399999999835E-3</v>
      </c>
      <c r="Z41" s="13">
        <v>3.2143197541616682E-3</v>
      </c>
      <c r="AA41" s="20">
        <v>-6.6885709999999999E-3</v>
      </c>
      <c r="AB41" s="24">
        <v>3.8177657633970389E-4</v>
      </c>
      <c r="AC41" s="12">
        <v>-6.7312309999999998E-3</v>
      </c>
      <c r="AD41" s="26">
        <v>2.7447866169293215E-4</v>
      </c>
      <c r="AE41" s="6"/>
    </row>
    <row r="42" spans="1:31" ht="15" x14ac:dyDescent="0.2">
      <c r="A42" s="5" t="s">
        <v>60</v>
      </c>
      <c r="B42" t="s">
        <v>3</v>
      </c>
      <c r="C42">
        <v>15</v>
      </c>
      <c r="D42" t="s">
        <v>4</v>
      </c>
      <c r="E42">
        <v>7.5619099999999995E-2</v>
      </c>
      <c r="F42" t="s">
        <v>5</v>
      </c>
      <c r="G42">
        <v>4.2518699999999996E-3</v>
      </c>
      <c r="H42" t="s">
        <v>6</v>
      </c>
      <c r="I42" s="2">
        <v>3.2152299999999999E-4</v>
      </c>
      <c r="V42" s="6"/>
      <c r="W42" s="10">
        <f t="shared" si="2"/>
        <v>3.375</v>
      </c>
      <c r="X42" s="11">
        <v>-4.8600000000000032E-3</v>
      </c>
      <c r="Y42" s="12">
        <f t="shared" si="3"/>
        <v>-4.6026099999999931E-3</v>
      </c>
      <c r="Z42" s="13">
        <v>3.5225691620175883E-3</v>
      </c>
      <c r="AA42" s="20">
        <v>-4.9928509999999995E-3</v>
      </c>
      <c r="AB42" s="24">
        <v>3.943129730815973E-4</v>
      </c>
      <c r="AC42" s="12">
        <v>-4.9620309999999996E-3</v>
      </c>
      <c r="AD42" s="26">
        <v>3.013990296743572E-4</v>
      </c>
      <c r="AE42" s="6"/>
    </row>
    <row r="43" spans="1:31" ht="15" x14ac:dyDescent="0.2">
      <c r="A43" s="5" t="s">
        <v>60</v>
      </c>
      <c r="B43" t="s">
        <v>3</v>
      </c>
      <c r="C43">
        <v>16</v>
      </c>
      <c r="D43" t="s">
        <v>4</v>
      </c>
      <c r="E43">
        <v>6.3298900000000005E-2</v>
      </c>
      <c r="F43" t="s">
        <v>5</v>
      </c>
      <c r="G43">
        <v>4.63299E-3</v>
      </c>
      <c r="H43" t="s">
        <v>6</v>
      </c>
      <c r="I43" s="2">
        <v>2.9326299999999999E-4</v>
      </c>
      <c r="V43" s="6"/>
      <c r="W43" s="10">
        <f t="shared" si="2"/>
        <v>3.625</v>
      </c>
      <c r="X43" s="11">
        <v>-3.3341999999999955E-3</v>
      </c>
      <c r="Y43" s="12">
        <f t="shared" si="3"/>
        <v>-2.9972300000000035E-3</v>
      </c>
      <c r="Z43" s="13">
        <v>3.7372640562305308E-3</v>
      </c>
      <c r="AA43" s="20">
        <v>-3.4961750000000002E-3</v>
      </c>
      <c r="AB43" s="24">
        <v>4.3495316178953264E-4</v>
      </c>
      <c r="AC43" s="12">
        <v>-3.4785949999999997E-3</v>
      </c>
      <c r="AD43" s="26">
        <v>3.3144694230784335E-4</v>
      </c>
      <c r="AE43" s="6"/>
    </row>
    <row r="44" spans="1:31" ht="15" x14ac:dyDescent="0.2">
      <c r="A44" s="5" t="s">
        <v>60</v>
      </c>
      <c r="B44" t="s">
        <v>3</v>
      </c>
      <c r="C44">
        <v>17</v>
      </c>
      <c r="D44" t="s">
        <v>4</v>
      </c>
      <c r="E44">
        <v>5.11227E-2</v>
      </c>
      <c r="F44" t="s">
        <v>5</v>
      </c>
      <c r="G44">
        <v>4.9032399999999997E-3</v>
      </c>
      <c r="H44" t="s">
        <v>6</v>
      </c>
      <c r="I44" s="2">
        <v>2.5066699999999999E-4</v>
      </c>
      <c r="V44" s="6"/>
      <c r="W44" s="10">
        <f t="shared" si="2"/>
        <v>3.875</v>
      </c>
      <c r="X44" s="11">
        <v>-2.0311999999999969E-3</v>
      </c>
      <c r="Y44" s="12">
        <f t="shared" si="3"/>
        <v>-2.0147299999999924E-3</v>
      </c>
      <c r="Z44" s="13">
        <v>3.9012367974462009E-3</v>
      </c>
      <c r="AA44" s="20">
        <v>-2.1833870000000002E-3</v>
      </c>
      <c r="AB44" s="24">
        <v>4.5675723766854258E-4</v>
      </c>
      <c r="AC44" s="12">
        <v>-2.193717E-3</v>
      </c>
      <c r="AD44" s="26">
        <v>3.71137497775783E-4</v>
      </c>
      <c r="AE44" s="6"/>
    </row>
    <row r="45" spans="1:31" ht="15" x14ac:dyDescent="0.2">
      <c r="A45" s="5" t="s">
        <v>60</v>
      </c>
      <c r="B45" t="s">
        <v>3</v>
      </c>
      <c r="C45">
        <v>18</v>
      </c>
      <c r="D45" t="s">
        <v>4</v>
      </c>
      <c r="E45">
        <v>3.9969499999999998E-2</v>
      </c>
      <c r="F45" t="s">
        <v>5</v>
      </c>
      <c r="G45">
        <v>5.2957600000000001E-3</v>
      </c>
      <c r="H45" t="s">
        <v>6</v>
      </c>
      <c r="I45" s="2">
        <v>2.11669E-4</v>
      </c>
      <c r="V45" s="6"/>
      <c r="W45" s="10">
        <f t="shared" si="2"/>
        <v>4.125</v>
      </c>
      <c r="X45" s="11">
        <v>-9.7450000000000314E-4</v>
      </c>
      <c r="Y45" s="12">
        <f t="shared" si="3"/>
        <v>-1.0088899999999984E-3</v>
      </c>
      <c r="Z45" s="13">
        <v>4.2521117277075906E-3</v>
      </c>
      <c r="AA45" s="20">
        <v>-1.0681639999999999E-3</v>
      </c>
      <c r="AB45" s="24">
        <v>4.9937932597034164E-4</v>
      </c>
      <c r="AC45" s="12">
        <v>-1.098164E-3</v>
      </c>
      <c r="AD45" s="26">
        <v>4.0814024361056768E-4</v>
      </c>
      <c r="AE45" s="6"/>
    </row>
    <row r="46" spans="1:31" ht="15" x14ac:dyDescent="0.2">
      <c r="A46" s="5" t="s">
        <v>60</v>
      </c>
      <c r="B46" t="s">
        <v>3</v>
      </c>
      <c r="C46">
        <v>19</v>
      </c>
      <c r="D46" t="s">
        <v>4</v>
      </c>
      <c r="E46">
        <v>2.87321E-2</v>
      </c>
      <c r="F46" t="s">
        <v>5</v>
      </c>
      <c r="G46">
        <v>5.5688700000000001E-3</v>
      </c>
      <c r="H46" t="s">
        <v>6</v>
      </c>
      <c r="I46" s="2">
        <v>1.6000500000000001E-4</v>
      </c>
      <c r="V46" s="6"/>
      <c r="W46" s="10">
        <f t="shared" si="2"/>
        <v>4.375</v>
      </c>
      <c r="X46" s="11">
        <v>-1.8450000000000411E-4</v>
      </c>
      <c r="Y46" s="12">
        <f t="shared" si="3"/>
        <v>-1.1176000000000241E-4</v>
      </c>
      <c r="Z46" s="13">
        <v>4.6548189189878535E-3</v>
      </c>
      <c r="AA46" s="20">
        <v>-2.5046000000000009E-4</v>
      </c>
      <c r="AB46" s="24">
        <v>5.3896984239408747E-4</v>
      </c>
      <c r="AC46" s="12">
        <v>-2.5531000000000013E-4</v>
      </c>
      <c r="AD46" s="26">
        <v>4.5679031723266543E-4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2.7359999999999884E-4</v>
      </c>
      <c r="Y47" s="12">
        <f t="shared" si="3"/>
        <v>4.3793999999999778E-5</v>
      </c>
      <c r="Z47" s="13">
        <v>4.9645299402398431E-3</v>
      </c>
      <c r="AA47" s="20">
        <v>2.3189099999999991E-4</v>
      </c>
      <c r="AB47" s="24">
        <v>5.9483666225484304E-4</v>
      </c>
      <c r="AC47" s="12">
        <v>2.4047499999999998E-4</v>
      </c>
      <c r="AD47" s="26">
        <v>5.0935256487386201E-4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-6.6199999999998899E-5</v>
      </c>
      <c r="Y48" s="17">
        <f t="shared" si="3"/>
        <v>2.2082999999999131E-5</v>
      </c>
      <c r="Z48" s="18">
        <v>5.1231095504641376E-3</v>
      </c>
      <c r="AA48" s="22">
        <v>-1.5741900000000001E-4</v>
      </c>
      <c r="AB48" s="25">
        <v>5.9939157945972262E-4</v>
      </c>
      <c r="AC48" s="17">
        <v>-1.3774299999999996E-4</v>
      </c>
      <c r="AD48" s="27">
        <v>5.1651427180753051E-4</v>
      </c>
      <c r="AE48" s="6"/>
    </row>
    <row r="49" spans="1:31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0.113257</v>
      </c>
      <c r="G50" t="s">
        <v>14</v>
      </c>
      <c r="H50">
        <v>0.709121</v>
      </c>
      <c r="I50">
        <f>E5-H50</f>
        <v>-2.5896999999999948E-2</v>
      </c>
      <c r="J50" s="3">
        <f>I27/E5</f>
        <v>8.1601056168987033E-4</v>
      </c>
    </row>
    <row r="51" spans="1:31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5.8164399999999998E-2</v>
      </c>
      <c r="G51" t="s">
        <v>14</v>
      </c>
      <c r="H51">
        <v>0.61788399999999999</v>
      </c>
      <c r="I51">
        <f t="shared" ref="I51:I69" si="4">E6-H51</f>
        <v>-3.9831999999999979E-2</v>
      </c>
      <c r="J51" s="3">
        <f t="shared" ref="J51:J69" si="5">I28/E6</f>
        <v>1.1103447440714677E-3</v>
      </c>
    </row>
    <row r="52" spans="1:31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5.0745100000000001E-2</v>
      </c>
      <c r="G52" t="s">
        <v>14</v>
      </c>
      <c r="H52">
        <v>0.53825199999999995</v>
      </c>
      <c r="I52">
        <f t="shared" si="4"/>
        <v>-4.0378999999999943E-2</v>
      </c>
      <c r="J52" s="3">
        <f t="shared" si="5"/>
        <v>1.3413400606178685E-3</v>
      </c>
    </row>
    <row r="53" spans="1:31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4.42788E-2</v>
      </c>
      <c r="G53" t="s">
        <v>14</v>
      </c>
      <c r="H53">
        <v>0.46872900000000001</v>
      </c>
      <c r="I53">
        <f t="shared" si="4"/>
        <v>-3.7314999999999987E-2</v>
      </c>
      <c r="J53" s="3">
        <f t="shared" si="5"/>
        <v>1.5337263046632699E-3</v>
      </c>
    </row>
    <row r="54" spans="1:31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3.8644199999999997E-2</v>
      </c>
      <c r="G54" t="s">
        <v>14</v>
      </c>
      <c r="H54">
        <v>0.40800999999999998</v>
      </c>
      <c r="I54">
        <f t="shared" si="4"/>
        <v>-3.2982000000000011E-2</v>
      </c>
      <c r="J54" s="3">
        <f t="shared" si="5"/>
        <v>1.7565221796772509E-3</v>
      </c>
    </row>
    <row r="55" spans="1:31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3.3735399999999999E-2</v>
      </c>
      <c r="G55" t="s">
        <v>14</v>
      </c>
      <c r="H55">
        <v>0.35495300000000002</v>
      </c>
      <c r="I55">
        <f t="shared" si="4"/>
        <v>-2.8315000000000035E-2</v>
      </c>
      <c r="J55" s="3">
        <f t="shared" si="5"/>
        <v>1.9414581279581678E-3</v>
      </c>
    </row>
    <row r="56" spans="1:31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2.9460199999999999E-2</v>
      </c>
      <c r="G56" t="s">
        <v>14</v>
      </c>
      <c r="H56">
        <v>0.30856299999999998</v>
      </c>
      <c r="I56">
        <f t="shared" si="4"/>
        <v>-2.3928999999999978E-2</v>
      </c>
      <c r="J56" s="3">
        <f t="shared" si="5"/>
        <v>2.1237343395377924E-3</v>
      </c>
    </row>
    <row r="57" spans="1:31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2.5738299999999999E-2</v>
      </c>
      <c r="G57" t="s">
        <v>14</v>
      </c>
      <c r="H57">
        <v>0.26796900000000001</v>
      </c>
      <c r="I57">
        <f t="shared" si="4"/>
        <v>-2.007500000000001E-2</v>
      </c>
      <c r="J57" s="3">
        <f t="shared" si="5"/>
        <v>2.3328963185877834E-3</v>
      </c>
    </row>
    <row r="58" spans="1:31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2.24998E-2</v>
      </c>
      <c r="G58" t="s">
        <v>14</v>
      </c>
      <c r="H58">
        <v>0.232407</v>
      </c>
      <c r="I58">
        <f t="shared" si="4"/>
        <v>-1.6751999999999989E-2</v>
      </c>
      <c r="J58" s="3">
        <f t="shared" si="5"/>
        <v>2.5335002666295701E-3</v>
      </c>
    </row>
    <row r="59" spans="1:31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1.9683900000000001E-2</v>
      </c>
      <c r="G59" t="s">
        <v>14</v>
      </c>
      <c r="H59">
        <v>0.20121</v>
      </c>
      <c r="I59">
        <f t="shared" si="4"/>
        <v>-1.3686000000000004E-2</v>
      </c>
      <c r="J59" s="3">
        <f t="shared" si="5"/>
        <v>2.7192999296090101E-3</v>
      </c>
    </row>
    <row r="60" spans="1:31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1.7237700000000002E-2</v>
      </c>
      <c r="G60" t="s">
        <v>14</v>
      </c>
      <c r="H60">
        <v>0.173792</v>
      </c>
      <c r="I60">
        <f t="shared" si="4"/>
        <v>-1.0929999999999995E-2</v>
      </c>
      <c r="J60" s="3">
        <f t="shared" si="5"/>
        <v>2.9445542852230724E-3</v>
      </c>
    </row>
    <row r="61" spans="1:31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1.5115200000000001E-2</v>
      </c>
      <c r="G61" t="s">
        <v>14</v>
      </c>
      <c r="H61">
        <v>0.14963799999999999</v>
      </c>
      <c r="I61">
        <f t="shared" si="4"/>
        <v>-8.531999999999984E-3</v>
      </c>
      <c r="J61" s="3">
        <f t="shared" si="5"/>
        <v>3.1714526667895055E-3</v>
      </c>
    </row>
    <row r="62" spans="1:31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1.32766E-2</v>
      </c>
      <c r="G62" t="s">
        <v>14</v>
      </c>
      <c r="H62">
        <v>0.12829499999999999</v>
      </c>
      <c r="I62">
        <f t="shared" si="4"/>
        <v>-6.5889999999999976E-3</v>
      </c>
      <c r="J62" s="3">
        <f t="shared" si="5"/>
        <v>3.456748229339556E-3</v>
      </c>
    </row>
    <row r="63" spans="1:31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1.1687400000000001E-2</v>
      </c>
      <c r="G63" t="s">
        <v>14</v>
      </c>
      <c r="H63">
        <v>0.109361</v>
      </c>
      <c r="I63">
        <f t="shared" si="4"/>
        <v>-4.8600000000000032E-3</v>
      </c>
      <c r="J63" s="3">
        <f t="shared" si="5"/>
        <v>3.7157634855168853E-3</v>
      </c>
    </row>
    <row r="64" spans="1:31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1.0317700000000001E-2</v>
      </c>
      <c r="G64" t="s">
        <v>14</v>
      </c>
      <c r="H64">
        <v>9.2481499999999994E-2</v>
      </c>
      <c r="I64">
        <f t="shared" si="4"/>
        <v>-3.3341999999999955E-3</v>
      </c>
      <c r="J64" s="3">
        <f t="shared" si="5"/>
        <v>3.9993134957536569E-3</v>
      </c>
    </row>
    <row r="65" spans="1:10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9.1417600000000005E-3</v>
      </c>
      <c r="G65" t="s">
        <v>14</v>
      </c>
      <c r="H65">
        <v>7.7338599999999993E-2</v>
      </c>
      <c r="I65">
        <f t="shared" si="4"/>
        <v>-2.0311999999999969E-3</v>
      </c>
      <c r="J65" s="3">
        <f t="shared" si="5"/>
        <v>4.2694741818201133E-3</v>
      </c>
    </row>
    <row r="66" spans="1:10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8.1375100000000006E-3</v>
      </c>
      <c r="G66" t="s">
        <v>14</v>
      </c>
      <c r="H66">
        <v>6.3648300000000005E-2</v>
      </c>
      <c r="I66">
        <f t="shared" si="4"/>
        <v>-9.7450000000000314E-4</v>
      </c>
      <c r="J66" s="3">
        <f t="shared" si="5"/>
        <v>4.6791960915087321E-3</v>
      </c>
    </row>
    <row r="67" spans="1:10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7.2861100000000002E-3</v>
      </c>
      <c r="G67" t="s">
        <v>14</v>
      </c>
      <c r="H67">
        <v>5.1153400000000002E-2</v>
      </c>
      <c r="I67">
        <f t="shared" si="4"/>
        <v>-1.8450000000000411E-4</v>
      </c>
      <c r="J67" s="3">
        <f t="shared" si="5"/>
        <v>4.9180382547004157E-3</v>
      </c>
    </row>
    <row r="68" spans="1:10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6.5715399999999998E-3</v>
      </c>
      <c r="G68" t="s">
        <v>14</v>
      </c>
      <c r="H68">
        <v>3.96192E-2</v>
      </c>
      <c r="I68">
        <f t="shared" si="4"/>
        <v>2.7359999999999884E-4</v>
      </c>
      <c r="J68" s="3">
        <f t="shared" si="5"/>
        <v>5.3059449324188825E-3</v>
      </c>
    </row>
    <row r="69" spans="1:10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1.06255E-2</v>
      </c>
      <c r="G69" t="s">
        <v>14</v>
      </c>
      <c r="H69">
        <v>2.8829199999999999E-2</v>
      </c>
      <c r="I69">
        <f t="shared" si="4"/>
        <v>-6.6199999999998899E-5</v>
      </c>
      <c r="J69" s="3">
        <f t="shared" si="5"/>
        <v>5.5628759169766718E-3</v>
      </c>
    </row>
    <row r="70" spans="1:10" x14ac:dyDescent="0.15">
      <c r="J70" t="s">
        <v>8</v>
      </c>
    </row>
    <row r="71" spans="1:10" x14ac:dyDescent="0.15">
      <c r="E71" t="s">
        <v>8</v>
      </c>
      <c r="F71">
        <v>1</v>
      </c>
      <c r="G71">
        <f>2*0.9</f>
        <v>1.8</v>
      </c>
      <c r="J71" t="s">
        <v>15</v>
      </c>
    </row>
    <row r="72" spans="1:10" x14ac:dyDescent="0.15">
      <c r="A72" t="s">
        <v>16</v>
      </c>
      <c r="E72" t="s">
        <v>17</v>
      </c>
      <c r="J72" t="s">
        <v>11</v>
      </c>
    </row>
    <row r="73" spans="1:10" ht="15" x14ac:dyDescent="0.2">
      <c r="A73" s="5" t="s">
        <v>60</v>
      </c>
      <c r="B73" t="s">
        <v>3</v>
      </c>
      <c r="C73">
        <v>0</v>
      </c>
      <c r="D73" t="s">
        <v>4</v>
      </c>
      <c r="E73">
        <v>-2.5859300000000002E-2</v>
      </c>
      <c r="F73" t="s">
        <v>5</v>
      </c>
      <c r="G73">
        <v>-4.4080899999999999E-2</v>
      </c>
      <c r="H73" t="s">
        <v>6</v>
      </c>
      <c r="I73" s="2">
        <v>1.1398999999999999E-3</v>
      </c>
      <c r="J73" s="3">
        <f t="shared" ref="J73:J92" si="6">I73/E5</f>
        <v>1.6684132875894287E-3</v>
      </c>
    </row>
    <row r="74" spans="1:10" ht="15" x14ac:dyDescent="0.2">
      <c r="A74" s="5" t="s">
        <v>60</v>
      </c>
      <c r="B74" t="s">
        <v>3</v>
      </c>
      <c r="C74">
        <v>1</v>
      </c>
      <c r="D74" t="s">
        <v>4</v>
      </c>
      <c r="E74">
        <v>-3.9229399999999998E-2</v>
      </c>
      <c r="F74" t="s">
        <v>5</v>
      </c>
      <c r="G74">
        <v>-3.52938E-2</v>
      </c>
      <c r="H74" t="s">
        <v>6</v>
      </c>
      <c r="I74" s="2">
        <v>1.38455E-3</v>
      </c>
      <c r="J74" s="3">
        <f t="shared" si="6"/>
        <v>2.3951997398157952E-3</v>
      </c>
    </row>
    <row r="75" spans="1:10" ht="15" x14ac:dyDescent="0.2">
      <c r="A75" s="5" t="s">
        <v>60</v>
      </c>
      <c r="B75" t="s">
        <v>3</v>
      </c>
      <c r="C75">
        <v>2</v>
      </c>
      <c r="D75" t="s">
        <v>4</v>
      </c>
      <c r="E75">
        <v>-3.9822099999999999E-2</v>
      </c>
      <c r="F75" t="s">
        <v>5</v>
      </c>
      <c r="G75">
        <v>-3.78229E-2</v>
      </c>
      <c r="H75" t="s">
        <v>6</v>
      </c>
      <c r="I75" s="2">
        <v>1.50618E-3</v>
      </c>
      <c r="J75" s="3">
        <f t="shared" si="6"/>
        <v>3.0252293255508935E-3</v>
      </c>
    </row>
    <row r="76" spans="1:10" ht="15" x14ac:dyDescent="0.2">
      <c r="A76" s="5" t="s">
        <v>60</v>
      </c>
      <c r="B76" t="s">
        <v>3</v>
      </c>
      <c r="C76">
        <v>3</v>
      </c>
      <c r="D76" t="s">
        <v>4</v>
      </c>
      <c r="E76">
        <v>-3.8965300000000001E-2</v>
      </c>
      <c r="F76" t="s">
        <v>5</v>
      </c>
      <c r="G76">
        <v>-4.0357200000000003E-2</v>
      </c>
      <c r="H76" t="s">
        <v>6</v>
      </c>
      <c r="I76" s="2">
        <v>1.5725299999999999E-3</v>
      </c>
      <c r="J76" s="3">
        <f t="shared" si="6"/>
        <v>3.6450601973973952E-3</v>
      </c>
    </row>
    <row r="77" spans="1:10" ht="15" x14ac:dyDescent="0.2">
      <c r="A77" s="5" t="s">
        <v>60</v>
      </c>
      <c r="B77" t="s">
        <v>3</v>
      </c>
      <c r="C77">
        <v>4</v>
      </c>
      <c r="D77" t="s">
        <v>4</v>
      </c>
      <c r="E77">
        <v>-3.4629399999999998E-2</v>
      </c>
      <c r="F77" t="s">
        <v>5</v>
      </c>
      <c r="G77">
        <v>-4.6221999999999999E-2</v>
      </c>
      <c r="H77" t="s">
        <v>6</v>
      </c>
      <c r="I77" s="2">
        <v>1.60064E-3</v>
      </c>
      <c r="J77" s="3">
        <f t="shared" si="6"/>
        <v>4.2680546519193235E-3</v>
      </c>
    </row>
    <row r="78" spans="1:10" ht="15" x14ac:dyDescent="0.2">
      <c r="A78" s="5" t="s">
        <v>60</v>
      </c>
      <c r="B78" t="s">
        <v>3</v>
      </c>
      <c r="C78">
        <v>5</v>
      </c>
      <c r="D78" t="s">
        <v>4</v>
      </c>
      <c r="E78">
        <v>-2.99116E-2</v>
      </c>
      <c r="F78" t="s">
        <v>5</v>
      </c>
      <c r="G78">
        <v>-5.4088600000000001E-2</v>
      </c>
      <c r="H78" t="s">
        <v>6</v>
      </c>
      <c r="I78" s="2">
        <v>1.6178799999999999E-3</v>
      </c>
      <c r="J78" s="3">
        <f t="shared" si="6"/>
        <v>4.9531285398514563E-3</v>
      </c>
    </row>
    <row r="79" spans="1:10" ht="15" x14ac:dyDescent="0.2">
      <c r="A79" s="5" t="s">
        <v>60</v>
      </c>
      <c r="B79" t="s">
        <v>3</v>
      </c>
      <c r="C79">
        <v>6</v>
      </c>
      <c r="D79" t="s">
        <v>4</v>
      </c>
      <c r="E79">
        <v>-2.5013000000000001E-2</v>
      </c>
      <c r="F79" t="s">
        <v>5</v>
      </c>
      <c r="G79">
        <v>-6.3879599999999995E-2</v>
      </c>
      <c r="H79" t="s">
        <v>6</v>
      </c>
      <c r="I79" s="2">
        <v>1.59782E-3</v>
      </c>
      <c r="J79" s="3">
        <f t="shared" si="6"/>
        <v>5.6135950027052283E-3</v>
      </c>
    </row>
    <row r="80" spans="1:10" ht="15" x14ac:dyDescent="0.2">
      <c r="A80" s="5" t="s">
        <v>60</v>
      </c>
      <c r="B80" t="s">
        <v>3</v>
      </c>
      <c r="C80">
        <v>7</v>
      </c>
      <c r="D80" t="s">
        <v>4</v>
      </c>
      <c r="E80">
        <v>-2.0170199999999999E-2</v>
      </c>
      <c r="F80" t="s">
        <v>5</v>
      </c>
      <c r="G80">
        <v>-7.8236299999999995E-2</v>
      </c>
      <c r="H80" t="s">
        <v>6</v>
      </c>
      <c r="I80" s="2">
        <v>1.5780499999999999E-3</v>
      </c>
      <c r="J80" s="3">
        <f t="shared" si="6"/>
        <v>6.3658257158301524E-3</v>
      </c>
    </row>
    <row r="81" spans="1:14" ht="15" x14ac:dyDescent="0.2">
      <c r="A81" s="5" t="s">
        <v>60</v>
      </c>
      <c r="B81" t="s">
        <v>3</v>
      </c>
      <c r="C81">
        <v>8</v>
      </c>
      <c r="D81" t="s">
        <v>4</v>
      </c>
      <c r="E81" s="2">
        <v>-1.5701099999999999E-2</v>
      </c>
      <c r="F81" t="s">
        <v>5</v>
      </c>
      <c r="G81">
        <v>-9.7003099999999995E-2</v>
      </c>
      <c r="H81" t="s">
        <v>6</v>
      </c>
      <c r="I81" s="2">
        <v>1.5230599999999999E-3</v>
      </c>
      <c r="J81" s="3">
        <f t="shared" si="6"/>
        <v>7.0624840601887263E-3</v>
      </c>
    </row>
    <row r="82" spans="1:14" ht="15" x14ac:dyDescent="0.2">
      <c r="A82" s="5" t="s">
        <v>60</v>
      </c>
      <c r="B82" t="s">
        <v>3</v>
      </c>
      <c r="C82">
        <v>9</v>
      </c>
      <c r="D82" t="s">
        <v>4</v>
      </c>
      <c r="E82">
        <v>-1.2902E-2</v>
      </c>
      <c r="F82" t="s">
        <v>5</v>
      </c>
      <c r="G82">
        <v>-0.114592</v>
      </c>
      <c r="H82" t="s">
        <v>6</v>
      </c>
      <c r="I82" s="2">
        <v>1.47847E-3</v>
      </c>
      <c r="J82" s="3">
        <f t="shared" si="6"/>
        <v>7.884164160320813E-3</v>
      </c>
    </row>
    <row r="83" spans="1:14" ht="15" x14ac:dyDescent="0.2">
      <c r="A83" s="5" t="s">
        <v>60</v>
      </c>
      <c r="B83" t="s">
        <v>3</v>
      </c>
      <c r="C83">
        <v>10</v>
      </c>
      <c r="D83" t="s">
        <v>4</v>
      </c>
      <c r="E83">
        <v>-1.10232E-2</v>
      </c>
      <c r="F83" t="s">
        <v>5</v>
      </c>
      <c r="G83">
        <v>-0.12981699999999999</v>
      </c>
      <c r="H83" t="s">
        <v>6</v>
      </c>
      <c r="I83" s="2">
        <v>1.431E-3</v>
      </c>
      <c r="J83" s="3">
        <f t="shared" si="6"/>
        <v>8.7865800493669485E-3</v>
      </c>
    </row>
    <row r="84" spans="1:14" ht="15" x14ac:dyDescent="0.2">
      <c r="A84" s="5" t="s">
        <v>60</v>
      </c>
      <c r="B84" t="s">
        <v>3</v>
      </c>
      <c r="C84">
        <v>11</v>
      </c>
      <c r="D84" t="s">
        <v>4</v>
      </c>
      <c r="E84">
        <v>-8.4408199999999999E-3</v>
      </c>
      <c r="F84" t="s">
        <v>5</v>
      </c>
      <c r="G84">
        <v>-0.162885</v>
      </c>
      <c r="H84" t="s">
        <v>6</v>
      </c>
      <c r="I84" s="2">
        <v>1.37488E-3</v>
      </c>
      <c r="J84" s="3">
        <f t="shared" si="6"/>
        <v>9.7435970121752431E-3</v>
      </c>
    </row>
    <row r="85" spans="1:14" ht="15" x14ac:dyDescent="0.2">
      <c r="A85" s="5" t="s">
        <v>60</v>
      </c>
      <c r="B85" t="s">
        <v>3</v>
      </c>
      <c r="C85">
        <v>12</v>
      </c>
      <c r="D85" t="s">
        <v>4</v>
      </c>
      <c r="E85">
        <v>-5.1258600000000003E-3</v>
      </c>
      <c r="F85" t="s">
        <v>5</v>
      </c>
      <c r="G85">
        <v>-0.25619199999999998</v>
      </c>
      <c r="H85" t="s">
        <v>6</v>
      </c>
      <c r="I85" s="2">
        <v>1.3132E-3</v>
      </c>
      <c r="J85" s="3">
        <f t="shared" si="6"/>
        <v>1.0789936404121408E-2</v>
      </c>
    </row>
    <row r="86" spans="1:14" ht="15" x14ac:dyDescent="0.2">
      <c r="A86" s="5" t="s">
        <v>60</v>
      </c>
      <c r="B86" t="s">
        <v>3</v>
      </c>
      <c r="C86">
        <v>13</v>
      </c>
      <c r="D86" t="s">
        <v>4</v>
      </c>
      <c r="E86">
        <v>-3.7565699999999999E-3</v>
      </c>
      <c r="F86" t="s">
        <v>5</v>
      </c>
      <c r="G86">
        <v>-0.32550699999999999</v>
      </c>
      <c r="H86" t="s">
        <v>6</v>
      </c>
      <c r="I86" s="2">
        <v>1.2227900000000001E-3</v>
      </c>
      <c r="J86" s="3">
        <f t="shared" si="6"/>
        <v>1.170122773944747E-2</v>
      </c>
    </row>
    <row r="87" spans="1:14" ht="15" x14ac:dyDescent="0.2">
      <c r="A87" s="5" t="s">
        <v>60</v>
      </c>
      <c r="B87" t="s">
        <v>3</v>
      </c>
      <c r="C87">
        <v>14</v>
      </c>
      <c r="D87" t="s">
        <v>4</v>
      </c>
      <c r="E87">
        <v>-3.34929E-3</v>
      </c>
      <c r="F87" t="s">
        <v>5</v>
      </c>
      <c r="G87">
        <v>-0.34905199999999997</v>
      </c>
      <c r="H87" t="s">
        <v>6</v>
      </c>
      <c r="I87" s="2">
        <v>1.1690800000000001E-3</v>
      </c>
      <c r="J87" s="3">
        <f t="shared" si="6"/>
        <v>1.3114025887491826E-2</v>
      </c>
    </row>
    <row r="88" spans="1:14" ht="15" x14ac:dyDescent="0.2">
      <c r="A88" s="5" t="s">
        <v>60</v>
      </c>
      <c r="B88" t="s">
        <v>3</v>
      </c>
      <c r="C88">
        <v>15</v>
      </c>
      <c r="D88" t="s">
        <v>4</v>
      </c>
      <c r="E88">
        <v>-3.0794300000000002E-3</v>
      </c>
      <c r="F88" t="s">
        <v>5</v>
      </c>
      <c r="G88">
        <v>-0.35415200000000002</v>
      </c>
      <c r="H88" t="s">
        <v>6</v>
      </c>
      <c r="I88" s="2">
        <v>1.09059E-3</v>
      </c>
      <c r="J88" s="3">
        <f t="shared" si="6"/>
        <v>1.4481843749751021E-2</v>
      </c>
    </row>
    <row r="89" spans="1:14" ht="15" x14ac:dyDescent="0.2">
      <c r="A89" s="5" t="s">
        <v>60</v>
      </c>
      <c r="B89" t="s">
        <v>3</v>
      </c>
      <c r="C89">
        <v>16</v>
      </c>
      <c r="D89" t="s">
        <v>4</v>
      </c>
      <c r="E89">
        <v>-2.02338E-3</v>
      </c>
      <c r="F89" t="s">
        <v>5</v>
      </c>
      <c r="G89">
        <v>-0.48599300000000001</v>
      </c>
      <c r="H89" t="s">
        <v>6</v>
      </c>
      <c r="I89" s="2">
        <v>9.8334799999999999E-4</v>
      </c>
      <c r="J89" s="3">
        <f t="shared" si="6"/>
        <v>1.5689937422016857E-2</v>
      </c>
    </row>
    <row r="90" spans="1:14" ht="15" x14ac:dyDescent="0.2">
      <c r="A90" s="5" t="s">
        <v>60</v>
      </c>
      <c r="B90" t="s">
        <v>3</v>
      </c>
      <c r="C90">
        <v>17</v>
      </c>
      <c r="D90" t="s">
        <v>4</v>
      </c>
      <c r="E90" s="2">
        <v>-9.7038499999999996E-5</v>
      </c>
      <c r="F90" t="s">
        <v>5</v>
      </c>
      <c r="G90">
        <v>-9.0220900000000004</v>
      </c>
      <c r="H90" t="s">
        <v>6</v>
      </c>
      <c r="I90" s="2">
        <v>8.7549000000000004E-4</v>
      </c>
      <c r="J90" s="3">
        <f t="shared" si="6"/>
        <v>1.7176945156752454E-2</v>
      </c>
    </row>
    <row r="91" spans="1:14" ht="15" x14ac:dyDescent="0.2">
      <c r="A91" s="5" t="s">
        <v>60</v>
      </c>
      <c r="B91" t="s">
        <v>3</v>
      </c>
      <c r="C91">
        <v>18</v>
      </c>
      <c r="D91" t="s">
        <v>4</v>
      </c>
      <c r="E91">
        <v>1.2244900000000001E-4</v>
      </c>
      <c r="F91" t="s">
        <v>5</v>
      </c>
      <c r="G91">
        <v>6.1762300000000003</v>
      </c>
      <c r="H91" t="s">
        <v>6</v>
      </c>
      <c r="I91" s="2">
        <v>7.5627300000000001E-4</v>
      </c>
      <c r="J91" s="3">
        <f t="shared" si="6"/>
        <v>1.8957631452292144E-2</v>
      </c>
    </row>
    <row r="92" spans="1:14" ht="15" x14ac:dyDescent="0.2">
      <c r="A92" s="5" t="s">
        <v>60</v>
      </c>
      <c r="B92" t="s">
        <v>3</v>
      </c>
      <c r="C92">
        <v>19</v>
      </c>
      <c r="D92" t="s">
        <v>4</v>
      </c>
      <c r="E92">
        <v>-4.26062E-4</v>
      </c>
      <c r="F92" t="s">
        <v>5</v>
      </c>
      <c r="G92">
        <v>-1.361</v>
      </c>
      <c r="H92" t="s">
        <v>6</v>
      </c>
      <c r="I92" s="2">
        <v>5.7987000000000002E-4</v>
      </c>
      <c r="J92" s="3">
        <f t="shared" si="6"/>
        <v>2.0160275353753084E-2</v>
      </c>
    </row>
    <row r="93" spans="1:14" x14ac:dyDescent="0.15">
      <c r="J93" s="3"/>
    </row>
    <row r="94" spans="1:14" x14ac:dyDescent="0.15">
      <c r="A94" t="s">
        <v>18</v>
      </c>
      <c r="J94" s="3"/>
    </row>
    <row r="95" spans="1:1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-2.5859300000000002E-2</v>
      </c>
      <c r="M95">
        <f>E73*20</f>
        <v>-0.51718600000000003</v>
      </c>
      <c r="N95">
        <f>M95/I50</f>
        <v>19.97088465845469</v>
      </c>
    </row>
    <row r="96" spans="1:1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7">$F$71*E74</f>
        <v>-3.9229399999999998E-2</v>
      </c>
      <c r="M96">
        <f t="shared" ref="M96:M114" si="8">E74*20</f>
        <v>-0.78458799999999995</v>
      </c>
      <c r="N96">
        <f t="shared" ref="N96:N114" si="9">M96/I51</f>
        <v>19.697429202651143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7"/>
        <v>-3.9822099999999999E-2</v>
      </c>
      <c r="M97">
        <f t="shared" si="8"/>
        <v>-0.79644199999999998</v>
      </c>
      <c r="N97">
        <f t="shared" si="9"/>
        <v>19.724163550360363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7"/>
        <v>-3.8965300000000001E-2</v>
      </c>
      <c r="M98">
        <f t="shared" si="8"/>
        <v>-0.77930600000000005</v>
      </c>
      <c r="N98">
        <f t="shared" si="9"/>
        <v>20.88452365000671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7"/>
        <v>-3.4629399999999998E-2</v>
      </c>
      <c r="M99">
        <f t="shared" si="8"/>
        <v>-0.69258799999999998</v>
      </c>
      <c r="N99">
        <f t="shared" si="9"/>
        <v>20.998969134679513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7"/>
        <v>-2.99116E-2</v>
      </c>
      <c r="M100">
        <f t="shared" si="8"/>
        <v>-0.59823199999999999</v>
      </c>
      <c r="N100">
        <f t="shared" si="9"/>
        <v>21.127741479781008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7"/>
        <v>-2.5013000000000001E-2</v>
      </c>
      <c r="M101">
        <f t="shared" si="8"/>
        <v>-0.50026000000000004</v>
      </c>
      <c r="N101">
        <f t="shared" si="9"/>
        <v>20.906013623636614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7"/>
        <v>-2.0170199999999999E-2</v>
      </c>
      <c r="M102">
        <f t="shared" si="8"/>
        <v>-0.40340399999999998</v>
      </c>
      <c r="N102">
        <f t="shared" si="9"/>
        <v>20.094844333748433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7"/>
        <v>-1.5701099999999999E-2</v>
      </c>
      <c r="M103">
        <f t="shared" si="8"/>
        <v>-0.31402199999999997</v>
      </c>
      <c r="N103">
        <f t="shared" si="9"/>
        <v>18.745343839541558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7"/>
        <v>-1.2902E-2</v>
      </c>
      <c r="M104">
        <f t="shared" si="8"/>
        <v>-0.25803999999999999</v>
      </c>
      <c r="N104">
        <f t="shared" si="9"/>
        <v>18.854303667981874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7"/>
        <v>-1.10232E-2</v>
      </c>
      <c r="M105">
        <f t="shared" si="8"/>
        <v>-0.22046399999999999</v>
      </c>
      <c r="N105">
        <f t="shared" si="9"/>
        <v>20.17053979871913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7"/>
        <v>-8.4408199999999999E-3</v>
      </c>
      <c r="M106">
        <f t="shared" si="8"/>
        <v>-0.16881640000000001</v>
      </c>
      <c r="N106">
        <f t="shared" si="9"/>
        <v>19.78626347866858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7"/>
        <v>-5.1258600000000003E-3</v>
      </c>
      <c r="M107">
        <f t="shared" si="8"/>
        <v>-0.1025172</v>
      </c>
      <c r="N107">
        <f t="shared" si="9"/>
        <v>15.558840491728645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7"/>
        <v>-3.7565699999999999E-3</v>
      </c>
      <c r="M108">
        <f t="shared" si="8"/>
        <v>-7.5131400000000001E-2</v>
      </c>
      <c r="N108">
        <f t="shared" si="9"/>
        <v>15.459135802469126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7"/>
        <v>-3.34929E-3</v>
      </c>
      <c r="M109">
        <f t="shared" si="8"/>
        <v>-6.6985799999999998E-2</v>
      </c>
      <c r="N109">
        <f t="shared" si="9"/>
        <v>20.090516465718938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7"/>
        <v>-3.0794300000000002E-3</v>
      </c>
      <c r="M110">
        <f t="shared" si="8"/>
        <v>-6.1588600000000007E-2</v>
      </c>
      <c r="N110">
        <f t="shared" si="9"/>
        <v>30.321287908625493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7"/>
        <v>-2.02338E-3</v>
      </c>
      <c r="M111">
        <f t="shared" si="8"/>
        <v>-4.0467599999999999E-2</v>
      </c>
      <c r="N111">
        <f t="shared" si="9"/>
        <v>41.526526423806949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7"/>
        <v>-9.7038499999999996E-5</v>
      </c>
      <c r="M112">
        <f t="shared" si="8"/>
        <v>-1.9407699999999999E-3</v>
      </c>
      <c r="N112">
        <f t="shared" si="9"/>
        <v>10.519078590785673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7"/>
        <v>1.2244900000000001E-4</v>
      </c>
      <c r="M113">
        <f t="shared" si="8"/>
        <v>2.4489799999999999E-3</v>
      </c>
      <c r="N113">
        <f t="shared" si="9"/>
        <v>8.9509502923976978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7"/>
        <v>-4.26062E-4</v>
      </c>
      <c r="M114">
        <f t="shared" si="8"/>
        <v>-8.5212399999999994E-3</v>
      </c>
      <c r="N114">
        <f t="shared" si="9"/>
        <v>128.71963746223778</v>
      </c>
    </row>
    <row r="116" spans="1:14" x14ac:dyDescent="0.15">
      <c r="A116" t="s">
        <v>21</v>
      </c>
    </row>
    <row r="117" spans="1:14" ht="15" x14ac:dyDescent="0.2">
      <c r="A117" s="5" t="s">
        <v>60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0">G117*0.5/4/PI()</f>
        <v>1.3982557525338465E-2</v>
      </c>
    </row>
    <row r="118" spans="1:14" ht="15" x14ac:dyDescent="0.2">
      <c r="A118" s="5" t="s">
        <v>60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0"/>
        <v>8.202447879598557E-3</v>
      </c>
    </row>
    <row r="119" spans="1:14" ht="15" x14ac:dyDescent="0.2">
      <c r="A119" s="5" t="s">
        <v>60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0"/>
        <v>5.3190775643384607E-3</v>
      </c>
    </row>
    <row r="120" spans="1:14" ht="15" x14ac:dyDescent="0.2">
      <c r="A120" s="5" t="s">
        <v>60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0"/>
        <v>3.5868948468299319E-3</v>
      </c>
    </row>
    <row r="121" spans="1:14" ht="15" x14ac:dyDescent="0.2">
      <c r="A121" s="5" t="s">
        <v>60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0"/>
        <v>2.4764111257741185E-3</v>
      </c>
    </row>
    <row r="122" spans="1:14" ht="15" x14ac:dyDescent="0.2">
      <c r="A122" s="5" t="s">
        <v>60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0"/>
        <v>1.7374069785155207E-3</v>
      </c>
    </row>
    <row r="123" spans="1:14" ht="15" x14ac:dyDescent="0.2">
      <c r="A123" s="5" t="s">
        <v>60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0"/>
        <v>1.2334667244564982E-3</v>
      </c>
    </row>
    <row r="124" spans="1:14" ht="15" x14ac:dyDescent="0.2">
      <c r="A124" s="5" t="s">
        <v>60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0"/>
        <v>8.8378342011571757E-4</v>
      </c>
    </row>
    <row r="125" spans="1:14" ht="15" x14ac:dyDescent="0.2">
      <c r="A125" s="5" t="s">
        <v>60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0"/>
        <v>6.3792484290093492E-4</v>
      </c>
    </row>
    <row r="126" spans="1:14" ht="15" x14ac:dyDescent="0.2">
      <c r="A126" s="5" t="s">
        <v>60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0"/>
        <v>4.6326820835188893E-4</v>
      </c>
    </row>
    <row r="127" spans="1:14" ht="15" x14ac:dyDescent="0.2">
      <c r="A127" s="5" t="s">
        <v>60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0"/>
        <v>3.3815610969999236E-4</v>
      </c>
    </row>
    <row r="128" spans="1:14" ht="15" x14ac:dyDescent="0.2">
      <c r="A128" s="5" t="s">
        <v>60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0"/>
        <v>2.4791088020595262E-4</v>
      </c>
    </row>
    <row r="129" spans="1:10" ht="15" x14ac:dyDescent="0.2">
      <c r="A129" s="5" t="s">
        <v>60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0"/>
        <v>1.8243771971680869E-4</v>
      </c>
    </row>
    <row r="130" spans="1:10" ht="15" x14ac:dyDescent="0.2">
      <c r="A130" s="5" t="s">
        <v>60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0"/>
        <v>1.3470038819846789E-4</v>
      </c>
    </row>
    <row r="131" spans="1:10" ht="15" x14ac:dyDescent="0.2">
      <c r="A131" s="5" t="s">
        <v>60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0"/>
        <v>9.9745188047194923E-5</v>
      </c>
    </row>
    <row r="132" spans="1:10" ht="15" x14ac:dyDescent="0.2">
      <c r="A132" s="5" t="s">
        <v>60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0"/>
        <v>7.4053601358585721E-5</v>
      </c>
    </row>
    <row r="133" spans="1:10" ht="15" x14ac:dyDescent="0.2">
      <c r="A133" s="5" t="s">
        <v>60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0"/>
        <v>5.5107796932926496E-5</v>
      </c>
    </row>
    <row r="134" spans="1:10" ht="15" x14ac:dyDescent="0.2">
      <c r="A134" s="5" t="s">
        <v>60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0"/>
        <v>4.1095397855758293E-5</v>
      </c>
    </row>
    <row r="135" spans="1:10" ht="15" x14ac:dyDescent="0.2">
      <c r="A135" s="5" t="s">
        <v>60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0"/>
        <v>3.0704728663589268E-5</v>
      </c>
    </row>
    <row r="136" spans="1:10" ht="15" x14ac:dyDescent="0.2">
      <c r="A136" s="5" t="s">
        <v>60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0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ht="15" x14ac:dyDescent="0.2">
      <c r="A140" s="5" t="s">
        <v>60</v>
      </c>
      <c r="B140" t="s">
        <v>3</v>
      </c>
      <c r="C140">
        <v>0</v>
      </c>
      <c r="D140" t="s">
        <v>4</v>
      </c>
      <c r="E140">
        <v>0.33333600000000002</v>
      </c>
      <c r="F140" t="s">
        <v>5</v>
      </c>
      <c r="G140">
        <v>1.43918E-3</v>
      </c>
      <c r="H140" t="s">
        <v>6</v>
      </c>
      <c r="I140">
        <v>4.7973100000000001E-4</v>
      </c>
      <c r="J140" s="3">
        <f t="shared" ref="J140:J159" si="11">I140/E5</f>
        <v>7.0215771108743245E-4</v>
      </c>
    </row>
    <row r="141" spans="1:10" ht="15" x14ac:dyDescent="0.2">
      <c r="A141" s="5" t="s">
        <v>60</v>
      </c>
      <c r="B141" t="s">
        <v>3</v>
      </c>
      <c r="C141">
        <v>1</v>
      </c>
      <c r="D141" t="s">
        <v>4</v>
      </c>
      <c r="E141">
        <v>0.371971</v>
      </c>
      <c r="F141" t="s">
        <v>5</v>
      </c>
      <c r="G141">
        <v>1.5410999999999999E-3</v>
      </c>
      <c r="H141" t="s">
        <v>6</v>
      </c>
      <c r="I141">
        <v>5.7324600000000002E-4</v>
      </c>
      <c r="J141" s="3">
        <f t="shared" si="11"/>
        <v>9.9168586909136199E-4</v>
      </c>
    </row>
    <row r="142" spans="1:10" ht="15" x14ac:dyDescent="0.2">
      <c r="A142" s="5" t="s">
        <v>60</v>
      </c>
      <c r="B142" t="s">
        <v>3</v>
      </c>
      <c r="C142">
        <v>2</v>
      </c>
      <c r="D142" t="s">
        <v>4</v>
      </c>
      <c r="E142">
        <v>0.36389300000000002</v>
      </c>
      <c r="F142" t="s">
        <v>5</v>
      </c>
      <c r="G142">
        <v>1.6276800000000001E-3</v>
      </c>
      <c r="H142" t="s">
        <v>6</v>
      </c>
      <c r="I142">
        <v>5.9230100000000005E-4</v>
      </c>
      <c r="J142" s="3">
        <f t="shared" si="11"/>
        <v>1.1896628256603593E-3</v>
      </c>
    </row>
    <row r="143" spans="1:10" ht="15" x14ac:dyDescent="0.2">
      <c r="A143" s="5" t="s">
        <v>60</v>
      </c>
      <c r="B143" t="s">
        <v>3</v>
      </c>
      <c r="C143">
        <v>3</v>
      </c>
      <c r="D143" t="s">
        <v>4</v>
      </c>
      <c r="E143">
        <v>0.34118999999999999</v>
      </c>
      <c r="F143" t="s">
        <v>5</v>
      </c>
      <c r="G143">
        <v>1.75746E-3</v>
      </c>
      <c r="H143" t="s">
        <v>6</v>
      </c>
      <c r="I143">
        <v>5.9962700000000004E-4</v>
      </c>
      <c r="J143" s="3">
        <f t="shared" si="11"/>
        <v>1.389910851293653E-3</v>
      </c>
    </row>
    <row r="144" spans="1:10" ht="15" x14ac:dyDescent="0.2">
      <c r="A144" s="5" t="s">
        <v>60</v>
      </c>
      <c r="B144" t="s">
        <v>3</v>
      </c>
      <c r="C144">
        <v>4</v>
      </c>
      <c r="D144" t="s">
        <v>4</v>
      </c>
      <c r="E144">
        <v>0.31241999999999998</v>
      </c>
      <c r="F144" t="s">
        <v>5</v>
      </c>
      <c r="G144">
        <v>1.86729E-3</v>
      </c>
      <c r="H144" t="s">
        <v>6</v>
      </c>
      <c r="I144">
        <v>5.8337799999999996E-4</v>
      </c>
      <c r="J144" s="3">
        <f t="shared" si="11"/>
        <v>1.5555585182973005E-3</v>
      </c>
    </row>
    <row r="145" spans="1:10" ht="15" x14ac:dyDescent="0.2">
      <c r="A145" s="5" t="s">
        <v>60</v>
      </c>
      <c r="B145" t="s">
        <v>3</v>
      </c>
      <c r="C145">
        <v>5</v>
      </c>
      <c r="D145" t="s">
        <v>4</v>
      </c>
      <c r="E145">
        <v>0.283053</v>
      </c>
      <c r="F145" t="s">
        <v>5</v>
      </c>
      <c r="G145">
        <v>2.0347E-3</v>
      </c>
      <c r="H145" t="s">
        <v>6</v>
      </c>
      <c r="I145">
        <v>5.7592799999999997E-4</v>
      </c>
      <c r="J145" s="3">
        <f t="shared" si="11"/>
        <v>1.7631996277224329E-3</v>
      </c>
    </row>
    <row r="146" spans="1:10" ht="15" x14ac:dyDescent="0.2">
      <c r="A146" s="5" t="s">
        <v>60</v>
      </c>
      <c r="B146" t="s">
        <v>3</v>
      </c>
      <c r="C146">
        <v>6</v>
      </c>
      <c r="D146" t="s">
        <v>4</v>
      </c>
      <c r="E146">
        <v>0.25353700000000001</v>
      </c>
      <c r="F146" t="s">
        <v>5</v>
      </c>
      <c r="G146">
        <v>2.1959900000000001E-3</v>
      </c>
      <c r="H146" t="s">
        <v>6</v>
      </c>
      <c r="I146">
        <v>5.5676499999999997E-4</v>
      </c>
      <c r="J146" s="3">
        <f t="shared" si="11"/>
        <v>1.9560734135767336E-3</v>
      </c>
    </row>
    <row r="147" spans="1:10" ht="15" x14ac:dyDescent="0.2">
      <c r="A147" s="5" t="s">
        <v>60</v>
      </c>
      <c r="B147" t="s">
        <v>3</v>
      </c>
      <c r="C147">
        <v>7</v>
      </c>
      <c r="D147" t="s">
        <v>4</v>
      </c>
      <c r="E147">
        <v>0.22536500000000001</v>
      </c>
      <c r="F147" t="s">
        <v>5</v>
      </c>
      <c r="G147">
        <v>2.3146600000000001E-3</v>
      </c>
      <c r="H147" t="s">
        <v>6</v>
      </c>
      <c r="I147">
        <v>5.2164400000000004E-4</v>
      </c>
      <c r="J147" s="3">
        <f t="shared" si="11"/>
        <v>2.1043026454855705E-3</v>
      </c>
    </row>
    <row r="148" spans="1:10" ht="15" x14ac:dyDescent="0.2">
      <c r="A148" s="5" t="s">
        <v>60</v>
      </c>
      <c r="B148" t="s">
        <v>3</v>
      </c>
      <c r="C148">
        <v>8</v>
      </c>
      <c r="D148" t="s">
        <v>4</v>
      </c>
      <c r="E148">
        <v>0.19997200000000001</v>
      </c>
      <c r="F148" t="s">
        <v>5</v>
      </c>
      <c r="G148">
        <v>2.5172100000000002E-3</v>
      </c>
      <c r="H148" t="s">
        <v>6</v>
      </c>
      <c r="I148">
        <v>5.0336999999999995E-4</v>
      </c>
      <c r="J148" s="3">
        <f t="shared" si="11"/>
        <v>2.3341448146344851E-3</v>
      </c>
    </row>
    <row r="149" spans="1:10" ht="15" x14ac:dyDescent="0.2">
      <c r="A149" s="5" t="s">
        <v>60</v>
      </c>
      <c r="B149" t="s">
        <v>3</v>
      </c>
      <c r="C149">
        <v>9</v>
      </c>
      <c r="D149" t="s">
        <v>4</v>
      </c>
      <c r="E149">
        <v>0.17607700000000001</v>
      </c>
      <c r="F149" t="s">
        <v>5</v>
      </c>
      <c r="G149">
        <v>2.69929E-3</v>
      </c>
      <c r="H149" t="s">
        <v>6</v>
      </c>
      <c r="I149" s="2">
        <v>4.7528199999999999E-4</v>
      </c>
      <c r="J149" s="3">
        <f t="shared" si="11"/>
        <v>2.5345129156801264E-3</v>
      </c>
    </row>
    <row r="150" spans="1:10" ht="15" x14ac:dyDescent="0.2">
      <c r="A150" s="5" t="s">
        <v>60</v>
      </c>
      <c r="B150" t="s">
        <v>3</v>
      </c>
      <c r="C150">
        <v>10</v>
      </c>
      <c r="D150" t="s">
        <v>4</v>
      </c>
      <c r="E150">
        <v>0.15429000000000001</v>
      </c>
      <c r="F150" t="s">
        <v>5</v>
      </c>
      <c r="G150">
        <v>2.9246900000000002E-3</v>
      </c>
      <c r="H150" t="s">
        <v>6</v>
      </c>
      <c r="I150" s="2">
        <v>4.5124999999999999E-4</v>
      </c>
      <c r="J150" s="3">
        <f t="shared" si="11"/>
        <v>2.7707506969090394E-3</v>
      </c>
    </row>
    <row r="151" spans="1:10" ht="15" x14ac:dyDescent="0.2">
      <c r="A151" s="5" t="s">
        <v>60</v>
      </c>
      <c r="B151" t="s">
        <v>3</v>
      </c>
      <c r="C151">
        <v>11</v>
      </c>
      <c r="D151" t="s">
        <v>4</v>
      </c>
      <c r="E151">
        <v>0.13520499999999999</v>
      </c>
      <c r="F151" t="s">
        <v>5</v>
      </c>
      <c r="G151">
        <v>3.1665E-3</v>
      </c>
      <c r="H151" t="s">
        <v>6</v>
      </c>
      <c r="I151" s="2">
        <v>4.28128E-4</v>
      </c>
      <c r="J151" s="3">
        <f t="shared" si="11"/>
        <v>3.034087848851218E-3</v>
      </c>
    </row>
    <row r="152" spans="1:10" ht="15" x14ac:dyDescent="0.2">
      <c r="A152" s="5" t="s">
        <v>60</v>
      </c>
      <c r="B152" t="s">
        <v>3</v>
      </c>
      <c r="C152">
        <v>12</v>
      </c>
      <c r="D152" t="s">
        <v>4</v>
      </c>
      <c r="E152">
        <v>0.117261</v>
      </c>
      <c r="F152" t="s">
        <v>5</v>
      </c>
      <c r="G152">
        <v>3.3361799999999998E-3</v>
      </c>
      <c r="H152" t="s">
        <v>6</v>
      </c>
      <c r="I152" s="2">
        <v>3.91202E-4</v>
      </c>
      <c r="J152" s="3">
        <f t="shared" si="11"/>
        <v>3.2143197541616682E-3</v>
      </c>
    </row>
    <row r="153" spans="1:10" ht="15" x14ac:dyDescent="0.2">
      <c r="A153" s="5" t="s">
        <v>60</v>
      </c>
      <c r="B153" t="s">
        <v>3</v>
      </c>
      <c r="C153">
        <v>13</v>
      </c>
      <c r="D153" t="s">
        <v>4</v>
      </c>
      <c r="E153">
        <v>0.101373</v>
      </c>
      <c r="F153" t="s">
        <v>5</v>
      </c>
      <c r="G153">
        <v>3.6312699999999998E-3</v>
      </c>
      <c r="H153" t="s">
        <v>6</v>
      </c>
      <c r="I153" s="2">
        <v>3.6811199999999997E-4</v>
      </c>
      <c r="J153" s="3">
        <f t="shared" si="11"/>
        <v>3.5225691620175883E-3</v>
      </c>
    </row>
    <row r="154" spans="1:10" ht="15" x14ac:dyDescent="0.2">
      <c r="A154" s="5" t="s">
        <v>60</v>
      </c>
      <c r="B154" t="s">
        <v>3</v>
      </c>
      <c r="C154">
        <v>14</v>
      </c>
      <c r="D154" t="s">
        <v>4</v>
      </c>
      <c r="E154">
        <v>8.6977399999999996E-2</v>
      </c>
      <c r="F154" t="s">
        <v>5</v>
      </c>
      <c r="G154">
        <v>3.8305100000000001E-3</v>
      </c>
      <c r="H154" t="s">
        <v>6</v>
      </c>
      <c r="I154" s="2">
        <v>3.3316699999999999E-4</v>
      </c>
      <c r="J154" s="3">
        <f t="shared" si="11"/>
        <v>3.7372640562305308E-3</v>
      </c>
    </row>
    <row r="155" spans="1:10" ht="15" x14ac:dyDescent="0.2">
      <c r="A155" s="5" t="s">
        <v>60</v>
      </c>
      <c r="B155" t="s">
        <v>3</v>
      </c>
      <c r="C155">
        <v>15</v>
      </c>
      <c r="D155" t="s">
        <v>4</v>
      </c>
      <c r="E155">
        <v>7.3462700000000006E-2</v>
      </c>
      <c r="F155" t="s">
        <v>5</v>
      </c>
      <c r="G155">
        <v>3.9991999999999996E-3</v>
      </c>
      <c r="H155" t="s">
        <v>6</v>
      </c>
      <c r="I155" s="2">
        <v>2.9379200000000002E-4</v>
      </c>
      <c r="J155" s="3">
        <f t="shared" si="11"/>
        <v>3.9012367974462009E-3</v>
      </c>
    </row>
    <row r="156" spans="1:10" ht="15" x14ac:dyDescent="0.2">
      <c r="A156" s="5" t="s">
        <v>60</v>
      </c>
      <c r="B156" t="s">
        <v>3</v>
      </c>
      <c r="C156">
        <v>16</v>
      </c>
      <c r="D156" t="s">
        <v>4</v>
      </c>
      <c r="E156">
        <v>6.1254400000000001E-2</v>
      </c>
      <c r="F156" t="s">
        <v>5</v>
      </c>
      <c r="G156">
        <v>4.3506400000000002E-3</v>
      </c>
      <c r="H156" t="s">
        <v>6</v>
      </c>
      <c r="I156" s="2">
        <v>2.6649600000000002E-4</v>
      </c>
      <c r="J156" s="3">
        <f t="shared" si="11"/>
        <v>4.2521117277075906E-3</v>
      </c>
    </row>
    <row r="157" spans="1:10" ht="15" x14ac:dyDescent="0.2">
      <c r="A157" s="5" t="s">
        <v>60</v>
      </c>
      <c r="B157" t="s">
        <v>3</v>
      </c>
      <c r="C157">
        <v>17</v>
      </c>
      <c r="D157" t="s">
        <v>4</v>
      </c>
      <c r="E157">
        <v>5.0008799999999999E-2</v>
      </c>
      <c r="F157" t="s">
        <v>5</v>
      </c>
      <c r="G157">
        <v>4.7441999999999996E-3</v>
      </c>
      <c r="H157" t="s">
        <v>6</v>
      </c>
      <c r="I157" s="2">
        <v>2.3725100000000001E-4</v>
      </c>
      <c r="J157" s="3">
        <f t="shared" si="11"/>
        <v>4.6548189189878535E-3</v>
      </c>
    </row>
    <row r="158" spans="1:10" ht="15" x14ac:dyDescent="0.2">
      <c r="A158" s="5" t="s">
        <v>60</v>
      </c>
      <c r="B158" t="s">
        <v>3</v>
      </c>
      <c r="C158">
        <v>18</v>
      </c>
      <c r="D158" t="s">
        <v>4</v>
      </c>
      <c r="E158">
        <v>3.8891299999999997E-2</v>
      </c>
      <c r="F158" t="s">
        <v>5</v>
      </c>
      <c r="G158">
        <v>5.0923799999999996E-3</v>
      </c>
      <c r="H158" t="s">
        <v>6</v>
      </c>
      <c r="I158" s="2">
        <v>1.98049E-4</v>
      </c>
      <c r="J158" s="3">
        <f t="shared" si="11"/>
        <v>4.9645299402398431E-3</v>
      </c>
    </row>
    <row r="159" spans="1:10" ht="15" x14ac:dyDescent="0.2">
      <c r="A159" s="5" t="s">
        <v>60</v>
      </c>
      <c r="B159" t="s">
        <v>3</v>
      </c>
      <c r="C159">
        <v>19</v>
      </c>
      <c r="D159" t="s">
        <v>4</v>
      </c>
      <c r="E159">
        <v>2.8273699999999999E-2</v>
      </c>
      <c r="F159" t="s">
        <v>5</v>
      </c>
      <c r="G159">
        <v>5.2117800000000001E-3</v>
      </c>
      <c r="H159" t="s">
        <v>6</v>
      </c>
      <c r="I159" s="2">
        <v>1.4735599999999999E-4</v>
      </c>
      <c r="J159" s="3">
        <f t="shared" si="11"/>
        <v>5.1231095504641376E-3</v>
      </c>
    </row>
    <row r="161" spans="1:3" x14ac:dyDescent="0.15">
      <c r="A161" t="s">
        <v>27</v>
      </c>
    </row>
    <row r="162" spans="1:3" x14ac:dyDescent="0.15">
      <c r="A162" t="s">
        <v>3</v>
      </c>
      <c r="B162">
        <v>0</v>
      </c>
      <c r="C162">
        <f t="shared" ref="C162:C181" si="12">G117+E140</f>
        <v>0.68475600000000003</v>
      </c>
    </row>
    <row r="163" spans="1:3" x14ac:dyDescent="0.15">
      <c r="A163" t="s">
        <v>3</v>
      </c>
      <c r="B163">
        <v>1</v>
      </c>
      <c r="C163">
        <f t="shared" si="12"/>
        <v>0.578121</v>
      </c>
    </row>
    <row r="164" spans="1:3" x14ac:dyDescent="0.15">
      <c r="A164" t="s">
        <v>3</v>
      </c>
      <c r="B164">
        <v>2</v>
      </c>
      <c r="C164">
        <f t="shared" si="12"/>
        <v>0.49757600000000002</v>
      </c>
    </row>
    <row r="165" spans="1:3" x14ac:dyDescent="0.15">
      <c r="A165" t="s">
        <v>3</v>
      </c>
      <c r="B165">
        <v>3</v>
      </c>
      <c r="C165">
        <f t="shared" si="12"/>
        <v>0.43133850000000001</v>
      </c>
    </row>
    <row r="166" spans="1:3" x14ac:dyDescent="0.15">
      <c r="A166" t="s">
        <v>3</v>
      </c>
      <c r="B166">
        <v>4</v>
      </c>
      <c r="C166">
        <f t="shared" si="12"/>
        <v>0.37465899999999996</v>
      </c>
    </row>
    <row r="167" spans="1:3" x14ac:dyDescent="0.15">
      <c r="A167" t="s">
        <v>3</v>
      </c>
      <c r="B167">
        <v>5</v>
      </c>
      <c r="C167">
        <f t="shared" si="12"/>
        <v>0.32671879999999998</v>
      </c>
    </row>
    <row r="168" spans="1:3" x14ac:dyDescent="0.15">
      <c r="A168" t="s">
        <v>3</v>
      </c>
      <c r="B168">
        <v>6</v>
      </c>
      <c r="C168">
        <f t="shared" si="12"/>
        <v>0.2845374</v>
      </c>
    </row>
    <row r="169" spans="1:3" x14ac:dyDescent="0.15">
      <c r="A169" t="s">
        <v>3</v>
      </c>
      <c r="B169">
        <v>7</v>
      </c>
      <c r="C169">
        <f t="shared" si="12"/>
        <v>0.24757690000000002</v>
      </c>
    </row>
    <row r="170" spans="1:3" x14ac:dyDescent="0.15">
      <c r="A170" t="s">
        <v>3</v>
      </c>
      <c r="B170">
        <v>8</v>
      </c>
      <c r="C170">
        <f t="shared" si="12"/>
        <v>0.2160048</v>
      </c>
    </row>
    <row r="171" spans="1:3" x14ac:dyDescent="0.15">
      <c r="A171" t="s">
        <v>3</v>
      </c>
      <c r="B171">
        <v>9</v>
      </c>
      <c r="C171">
        <f t="shared" si="12"/>
        <v>0.1877202</v>
      </c>
    </row>
    <row r="172" spans="1:3" x14ac:dyDescent="0.15">
      <c r="A172" t="s">
        <v>3</v>
      </c>
      <c r="B172">
        <v>10</v>
      </c>
      <c r="C172">
        <f t="shared" si="12"/>
        <v>0.16278879000000002</v>
      </c>
    </row>
    <row r="173" spans="1:3" x14ac:dyDescent="0.15">
      <c r="A173" t="s">
        <v>3</v>
      </c>
      <c r="B173">
        <v>11</v>
      </c>
      <c r="C173">
        <f t="shared" si="12"/>
        <v>0.14143567999999998</v>
      </c>
    </row>
    <row r="174" spans="1:3" x14ac:dyDescent="0.15">
      <c r="A174" t="s">
        <v>3</v>
      </c>
      <c r="B174">
        <v>12</v>
      </c>
      <c r="C174">
        <f t="shared" si="12"/>
        <v>0.12184616000000001</v>
      </c>
    </row>
    <row r="175" spans="1:3" x14ac:dyDescent="0.15">
      <c r="A175" t="s">
        <v>3</v>
      </c>
      <c r="B175">
        <v>13</v>
      </c>
      <c r="C175">
        <f t="shared" si="12"/>
        <v>0.10475839000000001</v>
      </c>
    </row>
    <row r="176" spans="1:3" x14ac:dyDescent="0.15">
      <c r="A176" t="s">
        <v>3</v>
      </c>
      <c r="B176">
        <v>14</v>
      </c>
      <c r="C176">
        <f t="shared" si="12"/>
        <v>8.9484269999999991E-2</v>
      </c>
    </row>
    <row r="177" spans="1:9" x14ac:dyDescent="0.15">
      <c r="A177" t="s">
        <v>3</v>
      </c>
      <c r="B177">
        <v>15</v>
      </c>
      <c r="C177">
        <f t="shared" si="12"/>
        <v>7.5323870000000001E-2</v>
      </c>
    </row>
    <row r="178" spans="1:9" x14ac:dyDescent="0.15">
      <c r="A178" t="s">
        <v>3</v>
      </c>
      <c r="B178">
        <v>16</v>
      </c>
      <c r="C178">
        <f t="shared" si="12"/>
        <v>6.2639410000000006E-2</v>
      </c>
    </row>
    <row r="179" spans="1:9" x14ac:dyDescent="0.15">
      <c r="A179" t="s">
        <v>3</v>
      </c>
      <c r="B179">
        <v>17</v>
      </c>
      <c r="C179">
        <f t="shared" si="12"/>
        <v>5.1041639999999999E-2</v>
      </c>
    </row>
    <row r="180" spans="1:9" x14ac:dyDescent="0.15">
      <c r="A180" t="s">
        <v>3</v>
      </c>
      <c r="B180">
        <v>18</v>
      </c>
      <c r="C180">
        <f t="shared" si="12"/>
        <v>3.9662994E-2</v>
      </c>
    </row>
    <row r="181" spans="1:9" x14ac:dyDescent="0.15">
      <c r="A181" t="s">
        <v>3</v>
      </c>
      <c r="B181">
        <v>19</v>
      </c>
      <c r="C181">
        <f t="shared" si="12"/>
        <v>2.8851282999999998E-2</v>
      </c>
    </row>
    <row r="183" spans="1:9" x14ac:dyDescent="0.15">
      <c r="A183" t="s">
        <v>28</v>
      </c>
    </row>
    <row r="184" spans="1:9" ht="15" x14ac:dyDescent="0.2">
      <c r="A184" s="5" t="s">
        <v>60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-6.9344100000000002E-3</v>
      </c>
      <c r="H184" t="s">
        <v>6</v>
      </c>
      <c r="I184" s="2">
        <v>3.4280399999999998E-5</v>
      </c>
    </row>
    <row r="185" spans="1:9" ht="15" x14ac:dyDescent="0.2">
      <c r="A185" s="5" t="s">
        <v>60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-1.46546E-2</v>
      </c>
      <c r="H185" t="s">
        <v>6</v>
      </c>
      <c r="I185" s="2">
        <v>3.4636099999999999E-5</v>
      </c>
    </row>
    <row r="186" spans="1:9" ht="15" x14ac:dyDescent="0.2">
      <c r="A186" s="5" t="s">
        <v>60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-1.29506E-2</v>
      </c>
      <c r="H186" t="s">
        <v>6</v>
      </c>
      <c r="I186" s="2">
        <v>3.2088600000000003E-5</v>
      </c>
    </row>
    <row r="187" spans="1:9" ht="15" x14ac:dyDescent="0.2">
      <c r="A187" s="5" t="s">
        <v>60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-1.01128E-2</v>
      </c>
      <c r="H187" t="s">
        <v>6</v>
      </c>
      <c r="I187" s="2">
        <v>2.8473E-5</v>
      </c>
    </row>
    <row r="188" spans="1:9" ht="15" x14ac:dyDescent="0.2">
      <c r="A188" s="5" t="s">
        <v>60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-7.4837200000000001E-3</v>
      </c>
      <c r="H188" t="s">
        <v>6</v>
      </c>
      <c r="I188" s="2">
        <v>2.4490200000000001E-5</v>
      </c>
    </row>
    <row r="189" spans="1:9" ht="15" x14ac:dyDescent="0.2">
      <c r="A189" s="5" t="s">
        <v>60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-5.3447800000000004E-3</v>
      </c>
      <c r="H189" t="s">
        <v>6</v>
      </c>
      <c r="I189" s="2">
        <v>2.0904499999999999E-5</v>
      </c>
    </row>
    <row r="190" spans="1:9" ht="15" x14ac:dyDescent="0.2">
      <c r="A190" s="5" t="s">
        <v>60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-3.6938800000000001E-3</v>
      </c>
      <c r="H190" t="s">
        <v>6</v>
      </c>
      <c r="I190" s="2">
        <v>1.7877099999999999E-5</v>
      </c>
    </row>
    <row r="191" spans="1:9" ht="15" x14ac:dyDescent="0.2">
      <c r="A191" s="5" t="s">
        <v>60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-2.4548299999999999E-3</v>
      </c>
      <c r="H191" t="s">
        <v>6</v>
      </c>
      <c r="I191" s="2">
        <v>1.54797E-5</v>
      </c>
    </row>
    <row r="192" spans="1:9" ht="15" x14ac:dyDescent="0.2">
      <c r="A192" s="5" t="s">
        <v>60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-1.54101E-3</v>
      </c>
      <c r="H192" t="s">
        <v>6</v>
      </c>
      <c r="I192" s="2">
        <v>1.4944599999999999E-5</v>
      </c>
    </row>
    <row r="193" spans="1:11" ht="15" x14ac:dyDescent="0.2">
      <c r="A193" s="5" t="s">
        <v>60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-8.7478100000000004E-4</v>
      </c>
      <c r="H193" t="s">
        <v>6</v>
      </c>
      <c r="I193" s="2">
        <v>1.37785E-5</v>
      </c>
    </row>
    <row r="194" spans="1:11" ht="15" x14ac:dyDescent="0.2">
      <c r="A194" s="5" t="s">
        <v>60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>
        <v>-3.9203600000000001E-4</v>
      </c>
      <c r="H194" t="s">
        <v>6</v>
      </c>
      <c r="I194" s="2">
        <v>1.3472700000000001E-5</v>
      </c>
    </row>
    <row r="195" spans="1:11" ht="15" x14ac:dyDescent="0.2">
      <c r="A195" s="5" t="s">
        <v>60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 s="2">
        <v>-4.1614499999999999E-5</v>
      </c>
      <c r="H195" t="s">
        <v>6</v>
      </c>
      <c r="I195" s="2">
        <v>1.23822E-5</v>
      </c>
    </row>
    <row r="196" spans="1:11" ht="15" x14ac:dyDescent="0.2">
      <c r="A196" s="5" t="s">
        <v>60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>
        <v>2.1676099999999999E-4</v>
      </c>
      <c r="H196" t="s">
        <v>6</v>
      </c>
      <c r="I196" s="2">
        <v>1.19953E-5</v>
      </c>
    </row>
    <row r="197" spans="1:11" ht="15" x14ac:dyDescent="0.2">
      <c r="A197" s="5" t="s">
        <v>60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4.147E-4</v>
      </c>
      <c r="H197" t="s">
        <v>6</v>
      </c>
      <c r="I197" s="2">
        <v>1.1739999999999999E-5</v>
      </c>
    </row>
    <row r="198" spans="1:11" ht="15" x14ac:dyDescent="0.2">
      <c r="A198" s="5" t="s">
        <v>60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5.7680899999999996E-4</v>
      </c>
      <c r="H198" t="s">
        <v>6</v>
      </c>
      <c r="I198" s="2">
        <v>1.06337E-5</v>
      </c>
    </row>
    <row r="199" spans="1:11" ht="15" x14ac:dyDescent="0.2">
      <c r="A199" s="5" t="s">
        <v>60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7.21085E-4</v>
      </c>
      <c r="H199" t="s">
        <v>6</v>
      </c>
      <c r="I199" s="2">
        <v>9.6940900000000002E-6</v>
      </c>
    </row>
    <row r="200" spans="1:11" ht="15" x14ac:dyDescent="0.2">
      <c r="A200" s="5" t="s">
        <v>60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8.5630600000000004E-4</v>
      </c>
      <c r="H200" t="s">
        <v>6</v>
      </c>
      <c r="I200" s="2">
        <v>8.8593399999999994E-6</v>
      </c>
    </row>
    <row r="201" spans="1:11" ht="15" x14ac:dyDescent="0.2">
      <c r="A201" s="5" t="s">
        <v>60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9.7031899999999998E-4</v>
      </c>
      <c r="H201" t="s">
        <v>6</v>
      </c>
      <c r="I201" s="2">
        <v>7.6799700000000006E-6</v>
      </c>
    </row>
    <row r="202" spans="1:11" ht="15" x14ac:dyDescent="0.2">
      <c r="A202" s="5" t="s">
        <v>60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9.8343699999999998E-4</v>
      </c>
      <c r="H202" t="s">
        <v>6</v>
      </c>
      <c r="I202" s="2">
        <v>6.6608499999999999E-6</v>
      </c>
    </row>
    <row r="203" spans="1:11" ht="15" x14ac:dyDescent="0.2">
      <c r="A203" s="5" t="s">
        <v>60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3.7720000000000001E-4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-1.7968499999999998E-2</v>
      </c>
      <c r="F207" t="s">
        <v>5</v>
      </c>
      <c r="G207">
        <v>-1.7369900000000001E-3</v>
      </c>
      <c r="H207" t="s">
        <v>6</v>
      </c>
      <c r="I207" s="2">
        <v>3.1211000000000003E-5</v>
      </c>
      <c r="J207">
        <f t="shared" ref="J207:J226" si="13">E207*$J$204+G184*$J$203</f>
        <v>-2.490291E-2</v>
      </c>
      <c r="K207" s="4">
        <f t="shared" ref="K207:K226" si="14">I207/E5</f>
        <v>4.5681943257262627E-5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-2.4922099999999999E-2</v>
      </c>
      <c r="F208" t="s">
        <v>5</v>
      </c>
      <c r="G208">
        <v>-1.6631899999999999E-3</v>
      </c>
      <c r="H208" t="s">
        <v>6</v>
      </c>
      <c r="I208" s="2">
        <v>4.1450099999999998E-5</v>
      </c>
      <c r="J208">
        <f t="shared" si="13"/>
        <v>-3.9576699999999999E-2</v>
      </c>
      <c r="K208" s="4">
        <f t="shared" si="14"/>
        <v>7.170652467252081E-5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-2.7355600000000001E-2</v>
      </c>
      <c r="F209" t="s">
        <v>5</v>
      </c>
      <c r="G209">
        <v>-1.68479E-3</v>
      </c>
      <c r="H209" t="s">
        <v>6</v>
      </c>
      <c r="I209" s="2">
        <v>4.6088599999999998E-5</v>
      </c>
      <c r="J209">
        <f t="shared" si="13"/>
        <v>-4.03062E-2</v>
      </c>
      <c r="K209" s="4">
        <f t="shared" si="14"/>
        <v>9.2570997021328727E-5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-2.7308900000000001E-2</v>
      </c>
      <c r="F210" t="s">
        <v>5</v>
      </c>
      <c r="G210">
        <v>-1.7059E-3</v>
      </c>
      <c r="H210" t="s">
        <v>6</v>
      </c>
      <c r="I210" s="2">
        <v>4.6586399999999998E-5</v>
      </c>
      <c r="J210">
        <f t="shared" si="13"/>
        <v>-3.7421700000000002E-2</v>
      </c>
      <c r="K210" s="4">
        <f t="shared" si="14"/>
        <v>1.0798536904226566E-4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-2.5842400000000001E-2</v>
      </c>
      <c r="F211" t="s">
        <v>5</v>
      </c>
      <c r="G211">
        <v>-1.8373E-3</v>
      </c>
      <c r="H211" t="s">
        <v>6</v>
      </c>
      <c r="I211" s="2">
        <v>4.74803E-5</v>
      </c>
      <c r="J211">
        <f t="shared" si="13"/>
        <v>-3.3326120000000001E-2</v>
      </c>
      <c r="K211" s="4">
        <f t="shared" si="14"/>
        <v>1.2660468018387962E-4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-2.35404E-2</v>
      </c>
      <c r="F212" t="s">
        <v>5</v>
      </c>
      <c r="G212">
        <v>-1.96524E-3</v>
      </c>
      <c r="H212" t="s">
        <v>6</v>
      </c>
      <c r="I212" s="2">
        <v>4.6262399999999999E-5</v>
      </c>
      <c r="J212">
        <f t="shared" si="13"/>
        <v>-2.888518E-2</v>
      </c>
      <c r="K212" s="4">
        <f t="shared" si="14"/>
        <v>1.4163202076916955E-4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-2.0984800000000001E-2</v>
      </c>
      <c r="F213" t="s">
        <v>5</v>
      </c>
      <c r="G213">
        <v>-2.1210299999999999E-3</v>
      </c>
      <c r="H213" t="s">
        <v>6</v>
      </c>
      <c r="I213" s="2">
        <v>4.4509299999999998E-5</v>
      </c>
      <c r="J213">
        <f t="shared" si="13"/>
        <v>-2.4678680000000001E-2</v>
      </c>
      <c r="K213" s="4">
        <f t="shared" si="14"/>
        <v>1.5637379933528672E-4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-1.83327E-2</v>
      </c>
      <c r="F214" t="s">
        <v>5</v>
      </c>
      <c r="G214">
        <v>-2.3570700000000002E-3</v>
      </c>
      <c r="H214" t="s">
        <v>6</v>
      </c>
      <c r="I214" s="2">
        <v>4.3211399999999998E-5</v>
      </c>
      <c r="J214">
        <f t="shared" si="13"/>
        <v>-2.0787529999999999E-2</v>
      </c>
      <c r="K214" s="4">
        <f t="shared" si="14"/>
        <v>1.7431402131556228E-4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-1.5775399999999998E-2</v>
      </c>
      <c r="F215" t="s">
        <v>5</v>
      </c>
      <c r="G215">
        <v>-2.6065900000000002E-3</v>
      </c>
      <c r="H215" t="s">
        <v>6</v>
      </c>
      <c r="I215" s="2">
        <v>4.1119999999999999E-5</v>
      </c>
      <c r="J215">
        <f t="shared" si="13"/>
        <v>-1.7316409999999997E-2</v>
      </c>
      <c r="K215" s="4">
        <f t="shared" si="14"/>
        <v>1.9067492059075838E-4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-1.33679E-2</v>
      </c>
      <c r="F216" t="s">
        <v>5</v>
      </c>
      <c r="G216">
        <v>-2.94043E-3</v>
      </c>
      <c r="H216" t="s">
        <v>6</v>
      </c>
      <c r="I216" s="2">
        <v>3.9307400000000002E-5</v>
      </c>
      <c r="J216">
        <f t="shared" si="13"/>
        <v>-1.4242681E-2</v>
      </c>
      <c r="K216" s="4">
        <f t="shared" si="14"/>
        <v>2.0961263624922678E-4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-1.1141399999999999E-2</v>
      </c>
      <c r="F217" t="s">
        <v>5</v>
      </c>
      <c r="G217">
        <v>-3.3074699999999999E-3</v>
      </c>
      <c r="H217" t="s">
        <v>6</v>
      </c>
      <c r="I217" s="2">
        <v>3.6849900000000001E-5</v>
      </c>
      <c r="J217">
        <f t="shared" si="13"/>
        <v>-1.1533435999999999E-2</v>
      </c>
      <c r="K217" s="4">
        <f t="shared" si="14"/>
        <v>2.2626456754798542E-4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-9.1340599999999994E-3</v>
      </c>
      <c r="F218" t="s">
        <v>5</v>
      </c>
      <c r="G218">
        <v>-3.7265900000000001E-3</v>
      </c>
      <c r="H218" t="s">
        <v>6</v>
      </c>
      <c r="I218" s="2">
        <v>3.4038899999999997E-5</v>
      </c>
      <c r="J218">
        <f t="shared" si="13"/>
        <v>-9.1756744999999997E-3</v>
      </c>
      <c r="K218" s="4">
        <f t="shared" si="14"/>
        <v>2.4122928861990272E-4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-7.3834E-3</v>
      </c>
      <c r="F219" t="s">
        <v>5</v>
      </c>
      <c r="G219">
        <v>-4.4565799999999999E-3</v>
      </c>
      <c r="H219" t="s">
        <v>6</v>
      </c>
      <c r="I219" s="2">
        <v>3.2904699999999997E-5</v>
      </c>
      <c r="J219">
        <f t="shared" si="13"/>
        <v>-7.1666389999999998E-3</v>
      </c>
      <c r="K219" s="4">
        <f t="shared" si="14"/>
        <v>2.703621842801505E-4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-5.8070700000000001E-3</v>
      </c>
      <c r="F220" t="s">
        <v>5</v>
      </c>
      <c r="G220">
        <v>-5.3273599999999997E-3</v>
      </c>
      <c r="H220" t="s">
        <v>6</v>
      </c>
      <c r="I220" s="2">
        <v>3.0936399999999997E-5</v>
      </c>
      <c r="J220">
        <f t="shared" si="13"/>
        <v>-5.3923700000000005E-3</v>
      </c>
      <c r="K220" s="4">
        <f t="shared" si="14"/>
        <v>2.9603927235146072E-4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-4.4921400000000004E-3</v>
      </c>
      <c r="F221" t="s">
        <v>5</v>
      </c>
      <c r="G221">
        <v>-6.5110200000000002E-3</v>
      </c>
      <c r="H221" t="s">
        <v>6</v>
      </c>
      <c r="I221" s="2">
        <v>2.9248399999999999E-5</v>
      </c>
      <c r="J221">
        <f t="shared" si="13"/>
        <v>-3.9153310000000002E-3</v>
      </c>
      <c r="K221" s="4">
        <f t="shared" si="14"/>
        <v>3.2809069932572272E-4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-3.30438E-3</v>
      </c>
      <c r="F222" t="s">
        <v>5</v>
      </c>
      <c r="G222">
        <v>-8.3152499999999997E-3</v>
      </c>
      <c r="H222" t="s">
        <v>6</v>
      </c>
      <c r="I222" s="2">
        <v>2.7476700000000001E-5</v>
      </c>
      <c r="J222">
        <f t="shared" si="13"/>
        <v>-2.5832950000000002E-3</v>
      </c>
      <c r="K222" s="4">
        <f t="shared" si="14"/>
        <v>3.6486055819215645E-4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-2.3194399999999999E-3</v>
      </c>
      <c r="F223" t="s">
        <v>5</v>
      </c>
      <c r="G223">
        <v>-1.0716399999999999E-2</v>
      </c>
      <c r="H223" t="s">
        <v>6</v>
      </c>
      <c r="I223" s="2">
        <v>2.4856000000000001E-5</v>
      </c>
      <c r="J223">
        <f t="shared" si="13"/>
        <v>-1.4631339999999998E-3</v>
      </c>
      <c r="K223" s="4">
        <f t="shared" si="14"/>
        <v>3.9659315375802968E-4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-1.5321E-3</v>
      </c>
      <c r="F224" t="s">
        <v>5</v>
      </c>
      <c r="G224">
        <v>-1.49677E-2</v>
      </c>
      <c r="H224" t="s">
        <v>6</v>
      </c>
      <c r="I224" s="2">
        <v>2.29321E-5</v>
      </c>
      <c r="J224">
        <f t="shared" si="13"/>
        <v>-5.6178100000000002E-4</v>
      </c>
      <c r="K224" s="4">
        <f t="shared" si="14"/>
        <v>4.4992338465220952E-4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-1.0179399999999999E-3</v>
      </c>
      <c r="F225" t="s">
        <v>5</v>
      </c>
      <c r="G225">
        <v>-1.9414299999999999E-2</v>
      </c>
      <c r="H225" t="s">
        <v>6</v>
      </c>
      <c r="I225" s="2">
        <v>1.97627E-5</v>
      </c>
      <c r="J225">
        <f t="shared" si="13"/>
        <v>-3.4502999999999964E-5</v>
      </c>
      <c r="K225" s="4">
        <f t="shared" si="14"/>
        <v>4.9539515902619015E-4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-7.3742399999999998E-4</v>
      </c>
      <c r="F226" t="s">
        <v>5</v>
      </c>
      <c r="G226">
        <v>-1.96846E-2</v>
      </c>
      <c r="H226" t="s">
        <v>6</v>
      </c>
      <c r="I226" s="2">
        <v>1.4515899999999999E-5</v>
      </c>
      <c r="J226">
        <f t="shared" si="13"/>
        <v>-3.6022399999999997E-4</v>
      </c>
      <c r="K226" s="4">
        <f t="shared" si="14"/>
        <v>5.0467266974933071E-4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x14ac:dyDescent="0.15">
      <c r="A230" t="s">
        <v>2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0.70899100000000004</v>
      </c>
      <c r="J230">
        <f t="shared" ref="J230:J249" si="15">E5</f>
        <v>0.68322400000000005</v>
      </c>
      <c r="K230">
        <f t="shared" ref="K230:K249" si="16">J230-I230</f>
        <v>-2.5766999999999984E-2</v>
      </c>
      <c r="L230">
        <f>J230/J207</f>
        <v>-27.43550854096971</v>
      </c>
    </row>
    <row r="231" spans="1:12" x14ac:dyDescent="0.15">
      <c r="A231" t="s">
        <v>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0.61790100000000003</v>
      </c>
      <c r="J231">
        <f t="shared" si="15"/>
        <v>0.57805200000000001</v>
      </c>
      <c r="K231">
        <f t="shared" si="16"/>
        <v>-3.9849000000000023E-2</v>
      </c>
    </row>
    <row r="232" spans="1:12" x14ac:dyDescent="0.15">
      <c r="A232" t="s">
        <v>2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0.53826700000000005</v>
      </c>
      <c r="J232">
        <f t="shared" si="15"/>
        <v>0.49787300000000001</v>
      </c>
      <c r="K232">
        <f t="shared" si="16"/>
        <v>-4.0394000000000041E-2</v>
      </c>
    </row>
    <row r="233" spans="1:12" x14ac:dyDescent="0.15">
      <c r="A233" t="s">
        <v>2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0.46874199999999999</v>
      </c>
      <c r="J233">
        <f t="shared" si="15"/>
        <v>0.43141400000000002</v>
      </c>
      <c r="K233">
        <f t="shared" si="16"/>
        <v>-3.7327999999999972E-2</v>
      </c>
    </row>
    <row r="234" spans="1:12" x14ac:dyDescent="0.15">
      <c r="A234" t="s">
        <v>2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0.40802100000000002</v>
      </c>
      <c r="J234">
        <f t="shared" si="15"/>
        <v>0.37502799999999997</v>
      </c>
      <c r="K234">
        <f t="shared" si="16"/>
        <v>-3.299300000000005E-2</v>
      </c>
    </row>
    <row r="235" spans="1:12" x14ac:dyDescent="0.15">
      <c r="A235" t="s">
        <v>2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0.35496299999999997</v>
      </c>
      <c r="J235">
        <f t="shared" si="15"/>
        <v>0.32663799999999998</v>
      </c>
      <c r="K235">
        <f t="shared" si="16"/>
        <v>-2.8324999999999989E-2</v>
      </c>
    </row>
    <row r="236" spans="1:12" x14ac:dyDescent="0.15">
      <c r="A236" t="s">
        <v>2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0.30857200000000001</v>
      </c>
      <c r="J236">
        <f t="shared" si="15"/>
        <v>0.284634</v>
      </c>
      <c r="K236">
        <f t="shared" si="16"/>
        <v>-2.3938000000000015E-2</v>
      </c>
    </row>
    <row r="237" spans="1:12" x14ac:dyDescent="0.15">
      <c r="A237" t="s">
        <v>2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0.26797599999999999</v>
      </c>
      <c r="J237">
        <f t="shared" si="15"/>
        <v>0.247894</v>
      </c>
      <c r="K237">
        <f t="shared" si="16"/>
        <v>-2.0081999999999989E-2</v>
      </c>
    </row>
    <row r="238" spans="1:12" x14ac:dyDescent="0.15">
      <c r="A238" t="s">
        <v>2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0.23241300000000001</v>
      </c>
      <c r="J238">
        <f t="shared" si="15"/>
        <v>0.21565500000000001</v>
      </c>
      <c r="K238">
        <f t="shared" si="16"/>
        <v>-1.6757999999999995E-2</v>
      </c>
    </row>
    <row r="239" spans="1:12" x14ac:dyDescent="0.15">
      <c r="A239" t="s">
        <v>2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0.201215</v>
      </c>
      <c r="J239">
        <f t="shared" si="15"/>
        <v>0.187524</v>
      </c>
      <c r="K239">
        <f t="shared" si="16"/>
        <v>-1.3691000000000009E-2</v>
      </c>
    </row>
    <row r="240" spans="1:12" x14ac:dyDescent="0.15">
      <c r="A240" t="s">
        <v>2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0.17379700000000001</v>
      </c>
      <c r="J240">
        <f t="shared" si="15"/>
        <v>0.16286200000000001</v>
      </c>
      <c r="K240">
        <f t="shared" si="16"/>
        <v>-1.0935E-2</v>
      </c>
    </row>
    <row r="241" spans="1:11" x14ac:dyDescent="0.15">
      <c r="A241" t="s">
        <v>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0.149642</v>
      </c>
      <c r="J241">
        <f t="shared" si="15"/>
        <v>0.14110600000000001</v>
      </c>
      <c r="K241">
        <f t="shared" si="16"/>
        <v>-8.535999999999988E-3</v>
      </c>
    </row>
    <row r="242" spans="1:11" x14ac:dyDescent="0.15">
      <c r="A242" t="s">
        <v>2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0.128298</v>
      </c>
      <c r="J242">
        <f t="shared" si="15"/>
        <v>0.12170599999999999</v>
      </c>
      <c r="K242">
        <f t="shared" si="16"/>
        <v>-6.5920000000000006E-3</v>
      </c>
    </row>
    <row r="243" spans="1:11" x14ac:dyDescent="0.15">
      <c r="A243" t="s">
        <v>2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0.109364</v>
      </c>
      <c r="J243">
        <f t="shared" si="15"/>
        <v>0.104501</v>
      </c>
      <c r="K243">
        <f t="shared" si="16"/>
        <v>-4.8630000000000062E-3</v>
      </c>
    </row>
    <row r="244" spans="1:11" x14ac:dyDescent="0.15">
      <c r="A244" t="s">
        <v>2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9.2483999999999997E-2</v>
      </c>
      <c r="J244">
        <f t="shared" si="15"/>
        <v>8.9147299999999999E-2</v>
      </c>
      <c r="K244">
        <f t="shared" si="16"/>
        <v>-3.336699999999998E-3</v>
      </c>
    </row>
    <row r="245" spans="1:11" x14ac:dyDescent="0.15">
      <c r="A245" t="s">
        <v>2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7.7340699999999998E-2</v>
      </c>
      <c r="J245">
        <f t="shared" si="15"/>
        <v>7.5307399999999997E-2</v>
      </c>
      <c r="K245">
        <f t="shared" si="16"/>
        <v>-2.0333000000000018E-3</v>
      </c>
    </row>
    <row r="246" spans="1:11" x14ac:dyDescent="0.15">
      <c r="A246" t="s">
        <v>2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6.3649999999999998E-2</v>
      </c>
      <c r="J246">
        <f t="shared" si="15"/>
        <v>6.2673800000000002E-2</v>
      </c>
      <c r="K246">
        <f t="shared" si="16"/>
        <v>-9.7619999999999651E-4</v>
      </c>
    </row>
    <row r="247" spans="1:11" x14ac:dyDescent="0.15">
      <c r="A247" t="s">
        <v>2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5.11548E-2</v>
      </c>
      <c r="J247">
        <f t="shared" si="15"/>
        <v>5.0968899999999998E-2</v>
      </c>
      <c r="K247">
        <f t="shared" si="16"/>
        <v>-1.8590000000000273E-4</v>
      </c>
    </row>
    <row r="248" spans="1:11" x14ac:dyDescent="0.15">
      <c r="A248" t="s">
        <v>2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3.9620299999999997E-2</v>
      </c>
      <c r="J248">
        <f t="shared" si="15"/>
        <v>3.9892799999999999E-2</v>
      </c>
      <c r="K248">
        <f t="shared" si="16"/>
        <v>2.7250000000000191E-4</v>
      </c>
    </row>
    <row r="249" spans="1:11" x14ac:dyDescent="0.15">
      <c r="A249" t="s">
        <v>2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2.8844600000000001E-2</v>
      </c>
      <c r="J249">
        <f t="shared" si="15"/>
        <v>2.8763E-2</v>
      </c>
      <c r="K249">
        <f t="shared" si="16"/>
        <v>-8.1600000000001116E-5</v>
      </c>
    </row>
    <row r="252" spans="1:11" x14ac:dyDescent="0.15">
      <c r="A252" t="s">
        <v>64</v>
      </c>
      <c r="J252" t="s">
        <v>65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-0.31301200000000001</v>
      </c>
      <c r="F253" t="s">
        <v>5</v>
      </c>
      <c r="G253">
        <v>-2.3974199999999999E-3</v>
      </c>
      <c r="H253" t="s">
        <v>6</v>
      </c>
      <c r="I253">
        <v>7.5042200000000005E-4</v>
      </c>
      <c r="J253">
        <f>-E253+E73</f>
        <v>0.28715270000000004</v>
      </c>
      <c r="K253">
        <f>J253-E253</f>
        <v>0.60016470000000011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-0.36911300000000002</v>
      </c>
      <c r="F254" t="s">
        <v>5</v>
      </c>
      <c r="G254">
        <v>-2.5460000000000001E-3</v>
      </c>
      <c r="H254" t="s">
        <v>6</v>
      </c>
      <c r="I254">
        <v>9.3976300000000003E-4</v>
      </c>
      <c r="J254">
        <f t="shared" ref="J254:J272" si="17">-E254+E74</f>
        <v>0.32988360000000005</v>
      </c>
      <c r="K254">
        <f t="shared" ref="K254:K272" si="18">J254-E254</f>
        <v>0.69899660000000008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-0.39391700000000002</v>
      </c>
      <c r="F255" t="s">
        <v>5</v>
      </c>
      <c r="G255">
        <v>-2.5994099999999999E-3</v>
      </c>
      <c r="H255" t="s">
        <v>6</v>
      </c>
      <c r="I255">
        <v>1.02395E-3</v>
      </c>
      <c r="J255">
        <f t="shared" si="17"/>
        <v>0.35409489999999999</v>
      </c>
      <c r="K255">
        <f t="shared" si="18"/>
        <v>0.74801190000000006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-0.40343499999999999</v>
      </c>
      <c r="F256" t="s">
        <v>5</v>
      </c>
      <c r="G256">
        <v>-2.65789E-3</v>
      </c>
      <c r="H256" t="s">
        <v>6</v>
      </c>
      <c r="I256">
        <v>1.07229E-3</v>
      </c>
      <c r="J256">
        <f t="shared" si="17"/>
        <v>0.36446970000000001</v>
      </c>
      <c r="K256">
        <f t="shared" si="18"/>
        <v>0.7679047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-0.40243000000000001</v>
      </c>
      <c r="F257" t="s">
        <v>5</v>
      </c>
      <c r="G257">
        <v>-2.6840200000000001E-3</v>
      </c>
      <c r="H257" t="s">
        <v>6</v>
      </c>
      <c r="I257">
        <v>1.0801299999999999E-3</v>
      </c>
      <c r="J257">
        <f t="shared" si="17"/>
        <v>0.36780060000000003</v>
      </c>
      <c r="K257">
        <f t="shared" si="18"/>
        <v>0.7702306000000001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-0.39497700000000002</v>
      </c>
      <c r="F258" t="s">
        <v>5</v>
      </c>
      <c r="G258">
        <v>-2.72463E-3</v>
      </c>
      <c r="H258" t="s">
        <v>6</v>
      </c>
      <c r="I258">
        <v>1.0761600000000001E-3</v>
      </c>
      <c r="J258">
        <f t="shared" si="17"/>
        <v>0.36506540000000004</v>
      </c>
      <c r="K258">
        <f t="shared" si="18"/>
        <v>0.76004240000000012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-0.381027</v>
      </c>
      <c r="F259" t="s">
        <v>5</v>
      </c>
      <c r="G259">
        <v>-2.8451100000000001E-3</v>
      </c>
      <c r="H259" t="s">
        <v>6</v>
      </c>
      <c r="I259">
        <v>1.08406E-3</v>
      </c>
      <c r="J259">
        <f t="shared" si="17"/>
        <v>0.356014</v>
      </c>
      <c r="K259">
        <f t="shared" si="18"/>
        <v>0.73704100000000006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-0.36382500000000001</v>
      </c>
      <c r="F260" t="s">
        <v>5</v>
      </c>
      <c r="G260">
        <v>-2.9552900000000002E-3</v>
      </c>
      <c r="H260" t="s">
        <v>6</v>
      </c>
      <c r="I260">
        <v>1.0752100000000001E-3</v>
      </c>
      <c r="J260">
        <f t="shared" si="17"/>
        <v>0.34365480000000004</v>
      </c>
      <c r="K260">
        <f t="shared" si="18"/>
        <v>0.70747979999999999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-0.34139399999999998</v>
      </c>
      <c r="F261" t="s">
        <v>5</v>
      </c>
      <c r="G261">
        <v>-3.0572500000000001E-3</v>
      </c>
      <c r="H261" t="s">
        <v>6</v>
      </c>
      <c r="I261">
        <v>1.0437300000000001E-3</v>
      </c>
      <c r="J261">
        <f t="shared" si="17"/>
        <v>0.32569289999999995</v>
      </c>
      <c r="K261">
        <f t="shared" si="18"/>
        <v>0.66708689999999993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-0.31942300000000001</v>
      </c>
      <c r="F262" t="s">
        <v>5</v>
      </c>
      <c r="G262">
        <v>-3.15299E-3</v>
      </c>
      <c r="H262" t="s">
        <v>6</v>
      </c>
      <c r="I262">
        <v>1.0071399999999999E-3</v>
      </c>
      <c r="J262">
        <f t="shared" si="17"/>
        <v>0.30652099999999999</v>
      </c>
      <c r="K262">
        <f t="shared" si="18"/>
        <v>0.62594400000000006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-0.29711900000000002</v>
      </c>
      <c r="F263" t="s">
        <v>5</v>
      </c>
      <c r="G263">
        <v>-3.32825E-3</v>
      </c>
      <c r="H263" t="s">
        <v>6</v>
      </c>
      <c r="I263">
        <v>9.8888600000000002E-4</v>
      </c>
      <c r="J263">
        <f t="shared" si="17"/>
        <v>0.28609580000000001</v>
      </c>
      <c r="K263">
        <f t="shared" si="18"/>
        <v>0.58321480000000003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-0.27409</v>
      </c>
      <c r="F264" t="s">
        <v>5</v>
      </c>
      <c r="G264">
        <v>-3.4192799999999998E-3</v>
      </c>
      <c r="H264" t="s">
        <v>6</v>
      </c>
      <c r="I264">
        <v>9.3718999999999996E-4</v>
      </c>
      <c r="J264">
        <f t="shared" si="17"/>
        <v>0.26564917999999998</v>
      </c>
      <c r="K264">
        <f t="shared" si="18"/>
        <v>0.53973917999999999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-0.25119200000000003</v>
      </c>
      <c r="F265" t="s">
        <v>5</v>
      </c>
      <c r="G265">
        <v>-3.5996399999999999E-3</v>
      </c>
      <c r="H265" t="s">
        <v>6</v>
      </c>
      <c r="I265">
        <v>9.0419899999999995E-4</v>
      </c>
      <c r="J265">
        <f t="shared" si="17"/>
        <v>0.24606614000000002</v>
      </c>
      <c r="K265">
        <f t="shared" si="18"/>
        <v>0.49725814000000002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-0.22762299999999999</v>
      </c>
      <c r="F266" t="s">
        <v>5</v>
      </c>
      <c r="G266">
        <v>-3.7850700000000002E-3</v>
      </c>
      <c r="H266" t="s">
        <v>6</v>
      </c>
      <c r="I266">
        <v>8.6156899999999996E-4</v>
      </c>
      <c r="J266">
        <f t="shared" si="17"/>
        <v>0.22386643000000001</v>
      </c>
      <c r="K266">
        <f t="shared" si="18"/>
        <v>0.45148942999999997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-0.20544299999999999</v>
      </c>
      <c r="F267" t="s">
        <v>5</v>
      </c>
      <c r="G267">
        <v>-4.0712600000000002E-3</v>
      </c>
      <c r="H267" t="s">
        <v>6</v>
      </c>
      <c r="I267">
        <v>8.3641100000000001E-4</v>
      </c>
      <c r="J267">
        <f t="shared" si="17"/>
        <v>0.20209370999999998</v>
      </c>
      <c r="K267">
        <f t="shared" si="18"/>
        <v>0.40753670999999997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-0.18168300000000001</v>
      </c>
      <c r="F268" t="s">
        <v>5</v>
      </c>
      <c r="G268">
        <v>-4.2425600000000003E-3</v>
      </c>
      <c r="H268" t="s">
        <v>6</v>
      </c>
      <c r="I268">
        <v>7.7079999999999998E-4</v>
      </c>
      <c r="J268">
        <f t="shared" si="17"/>
        <v>0.17860357000000002</v>
      </c>
      <c r="K268">
        <f t="shared" si="18"/>
        <v>0.36028657000000003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-0.15867300000000001</v>
      </c>
      <c r="F269" t="s">
        <v>5</v>
      </c>
      <c r="G269">
        <v>-4.4134300000000003E-3</v>
      </c>
      <c r="H269" t="s">
        <v>6</v>
      </c>
      <c r="I269">
        <v>7.0029200000000004E-4</v>
      </c>
      <c r="J269">
        <f t="shared" si="17"/>
        <v>0.15664962000000002</v>
      </c>
      <c r="K269">
        <f t="shared" si="18"/>
        <v>0.31532262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-0.134634</v>
      </c>
      <c r="F270" t="s">
        <v>5</v>
      </c>
      <c r="G270">
        <v>-4.7284600000000003E-3</v>
      </c>
      <c r="H270" t="s">
        <v>6</v>
      </c>
      <c r="I270">
        <v>6.36609E-4</v>
      </c>
      <c r="J270">
        <f t="shared" si="17"/>
        <v>0.1345369615</v>
      </c>
      <c r="K270">
        <f t="shared" si="18"/>
        <v>0.26917096149999997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-0.110165</v>
      </c>
      <c r="F271" t="s">
        <v>5</v>
      </c>
      <c r="G271">
        <v>-4.69405E-3</v>
      </c>
      <c r="H271" t="s">
        <v>6</v>
      </c>
      <c r="I271">
        <v>5.1712199999999996E-4</v>
      </c>
      <c r="J271">
        <f t="shared" si="17"/>
        <v>0.110287449</v>
      </c>
      <c r="K271">
        <f t="shared" si="18"/>
        <v>0.22045244899999999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-8.3463200000000001E-2</v>
      </c>
      <c r="F272" t="s">
        <v>5</v>
      </c>
      <c r="G272">
        <v>-4.9848799999999997E-3</v>
      </c>
      <c r="H272" t="s">
        <v>6</v>
      </c>
      <c r="I272" s="2">
        <v>4.1605400000000001E-4</v>
      </c>
      <c r="J272">
        <f t="shared" si="17"/>
        <v>8.3037137999999996E-2</v>
      </c>
      <c r="K272">
        <f t="shared" si="18"/>
        <v>0.166500338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2A43-F6EB-9747-80C6-1D043A075CA7}">
  <dimension ref="A1:AE294"/>
  <sheetViews>
    <sheetView topLeftCell="A262" zoomScaleNormal="100" workbookViewId="0">
      <selection activeCell="J297" sqref="J297"/>
    </sheetView>
  </sheetViews>
  <sheetFormatPr baseColWidth="10" defaultColWidth="8.83203125" defaultRowHeight="13" x14ac:dyDescent="0.15"/>
  <cols>
    <col min="1" max="30" width="11.33203125" customWidth="1"/>
  </cols>
  <sheetData>
    <row r="1" spans="1:31" x14ac:dyDescent="0.15"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31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31" ht="56" x14ac:dyDescent="0.2">
      <c r="A4" s="1" t="s">
        <v>0</v>
      </c>
      <c r="E4">
        <v>0.74650300000000003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31" ht="15" x14ac:dyDescent="0.2">
      <c r="A5" s="5" t="s">
        <v>60</v>
      </c>
      <c r="B5" t="s">
        <v>3</v>
      </c>
      <c r="C5">
        <v>0</v>
      </c>
      <c r="D5" t="s">
        <v>4</v>
      </c>
      <c r="E5">
        <v>0.68329600000000001</v>
      </c>
      <c r="F5" t="s">
        <v>5</v>
      </c>
      <c r="G5">
        <v>1.2866700000000001E-4</v>
      </c>
      <c r="H5" t="s">
        <v>6</v>
      </c>
      <c r="I5" s="2">
        <v>8.7917600000000007E-5</v>
      </c>
      <c r="J5">
        <f>5/20/2</f>
        <v>0.125</v>
      </c>
      <c r="V5" s="6"/>
      <c r="W5" s="10">
        <f>5/20/2</f>
        <v>0.125</v>
      </c>
      <c r="X5" s="11">
        <v>-2.5896999999999948E-2</v>
      </c>
      <c r="Y5" s="12">
        <v>-2.5896999999999948E-2</v>
      </c>
      <c r="Z5" s="13">
        <v>8.1601056168987033E-4</v>
      </c>
      <c r="AA5" s="20">
        <v>-2.7484999999999999E-2</v>
      </c>
      <c r="AB5" s="21">
        <v>3.297439785487629E-3</v>
      </c>
      <c r="AC5" s="12">
        <v>-2.5859300000000002E-2</v>
      </c>
      <c r="AD5" s="14">
        <v>1.6684132875894287E-3</v>
      </c>
      <c r="AE5" s="6"/>
    </row>
    <row r="6" spans="1:31" ht="15" x14ac:dyDescent="0.2">
      <c r="A6" s="5" t="s">
        <v>60</v>
      </c>
      <c r="B6" t="s">
        <v>3</v>
      </c>
      <c r="C6">
        <v>1</v>
      </c>
      <c r="D6" t="s">
        <v>4</v>
      </c>
      <c r="E6">
        <v>0.57803199999999999</v>
      </c>
      <c r="F6" t="s">
        <v>5</v>
      </c>
      <c r="G6">
        <v>1.76155E-4</v>
      </c>
      <c r="H6" t="s">
        <v>6</v>
      </c>
      <c r="I6" s="2">
        <v>1.01823E-4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-3.9831999999999979E-2</v>
      </c>
      <c r="Y6" s="12">
        <v>-3.9831999999999979E-2</v>
      </c>
      <c r="Z6" s="13">
        <v>1.1103447440714677E-3</v>
      </c>
      <c r="AA6" s="20">
        <v>-4.1762000000000001E-2</v>
      </c>
      <c r="AB6" s="21">
        <v>4.2610180398995239E-3</v>
      </c>
      <c r="AC6" s="12">
        <v>-3.9229399999999998E-2</v>
      </c>
      <c r="AD6" s="14">
        <v>2.3951997398157952E-3</v>
      </c>
      <c r="AE6" s="6"/>
    </row>
    <row r="7" spans="1:31" ht="15" x14ac:dyDescent="0.2">
      <c r="A7" s="5" t="s">
        <v>60</v>
      </c>
      <c r="B7" t="s">
        <v>3</v>
      </c>
      <c r="C7">
        <v>2</v>
      </c>
      <c r="D7" t="s">
        <v>4</v>
      </c>
      <c r="E7">
        <v>0.49777100000000002</v>
      </c>
      <c r="F7" t="s">
        <v>5</v>
      </c>
      <c r="G7">
        <v>2.13172E-4</v>
      </c>
      <c r="H7" t="s">
        <v>6</v>
      </c>
      <c r="I7" s="2">
        <v>1.06111E-4</v>
      </c>
      <c r="J7">
        <f t="shared" si="0"/>
        <v>0.625</v>
      </c>
      <c r="V7" s="6"/>
      <c r="W7" s="10">
        <f t="shared" si="1"/>
        <v>0.625</v>
      </c>
      <c r="X7" s="11">
        <v>-4.0378999999999943E-2</v>
      </c>
      <c r="Y7" s="12">
        <v>-4.0378999999999943E-2</v>
      </c>
      <c r="Z7" s="13">
        <v>1.3413400606178685E-3</v>
      </c>
      <c r="AA7" s="20">
        <v>-4.1341700000000002E-2</v>
      </c>
      <c r="AB7" s="21">
        <v>5.1884315879752469E-3</v>
      </c>
      <c r="AC7" s="12">
        <v>-3.9822099999999999E-2</v>
      </c>
      <c r="AD7" s="14">
        <v>3.0252293255508935E-3</v>
      </c>
      <c r="AE7" s="6"/>
    </row>
    <row r="8" spans="1:31" ht="15" x14ac:dyDescent="0.2">
      <c r="A8" s="5" t="s">
        <v>60</v>
      </c>
      <c r="B8" t="s">
        <v>3</v>
      </c>
      <c r="C8">
        <v>3</v>
      </c>
      <c r="D8" t="s">
        <v>4</v>
      </c>
      <c r="E8">
        <v>0.43141699999999999</v>
      </c>
      <c r="F8" t="s">
        <v>5</v>
      </c>
      <c r="G8">
        <v>2.45028E-4</v>
      </c>
      <c r="H8" t="s">
        <v>6</v>
      </c>
      <c r="I8" s="2">
        <v>1.05709E-4</v>
      </c>
      <c r="J8">
        <f t="shared" si="0"/>
        <v>0.875</v>
      </c>
      <c r="V8" s="6"/>
      <c r="W8" s="10">
        <f t="shared" si="1"/>
        <v>0.875</v>
      </c>
      <c r="X8" s="11">
        <v>-3.7314999999999987E-2</v>
      </c>
      <c r="Y8" s="12">
        <v>-3.7314999999999987E-2</v>
      </c>
      <c r="Z8" s="13">
        <v>1.5337263046632699E-3</v>
      </c>
      <c r="AA8" s="20">
        <v>-3.7421200000000002E-2</v>
      </c>
      <c r="AB8" s="21">
        <v>5.7563268693181027E-3</v>
      </c>
      <c r="AC8" s="12">
        <v>-3.8965300000000001E-2</v>
      </c>
      <c r="AD8" s="14">
        <v>3.6450601973973952E-3</v>
      </c>
      <c r="AE8" s="6"/>
    </row>
    <row r="9" spans="1:31" ht="15" x14ac:dyDescent="0.2">
      <c r="A9" s="5" t="s">
        <v>60</v>
      </c>
      <c r="B9" t="s">
        <v>3</v>
      </c>
      <c r="C9">
        <v>4</v>
      </c>
      <c r="D9" t="s">
        <v>4</v>
      </c>
      <c r="E9">
        <v>0.375085</v>
      </c>
      <c r="F9" t="s">
        <v>5</v>
      </c>
      <c r="G9">
        <v>2.7282100000000002E-4</v>
      </c>
      <c r="H9" t="s">
        <v>6</v>
      </c>
      <c r="I9" s="2">
        <v>1.0233100000000001E-4</v>
      </c>
      <c r="J9">
        <f t="shared" si="0"/>
        <v>1.125</v>
      </c>
      <c r="V9" s="6"/>
      <c r="W9" s="10">
        <f t="shared" si="1"/>
        <v>1.125</v>
      </c>
      <c r="X9" s="11">
        <v>-3.2982000000000011E-2</v>
      </c>
      <c r="Y9" s="12">
        <v>-3.2982000000000011E-2</v>
      </c>
      <c r="Z9" s="13">
        <v>1.7565221796772509E-3</v>
      </c>
      <c r="AA9" s="20">
        <v>-3.1597500000000001E-2</v>
      </c>
      <c r="AB9" s="21">
        <v>6.626331900551426E-3</v>
      </c>
      <c r="AC9" s="12">
        <v>-3.4629399999999998E-2</v>
      </c>
      <c r="AD9" s="14">
        <v>4.2680546519193235E-3</v>
      </c>
      <c r="AE9" s="6"/>
    </row>
    <row r="10" spans="1:31" ht="15" x14ac:dyDescent="0.2">
      <c r="A10" s="5" t="s">
        <v>60</v>
      </c>
      <c r="B10" t="s">
        <v>3</v>
      </c>
      <c r="C10">
        <v>5</v>
      </c>
      <c r="D10" t="s">
        <v>4</v>
      </c>
      <c r="E10">
        <v>0.32662400000000003</v>
      </c>
      <c r="F10" t="s">
        <v>5</v>
      </c>
      <c r="G10">
        <v>3.0376099999999999E-4</v>
      </c>
      <c r="H10" t="s">
        <v>6</v>
      </c>
      <c r="I10" s="2">
        <v>9.9215699999999999E-5</v>
      </c>
      <c r="J10">
        <f t="shared" si="0"/>
        <v>1.375</v>
      </c>
      <c r="V10" s="6"/>
      <c r="W10" s="10">
        <f t="shared" si="1"/>
        <v>1.375</v>
      </c>
      <c r="X10" s="11">
        <v>-2.8315000000000035E-2</v>
      </c>
      <c r="Y10" s="12">
        <v>-2.8315000000000035E-2</v>
      </c>
      <c r="Z10" s="13">
        <v>1.9414581279581678E-3</v>
      </c>
      <c r="AA10" s="20">
        <v>-2.9035100000000001E-2</v>
      </c>
      <c r="AB10" s="21">
        <v>7.510393769249139E-3</v>
      </c>
      <c r="AC10" s="12">
        <v>-2.99116E-2</v>
      </c>
      <c r="AD10" s="14">
        <v>4.9531285398514563E-3</v>
      </c>
      <c r="AE10" s="6"/>
    </row>
    <row r="11" spans="1:31" ht="15" x14ac:dyDescent="0.2">
      <c r="A11" s="5" t="s">
        <v>60</v>
      </c>
      <c r="B11" t="s">
        <v>3</v>
      </c>
      <c r="C11">
        <v>6</v>
      </c>
      <c r="D11" t="s">
        <v>4</v>
      </c>
      <c r="E11">
        <v>0.28449799999999997</v>
      </c>
      <c r="F11" t="s">
        <v>5</v>
      </c>
      <c r="G11">
        <v>3.3879800000000002E-4</v>
      </c>
      <c r="H11" t="s">
        <v>6</v>
      </c>
      <c r="I11" s="2">
        <v>9.6387500000000005E-5</v>
      </c>
      <c r="J11">
        <f t="shared" si="0"/>
        <v>1.625</v>
      </c>
      <c r="V11" s="6"/>
      <c r="W11" s="10">
        <f t="shared" si="1"/>
        <v>1.625</v>
      </c>
      <c r="X11" s="11">
        <v>-2.3928999999999978E-2</v>
      </c>
      <c r="Y11" s="12">
        <v>-2.3928999999999978E-2</v>
      </c>
      <c r="Z11" s="13">
        <v>2.1237343395377924E-3</v>
      </c>
      <c r="AA11" s="20">
        <v>-2.3611799999999999E-2</v>
      </c>
      <c r="AB11" s="21">
        <v>8.0557487861604715E-3</v>
      </c>
      <c r="AC11" s="12">
        <v>-2.5013000000000001E-2</v>
      </c>
      <c r="AD11" s="14">
        <v>5.6135950027052283E-3</v>
      </c>
      <c r="AE11" s="6"/>
    </row>
    <row r="12" spans="1:31" ht="15" x14ac:dyDescent="0.2">
      <c r="A12" s="5" t="s">
        <v>60</v>
      </c>
      <c r="B12" t="s">
        <v>3</v>
      </c>
      <c r="C12">
        <v>7</v>
      </c>
      <c r="D12" t="s">
        <v>4</v>
      </c>
      <c r="E12">
        <v>0.24776599999999999</v>
      </c>
      <c r="F12" t="s">
        <v>5</v>
      </c>
      <c r="G12">
        <v>3.6096899999999999E-4</v>
      </c>
      <c r="H12" t="s">
        <v>6</v>
      </c>
      <c r="I12" s="2">
        <v>8.9435600000000001E-5</v>
      </c>
      <c r="J12">
        <f t="shared" si="0"/>
        <v>1.875</v>
      </c>
      <c r="V12" s="6"/>
      <c r="W12" s="10">
        <f t="shared" si="1"/>
        <v>1.875</v>
      </c>
      <c r="X12" s="11">
        <v>-2.007500000000001E-2</v>
      </c>
      <c r="Y12" s="12">
        <v>-2.007500000000001E-2</v>
      </c>
      <c r="Z12" s="13">
        <v>2.3328963185877834E-3</v>
      </c>
      <c r="AA12" s="20">
        <v>-2.0494399999999999E-2</v>
      </c>
      <c r="AB12" s="21">
        <v>8.8452322363590883E-3</v>
      </c>
      <c r="AC12" s="12">
        <v>-2.0170199999999999E-2</v>
      </c>
      <c r="AD12" s="14">
        <v>6.3658257158301524E-3</v>
      </c>
      <c r="AE12" s="6"/>
    </row>
    <row r="13" spans="1:31" ht="15" x14ac:dyDescent="0.2">
      <c r="A13" s="5" t="s">
        <v>60</v>
      </c>
      <c r="B13" t="s">
        <v>3</v>
      </c>
      <c r="C13">
        <v>8</v>
      </c>
      <c r="D13" t="s">
        <v>4</v>
      </c>
      <c r="E13">
        <v>0.21562999999999999</v>
      </c>
      <c r="F13" t="s">
        <v>5</v>
      </c>
      <c r="G13">
        <v>3.9877599999999999E-4</v>
      </c>
      <c r="H13" t="s">
        <v>6</v>
      </c>
      <c r="I13" s="2">
        <v>8.5988000000000004E-5</v>
      </c>
      <c r="J13">
        <f t="shared" si="0"/>
        <v>2.125</v>
      </c>
      <c r="V13" s="6"/>
      <c r="W13" s="10">
        <f t="shared" si="1"/>
        <v>2.125</v>
      </c>
      <c r="X13" s="11">
        <v>-1.6751999999999989E-2</v>
      </c>
      <c r="Y13" s="12">
        <v>-1.6751999999999989E-2</v>
      </c>
      <c r="Z13" s="13">
        <v>2.5335002666295701E-3</v>
      </c>
      <c r="AA13" s="20">
        <v>-1.7326000000000001E-2</v>
      </c>
      <c r="AB13" s="21">
        <v>9.5283206974102145E-3</v>
      </c>
      <c r="AC13" s="12">
        <v>-1.5701099999999999E-2</v>
      </c>
      <c r="AD13" s="14">
        <v>7.0624840601887263E-3</v>
      </c>
      <c r="AE13" s="6"/>
    </row>
    <row r="14" spans="1:31" ht="15" x14ac:dyDescent="0.2">
      <c r="A14" s="5" t="s">
        <v>60</v>
      </c>
      <c r="B14" t="s">
        <v>3</v>
      </c>
      <c r="C14">
        <v>9</v>
      </c>
      <c r="D14" t="s">
        <v>4</v>
      </c>
      <c r="E14">
        <v>0.187441</v>
      </c>
      <c r="F14" t="s">
        <v>5</v>
      </c>
      <c r="G14">
        <v>4.2579500000000003E-4</v>
      </c>
      <c r="H14" t="s">
        <v>6</v>
      </c>
      <c r="I14" s="2">
        <v>7.98116E-5</v>
      </c>
      <c r="J14">
        <f t="shared" si="0"/>
        <v>2.375</v>
      </c>
      <c r="V14" s="6"/>
      <c r="W14" s="10">
        <f t="shared" si="1"/>
        <v>2.375</v>
      </c>
      <c r="X14" s="11">
        <v>-1.3686000000000004E-2</v>
      </c>
      <c r="Y14" s="12">
        <v>-1.3686000000000004E-2</v>
      </c>
      <c r="Z14" s="13">
        <v>2.7192999296090101E-3</v>
      </c>
      <c r="AA14" s="20">
        <v>-1.4618300000000001E-2</v>
      </c>
      <c r="AB14" s="21">
        <v>1.1341001685117638E-2</v>
      </c>
      <c r="AC14" s="12">
        <v>-1.2902E-2</v>
      </c>
      <c r="AD14" s="14">
        <v>7.884164160320813E-3</v>
      </c>
      <c r="AE14" s="6"/>
    </row>
    <row r="15" spans="1:31" ht="15" x14ac:dyDescent="0.2">
      <c r="A15" s="5" t="s">
        <v>60</v>
      </c>
      <c r="B15" t="s">
        <v>3</v>
      </c>
      <c r="C15">
        <v>10</v>
      </c>
      <c r="D15" t="s">
        <v>4</v>
      </c>
      <c r="E15">
        <v>0.16275800000000001</v>
      </c>
      <c r="F15" t="s">
        <v>5</v>
      </c>
      <c r="G15">
        <v>4.6864399999999999E-4</v>
      </c>
      <c r="H15" t="s">
        <v>6</v>
      </c>
      <c r="I15" s="2">
        <v>7.6275799999999999E-5</v>
      </c>
      <c r="J15">
        <f t="shared" si="0"/>
        <v>2.625</v>
      </c>
      <c r="V15" s="6"/>
      <c r="W15" s="10">
        <f t="shared" si="1"/>
        <v>2.625</v>
      </c>
      <c r="X15" s="11">
        <v>-1.0929999999999995E-2</v>
      </c>
      <c r="Y15" s="12">
        <v>-1.0929999999999995E-2</v>
      </c>
      <c r="Z15" s="13">
        <v>2.9445542852230724E-3</v>
      </c>
      <c r="AA15" s="20">
        <v>-1.1450699999999999E-2</v>
      </c>
      <c r="AB15" s="21">
        <v>1.1708808684653264E-2</v>
      </c>
      <c r="AC15" s="12">
        <v>-1.10232E-2</v>
      </c>
      <c r="AD15" s="14">
        <v>8.7865800493669485E-3</v>
      </c>
      <c r="AE15" s="6"/>
    </row>
    <row r="16" spans="1:31" ht="15" x14ac:dyDescent="0.2">
      <c r="A16" s="5" t="s">
        <v>60</v>
      </c>
      <c r="B16" t="s">
        <v>3</v>
      </c>
      <c r="C16">
        <v>11</v>
      </c>
      <c r="D16" t="s">
        <v>4</v>
      </c>
      <c r="E16">
        <v>0.140989</v>
      </c>
      <c r="F16" t="s">
        <v>5</v>
      </c>
      <c r="G16">
        <v>5.11058E-4</v>
      </c>
      <c r="H16" t="s">
        <v>6</v>
      </c>
      <c r="I16" s="2">
        <v>7.2053399999999997E-5</v>
      </c>
      <c r="J16">
        <f t="shared" si="0"/>
        <v>2.875</v>
      </c>
      <c r="V16" s="6"/>
      <c r="W16" s="10">
        <f t="shared" si="1"/>
        <v>2.875</v>
      </c>
      <c r="X16" s="11">
        <v>-8.531999999999984E-3</v>
      </c>
      <c r="Y16" s="12">
        <v>-8.531999999999984E-3</v>
      </c>
      <c r="Z16" s="13">
        <v>3.1714526667895055E-3</v>
      </c>
      <c r="AA16" s="20">
        <v>-7.9509300000000002E-3</v>
      </c>
      <c r="AB16" s="21">
        <v>1.1666761158278173E-2</v>
      </c>
      <c r="AC16" s="12">
        <v>-8.4408199999999999E-3</v>
      </c>
      <c r="AD16" s="14">
        <v>9.7435970121752431E-3</v>
      </c>
      <c r="AE16" s="6"/>
    </row>
    <row r="17" spans="1:31" ht="15" x14ac:dyDescent="0.2">
      <c r="A17" s="5" t="s">
        <v>60</v>
      </c>
      <c r="B17" t="s">
        <v>3</v>
      </c>
      <c r="C17">
        <v>12</v>
      </c>
      <c r="D17" t="s">
        <v>4</v>
      </c>
      <c r="E17">
        <v>0.121638</v>
      </c>
      <c r="F17" t="s">
        <v>5</v>
      </c>
      <c r="G17">
        <v>5.46507E-4</v>
      </c>
      <c r="H17" t="s">
        <v>6</v>
      </c>
      <c r="I17" s="2">
        <v>6.6475899999999998E-5</v>
      </c>
      <c r="J17">
        <f t="shared" si="0"/>
        <v>3.125</v>
      </c>
      <c r="V17" s="6"/>
      <c r="W17" s="10">
        <f t="shared" si="1"/>
        <v>3.125</v>
      </c>
      <c r="X17" s="11">
        <v>-6.5889999999999976E-3</v>
      </c>
      <c r="Y17" s="12">
        <v>-6.5889999999999976E-3</v>
      </c>
      <c r="Z17" s="13">
        <v>3.456748229339556E-3</v>
      </c>
      <c r="AA17" s="20">
        <v>-5.6734100000000003E-3</v>
      </c>
      <c r="AB17" s="21">
        <v>1.3288252017156098E-2</v>
      </c>
      <c r="AC17" s="12">
        <v>-5.1258600000000003E-3</v>
      </c>
      <c r="AD17" s="14">
        <v>1.0789936404121408E-2</v>
      </c>
      <c r="AE17" s="6"/>
    </row>
    <row r="18" spans="1:31" ht="15" x14ac:dyDescent="0.2">
      <c r="A18" s="5" t="s">
        <v>60</v>
      </c>
      <c r="B18" t="s">
        <v>3</v>
      </c>
      <c r="C18">
        <v>13</v>
      </c>
      <c r="D18" t="s">
        <v>4</v>
      </c>
      <c r="E18">
        <v>0.104501</v>
      </c>
      <c r="F18" t="s">
        <v>5</v>
      </c>
      <c r="G18">
        <v>5.8613199999999995E-4</v>
      </c>
      <c r="H18" t="s">
        <v>6</v>
      </c>
      <c r="I18" s="2">
        <v>6.1251699999999995E-5</v>
      </c>
      <c r="J18">
        <f t="shared" si="0"/>
        <v>3.375</v>
      </c>
      <c r="V18" s="6"/>
      <c r="W18" s="10">
        <f t="shared" si="1"/>
        <v>3.375</v>
      </c>
      <c r="X18" s="11">
        <v>-4.8600000000000032E-3</v>
      </c>
      <c r="Y18" s="12">
        <v>-4.8600000000000032E-3</v>
      </c>
      <c r="Z18" s="13">
        <v>3.7157634855168853E-3</v>
      </c>
      <c r="AA18" s="20">
        <v>-4.2310400000000001E-3</v>
      </c>
      <c r="AB18" s="21">
        <v>1.4271920842862747E-2</v>
      </c>
      <c r="AC18" s="12">
        <v>-3.7565699999999999E-3</v>
      </c>
      <c r="AD18" s="14">
        <v>1.170122773944747E-2</v>
      </c>
      <c r="AE18" s="6"/>
    </row>
    <row r="19" spans="1:31" ht="15" x14ac:dyDescent="0.2">
      <c r="A19" s="5" t="s">
        <v>60</v>
      </c>
      <c r="B19" t="s">
        <v>3</v>
      </c>
      <c r="C19">
        <v>14</v>
      </c>
      <c r="D19" t="s">
        <v>4</v>
      </c>
      <c r="E19">
        <v>8.9095099999999997E-2</v>
      </c>
      <c r="F19" t="s">
        <v>5</v>
      </c>
      <c r="G19">
        <v>6.3792000000000005E-4</v>
      </c>
      <c r="H19" t="s">
        <v>6</v>
      </c>
      <c r="I19" s="2">
        <v>5.6835500000000002E-5</v>
      </c>
      <c r="J19">
        <f t="shared" si="0"/>
        <v>3.625</v>
      </c>
      <c r="V19" s="6"/>
      <c r="W19" s="10">
        <f t="shared" si="1"/>
        <v>3.625</v>
      </c>
      <c r="X19" s="11">
        <v>-3.3341999999999955E-3</v>
      </c>
      <c r="Y19" s="12">
        <v>-3.3341999999999955E-3</v>
      </c>
      <c r="Z19" s="13">
        <v>3.9993134957536569E-3</v>
      </c>
      <c r="AA19" s="20">
        <v>-2.4258000000000001E-3</v>
      </c>
      <c r="AB19" s="21">
        <v>1.5220763836930563E-2</v>
      </c>
      <c r="AC19" s="12">
        <v>-3.34929E-3</v>
      </c>
      <c r="AD19" s="14">
        <v>1.3114025887491826E-2</v>
      </c>
      <c r="AE19" s="6"/>
    </row>
    <row r="20" spans="1:31" ht="15" x14ac:dyDescent="0.2">
      <c r="A20" s="5" t="s">
        <v>60</v>
      </c>
      <c r="B20" t="s">
        <v>3</v>
      </c>
      <c r="C20">
        <v>15</v>
      </c>
      <c r="D20" t="s">
        <v>4</v>
      </c>
      <c r="E20">
        <v>7.5242600000000007E-2</v>
      </c>
      <c r="F20" t="s">
        <v>5</v>
      </c>
      <c r="G20">
        <v>6.8296199999999996E-4</v>
      </c>
      <c r="H20" t="s">
        <v>6</v>
      </c>
      <c r="I20" s="2">
        <v>5.1387900000000003E-5</v>
      </c>
      <c r="J20">
        <f t="shared" si="0"/>
        <v>3.875</v>
      </c>
      <c r="V20" s="6"/>
      <c r="W20" s="10">
        <f t="shared" si="1"/>
        <v>3.875</v>
      </c>
      <c r="X20" s="11">
        <v>-2.0311999999999969E-3</v>
      </c>
      <c r="Y20" s="12">
        <v>-2.0311999999999969E-3</v>
      </c>
      <c r="Z20" s="13">
        <v>4.2694741818201133E-3</v>
      </c>
      <c r="AA20" s="20">
        <v>-2.79415E-3</v>
      </c>
      <c r="AB20" s="21">
        <v>1.633478250477377E-2</v>
      </c>
      <c r="AC20" s="12">
        <v>-3.0794300000000002E-3</v>
      </c>
      <c r="AD20" s="14">
        <v>1.4481843749751021E-2</v>
      </c>
      <c r="AE20" s="6"/>
    </row>
    <row r="21" spans="1:31" ht="15" x14ac:dyDescent="0.2">
      <c r="A21" s="5" t="s">
        <v>60</v>
      </c>
      <c r="B21" t="s">
        <v>3</v>
      </c>
      <c r="C21">
        <v>16</v>
      </c>
      <c r="D21" t="s">
        <v>4</v>
      </c>
      <c r="E21">
        <v>6.2629400000000002E-2</v>
      </c>
      <c r="F21" t="s">
        <v>5</v>
      </c>
      <c r="G21">
        <v>7.3411899999999998E-4</v>
      </c>
      <c r="H21" t="s">
        <v>6</v>
      </c>
      <c r="I21" s="2">
        <v>4.5977399999999998E-5</v>
      </c>
      <c r="J21">
        <f t="shared" si="0"/>
        <v>4.125</v>
      </c>
      <c r="V21" s="6"/>
      <c r="W21" s="10">
        <f t="shared" si="1"/>
        <v>4.125</v>
      </c>
      <c r="X21" s="11">
        <v>-9.7450000000000314E-4</v>
      </c>
      <c r="Y21" s="12">
        <v>-9.7450000000000314E-4</v>
      </c>
      <c r="Z21" s="13">
        <v>4.6791960915087321E-3</v>
      </c>
      <c r="AA21" s="20">
        <v>-1.7150500000000001E-3</v>
      </c>
      <c r="AB21" s="21">
        <v>1.7905887308572323E-2</v>
      </c>
      <c r="AC21" s="12">
        <v>-2.02338E-3</v>
      </c>
      <c r="AD21" s="14">
        <v>1.5689937422016857E-2</v>
      </c>
      <c r="AE21" s="6"/>
    </row>
    <row r="22" spans="1:31" ht="15" x14ac:dyDescent="0.2">
      <c r="A22" s="5" t="s">
        <v>60</v>
      </c>
      <c r="B22" t="s">
        <v>3</v>
      </c>
      <c r="C22">
        <v>17</v>
      </c>
      <c r="D22" t="s">
        <v>4</v>
      </c>
      <c r="E22">
        <v>5.09784E-2</v>
      </c>
      <c r="F22" t="s">
        <v>5</v>
      </c>
      <c r="G22">
        <v>7.9924100000000001E-4</v>
      </c>
      <c r="H22" t="s">
        <v>6</v>
      </c>
      <c r="I22" s="2">
        <v>4.0744100000000002E-5</v>
      </c>
      <c r="J22">
        <f t="shared" si="0"/>
        <v>4.375</v>
      </c>
      <c r="V22" s="6"/>
      <c r="W22" s="10">
        <f t="shared" si="1"/>
        <v>4.375</v>
      </c>
      <c r="X22" s="11">
        <v>-1.8450000000000411E-4</v>
      </c>
      <c r="Y22" s="12">
        <v>-1.8450000000000411E-4</v>
      </c>
      <c r="Z22" s="13">
        <v>4.9180382547004157E-3</v>
      </c>
      <c r="AA22" s="20">
        <v>6.1063199999999995E-4</v>
      </c>
      <c r="AB22" s="21">
        <v>1.8253189690183622E-2</v>
      </c>
      <c r="AC22" s="12">
        <v>-9.7038499999999996E-5</v>
      </c>
      <c r="AD22" s="14">
        <v>1.7176945156752454E-2</v>
      </c>
      <c r="AE22" s="6"/>
    </row>
    <row r="23" spans="1:31" ht="15" x14ac:dyDescent="0.2">
      <c r="A23" s="5" t="s">
        <v>60</v>
      </c>
      <c r="B23" t="s">
        <v>3</v>
      </c>
      <c r="C23">
        <v>18</v>
      </c>
      <c r="D23" t="s">
        <v>4</v>
      </c>
      <c r="E23">
        <v>3.9912499999999997E-2</v>
      </c>
      <c r="F23" t="s">
        <v>5</v>
      </c>
      <c r="G23">
        <v>8.3113499999999999E-4</v>
      </c>
      <c r="H23" t="s">
        <v>6</v>
      </c>
      <c r="I23" s="2">
        <v>3.3172600000000002E-5</v>
      </c>
      <c r="J23">
        <f t="shared" si="0"/>
        <v>4.625</v>
      </c>
      <c r="V23" s="6"/>
      <c r="W23" s="10">
        <f t="shared" si="1"/>
        <v>4.625</v>
      </c>
      <c r="X23" s="11">
        <v>2.7359999999999884E-4</v>
      </c>
      <c r="Y23" s="12">
        <v>2.7359999999999884E-4</v>
      </c>
      <c r="Z23" s="13">
        <v>5.3059449324188825E-3</v>
      </c>
      <c r="AA23" s="20">
        <v>1.2483399999999999E-3</v>
      </c>
      <c r="AB23" s="21">
        <v>2.0023663417960132E-2</v>
      </c>
      <c r="AC23" s="12">
        <v>1.2244900000000001E-4</v>
      </c>
      <c r="AD23" s="14">
        <v>1.8957631452292144E-2</v>
      </c>
      <c r="AE23" s="6"/>
    </row>
    <row r="24" spans="1:31" ht="16" thickBot="1" x14ac:dyDescent="0.25">
      <c r="A24" s="5" t="s">
        <v>60</v>
      </c>
      <c r="B24" t="s">
        <v>3</v>
      </c>
      <c r="C24">
        <v>19</v>
      </c>
      <c r="D24" t="s">
        <v>4</v>
      </c>
      <c r="E24">
        <v>2.8782100000000001E-2</v>
      </c>
      <c r="F24" t="s">
        <v>5</v>
      </c>
      <c r="G24">
        <v>8.5046299999999998E-4</v>
      </c>
      <c r="H24" t="s">
        <v>6</v>
      </c>
      <c r="I24" s="2">
        <v>2.4478099999999999E-5</v>
      </c>
      <c r="J24">
        <f t="shared" si="0"/>
        <v>4.875</v>
      </c>
      <c r="V24" s="6"/>
      <c r="W24" s="15">
        <f t="shared" si="1"/>
        <v>4.875</v>
      </c>
      <c r="X24" s="16">
        <v>-6.6199999999998899E-5</v>
      </c>
      <c r="Y24" s="17">
        <v>-6.6199999999998899E-5</v>
      </c>
      <c r="Z24" s="18">
        <v>5.5628759169766718E-3</v>
      </c>
      <c r="AA24" s="22">
        <v>7.8072700000000005E-4</v>
      </c>
      <c r="AB24" s="23">
        <v>2.0706915134026352E-2</v>
      </c>
      <c r="AC24" s="17">
        <v>-4.26062E-4</v>
      </c>
      <c r="AD24" s="19">
        <v>2.0160275353753084E-2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6" thickBot="1" x14ac:dyDescent="0.25">
      <c r="A27" s="5" t="s">
        <v>60</v>
      </c>
      <c r="B27" t="s">
        <v>3</v>
      </c>
      <c r="C27">
        <v>0</v>
      </c>
      <c r="D27" t="s">
        <v>4</v>
      </c>
      <c r="E27">
        <v>0.68333699999999997</v>
      </c>
      <c r="F27" t="s">
        <v>5</v>
      </c>
      <c r="G27">
        <v>8.1587599999999999E-4</v>
      </c>
      <c r="H27" t="s">
        <v>6</v>
      </c>
      <c r="I27" s="2">
        <v>5.5751800000000001E-4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56" x14ac:dyDescent="0.2">
      <c r="A28" s="5" t="s">
        <v>60</v>
      </c>
      <c r="B28" t="s">
        <v>3</v>
      </c>
      <c r="C28">
        <v>1</v>
      </c>
      <c r="D28" t="s">
        <v>4</v>
      </c>
      <c r="E28">
        <v>0.57807200000000003</v>
      </c>
      <c r="F28" t="s">
        <v>5</v>
      </c>
      <c r="G28">
        <v>1.11031E-3</v>
      </c>
      <c r="H28" t="s">
        <v>6</v>
      </c>
      <c r="I28" s="2">
        <v>6.4183700000000003E-4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ht="15" x14ac:dyDescent="0.2">
      <c r="A29" s="5" t="s">
        <v>60</v>
      </c>
      <c r="B29" t="s">
        <v>3</v>
      </c>
      <c r="C29">
        <v>2</v>
      </c>
      <c r="D29" t="s">
        <v>4</v>
      </c>
      <c r="E29">
        <v>0.49745200000000001</v>
      </c>
      <c r="F29" t="s">
        <v>5</v>
      </c>
      <c r="G29">
        <v>1.3424699999999999E-3</v>
      </c>
      <c r="H29" t="s">
        <v>6</v>
      </c>
      <c r="I29" s="2">
        <v>6.6781700000000002E-4</v>
      </c>
      <c r="V29" s="6"/>
      <c r="W29" s="10">
        <f>5/20/2</f>
        <v>0.125</v>
      </c>
      <c r="X29" s="11">
        <v>-2.5896999999999948E-2</v>
      </c>
      <c r="Y29" s="12">
        <f>C162-H50</f>
        <v>-2.4724999999999997E-2</v>
      </c>
      <c r="Z29" s="13">
        <v>7.0215771108743245E-4</v>
      </c>
      <c r="AA29" s="20">
        <v>-2.5335339999999998E-2</v>
      </c>
      <c r="AB29" s="24">
        <v>8.845839724599837E-5</v>
      </c>
      <c r="AC29" s="12">
        <v>-2.5348339999999997E-2</v>
      </c>
      <c r="AD29" s="26">
        <v>4.5723949978337994E-5</v>
      </c>
      <c r="AE29" s="6"/>
    </row>
    <row r="30" spans="1:31" ht="15" x14ac:dyDescent="0.2">
      <c r="A30" s="5" t="s">
        <v>60</v>
      </c>
      <c r="B30" t="s">
        <v>3</v>
      </c>
      <c r="C30">
        <v>3</v>
      </c>
      <c r="D30" t="s">
        <v>4</v>
      </c>
      <c r="E30">
        <v>0.43117899999999998</v>
      </c>
      <c r="F30" t="s">
        <v>5</v>
      </c>
      <c r="G30">
        <v>1.5345599999999999E-3</v>
      </c>
      <c r="H30" t="s">
        <v>6</v>
      </c>
      <c r="I30" s="2">
        <v>6.6167099999999996E-4</v>
      </c>
      <c r="V30" s="6"/>
      <c r="W30" s="10">
        <f t="shared" ref="W30:W48" si="2">W29+5/20</f>
        <v>0.375</v>
      </c>
      <c r="X30" s="11">
        <v>-3.9831999999999979E-2</v>
      </c>
      <c r="Y30" s="12">
        <f t="shared" ref="Y30:Y48" si="3">C163-H51</f>
        <v>-3.9683000000000024E-2</v>
      </c>
      <c r="Z30" s="13">
        <v>9.9168586909136199E-4</v>
      </c>
      <c r="AA30" s="20">
        <v>-3.9811200000000005E-2</v>
      </c>
      <c r="AB30" s="24">
        <v>1.4118729802855106E-4</v>
      </c>
      <c r="AC30" s="12">
        <v>-3.9883399999999999E-2</v>
      </c>
      <c r="AD30" s="26">
        <v>7.2161155051794648E-5</v>
      </c>
      <c r="AE30" s="6"/>
    </row>
    <row r="31" spans="1:31" ht="15" x14ac:dyDescent="0.2">
      <c r="A31" s="5" t="s">
        <v>60</v>
      </c>
      <c r="B31" t="s">
        <v>3</v>
      </c>
      <c r="C31">
        <v>4</v>
      </c>
      <c r="D31" t="s">
        <v>4</v>
      </c>
      <c r="E31">
        <v>0.37526799999999999</v>
      </c>
      <c r="F31" t="s">
        <v>5</v>
      </c>
      <c r="G31">
        <v>1.7554000000000001E-3</v>
      </c>
      <c r="H31" t="s">
        <v>6</v>
      </c>
      <c r="I31" s="2">
        <v>6.5874499999999997E-4</v>
      </c>
      <c r="V31" s="6"/>
      <c r="W31" s="10">
        <f t="shared" si="2"/>
        <v>0.625</v>
      </c>
      <c r="X31" s="11">
        <v>-4.0378999999999943E-2</v>
      </c>
      <c r="Y31" s="12">
        <f t="shared" si="3"/>
        <v>-4.0220999999999951E-2</v>
      </c>
      <c r="Z31" s="13">
        <v>1.1896628256603593E-3</v>
      </c>
      <c r="AA31" s="20">
        <v>-4.0374E-2</v>
      </c>
      <c r="AB31" s="24">
        <v>1.7955944588278537E-4</v>
      </c>
      <c r="AC31" s="12">
        <v>-4.0395300000000002E-2</v>
      </c>
      <c r="AD31" s="26">
        <v>9.2985158865815175E-5</v>
      </c>
      <c r="AE31" s="6"/>
    </row>
    <row r="32" spans="1:31" ht="15" x14ac:dyDescent="0.2">
      <c r="A32" s="5" t="s">
        <v>60</v>
      </c>
      <c r="B32" t="s">
        <v>3</v>
      </c>
      <c r="C32">
        <v>5</v>
      </c>
      <c r="D32" t="s">
        <v>4</v>
      </c>
      <c r="E32">
        <v>0.32712400000000003</v>
      </c>
      <c r="F32" t="s">
        <v>5</v>
      </c>
      <c r="G32">
        <v>1.9385800000000001E-3</v>
      </c>
      <c r="H32" t="s">
        <v>6</v>
      </c>
      <c r="I32" s="2">
        <v>6.3415399999999995E-4</v>
      </c>
      <c r="V32" s="6"/>
      <c r="W32" s="10">
        <f t="shared" si="2"/>
        <v>0.875</v>
      </c>
      <c r="X32" s="11">
        <v>-3.7314999999999987E-2</v>
      </c>
      <c r="Y32" s="12">
        <f t="shared" si="3"/>
        <v>-3.711749999999997E-2</v>
      </c>
      <c r="Z32" s="13">
        <v>1.389910851293653E-3</v>
      </c>
      <c r="AA32" s="20">
        <v>-3.7289000000000003E-2</v>
      </c>
      <c r="AB32" s="24">
        <v>2.0036739651471672E-4</v>
      </c>
      <c r="AC32" s="12">
        <v>-3.7292800000000001E-2</v>
      </c>
      <c r="AD32" s="26">
        <v>1.084248540844757E-4</v>
      </c>
      <c r="AE32" s="6"/>
    </row>
    <row r="33" spans="1:31" ht="15" x14ac:dyDescent="0.2">
      <c r="A33" s="5" t="s">
        <v>60</v>
      </c>
      <c r="B33" t="s">
        <v>3</v>
      </c>
      <c r="C33">
        <v>6</v>
      </c>
      <c r="D33" t="s">
        <v>4</v>
      </c>
      <c r="E33">
        <v>0.28481000000000001</v>
      </c>
      <c r="F33" t="s">
        <v>5</v>
      </c>
      <c r="G33">
        <v>2.1224299999999998E-3</v>
      </c>
      <c r="H33" t="s">
        <v>6</v>
      </c>
      <c r="I33" s="2">
        <v>6.0448700000000001E-4</v>
      </c>
      <c r="V33" s="6"/>
      <c r="W33" s="10">
        <f t="shared" si="2"/>
        <v>1.125</v>
      </c>
      <c r="X33" s="11">
        <v>-3.2982000000000011E-2</v>
      </c>
      <c r="Y33" s="12">
        <f t="shared" si="3"/>
        <v>-3.2891000000000004E-2</v>
      </c>
      <c r="Z33" s="13">
        <v>1.5555585182973005E-3</v>
      </c>
      <c r="AA33" s="20">
        <v>-3.3082600000000004E-2</v>
      </c>
      <c r="AB33" s="24">
        <v>2.1642170717919729E-4</v>
      </c>
      <c r="AC33" s="12">
        <v>-3.3085400000000001E-2</v>
      </c>
      <c r="AD33" s="26">
        <v>1.2711237560928784E-4</v>
      </c>
      <c r="AE33" s="6"/>
    </row>
    <row r="34" spans="1:31" ht="15" x14ac:dyDescent="0.2">
      <c r="A34" s="5" t="s">
        <v>60</v>
      </c>
      <c r="B34" t="s">
        <v>3</v>
      </c>
      <c r="C34">
        <v>7</v>
      </c>
      <c r="D34" t="s">
        <v>4</v>
      </c>
      <c r="E34">
        <v>0.24820800000000001</v>
      </c>
      <c r="F34" t="s">
        <v>5</v>
      </c>
      <c r="G34">
        <v>2.3299499999999999E-3</v>
      </c>
      <c r="H34" t="s">
        <v>6</v>
      </c>
      <c r="I34" s="2">
        <v>5.7831099999999997E-4</v>
      </c>
      <c r="V34" s="6"/>
      <c r="W34" s="10">
        <f t="shared" si="2"/>
        <v>1.375</v>
      </c>
      <c r="X34" s="11">
        <v>-2.8315000000000035E-2</v>
      </c>
      <c r="Y34" s="12">
        <f t="shared" si="3"/>
        <v>-2.8375200000000045E-2</v>
      </c>
      <c r="Z34" s="13">
        <v>1.7631996277224329E-3</v>
      </c>
      <c r="AA34" s="20">
        <v>-2.8672699999999999E-2</v>
      </c>
      <c r="AB34" s="24">
        <v>2.3368989523570437E-4</v>
      </c>
      <c r="AC34" s="12">
        <v>-2.85714E-2</v>
      </c>
      <c r="AD34" s="26">
        <v>1.413978165430844E-4</v>
      </c>
      <c r="AE34" s="6"/>
    </row>
    <row r="35" spans="1:31" ht="15" x14ac:dyDescent="0.2">
      <c r="A35" s="5" t="s">
        <v>60</v>
      </c>
      <c r="B35" t="s">
        <v>3</v>
      </c>
      <c r="C35">
        <v>8</v>
      </c>
      <c r="D35" t="s">
        <v>4</v>
      </c>
      <c r="E35">
        <v>0.21590500000000001</v>
      </c>
      <c r="F35" t="s">
        <v>5</v>
      </c>
      <c r="G35">
        <v>2.5305599999999998E-3</v>
      </c>
      <c r="H35" t="s">
        <v>6</v>
      </c>
      <c r="I35" s="2">
        <v>5.46362E-4</v>
      </c>
      <c r="V35" s="6"/>
      <c r="W35" s="10">
        <f t="shared" si="2"/>
        <v>1.625</v>
      </c>
      <c r="X35" s="11">
        <v>-2.3928999999999978E-2</v>
      </c>
      <c r="Y35" s="12">
        <f t="shared" si="3"/>
        <v>-2.4209599999999998E-2</v>
      </c>
      <c r="Z35" s="13">
        <v>1.9560734135767336E-3</v>
      </c>
      <c r="AA35" s="20">
        <v>-2.434095E-2</v>
      </c>
      <c r="AB35" s="24">
        <v>2.5488205906532604E-4</v>
      </c>
      <c r="AC35" s="12">
        <v>-2.4299950000000001E-2</v>
      </c>
      <c r="AD35" s="26">
        <v>1.5632882930359692E-4</v>
      </c>
      <c r="AE35" s="6"/>
    </row>
    <row r="36" spans="1:31" ht="15" x14ac:dyDescent="0.2">
      <c r="A36" s="5" t="s">
        <v>60</v>
      </c>
      <c r="B36" t="s">
        <v>3</v>
      </c>
      <c r="C36">
        <v>9</v>
      </c>
      <c r="D36" t="s">
        <v>4</v>
      </c>
      <c r="E36">
        <v>0.188388</v>
      </c>
      <c r="F36" t="s">
        <v>5</v>
      </c>
      <c r="G36">
        <v>2.7068299999999999E-3</v>
      </c>
      <c r="H36" t="s">
        <v>6</v>
      </c>
      <c r="I36" s="2">
        <v>5.0993399999999997E-4</v>
      </c>
      <c r="V36" s="6"/>
      <c r="W36" s="10">
        <f t="shared" si="2"/>
        <v>1.875</v>
      </c>
      <c r="X36" s="11">
        <v>-2.007500000000001E-2</v>
      </c>
      <c r="Y36" s="12">
        <f t="shared" si="3"/>
        <v>-2.0240100000000011E-2</v>
      </c>
      <c r="Z36" s="13">
        <v>2.1043026454855705E-3</v>
      </c>
      <c r="AA36" s="20">
        <v>-2.0422559999999999E-2</v>
      </c>
      <c r="AB36" s="24">
        <v>2.6989398694603342E-4</v>
      </c>
      <c r="AC36" s="12">
        <v>-2.0370760000000002E-2</v>
      </c>
      <c r="AD36" s="26">
        <v>1.7371094096670352E-4</v>
      </c>
      <c r="AE36" s="6"/>
    </row>
    <row r="37" spans="1:31" ht="15" x14ac:dyDescent="0.2">
      <c r="A37" s="5" t="s">
        <v>60</v>
      </c>
      <c r="B37" t="s">
        <v>3</v>
      </c>
      <c r="C37">
        <v>10</v>
      </c>
      <c r="D37" t="s">
        <v>4</v>
      </c>
      <c r="E37">
        <v>0.162942</v>
      </c>
      <c r="F37" t="s">
        <v>5</v>
      </c>
      <c r="G37">
        <v>2.9431000000000001E-3</v>
      </c>
      <c r="H37" t="s">
        <v>6</v>
      </c>
      <c r="I37" s="2">
        <v>4.7955600000000001E-4</v>
      </c>
      <c r="V37" s="6"/>
      <c r="W37" s="10">
        <f t="shared" si="2"/>
        <v>2.125</v>
      </c>
      <c r="X37" s="11">
        <v>-1.6751999999999989E-2</v>
      </c>
      <c r="Y37" s="12">
        <f t="shared" si="3"/>
        <v>-1.6718199999999989E-2</v>
      </c>
      <c r="Z37" s="13">
        <v>2.3341448146344851E-3</v>
      </c>
      <c r="AA37" s="20">
        <v>-1.6827849999999998E-2</v>
      </c>
      <c r="AB37" s="24">
        <v>2.8293663490297E-4</v>
      </c>
      <c r="AC37" s="12">
        <v>-1.6875350000000001E-2</v>
      </c>
      <c r="AD37" s="26">
        <v>1.9112424937979642E-4</v>
      </c>
      <c r="AE37" s="6"/>
    </row>
    <row r="38" spans="1:31" ht="15" x14ac:dyDescent="0.2">
      <c r="A38" s="5" t="s">
        <v>60</v>
      </c>
      <c r="B38" t="s">
        <v>3</v>
      </c>
      <c r="C38">
        <v>11</v>
      </c>
      <c r="D38" t="s">
        <v>4</v>
      </c>
      <c r="E38">
        <v>0.14122100000000001</v>
      </c>
      <c r="F38" t="s">
        <v>5</v>
      </c>
      <c r="G38">
        <v>3.1688799999999998E-3</v>
      </c>
      <c r="H38" t="s">
        <v>6</v>
      </c>
      <c r="I38" s="2">
        <v>4.4751099999999999E-4</v>
      </c>
      <c r="V38" s="6"/>
      <c r="W38" s="10">
        <f t="shared" si="2"/>
        <v>2.375</v>
      </c>
      <c r="X38" s="11">
        <v>-1.3686000000000004E-2</v>
      </c>
      <c r="Y38" s="12">
        <f t="shared" si="3"/>
        <v>-1.3658799999999999E-2</v>
      </c>
      <c r="Z38" s="13">
        <v>2.5345129156801264E-3</v>
      </c>
      <c r="AA38" s="20">
        <v>-1.3738026E-2</v>
      </c>
      <c r="AB38" s="24">
        <v>3.010857276935219E-4</v>
      </c>
      <c r="AC38" s="12">
        <v>-1.3786826E-2</v>
      </c>
      <c r="AD38" s="26">
        <v>2.0925641517885709E-4</v>
      </c>
      <c r="AE38" s="6"/>
    </row>
    <row r="39" spans="1:31" ht="15" x14ac:dyDescent="0.2">
      <c r="A39" s="5" t="s">
        <v>60</v>
      </c>
      <c r="B39" t="s">
        <v>3</v>
      </c>
      <c r="C39">
        <v>12</v>
      </c>
      <c r="D39" t="s">
        <v>4</v>
      </c>
      <c r="E39">
        <v>0.122331</v>
      </c>
      <c r="F39" t="s">
        <v>5</v>
      </c>
      <c r="G39">
        <v>3.4390900000000001E-3</v>
      </c>
      <c r="H39" t="s">
        <v>6</v>
      </c>
      <c r="I39" s="2">
        <v>4.2070699999999998E-4</v>
      </c>
      <c r="V39" s="6"/>
      <c r="W39" s="10">
        <f t="shared" si="2"/>
        <v>2.625</v>
      </c>
      <c r="X39" s="11">
        <v>-1.0929999999999995E-2</v>
      </c>
      <c r="Y39" s="12">
        <f t="shared" si="3"/>
        <v>-1.0885210000000006E-2</v>
      </c>
      <c r="Z39" s="13">
        <v>2.7707506969090394E-3</v>
      </c>
      <c r="AA39" s="20">
        <v>-1.1060076E-2</v>
      </c>
      <c r="AB39" s="24">
        <v>3.250457442497329E-4</v>
      </c>
      <c r="AC39" s="12">
        <v>-1.1089876E-2</v>
      </c>
      <c r="AD39" s="26">
        <v>2.2659859267355181E-4</v>
      </c>
      <c r="AE39" s="6"/>
    </row>
    <row r="40" spans="1:31" ht="15" x14ac:dyDescent="0.2">
      <c r="A40" s="5" t="s">
        <v>60</v>
      </c>
      <c r="B40" t="s">
        <v>3</v>
      </c>
      <c r="C40">
        <v>13</v>
      </c>
      <c r="D40" t="s">
        <v>4</v>
      </c>
      <c r="E40">
        <v>0.104459</v>
      </c>
      <c r="F40" t="s">
        <v>5</v>
      </c>
      <c r="G40">
        <v>3.7172500000000001E-3</v>
      </c>
      <c r="H40" t="s">
        <v>6</v>
      </c>
      <c r="I40" s="2">
        <v>3.8830100000000002E-4</v>
      </c>
      <c r="V40" s="6"/>
      <c r="W40" s="10">
        <f t="shared" si="2"/>
        <v>2.875</v>
      </c>
      <c r="X40" s="11">
        <v>-8.531999999999984E-3</v>
      </c>
      <c r="Y40" s="12">
        <f t="shared" si="3"/>
        <v>-8.5753199999999974E-3</v>
      </c>
      <c r="Z40" s="13">
        <v>3.034087848851218E-3</v>
      </c>
      <c r="AA40" s="20">
        <v>-8.7039083000000003E-3</v>
      </c>
      <c r="AB40" s="24">
        <v>3.4086006264793839E-4</v>
      </c>
      <c r="AC40" s="12">
        <v>-8.7280683000000008E-3</v>
      </c>
      <c r="AD40" s="26">
        <v>2.4281816506739612E-4</v>
      </c>
      <c r="AE40" s="6"/>
    </row>
    <row r="41" spans="1:31" ht="15" x14ac:dyDescent="0.2">
      <c r="A41" s="5" t="s">
        <v>60</v>
      </c>
      <c r="B41" t="s">
        <v>3</v>
      </c>
      <c r="C41">
        <v>14</v>
      </c>
      <c r="D41" t="s">
        <v>4</v>
      </c>
      <c r="E41">
        <v>8.9486300000000005E-2</v>
      </c>
      <c r="F41" t="s">
        <v>5</v>
      </c>
      <c r="G41">
        <v>3.9841599999999996E-3</v>
      </c>
      <c r="H41" t="s">
        <v>6</v>
      </c>
      <c r="I41" s="2">
        <v>3.56528E-4</v>
      </c>
      <c r="V41" s="6"/>
      <c r="W41" s="10">
        <f t="shared" si="2"/>
        <v>3.125</v>
      </c>
      <c r="X41" s="11">
        <v>-6.5889999999999976E-3</v>
      </c>
      <c r="Y41" s="12">
        <f t="shared" si="3"/>
        <v>-6.5228399999999881E-3</v>
      </c>
      <c r="Z41" s="13">
        <v>3.2143197541616682E-3</v>
      </c>
      <c r="AA41" s="20">
        <v>-6.6885709999999999E-3</v>
      </c>
      <c r="AB41" s="24">
        <v>3.8177657633970389E-4</v>
      </c>
      <c r="AC41" s="12">
        <v>-6.7312309999999998E-3</v>
      </c>
      <c r="AD41" s="26">
        <v>2.7447866169293215E-4</v>
      </c>
      <c r="AE41" s="6"/>
    </row>
    <row r="42" spans="1:31" ht="15" x14ac:dyDescent="0.2">
      <c r="A42" s="5" t="s">
        <v>60</v>
      </c>
      <c r="B42" t="s">
        <v>3</v>
      </c>
      <c r="C42">
        <v>15</v>
      </c>
      <c r="D42" t="s">
        <v>4</v>
      </c>
      <c r="E42">
        <v>7.5619099999999995E-2</v>
      </c>
      <c r="F42" t="s">
        <v>5</v>
      </c>
      <c r="G42">
        <v>4.2518699999999996E-3</v>
      </c>
      <c r="H42" t="s">
        <v>6</v>
      </c>
      <c r="I42" s="2">
        <v>3.2152299999999999E-4</v>
      </c>
      <c r="V42" s="6"/>
      <c r="W42" s="10">
        <f t="shared" si="2"/>
        <v>3.375</v>
      </c>
      <c r="X42" s="11">
        <v>-4.8600000000000032E-3</v>
      </c>
      <c r="Y42" s="12">
        <f t="shared" si="3"/>
        <v>-4.7976099999999938E-3</v>
      </c>
      <c r="Z42" s="13">
        <v>3.5225691620175883E-3</v>
      </c>
      <c r="AA42" s="20">
        <v>-4.9928509999999995E-3</v>
      </c>
      <c r="AB42" s="24">
        <v>3.943129730815973E-4</v>
      </c>
      <c r="AC42" s="12">
        <v>-4.9620309999999996E-3</v>
      </c>
      <c r="AD42" s="26">
        <v>3.013990296743572E-4</v>
      </c>
      <c r="AE42" s="6"/>
    </row>
    <row r="43" spans="1:31" ht="15" x14ac:dyDescent="0.2">
      <c r="A43" s="5" t="s">
        <v>60</v>
      </c>
      <c r="B43" t="s">
        <v>3</v>
      </c>
      <c r="C43">
        <v>16</v>
      </c>
      <c r="D43" t="s">
        <v>4</v>
      </c>
      <c r="E43">
        <v>6.3298900000000005E-2</v>
      </c>
      <c r="F43" t="s">
        <v>5</v>
      </c>
      <c r="G43">
        <v>4.63299E-3</v>
      </c>
      <c r="H43" t="s">
        <v>6</v>
      </c>
      <c r="I43" s="2">
        <v>2.9326299999999999E-4</v>
      </c>
      <c r="V43" s="6"/>
      <c r="W43" s="10">
        <f t="shared" si="2"/>
        <v>3.625</v>
      </c>
      <c r="X43" s="11">
        <v>-3.3341999999999955E-3</v>
      </c>
      <c r="Y43" s="12">
        <f t="shared" si="3"/>
        <v>-3.2943299999999981E-3</v>
      </c>
      <c r="Z43" s="13">
        <v>3.7372640562305308E-3</v>
      </c>
      <c r="AA43" s="20">
        <v>-3.4961750000000002E-3</v>
      </c>
      <c r="AB43" s="24">
        <v>4.3495316178953264E-4</v>
      </c>
      <c r="AC43" s="12">
        <v>-3.4785949999999997E-3</v>
      </c>
      <c r="AD43" s="26">
        <v>3.3144694230784335E-4</v>
      </c>
      <c r="AE43" s="6"/>
    </row>
    <row r="44" spans="1:31" ht="15" x14ac:dyDescent="0.2">
      <c r="A44" s="5" t="s">
        <v>60</v>
      </c>
      <c r="B44" t="s">
        <v>3</v>
      </c>
      <c r="C44">
        <v>17</v>
      </c>
      <c r="D44" t="s">
        <v>4</v>
      </c>
      <c r="E44">
        <v>5.11227E-2</v>
      </c>
      <c r="F44" t="s">
        <v>5</v>
      </c>
      <c r="G44">
        <v>4.9032399999999997E-3</v>
      </c>
      <c r="H44" t="s">
        <v>6</v>
      </c>
      <c r="I44" s="2">
        <v>2.5066699999999999E-4</v>
      </c>
      <c r="V44" s="6"/>
      <c r="W44" s="10">
        <f t="shared" si="2"/>
        <v>3.875</v>
      </c>
      <c r="X44" s="11">
        <v>-2.0311999999999969E-3</v>
      </c>
      <c r="Y44" s="12">
        <f t="shared" si="3"/>
        <v>-2.1032299999999976E-3</v>
      </c>
      <c r="Z44" s="13">
        <v>3.9012367974462009E-3</v>
      </c>
      <c r="AA44" s="20">
        <v>-2.1833870000000002E-3</v>
      </c>
      <c r="AB44" s="24">
        <v>4.5675723766854258E-4</v>
      </c>
      <c r="AC44" s="12">
        <v>-2.193717E-3</v>
      </c>
      <c r="AD44" s="26">
        <v>3.71137497775783E-4</v>
      </c>
      <c r="AE44" s="6"/>
    </row>
    <row r="45" spans="1:31" ht="15" x14ac:dyDescent="0.2">
      <c r="A45" s="5" t="s">
        <v>60</v>
      </c>
      <c r="B45" t="s">
        <v>3</v>
      </c>
      <c r="C45">
        <v>18</v>
      </c>
      <c r="D45" t="s">
        <v>4</v>
      </c>
      <c r="E45">
        <v>3.9969499999999998E-2</v>
      </c>
      <c r="F45" t="s">
        <v>5</v>
      </c>
      <c r="G45">
        <v>5.2957600000000001E-3</v>
      </c>
      <c r="H45" t="s">
        <v>6</v>
      </c>
      <c r="I45" s="2">
        <v>2.11669E-4</v>
      </c>
      <c r="V45" s="6"/>
      <c r="W45" s="10">
        <f t="shared" si="2"/>
        <v>4.125</v>
      </c>
      <c r="X45" s="11">
        <v>-9.7450000000000314E-4</v>
      </c>
      <c r="Y45" s="12">
        <f t="shared" si="3"/>
        <v>-1.076790000000008E-3</v>
      </c>
      <c r="Z45" s="13">
        <v>4.2521117277075906E-3</v>
      </c>
      <c r="AA45" s="20">
        <v>-1.0681639999999999E-3</v>
      </c>
      <c r="AB45" s="24">
        <v>4.9937932597034164E-4</v>
      </c>
      <c r="AC45" s="12">
        <v>-1.098164E-3</v>
      </c>
      <c r="AD45" s="26">
        <v>4.0814024361056768E-4</v>
      </c>
      <c r="AE45" s="6"/>
    </row>
    <row r="46" spans="1:31" ht="15" x14ac:dyDescent="0.2">
      <c r="A46" s="5" t="s">
        <v>60</v>
      </c>
      <c r="B46" t="s">
        <v>3</v>
      </c>
      <c r="C46">
        <v>19</v>
      </c>
      <c r="D46" t="s">
        <v>4</v>
      </c>
      <c r="E46">
        <v>2.87321E-2</v>
      </c>
      <c r="F46" t="s">
        <v>5</v>
      </c>
      <c r="G46">
        <v>5.5688700000000001E-3</v>
      </c>
      <c r="H46" t="s">
        <v>6</v>
      </c>
      <c r="I46" s="2">
        <v>1.6000500000000001E-4</v>
      </c>
      <c r="V46" s="6"/>
      <c r="W46" s="10">
        <f t="shared" si="2"/>
        <v>4.375</v>
      </c>
      <c r="X46" s="11">
        <v>-1.8450000000000411E-4</v>
      </c>
      <c r="Y46" s="12">
        <f t="shared" si="3"/>
        <v>-2.2666000000000353E-4</v>
      </c>
      <c r="Z46" s="13">
        <v>4.6548189189878535E-3</v>
      </c>
      <c r="AA46" s="20">
        <v>-2.5046000000000009E-4</v>
      </c>
      <c r="AB46" s="24">
        <v>5.3896984239408747E-4</v>
      </c>
      <c r="AC46" s="12">
        <v>-2.5531000000000013E-4</v>
      </c>
      <c r="AD46" s="26">
        <v>4.5679031723266543E-4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2.7359999999999884E-4</v>
      </c>
      <c r="Y47" s="12">
        <f t="shared" si="3"/>
        <v>2.9659400000000419E-4</v>
      </c>
      <c r="Z47" s="13">
        <v>4.9645299402398431E-3</v>
      </c>
      <c r="AA47" s="20">
        <v>2.3189099999999991E-4</v>
      </c>
      <c r="AB47" s="24">
        <v>5.9483666225484304E-4</v>
      </c>
      <c r="AC47" s="12">
        <v>2.4047499999999998E-4</v>
      </c>
      <c r="AD47" s="26">
        <v>5.0935256487386201E-4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-6.6199999999998899E-5</v>
      </c>
      <c r="Y48" s="17">
        <f t="shared" si="3"/>
        <v>-6.4816999999998265E-5</v>
      </c>
      <c r="Z48" s="18">
        <v>5.1231095504641376E-3</v>
      </c>
      <c r="AA48" s="22">
        <v>-1.5741900000000001E-4</v>
      </c>
      <c r="AB48" s="25">
        <v>5.9939157945972262E-4</v>
      </c>
      <c r="AC48" s="17">
        <v>-1.3774299999999996E-4</v>
      </c>
      <c r="AD48" s="27">
        <v>5.1651427180753051E-4</v>
      </c>
      <c r="AE48" s="6"/>
    </row>
    <row r="49" spans="1:31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0.113257</v>
      </c>
      <c r="G50" t="s">
        <v>14</v>
      </c>
      <c r="H50">
        <v>0.709121</v>
      </c>
      <c r="I50">
        <f>E5-H50</f>
        <v>-2.5824999999999987E-2</v>
      </c>
      <c r="J50" s="3">
        <f>I27/E5</f>
        <v>8.1592457734276213E-4</v>
      </c>
    </row>
    <row r="51" spans="1:31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5.8164399999999998E-2</v>
      </c>
      <c r="G51" t="s">
        <v>14</v>
      </c>
      <c r="H51">
        <v>0.61788399999999999</v>
      </c>
      <c r="I51">
        <f t="shared" ref="I51:I69" si="4">E6-H51</f>
        <v>-3.9851999999999999E-2</v>
      </c>
      <c r="J51" s="3">
        <f t="shared" ref="J51:J69" si="5">I28/E6</f>
        <v>1.1103831621778726E-3</v>
      </c>
    </row>
    <row r="52" spans="1:31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5.0745100000000001E-2</v>
      </c>
      <c r="G52" t="s">
        <v>14</v>
      </c>
      <c r="H52">
        <v>0.53825199999999995</v>
      </c>
      <c r="I52">
        <f t="shared" si="4"/>
        <v>-4.0480999999999934E-2</v>
      </c>
      <c r="J52" s="3">
        <f t="shared" si="5"/>
        <v>1.3416149193102853E-3</v>
      </c>
    </row>
    <row r="53" spans="1:31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4.42788E-2</v>
      </c>
      <c r="G53" t="s">
        <v>14</v>
      </c>
      <c r="H53">
        <v>0.46872900000000001</v>
      </c>
      <c r="I53">
        <f t="shared" si="4"/>
        <v>-3.7312000000000012E-2</v>
      </c>
      <c r="J53" s="3">
        <f t="shared" si="5"/>
        <v>1.5337156393929771E-3</v>
      </c>
    </row>
    <row r="54" spans="1:31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3.8644199999999997E-2</v>
      </c>
      <c r="G54" t="s">
        <v>14</v>
      </c>
      <c r="H54">
        <v>0.40800999999999998</v>
      </c>
      <c r="I54">
        <f t="shared" si="4"/>
        <v>-3.2924999999999982E-2</v>
      </c>
      <c r="J54" s="3">
        <f t="shared" si="5"/>
        <v>1.7562552488102697E-3</v>
      </c>
    </row>
    <row r="55" spans="1:31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3.3735399999999999E-2</v>
      </c>
      <c r="G55" t="s">
        <v>14</v>
      </c>
      <c r="H55">
        <v>0.35495300000000002</v>
      </c>
      <c r="I55">
        <f t="shared" si="4"/>
        <v>-2.8328999999999993E-2</v>
      </c>
      <c r="J55" s="3">
        <f t="shared" si="5"/>
        <v>1.9415413441755654E-3</v>
      </c>
    </row>
    <row r="56" spans="1:31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2.9460199999999999E-2</v>
      </c>
      <c r="G56" t="s">
        <v>14</v>
      </c>
      <c r="H56">
        <v>0.30856299999999998</v>
      </c>
      <c r="I56">
        <f t="shared" si="4"/>
        <v>-2.4065000000000003E-2</v>
      </c>
      <c r="J56" s="3">
        <f t="shared" si="5"/>
        <v>2.1247495588721187E-3</v>
      </c>
    </row>
    <row r="57" spans="1:31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2.5738299999999999E-2</v>
      </c>
      <c r="G57" t="s">
        <v>14</v>
      </c>
      <c r="H57">
        <v>0.26796900000000001</v>
      </c>
      <c r="I57">
        <f t="shared" si="4"/>
        <v>-2.0203000000000026E-2</v>
      </c>
      <c r="J57" s="3">
        <f t="shared" si="5"/>
        <v>2.33410153128355E-3</v>
      </c>
    </row>
    <row r="58" spans="1:31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2.24998E-2</v>
      </c>
      <c r="G58" t="s">
        <v>14</v>
      </c>
      <c r="H58">
        <v>0.232407</v>
      </c>
      <c r="I58">
        <f t="shared" si="4"/>
        <v>-1.6777000000000014E-2</v>
      </c>
      <c r="J58" s="3">
        <f t="shared" si="5"/>
        <v>2.5337939989797339E-3</v>
      </c>
    </row>
    <row r="59" spans="1:31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1.9683900000000001E-2</v>
      </c>
      <c r="G59" t="s">
        <v>14</v>
      </c>
      <c r="H59">
        <v>0.20121</v>
      </c>
      <c r="I59">
        <f t="shared" si="4"/>
        <v>-1.3769000000000003E-2</v>
      </c>
      <c r="J59" s="3">
        <f t="shared" si="5"/>
        <v>2.7205040519416774E-3</v>
      </c>
    </row>
    <row r="60" spans="1:31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1.7237700000000002E-2</v>
      </c>
      <c r="G60" t="s">
        <v>14</v>
      </c>
      <c r="H60">
        <v>0.173792</v>
      </c>
      <c r="I60">
        <f t="shared" si="4"/>
        <v>-1.1033999999999988E-2</v>
      </c>
      <c r="J60" s="3">
        <f t="shared" si="5"/>
        <v>2.9464358126789466E-3</v>
      </c>
    </row>
    <row r="61" spans="1:31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1.5115200000000001E-2</v>
      </c>
      <c r="G61" t="s">
        <v>14</v>
      </c>
      <c r="H61">
        <v>0.14963799999999999</v>
      </c>
      <c r="I61">
        <f t="shared" si="4"/>
        <v>-8.64899999999999E-3</v>
      </c>
      <c r="J61" s="3">
        <f t="shared" si="5"/>
        <v>3.174084503046337E-3</v>
      </c>
    </row>
    <row r="62" spans="1:31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1.32766E-2</v>
      </c>
      <c r="G62" t="s">
        <v>14</v>
      </c>
      <c r="H62">
        <v>0.12829499999999999</v>
      </c>
      <c r="I62">
        <f t="shared" si="4"/>
        <v>-6.6569999999999963E-3</v>
      </c>
      <c r="J62" s="3">
        <f t="shared" si="5"/>
        <v>3.4586806754468174E-3</v>
      </c>
    </row>
    <row r="63" spans="1:31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1.1687400000000001E-2</v>
      </c>
      <c r="G63" t="s">
        <v>14</v>
      </c>
      <c r="H63">
        <v>0.109361</v>
      </c>
      <c r="I63">
        <f t="shared" si="4"/>
        <v>-4.8600000000000032E-3</v>
      </c>
      <c r="J63" s="3">
        <f t="shared" si="5"/>
        <v>3.7157634855168853E-3</v>
      </c>
    </row>
    <row r="64" spans="1:31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1.0317700000000001E-2</v>
      </c>
      <c r="G64" t="s">
        <v>14</v>
      </c>
      <c r="H64">
        <v>9.2481499999999994E-2</v>
      </c>
      <c r="I64">
        <f t="shared" si="4"/>
        <v>-3.3863999999999977E-3</v>
      </c>
      <c r="J64" s="3">
        <f t="shared" si="5"/>
        <v>4.0016566567633912E-3</v>
      </c>
    </row>
    <row r="65" spans="1:10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9.1417600000000005E-3</v>
      </c>
      <c r="G65" t="s">
        <v>14</v>
      </c>
      <c r="H65">
        <v>7.7338599999999993E-2</v>
      </c>
      <c r="I65">
        <f t="shared" si="4"/>
        <v>-2.0959999999999868E-3</v>
      </c>
      <c r="J65" s="3">
        <f t="shared" si="5"/>
        <v>4.2731511138636886E-3</v>
      </c>
    </row>
    <row r="66" spans="1:10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8.1375100000000006E-3</v>
      </c>
      <c r="G66" t="s">
        <v>14</v>
      </c>
      <c r="H66">
        <v>6.3648300000000005E-2</v>
      </c>
      <c r="I66">
        <f t="shared" si="4"/>
        <v>-1.0189000000000031E-3</v>
      </c>
      <c r="J66" s="3">
        <f t="shared" si="5"/>
        <v>4.6825133244131345E-3</v>
      </c>
    </row>
    <row r="67" spans="1:10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7.2861100000000002E-3</v>
      </c>
      <c r="G67" t="s">
        <v>14</v>
      </c>
      <c r="H67">
        <v>5.1153400000000002E-2</v>
      </c>
      <c r="I67">
        <f t="shared" si="4"/>
        <v>-1.7500000000000154E-4</v>
      </c>
      <c r="J67" s="3">
        <f t="shared" si="5"/>
        <v>4.9171217613734443E-3</v>
      </c>
    </row>
    <row r="68" spans="1:10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6.5715399999999998E-3</v>
      </c>
      <c r="G68" t="s">
        <v>14</v>
      </c>
      <c r="H68">
        <v>3.96192E-2</v>
      </c>
      <c r="I68">
        <f t="shared" si="4"/>
        <v>2.9329999999999634E-4</v>
      </c>
      <c r="J68" s="3">
        <f t="shared" si="5"/>
        <v>5.3033260256811782E-3</v>
      </c>
    </row>
    <row r="69" spans="1:10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1.06255E-2</v>
      </c>
      <c r="G69" t="s">
        <v>14</v>
      </c>
      <c r="H69">
        <v>2.8829199999999999E-2</v>
      </c>
      <c r="I69">
        <f t="shared" si="4"/>
        <v>-4.7099999999997838E-5</v>
      </c>
      <c r="J69" s="3">
        <f t="shared" si="5"/>
        <v>5.5591843541645675E-3</v>
      </c>
    </row>
    <row r="70" spans="1:10" x14ac:dyDescent="0.15">
      <c r="J70" t="s">
        <v>8</v>
      </c>
    </row>
    <row r="71" spans="1:10" x14ac:dyDescent="0.15">
      <c r="E71" t="s">
        <v>8</v>
      </c>
      <c r="F71">
        <v>1</v>
      </c>
      <c r="G71">
        <f>2*0.9</f>
        <v>1.8</v>
      </c>
      <c r="J71" t="s">
        <v>15</v>
      </c>
    </row>
    <row r="72" spans="1:10" x14ac:dyDescent="0.15">
      <c r="A72" t="s">
        <v>16</v>
      </c>
      <c r="E72" t="s">
        <v>17</v>
      </c>
      <c r="J72" t="s">
        <v>11</v>
      </c>
    </row>
    <row r="73" spans="1:10" ht="15" x14ac:dyDescent="0.2">
      <c r="A73" s="5" t="s">
        <v>60</v>
      </c>
      <c r="B73" t="s">
        <v>3</v>
      </c>
      <c r="C73">
        <v>0</v>
      </c>
      <c r="D73" t="s">
        <v>4</v>
      </c>
      <c r="E73">
        <v>-2.5480200000000001E-2</v>
      </c>
      <c r="F73" t="s">
        <v>5</v>
      </c>
      <c r="G73">
        <v>-7.0812399999999999E-3</v>
      </c>
      <c r="H73" t="s">
        <v>6</v>
      </c>
      <c r="I73" s="2">
        <v>1.8043099999999999E-4</v>
      </c>
      <c r="J73" s="3">
        <f t="shared" ref="J73:J92" si="6">I73/E5</f>
        <v>2.6405979253500678E-4</v>
      </c>
    </row>
    <row r="74" spans="1:10" ht="15" x14ac:dyDescent="0.2">
      <c r="A74" s="5" t="s">
        <v>60</v>
      </c>
      <c r="B74" t="s">
        <v>3</v>
      </c>
      <c r="C74">
        <v>1</v>
      </c>
      <c r="D74" t="s">
        <v>4</v>
      </c>
      <c r="E74">
        <v>-3.94464E-2</v>
      </c>
      <c r="F74" t="s">
        <v>5</v>
      </c>
      <c r="G74">
        <v>-5.5704200000000004E-3</v>
      </c>
      <c r="H74" t="s">
        <v>6</v>
      </c>
      <c r="I74" s="2">
        <v>2.1973300000000001E-4</v>
      </c>
      <c r="J74" s="3">
        <f t="shared" si="6"/>
        <v>3.8013985384892189E-4</v>
      </c>
    </row>
    <row r="75" spans="1:10" ht="15" x14ac:dyDescent="0.2">
      <c r="A75" s="5" t="s">
        <v>60</v>
      </c>
      <c r="B75" t="s">
        <v>3</v>
      </c>
      <c r="C75">
        <v>2</v>
      </c>
      <c r="D75" t="s">
        <v>4</v>
      </c>
      <c r="E75">
        <v>-4.0166500000000001E-2</v>
      </c>
      <c r="F75" t="s">
        <v>5</v>
      </c>
      <c r="G75">
        <v>-5.9071999999999996E-3</v>
      </c>
      <c r="H75" t="s">
        <v>6</v>
      </c>
      <c r="I75" s="2">
        <v>2.3727199999999999E-4</v>
      </c>
      <c r="J75" s="3">
        <f t="shared" si="6"/>
        <v>4.7666899035902046E-4</v>
      </c>
    </row>
    <row r="76" spans="1:10" ht="15" x14ac:dyDescent="0.2">
      <c r="A76" s="5" t="s">
        <v>60</v>
      </c>
      <c r="B76" t="s">
        <v>3</v>
      </c>
      <c r="C76">
        <v>3</v>
      </c>
      <c r="D76" t="s">
        <v>4</v>
      </c>
      <c r="E76">
        <v>-3.6793899999999997E-2</v>
      </c>
      <c r="F76" t="s">
        <v>5</v>
      </c>
      <c r="G76">
        <v>-6.7500800000000003E-3</v>
      </c>
      <c r="H76" t="s">
        <v>6</v>
      </c>
      <c r="I76" s="2">
        <v>2.4836200000000002E-4</v>
      </c>
      <c r="J76" s="3">
        <f t="shared" si="6"/>
        <v>5.7568895059768161E-4</v>
      </c>
    </row>
    <row r="77" spans="1:10" ht="15" x14ac:dyDescent="0.2">
      <c r="A77" s="5" t="s">
        <v>60</v>
      </c>
      <c r="B77" t="s">
        <v>3</v>
      </c>
      <c r="C77">
        <v>4</v>
      </c>
      <c r="D77" t="s">
        <v>4</v>
      </c>
      <c r="E77">
        <v>-3.3127499999999997E-2</v>
      </c>
      <c r="F77" t="s">
        <v>5</v>
      </c>
      <c r="G77">
        <v>-7.6805500000000004E-3</v>
      </c>
      <c r="H77" t="s">
        <v>6</v>
      </c>
      <c r="I77" s="2">
        <v>2.5443800000000001E-4</v>
      </c>
      <c r="J77" s="3">
        <f t="shared" si="6"/>
        <v>6.783475745497687E-4</v>
      </c>
    </row>
    <row r="78" spans="1:10" ht="15" x14ac:dyDescent="0.2">
      <c r="A78" s="5" t="s">
        <v>60</v>
      </c>
      <c r="B78" t="s">
        <v>3</v>
      </c>
      <c r="C78">
        <v>5</v>
      </c>
      <c r="D78" t="s">
        <v>4</v>
      </c>
      <c r="E78">
        <v>-2.8591700000000001E-2</v>
      </c>
      <c r="F78" t="s">
        <v>5</v>
      </c>
      <c r="G78">
        <v>-8.9901300000000007E-3</v>
      </c>
      <c r="H78" t="s">
        <v>6</v>
      </c>
      <c r="I78" s="2">
        <v>2.5704299999999999E-4</v>
      </c>
      <c r="J78" s="3">
        <f t="shared" si="6"/>
        <v>7.8696911433330052E-4</v>
      </c>
    </row>
    <row r="79" spans="1:10" ht="15" x14ac:dyDescent="0.2">
      <c r="A79" s="5" t="s">
        <v>60</v>
      </c>
      <c r="B79" t="s">
        <v>3</v>
      </c>
      <c r="C79">
        <v>6</v>
      </c>
      <c r="D79" t="s">
        <v>4</v>
      </c>
      <c r="E79">
        <v>-2.4242199999999998E-2</v>
      </c>
      <c r="F79" t="s">
        <v>5</v>
      </c>
      <c r="G79">
        <v>-1.0336400000000001E-2</v>
      </c>
      <c r="H79" t="s">
        <v>6</v>
      </c>
      <c r="I79" s="2">
        <v>2.50578E-4</v>
      </c>
      <c r="J79" s="3">
        <f t="shared" si="6"/>
        <v>8.807724483124663E-4</v>
      </c>
    </row>
    <row r="80" spans="1:10" ht="15" x14ac:dyDescent="0.2">
      <c r="A80" s="5" t="s">
        <v>60</v>
      </c>
      <c r="B80" t="s">
        <v>3</v>
      </c>
      <c r="C80">
        <v>7</v>
      </c>
      <c r="D80" t="s">
        <v>4</v>
      </c>
      <c r="E80">
        <v>-2.0316600000000001E-2</v>
      </c>
      <c r="F80" t="s">
        <v>5</v>
      </c>
      <c r="G80">
        <v>-1.2089000000000001E-2</v>
      </c>
      <c r="H80" t="s">
        <v>6</v>
      </c>
      <c r="I80" s="2">
        <v>2.4560700000000001E-4</v>
      </c>
      <c r="J80" s="3">
        <f t="shared" si="6"/>
        <v>9.9128613288344651E-4</v>
      </c>
    </row>
    <row r="81" spans="1:14" ht="15" x14ac:dyDescent="0.2">
      <c r="A81" s="5" t="s">
        <v>60</v>
      </c>
      <c r="B81" t="s">
        <v>3</v>
      </c>
      <c r="C81">
        <v>8</v>
      </c>
      <c r="D81" t="s">
        <v>4</v>
      </c>
      <c r="E81" s="2">
        <v>-1.69763E-2</v>
      </c>
      <c r="F81" t="s">
        <v>5</v>
      </c>
      <c r="G81">
        <v>-1.4172000000000001E-2</v>
      </c>
      <c r="H81" t="s">
        <v>6</v>
      </c>
      <c r="I81" s="2">
        <v>2.4058799999999999E-4</v>
      </c>
      <c r="J81" s="3">
        <f t="shared" si="6"/>
        <v>1.1157445624449288E-3</v>
      </c>
    </row>
    <row r="82" spans="1:14" ht="15" x14ac:dyDescent="0.2">
      <c r="A82" s="5" t="s">
        <v>60</v>
      </c>
      <c r="B82" t="s">
        <v>3</v>
      </c>
      <c r="C82">
        <v>9</v>
      </c>
      <c r="D82" t="s">
        <v>4</v>
      </c>
      <c r="E82">
        <v>-1.38782E-2</v>
      </c>
      <c r="F82" t="s">
        <v>5</v>
      </c>
      <c r="G82">
        <v>-1.6812000000000001E-2</v>
      </c>
      <c r="H82" t="s">
        <v>6</v>
      </c>
      <c r="I82" s="2">
        <v>2.3332E-4</v>
      </c>
      <c r="J82" s="3">
        <f t="shared" si="6"/>
        <v>1.244765019392769E-3</v>
      </c>
    </row>
    <row r="83" spans="1:14" ht="15" x14ac:dyDescent="0.2">
      <c r="A83" s="5" t="s">
        <v>60</v>
      </c>
      <c r="B83" t="s">
        <v>3</v>
      </c>
      <c r="C83">
        <v>10</v>
      </c>
      <c r="D83" t="s">
        <v>4</v>
      </c>
      <c r="E83">
        <v>-1.0788000000000001E-2</v>
      </c>
      <c r="F83" t="s">
        <v>5</v>
      </c>
      <c r="G83">
        <v>-2.08554E-2</v>
      </c>
      <c r="H83" t="s">
        <v>6</v>
      </c>
      <c r="I83" s="2">
        <v>2.2498700000000001E-4</v>
      </c>
      <c r="J83" s="3">
        <f t="shared" si="6"/>
        <v>1.3823406529940155E-3</v>
      </c>
    </row>
    <row r="84" spans="1:14" ht="15" x14ac:dyDescent="0.2">
      <c r="A84" s="5" t="s">
        <v>60</v>
      </c>
      <c r="B84" t="s">
        <v>3</v>
      </c>
      <c r="C84">
        <v>11</v>
      </c>
      <c r="D84" t="s">
        <v>4</v>
      </c>
      <c r="E84">
        <v>-8.77468E-3</v>
      </c>
      <c r="F84" t="s">
        <v>5</v>
      </c>
      <c r="G84">
        <v>-2.4650399999999999E-2</v>
      </c>
      <c r="H84" t="s">
        <v>6</v>
      </c>
      <c r="I84" s="2">
        <v>2.1629900000000001E-4</v>
      </c>
      <c r="J84" s="3">
        <f t="shared" si="6"/>
        <v>1.5341551468554286E-3</v>
      </c>
    </row>
    <row r="85" spans="1:14" ht="15" x14ac:dyDescent="0.2">
      <c r="A85" s="5" t="s">
        <v>60</v>
      </c>
      <c r="B85" t="s">
        <v>3</v>
      </c>
      <c r="C85">
        <v>12</v>
      </c>
      <c r="D85" t="s">
        <v>4</v>
      </c>
      <c r="E85">
        <v>-6.6265400000000002E-3</v>
      </c>
      <c r="F85" t="s">
        <v>5</v>
      </c>
      <c r="G85">
        <v>-3.06664E-2</v>
      </c>
      <c r="H85" t="s">
        <v>6</v>
      </c>
      <c r="I85" s="2">
        <v>2.0321200000000001E-4</v>
      </c>
      <c r="J85" s="3">
        <f t="shared" si="6"/>
        <v>1.6706292441506768E-3</v>
      </c>
    </row>
    <row r="86" spans="1:14" ht="15" x14ac:dyDescent="0.2">
      <c r="A86" s="5" t="s">
        <v>60</v>
      </c>
      <c r="B86" t="s">
        <v>3</v>
      </c>
      <c r="C86">
        <v>13</v>
      </c>
      <c r="D86" t="s">
        <v>4</v>
      </c>
      <c r="E86">
        <v>-4.8184999999999999E-3</v>
      </c>
      <c r="F86" t="s">
        <v>5</v>
      </c>
      <c r="G86">
        <v>-4.0564299999999998E-2</v>
      </c>
      <c r="H86" t="s">
        <v>6</v>
      </c>
      <c r="I86" s="2">
        <v>1.9545899999999999E-4</v>
      </c>
      <c r="J86" s="3">
        <f t="shared" si="6"/>
        <v>1.8704031540368034E-3</v>
      </c>
    </row>
    <row r="87" spans="1:14" ht="15" x14ac:dyDescent="0.2">
      <c r="A87" s="5" t="s">
        <v>60</v>
      </c>
      <c r="B87" t="s">
        <v>3</v>
      </c>
      <c r="C87">
        <v>14</v>
      </c>
      <c r="D87" t="s">
        <v>4</v>
      </c>
      <c r="E87">
        <v>-3.45927E-3</v>
      </c>
      <c r="F87" t="s">
        <v>5</v>
      </c>
      <c r="G87">
        <v>-5.2945800000000001E-2</v>
      </c>
      <c r="H87" t="s">
        <v>6</v>
      </c>
      <c r="I87" s="2">
        <v>1.8315399999999999E-4</v>
      </c>
      <c r="J87" s="3">
        <f t="shared" si="6"/>
        <v>2.0557135016403818E-3</v>
      </c>
    </row>
    <row r="88" spans="1:14" ht="15" x14ac:dyDescent="0.2">
      <c r="A88" s="5" t="s">
        <v>60</v>
      </c>
      <c r="B88" t="s">
        <v>3</v>
      </c>
      <c r="C88">
        <v>15</v>
      </c>
      <c r="D88" t="s">
        <v>4</v>
      </c>
      <c r="E88">
        <v>-2.2390499999999998E-3</v>
      </c>
      <c r="F88" t="s">
        <v>5</v>
      </c>
      <c r="G88">
        <v>-7.4955400000000005E-2</v>
      </c>
      <c r="H88" t="s">
        <v>6</v>
      </c>
      <c r="I88" s="2">
        <v>1.6782799999999999E-4</v>
      </c>
      <c r="J88" s="3">
        <f t="shared" si="6"/>
        <v>2.2304917692902689E-3</v>
      </c>
    </row>
    <row r="89" spans="1:14" ht="15" x14ac:dyDescent="0.2">
      <c r="A89" s="5" t="s">
        <v>60</v>
      </c>
      <c r="B89" t="s">
        <v>3</v>
      </c>
      <c r="C89">
        <v>16</v>
      </c>
      <c r="D89" t="s">
        <v>4</v>
      </c>
      <c r="E89">
        <v>-1.1657E-3</v>
      </c>
      <c r="F89" t="s">
        <v>5</v>
      </c>
      <c r="G89">
        <v>-0.13413700000000001</v>
      </c>
      <c r="H89" t="s">
        <v>6</v>
      </c>
      <c r="I89" s="2">
        <v>1.5636299999999999E-4</v>
      </c>
      <c r="J89" s="3">
        <f t="shared" si="6"/>
        <v>2.4966389586999075E-3</v>
      </c>
    </row>
    <row r="90" spans="1:14" ht="15" x14ac:dyDescent="0.2">
      <c r="A90" s="5" t="s">
        <v>60</v>
      </c>
      <c r="B90" t="s">
        <v>3</v>
      </c>
      <c r="C90">
        <v>17</v>
      </c>
      <c r="D90" t="s">
        <v>4</v>
      </c>
      <c r="E90" s="2">
        <v>-3.7169200000000003E-5</v>
      </c>
      <c r="F90" t="s">
        <v>5</v>
      </c>
      <c r="G90">
        <v>-3.7185800000000002</v>
      </c>
      <c r="H90" t="s">
        <v>6</v>
      </c>
      <c r="I90" s="2">
        <v>1.3821699999999999E-4</v>
      </c>
      <c r="J90" s="3">
        <f t="shared" si="6"/>
        <v>2.7112855640820423E-3</v>
      </c>
    </row>
    <row r="91" spans="1:14" ht="15" x14ac:dyDescent="0.2">
      <c r="A91" s="5" t="s">
        <v>60</v>
      </c>
      <c r="B91" t="s">
        <v>3</v>
      </c>
      <c r="C91">
        <v>18</v>
      </c>
      <c r="D91" t="s">
        <v>4</v>
      </c>
      <c r="E91">
        <v>5.1935000000000002E-4</v>
      </c>
      <c r="F91" t="s">
        <v>5</v>
      </c>
      <c r="G91">
        <v>0.22831599999999999</v>
      </c>
      <c r="H91" t="s">
        <v>6</v>
      </c>
      <c r="I91" s="2">
        <v>1.18576E-4</v>
      </c>
      <c r="J91" s="3">
        <f t="shared" si="6"/>
        <v>2.9708988412151583E-3</v>
      </c>
    </row>
    <row r="92" spans="1:14" ht="15" x14ac:dyDescent="0.2">
      <c r="A92" s="5" t="s">
        <v>60</v>
      </c>
      <c r="B92" t="s">
        <v>3</v>
      </c>
      <c r="C92">
        <v>19</v>
      </c>
      <c r="D92" t="s">
        <v>4</v>
      </c>
      <c r="E92" s="2">
        <v>-1.6486499999999999E-5</v>
      </c>
      <c r="F92" t="s">
        <v>5</v>
      </c>
      <c r="G92">
        <v>-5.6120200000000002</v>
      </c>
      <c r="H92" t="s">
        <v>6</v>
      </c>
      <c r="I92" s="2">
        <v>9.2522500000000001E-5</v>
      </c>
      <c r="J92" s="3">
        <f t="shared" si="6"/>
        <v>3.2145847592774677E-3</v>
      </c>
    </row>
    <row r="93" spans="1:14" x14ac:dyDescent="0.15">
      <c r="J93" s="3"/>
    </row>
    <row r="94" spans="1:14" x14ac:dyDescent="0.15">
      <c r="A94" t="s">
        <v>18</v>
      </c>
      <c r="J94" s="3"/>
    </row>
    <row r="95" spans="1:1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-2.5480200000000001E-2</v>
      </c>
      <c r="M95">
        <f>E73*20</f>
        <v>-0.50960400000000006</v>
      </c>
      <c r="N95">
        <f>M95/I50</f>
        <v>19.732971926427894</v>
      </c>
    </row>
    <row r="96" spans="1:1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7">$F$71*E74</f>
        <v>-3.94464E-2</v>
      </c>
      <c r="M96">
        <f t="shared" ref="M96:M114" si="8">E74*20</f>
        <v>-0.78892799999999996</v>
      </c>
      <c r="N96">
        <f t="shared" ref="N96:N114" si="9">M96/I51</f>
        <v>19.796446853357423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7"/>
        <v>-4.0166500000000001E-2</v>
      </c>
      <c r="M97">
        <f t="shared" si="8"/>
        <v>-0.80332999999999999</v>
      </c>
      <c r="N97">
        <f t="shared" si="9"/>
        <v>19.844618462982666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7"/>
        <v>-3.6793899999999997E-2</v>
      </c>
      <c r="M98">
        <f t="shared" si="8"/>
        <v>-0.73587799999999992</v>
      </c>
      <c r="N98">
        <f t="shared" si="9"/>
        <v>19.722287735849047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7"/>
        <v>-3.3127499999999997E-2</v>
      </c>
      <c r="M99">
        <f t="shared" si="8"/>
        <v>-0.66254999999999997</v>
      </c>
      <c r="N99">
        <f t="shared" si="9"/>
        <v>20.123006833712996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7"/>
        <v>-2.8591700000000001E-2</v>
      </c>
      <c r="M100">
        <f t="shared" si="8"/>
        <v>-0.57183400000000006</v>
      </c>
      <c r="N100">
        <f t="shared" si="9"/>
        <v>20.185463659147878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7"/>
        <v>-2.4242199999999998E-2</v>
      </c>
      <c r="M101">
        <f t="shared" si="8"/>
        <v>-0.48484399999999994</v>
      </c>
      <c r="N101">
        <f t="shared" si="9"/>
        <v>20.147267816330764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7"/>
        <v>-2.0316600000000001E-2</v>
      </c>
      <c r="M102">
        <f t="shared" si="8"/>
        <v>-0.40633200000000003</v>
      </c>
      <c r="N102">
        <f t="shared" si="9"/>
        <v>20.112458545760507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7"/>
        <v>-1.69763E-2</v>
      </c>
      <c r="M103">
        <f t="shared" si="8"/>
        <v>-0.33952599999999999</v>
      </c>
      <c r="N103">
        <f t="shared" si="9"/>
        <v>20.237587172915283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7"/>
        <v>-1.38782E-2</v>
      </c>
      <c r="M104">
        <f t="shared" si="8"/>
        <v>-0.27756400000000003</v>
      </c>
      <c r="N104">
        <f t="shared" si="9"/>
        <v>20.158617183528214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7"/>
        <v>-1.0788000000000001E-2</v>
      </c>
      <c r="M105">
        <f t="shared" si="8"/>
        <v>-0.21576000000000001</v>
      </c>
      <c r="N105">
        <f t="shared" si="9"/>
        <v>19.554105492115301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7"/>
        <v>-8.77468E-3</v>
      </c>
      <c r="M106">
        <f t="shared" si="8"/>
        <v>-0.1754936</v>
      </c>
      <c r="N106">
        <f t="shared" si="9"/>
        <v>20.29062319343279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7"/>
        <v>-6.6265400000000002E-3</v>
      </c>
      <c r="M107">
        <f t="shared" si="8"/>
        <v>-0.1325308</v>
      </c>
      <c r="N107">
        <f t="shared" si="9"/>
        <v>19.908487306594573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7"/>
        <v>-4.8184999999999999E-3</v>
      </c>
      <c r="M108">
        <f t="shared" si="8"/>
        <v>-9.6369999999999997E-2</v>
      </c>
      <c r="N108">
        <f t="shared" si="9"/>
        <v>19.829218106995871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7"/>
        <v>-3.45927E-3</v>
      </c>
      <c r="M109">
        <f t="shared" si="8"/>
        <v>-6.9185399999999994E-2</v>
      </c>
      <c r="N109">
        <f t="shared" si="9"/>
        <v>20.430368532955363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7"/>
        <v>-2.2390499999999998E-3</v>
      </c>
      <c r="M110">
        <f t="shared" si="8"/>
        <v>-4.4780999999999994E-2</v>
      </c>
      <c r="N110">
        <f t="shared" si="9"/>
        <v>21.364980916030667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7"/>
        <v>-1.1657E-3</v>
      </c>
      <c r="M111">
        <f t="shared" si="8"/>
        <v>-2.3314000000000001E-2</v>
      </c>
      <c r="N111">
        <f t="shared" si="9"/>
        <v>22.881538914515584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7"/>
        <v>-3.7169200000000003E-5</v>
      </c>
      <c r="M112">
        <f t="shared" si="8"/>
        <v>-7.4338400000000004E-4</v>
      </c>
      <c r="N112">
        <f t="shared" si="9"/>
        <v>4.2479085714285345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7"/>
        <v>5.1935000000000002E-4</v>
      </c>
      <c r="M113">
        <f t="shared" si="8"/>
        <v>1.0387E-2</v>
      </c>
      <c r="N113">
        <f t="shared" si="9"/>
        <v>35.414251619502657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7"/>
        <v>-1.6486499999999999E-5</v>
      </c>
      <c r="M114">
        <f t="shared" si="8"/>
        <v>-3.2972999999999998E-4</v>
      </c>
      <c r="N114">
        <f t="shared" si="9"/>
        <v>7.00063694267548</v>
      </c>
    </row>
    <row r="116" spans="1:14" x14ac:dyDescent="0.15">
      <c r="A116" t="s">
        <v>21</v>
      </c>
    </row>
    <row r="117" spans="1:14" ht="15" x14ac:dyDescent="0.2">
      <c r="A117" s="5" t="s">
        <v>60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0">G117*0.5/4/PI()</f>
        <v>1.3982557525338465E-2</v>
      </c>
    </row>
    <row r="118" spans="1:14" ht="15" x14ac:dyDescent="0.2">
      <c r="A118" s="5" t="s">
        <v>60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0"/>
        <v>8.202447879598557E-3</v>
      </c>
    </row>
    <row r="119" spans="1:14" ht="15" x14ac:dyDescent="0.2">
      <c r="A119" s="5" t="s">
        <v>60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0"/>
        <v>5.3190775643384607E-3</v>
      </c>
    </row>
    <row r="120" spans="1:14" ht="15" x14ac:dyDescent="0.2">
      <c r="A120" s="5" t="s">
        <v>60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0"/>
        <v>3.5868948468299319E-3</v>
      </c>
    </row>
    <row r="121" spans="1:14" ht="15" x14ac:dyDescent="0.2">
      <c r="A121" s="5" t="s">
        <v>60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0"/>
        <v>2.4764111257741185E-3</v>
      </c>
    </row>
    <row r="122" spans="1:14" ht="15" x14ac:dyDescent="0.2">
      <c r="A122" s="5" t="s">
        <v>60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0"/>
        <v>1.7374069785155207E-3</v>
      </c>
    </row>
    <row r="123" spans="1:14" ht="15" x14ac:dyDescent="0.2">
      <c r="A123" s="5" t="s">
        <v>60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0"/>
        <v>1.2334667244564982E-3</v>
      </c>
    </row>
    <row r="124" spans="1:14" ht="15" x14ac:dyDescent="0.2">
      <c r="A124" s="5" t="s">
        <v>60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0"/>
        <v>8.8378342011571757E-4</v>
      </c>
    </row>
    <row r="125" spans="1:14" ht="15" x14ac:dyDescent="0.2">
      <c r="A125" s="5" t="s">
        <v>60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0"/>
        <v>6.3792484290093492E-4</v>
      </c>
    </row>
    <row r="126" spans="1:14" ht="15" x14ac:dyDescent="0.2">
      <c r="A126" s="5" t="s">
        <v>60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0"/>
        <v>4.6326820835188893E-4</v>
      </c>
    </row>
    <row r="127" spans="1:14" ht="15" x14ac:dyDescent="0.2">
      <c r="A127" s="5" t="s">
        <v>60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0"/>
        <v>3.3815610969999236E-4</v>
      </c>
    </row>
    <row r="128" spans="1:14" ht="15" x14ac:dyDescent="0.2">
      <c r="A128" s="5" t="s">
        <v>60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0"/>
        <v>2.4791088020595262E-4</v>
      </c>
    </row>
    <row r="129" spans="1:10" ht="15" x14ac:dyDescent="0.2">
      <c r="A129" s="5" t="s">
        <v>60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0"/>
        <v>1.8243771971680869E-4</v>
      </c>
    </row>
    <row r="130" spans="1:10" ht="15" x14ac:dyDescent="0.2">
      <c r="A130" s="5" t="s">
        <v>60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0"/>
        <v>1.3470038819846789E-4</v>
      </c>
    </row>
    <row r="131" spans="1:10" ht="15" x14ac:dyDescent="0.2">
      <c r="A131" s="5" t="s">
        <v>60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0"/>
        <v>9.9745188047194923E-5</v>
      </c>
    </row>
    <row r="132" spans="1:10" ht="15" x14ac:dyDescent="0.2">
      <c r="A132" s="5" t="s">
        <v>60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0"/>
        <v>7.4053601358585721E-5</v>
      </c>
    </row>
    <row r="133" spans="1:10" ht="15" x14ac:dyDescent="0.2">
      <c r="A133" s="5" t="s">
        <v>60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0"/>
        <v>5.5107796932926496E-5</v>
      </c>
    </row>
    <row r="134" spans="1:10" ht="15" x14ac:dyDescent="0.2">
      <c r="A134" s="5" t="s">
        <v>60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0"/>
        <v>4.1095397855758293E-5</v>
      </c>
    </row>
    <row r="135" spans="1:10" ht="15" x14ac:dyDescent="0.2">
      <c r="A135" s="5" t="s">
        <v>60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0"/>
        <v>3.0704728663589268E-5</v>
      </c>
    </row>
    <row r="136" spans="1:10" ht="15" x14ac:dyDescent="0.2">
      <c r="A136" s="5" t="s">
        <v>60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0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ht="15" x14ac:dyDescent="0.2">
      <c r="A140" s="5" t="s">
        <v>60</v>
      </c>
      <c r="B140" t="s">
        <v>3</v>
      </c>
      <c r="C140">
        <v>0</v>
      </c>
      <c r="D140" t="s">
        <v>4</v>
      </c>
      <c r="E140">
        <v>0.33297599999999999</v>
      </c>
      <c r="F140" t="s">
        <v>5</v>
      </c>
      <c r="G140">
        <v>2.2542999999999999E-4</v>
      </c>
      <c r="H140" t="s">
        <v>6</v>
      </c>
      <c r="I140" s="2">
        <v>7.5062799999999996E-5</v>
      </c>
      <c r="J140" s="3">
        <f t="shared" ref="J140:J159" si="11">I140/E5</f>
        <v>1.0985400177960941E-4</v>
      </c>
    </row>
    <row r="141" spans="1:10" ht="15" x14ac:dyDescent="0.2">
      <c r="A141" s="5" t="s">
        <v>60</v>
      </c>
      <c r="B141" t="s">
        <v>3</v>
      </c>
      <c r="C141">
        <v>1</v>
      </c>
      <c r="D141" t="s">
        <v>4</v>
      </c>
      <c r="E141">
        <v>0.37205100000000002</v>
      </c>
      <c r="F141" t="s">
        <v>5</v>
      </c>
      <c r="G141">
        <v>2.39681E-4</v>
      </c>
      <c r="H141" t="s">
        <v>6</v>
      </c>
      <c r="I141" s="2">
        <v>8.9173599999999996E-5</v>
      </c>
      <c r="J141" s="3">
        <f t="shared" si="11"/>
        <v>1.5427104381764332E-4</v>
      </c>
    </row>
    <row r="142" spans="1:10" ht="15" x14ac:dyDescent="0.2">
      <c r="A142" s="5" t="s">
        <v>60</v>
      </c>
      <c r="B142" t="s">
        <v>3</v>
      </c>
      <c r="C142">
        <v>2</v>
      </c>
      <c r="D142" t="s">
        <v>4</v>
      </c>
      <c r="E142">
        <v>0.36434800000000001</v>
      </c>
      <c r="F142" t="s">
        <v>5</v>
      </c>
      <c r="G142">
        <v>2.5614399999999998E-4</v>
      </c>
      <c r="H142" t="s">
        <v>6</v>
      </c>
      <c r="I142" s="2">
        <v>9.3325499999999999E-5</v>
      </c>
      <c r="J142" s="3">
        <f t="shared" si="11"/>
        <v>1.8748681622673879E-4</v>
      </c>
    </row>
    <row r="143" spans="1:10" ht="15" x14ac:dyDescent="0.2">
      <c r="A143" s="5" t="s">
        <v>60</v>
      </c>
      <c r="B143" t="s">
        <v>3</v>
      </c>
      <c r="C143">
        <v>3</v>
      </c>
      <c r="D143" t="s">
        <v>4</v>
      </c>
      <c r="E143">
        <v>0.34146300000000002</v>
      </c>
      <c r="F143" t="s">
        <v>5</v>
      </c>
      <c r="G143">
        <v>2.7699700000000002E-4</v>
      </c>
      <c r="H143" t="s">
        <v>6</v>
      </c>
      <c r="I143" s="2">
        <v>9.4584299999999995E-5</v>
      </c>
      <c r="J143" s="3">
        <f t="shared" si="11"/>
        <v>2.1924101275564011E-4</v>
      </c>
    </row>
    <row r="144" spans="1:10" ht="15" x14ac:dyDescent="0.2">
      <c r="A144" s="5" t="s">
        <v>60</v>
      </c>
      <c r="B144" t="s">
        <v>3</v>
      </c>
      <c r="C144">
        <v>4</v>
      </c>
      <c r="D144" t="s">
        <v>4</v>
      </c>
      <c r="E144">
        <v>0.31287999999999999</v>
      </c>
      <c r="F144" t="s">
        <v>5</v>
      </c>
      <c r="G144">
        <v>3.0057599999999999E-4</v>
      </c>
      <c r="H144" t="s">
        <v>6</v>
      </c>
      <c r="I144" s="2">
        <v>9.4044199999999997E-5</v>
      </c>
      <c r="J144" s="3">
        <f t="shared" si="11"/>
        <v>2.5072770172094325E-4</v>
      </c>
    </row>
    <row r="145" spans="1:10" ht="15" x14ac:dyDescent="0.2">
      <c r="A145" s="5" t="s">
        <v>60</v>
      </c>
      <c r="B145" t="s">
        <v>3</v>
      </c>
      <c r="C145">
        <v>5</v>
      </c>
      <c r="D145" t="s">
        <v>4</v>
      </c>
      <c r="E145">
        <v>0.282912</v>
      </c>
      <c r="F145" t="s">
        <v>5</v>
      </c>
      <c r="G145">
        <v>3.1707600000000001E-4</v>
      </c>
      <c r="H145" t="s">
        <v>6</v>
      </c>
      <c r="I145" s="2">
        <v>8.9704500000000001E-5</v>
      </c>
      <c r="J145" s="3">
        <f t="shared" si="11"/>
        <v>2.7464148378563731E-4</v>
      </c>
    </row>
    <row r="146" spans="1:10" ht="15" x14ac:dyDescent="0.2">
      <c r="A146" s="5" t="s">
        <v>60</v>
      </c>
      <c r="B146" t="s">
        <v>3</v>
      </c>
      <c r="C146">
        <v>6</v>
      </c>
      <c r="D146" t="s">
        <v>4</v>
      </c>
      <c r="E146">
        <v>0.25335299999999999</v>
      </c>
      <c r="F146" t="s">
        <v>5</v>
      </c>
      <c r="G146">
        <v>3.4148799999999998E-4</v>
      </c>
      <c r="H146" t="s">
        <v>6</v>
      </c>
      <c r="I146" s="2">
        <v>8.6516999999999999E-5</v>
      </c>
      <c r="J146" s="3">
        <f t="shared" si="11"/>
        <v>3.0410407103037632E-4</v>
      </c>
    </row>
    <row r="147" spans="1:10" ht="15" x14ac:dyDescent="0.2">
      <c r="A147" s="5" t="s">
        <v>60</v>
      </c>
      <c r="B147" t="s">
        <v>3</v>
      </c>
      <c r="C147">
        <v>7</v>
      </c>
      <c r="D147" t="s">
        <v>4</v>
      </c>
      <c r="E147">
        <v>0.225517</v>
      </c>
      <c r="F147" t="s">
        <v>5</v>
      </c>
      <c r="G147">
        <v>3.6796600000000001E-4</v>
      </c>
      <c r="H147" t="s">
        <v>6</v>
      </c>
      <c r="I147" s="2">
        <v>8.2982699999999994E-5</v>
      </c>
      <c r="J147" s="3">
        <f t="shared" si="11"/>
        <v>3.3492367798648726E-4</v>
      </c>
    </row>
    <row r="148" spans="1:10" ht="15" x14ac:dyDescent="0.2">
      <c r="A148" s="5" t="s">
        <v>60</v>
      </c>
      <c r="B148" t="s">
        <v>3</v>
      </c>
      <c r="C148">
        <v>8</v>
      </c>
      <c r="D148" t="s">
        <v>4</v>
      </c>
      <c r="E148">
        <v>0.199656</v>
      </c>
      <c r="F148" t="s">
        <v>5</v>
      </c>
      <c r="G148">
        <v>3.9328399999999998E-4</v>
      </c>
      <c r="H148" t="s">
        <v>6</v>
      </c>
      <c r="I148" s="2">
        <v>7.8521400000000003E-5</v>
      </c>
      <c r="J148" s="3">
        <f t="shared" si="11"/>
        <v>3.6414877336177713E-4</v>
      </c>
    </row>
    <row r="149" spans="1:10" ht="15" x14ac:dyDescent="0.2">
      <c r="A149" s="5" t="s">
        <v>60</v>
      </c>
      <c r="B149" t="s">
        <v>3</v>
      </c>
      <c r="C149">
        <v>9</v>
      </c>
      <c r="D149" t="s">
        <v>4</v>
      </c>
      <c r="E149">
        <v>0.17590800000000001</v>
      </c>
      <c r="F149" t="s">
        <v>5</v>
      </c>
      <c r="G149">
        <v>4.2578800000000002E-4</v>
      </c>
      <c r="H149" t="s">
        <v>6</v>
      </c>
      <c r="I149" s="2">
        <v>7.4899600000000004E-5</v>
      </c>
      <c r="J149" s="3">
        <f t="shared" si="11"/>
        <v>3.9959027107196399E-4</v>
      </c>
    </row>
    <row r="150" spans="1:10" ht="15" x14ac:dyDescent="0.2">
      <c r="A150" s="5" t="s">
        <v>60</v>
      </c>
      <c r="B150" t="s">
        <v>3</v>
      </c>
      <c r="C150">
        <v>10</v>
      </c>
      <c r="D150" t="s">
        <v>4</v>
      </c>
      <c r="E150">
        <v>0.15440799999999999</v>
      </c>
      <c r="F150" t="s">
        <v>5</v>
      </c>
      <c r="G150">
        <v>4.57909E-4</v>
      </c>
      <c r="H150" t="s">
        <v>6</v>
      </c>
      <c r="I150" s="2">
        <v>7.0704599999999994E-5</v>
      </c>
      <c r="J150" s="3">
        <f t="shared" si="11"/>
        <v>4.3441551260153105E-4</v>
      </c>
    </row>
    <row r="151" spans="1:10" ht="15" x14ac:dyDescent="0.2">
      <c r="A151" s="5" t="s">
        <v>60</v>
      </c>
      <c r="B151" t="s">
        <v>3</v>
      </c>
      <c r="C151">
        <v>11</v>
      </c>
      <c r="D151" t="s">
        <v>4</v>
      </c>
      <c r="E151">
        <v>0.13483200000000001</v>
      </c>
      <c r="F151" t="s">
        <v>5</v>
      </c>
      <c r="G151">
        <v>4.8785700000000002E-4</v>
      </c>
      <c r="H151" t="s">
        <v>6</v>
      </c>
      <c r="I151" s="2">
        <v>6.5778700000000001E-5</v>
      </c>
      <c r="J151" s="3">
        <f t="shared" si="11"/>
        <v>4.6655200051067816E-4</v>
      </c>
    </row>
    <row r="152" spans="1:10" ht="15" x14ac:dyDescent="0.2">
      <c r="A152" s="5" t="s">
        <v>60</v>
      </c>
      <c r="B152" t="s">
        <v>3</v>
      </c>
      <c r="C152">
        <v>12</v>
      </c>
      <c r="D152" t="s">
        <v>4</v>
      </c>
      <c r="E152">
        <v>0.117187</v>
      </c>
      <c r="F152" t="s">
        <v>5</v>
      </c>
      <c r="G152">
        <v>5.2687800000000005E-4</v>
      </c>
      <c r="H152" t="s">
        <v>6</v>
      </c>
      <c r="I152" s="2">
        <v>6.1743500000000003E-5</v>
      </c>
      <c r="J152" s="3">
        <f t="shared" si="11"/>
        <v>5.0760042092109375E-4</v>
      </c>
    </row>
    <row r="153" spans="1:10" ht="15" x14ac:dyDescent="0.2">
      <c r="A153" s="5" t="s">
        <v>60</v>
      </c>
      <c r="B153" t="s">
        <v>3</v>
      </c>
      <c r="C153">
        <v>13</v>
      </c>
      <c r="D153" t="s">
        <v>4</v>
      </c>
      <c r="E153">
        <v>0.101178</v>
      </c>
      <c r="F153" t="s">
        <v>5</v>
      </c>
      <c r="G153">
        <v>5.6313499999999998E-4</v>
      </c>
      <c r="H153" t="s">
        <v>6</v>
      </c>
      <c r="I153" s="2">
        <v>5.6976699999999999E-5</v>
      </c>
      <c r="J153" s="3">
        <f t="shared" si="11"/>
        <v>5.4522636147022517E-4</v>
      </c>
    </row>
    <row r="154" spans="1:10" ht="15" x14ac:dyDescent="0.2">
      <c r="A154" s="5" t="s">
        <v>60</v>
      </c>
      <c r="B154" t="s">
        <v>3</v>
      </c>
      <c r="C154">
        <v>14</v>
      </c>
      <c r="D154" t="s">
        <v>4</v>
      </c>
      <c r="E154">
        <v>8.6680300000000002E-2</v>
      </c>
      <c r="F154" t="s">
        <v>5</v>
      </c>
      <c r="G154">
        <v>6.0087300000000003E-4</v>
      </c>
      <c r="H154" t="s">
        <v>6</v>
      </c>
      <c r="I154" s="2">
        <v>5.2083899999999998E-5</v>
      </c>
      <c r="J154" s="3">
        <f t="shared" si="11"/>
        <v>5.8458770459879383E-4</v>
      </c>
    </row>
    <row r="155" spans="1:10" ht="15" x14ac:dyDescent="0.2">
      <c r="A155" s="5" t="s">
        <v>60</v>
      </c>
      <c r="B155" t="s">
        <v>3</v>
      </c>
      <c r="C155">
        <v>15</v>
      </c>
      <c r="D155" t="s">
        <v>4</v>
      </c>
      <c r="E155">
        <v>7.3374200000000001E-2</v>
      </c>
      <c r="F155" t="s">
        <v>5</v>
      </c>
      <c r="G155">
        <v>6.5864999999999999E-4</v>
      </c>
      <c r="H155" t="s">
        <v>6</v>
      </c>
      <c r="I155" s="2">
        <v>4.8327900000000002E-5</v>
      </c>
      <c r="J155" s="3">
        <f t="shared" si="11"/>
        <v>6.4229439174084892E-4</v>
      </c>
    </row>
    <row r="156" spans="1:10" ht="15" x14ac:dyDescent="0.2">
      <c r="A156" s="5" t="s">
        <v>60</v>
      </c>
      <c r="B156" t="s">
        <v>3</v>
      </c>
      <c r="C156">
        <v>16</v>
      </c>
      <c r="D156" t="s">
        <v>4</v>
      </c>
      <c r="E156">
        <v>6.1186499999999998E-2</v>
      </c>
      <c r="F156" t="s">
        <v>5</v>
      </c>
      <c r="G156">
        <v>7.0868799999999996E-4</v>
      </c>
      <c r="H156" t="s">
        <v>6</v>
      </c>
      <c r="I156" s="2">
        <v>4.3362100000000003E-5</v>
      </c>
      <c r="J156" s="3">
        <f t="shared" si="11"/>
        <v>6.9236013757117271E-4</v>
      </c>
    </row>
    <row r="157" spans="1:10" ht="15" x14ac:dyDescent="0.2">
      <c r="A157" s="5" t="s">
        <v>60</v>
      </c>
      <c r="B157" t="s">
        <v>3</v>
      </c>
      <c r="C157">
        <v>17</v>
      </c>
      <c r="D157" t="s">
        <v>4</v>
      </c>
      <c r="E157">
        <v>4.9893899999999998E-2</v>
      </c>
      <c r="F157" t="s">
        <v>5</v>
      </c>
      <c r="G157">
        <v>7.5382200000000002E-4</v>
      </c>
      <c r="H157" t="s">
        <v>6</v>
      </c>
      <c r="I157" s="2">
        <v>3.7611100000000003E-5</v>
      </c>
      <c r="J157" s="3">
        <f t="shared" si="11"/>
        <v>7.3778502267627083E-4</v>
      </c>
    </row>
    <row r="158" spans="1:10" ht="15" x14ac:dyDescent="0.2">
      <c r="A158" s="5" t="s">
        <v>60</v>
      </c>
      <c r="B158" t="s">
        <v>3</v>
      </c>
      <c r="C158">
        <v>18</v>
      </c>
      <c r="D158" t="s">
        <v>4</v>
      </c>
      <c r="E158">
        <v>3.9144100000000001E-2</v>
      </c>
      <c r="F158" t="s">
        <v>5</v>
      </c>
      <c r="G158">
        <v>7.9757899999999997E-4</v>
      </c>
      <c r="H158" t="s">
        <v>6</v>
      </c>
      <c r="I158" s="2">
        <v>3.1220499999999997E-5</v>
      </c>
      <c r="J158" s="3">
        <f t="shared" si="11"/>
        <v>7.8222361415596618E-4</v>
      </c>
    </row>
    <row r="159" spans="1:10" ht="15" x14ac:dyDescent="0.2">
      <c r="A159" s="5" t="s">
        <v>60</v>
      </c>
      <c r="B159" t="s">
        <v>3</v>
      </c>
      <c r="C159">
        <v>19</v>
      </c>
      <c r="D159" t="s">
        <v>4</v>
      </c>
      <c r="E159">
        <v>2.8186800000000001E-2</v>
      </c>
      <c r="F159" t="s">
        <v>5</v>
      </c>
      <c r="G159">
        <v>8.1369600000000004E-4</v>
      </c>
      <c r="H159" t="s">
        <v>6</v>
      </c>
      <c r="I159" s="2">
        <v>2.2935500000000001E-5</v>
      </c>
      <c r="J159" s="3">
        <f t="shared" si="11"/>
        <v>7.968668026308018E-4</v>
      </c>
    </row>
    <row r="161" spans="1:4" x14ac:dyDescent="0.15">
      <c r="A161" t="s">
        <v>27</v>
      </c>
    </row>
    <row r="162" spans="1:4" x14ac:dyDescent="0.15">
      <c r="A162" t="s">
        <v>3</v>
      </c>
      <c r="B162">
        <v>0</v>
      </c>
      <c r="C162">
        <f t="shared" ref="C162:C181" si="12">G117+E140</f>
        <v>0.684396</v>
      </c>
      <c r="D162">
        <f>C162-I230</f>
        <v>-2.4595000000000034E-2</v>
      </c>
    </row>
    <row r="163" spans="1:4" x14ac:dyDescent="0.15">
      <c r="A163" t="s">
        <v>3</v>
      </c>
      <c r="B163">
        <v>1</v>
      </c>
      <c r="C163">
        <f t="shared" si="12"/>
        <v>0.57820099999999996</v>
      </c>
      <c r="D163">
        <f t="shared" ref="D163:D181" si="13">C163-I231</f>
        <v>-3.9700000000000069E-2</v>
      </c>
    </row>
    <row r="164" spans="1:4" x14ac:dyDescent="0.15">
      <c r="A164" t="s">
        <v>3</v>
      </c>
      <c r="B164">
        <v>2</v>
      </c>
      <c r="C164">
        <f t="shared" si="12"/>
        <v>0.498031</v>
      </c>
      <c r="D164">
        <f t="shared" si="13"/>
        <v>-4.023600000000005E-2</v>
      </c>
    </row>
    <row r="165" spans="1:4" x14ac:dyDescent="0.15">
      <c r="A165" t="s">
        <v>3</v>
      </c>
      <c r="B165">
        <v>3</v>
      </c>
      <c r="C165">
        <f t="shared" si="12"/>
        <v>0.43161150000000004</v>
      </c>
      <c r="D165">
        <f t="shared" si="13"/>
        <v>-3.7130499999999955E-2</v>
      </c>
    </row>
    <row r="166" spans="1:4" x14ac:dyDescent="0.15">
      <c r="A166" t="s">
        <v>3</v>
      </c>
      <c r="B166">
        <v>4</v>
      </c>
      <c r="C166">
        <f t="shared" si="12"/>
        <v>0.37511899999999998</v>
      </c>
      <c r="D166">
        <f t="shared" si="13"/>
        <v>-3.2902000000000042E-2</v>
      </c>
    </row>
    <row r="167" spans="1:4" x14ac:dyDescent="0.15">
      <c r="A167" t="s">
        <v>3</v>
      </c>
      <c r="B167">
        <v>5</v>
      </c>
      <c r="C167">
        <f t="shared" si="12"/>
        <v>0.32657779999999997</v>
      </c>
      <c r="D167">
        <f t="shared" si="13"/>
        <v>-2.8385199999999999E-2</v>
      </c>
    </row>
    <row r="168" spans="1:4" x14ac:dyDescent="0.15">
      <c r="A168" t="s">
        <v>3</v>
      </c>
      <c r="B168">
        <v>6</v>
      </c>
      <c r="C168">
        <f t="shared" si="12"/>
        <v>0.28435339999999998</v>
      </c>
      <c r="D168">
        <f t="shared" si="13"/>
        <v>-2.4218600000000035E-2</v>
      </c>
    </row>
    <row r="169" spans="1:4" x14ac:dyDescent="0.15">
      <c r="A169" t="s">
        <v>3</v>
      </c>
      <c r="B169">
        <v>7</v>
      </c>
      <c r="C169">
        <f t="shared" si="12"/>
        <v>0.2477289</v>
      </c>
      <c r="D169">
        <f t="shared" si="13"/>
        <v>-2.024709999999999E-2</v>
      </c>
    </row>
    <row r="170" spans="1:4" x14ac:dyDescent="0.15">
      <c r="A170" t="s">
        <v>3</v>
      </c>
      <c r="B170">
        <v>8</v>
      </c>
      <c r="C170">
        <f t="shared" si="12"/>
        <v>0.21568880000000001</v>
      </c>
      <c r="D170">
        <f t="shared" si="13"/>
        <v>-1.6724199999999995E-2</v>
      </c>
    </row>
    <row r="171" spans="1:4" x14ac:dyDescent="0.15">
      <c r="A171" t="s">
        <v>3</v>
      </c>
      <c r="B171">
        <v>9</v>
      </c>
      <c r="C171">
        <f t="shared" si="12"/>
        <v>0.1875512</v>
      </c>
      <c r="D171">
        <f t="shared" si="13"/>
        <v>-1.3663800000000004E-2</v>
      </c>
    </row>
    <row r="172" spans="1:4" x14ac:dyDescent="0.15">
      <c r="A172" t="s">
        <v>3</v>
      </c>
      <c r="B172">
        <v>10</v>
      </c>
      <c r="C172">
        <f t="shared" si="12"/>
        <v>0.16290679</v>
      </c>
      <c r="D172">
        <f t="shared" si="13"/>
        <v>-1.0890210000000011E-2</v>
      </c>
    </row>
    <row r="173" spans="1:4" x14ac:dyDescent="0.15">
      <c r="A173" t="s">
        <v>3</v>
      </c>
      <c r="B173">
        <v>11</v>
      </c>
      <c r="C173">
        <f t="shared" si="12"/>
        <v>0.14106268</v>
      </c>
      <c r="D173">
        <f t="shared" si="13"/>
        <v>-8.5793200000000014E-3</v>
      </c>
    </row>
    <row r="174" spans="1:4" x14ac:dyDescent="0.15">
      <c r="A174" t="s">
        <v>3</v>
      </c>
      <c r="B174">
        <v>12</v>
      </c>
      <c r="C174">
        <f t="shared" si="12"/>
        <v>0.12177216</v>
      </c>
      <c r="D174">
        <f t="shared" si="13"/>
        <v>-6.5258399999999911E-3</v>
      </c>
    </row>
    <row r="175" spans="1:4" x14ac:dyDescent="0.15">
      <c r="A175" t="s">
        <v>3</v>
      </c>
      <c r="B175">
        <v>13</v>
      </c>
      <c r="C175">
        <f t="shared" si="12"/>
        <v>0.10456339000000001</v>
      </c>
      <c r="D175">
        <f t="shared" si="13"/>
        <v>-4.8006099999999968E-3</v>
      </c>
    </row>
    <row r="176" spans="1:4" x14ac:dyDescent="0.15">
      <c r="A176" t="s">
        <v>3</v>
      </c>
      <c r="B176">
        <v>14</v>
      </c>
      <c r="C176">
        <f t="shared" si="12"/>
        <v>8.9187169999999996E-2</v>
      </c>
      <c r="D176">
        <f t="shared" si="13"/>
        <v>-3.2968300000000006E-3</v>
      </c>
    </row>
    <row r="177" spans="1:9" x14ac:dyDescent="0.15">
      <c r="A177" t="s">
        <v>3</v>
      </c>
      <c r="B177">
        <v>15</v>
      </c>
      <c r="C177">
        <f t="shared" si="12"/>
        <v>7.5235369999999996E-2</v>
      </c>
      <c r="D177">
        <f t="shared" si="13"/>
        <v>-2.1053300000000025E-3</v>
      </c>
    </row>
    <row r="178" spans="1:9" x14ac:dyDescent="0.15">
      <c r="A178" t="s">
        <v>3</v>
      </c>
      <c r="B178">
        <v>16</v>
      </c>
      <c r="C178">
        <f t="shared" si="12"/>
        <v>6.2571509999999997E-2</v>
      </c>
      <c r="D178">
        <f t="shared" si="13"/>
        <v>-1.0784900000000014E-3</v>
      </c>
    </row>
    <row r="179" spans="1:9" x14ac:dyDescent="0.15">
      <c r="A179" t="s">
        <v>3</v>
      </c>
      <c r="B179">
        <v>17</v>
      </c>
      <c r="C179">
        <f t="shared" si="12"/>
        <v>5.0926739999999998E-2</v>
      </c>
      <c r="D179">
        <f t="shared" si="13"/>
        <v>-2.2806000000000215E-4</v>
      </c>
    </row>
    <row r="180" spans="1:9" x14ac:dyDescent="0.15">
      <c r="A180" t="s">
        <v>3</v>
      </c>
      <c r="B180">
        <v>18</v>
      </c>
      <c r="C180">
        <f t="shared" si="12"/>
        <v>3.9915794000000004E-2</v>
      </c>
      <c r="D180">
        <f t="shared" si="13"/>
        <v>2.9549400000000725E-4</v>
      </c>
    </row>
    <row r="181" spans="1:9" x14ac:dyDescent="0.15">
      <c r="A181" t="s">
        <v>3</v>
      </c>
      <c r="B181">
        <v>19</v>
      </c>
      <c r="C181">
        <f t="shared" si="12"/>
        <v>2.8764383000000001E-2</v>
      </c>
      <c r="D181">
        <f t="shared" si="13"/>
        <v>-8.0217000000000482E-5</v>
      </c>
    </row>
    <row r="183" spans="1:9" x14ac:dyDescent="0.15">
      <c r="A183" t="s">
        <v>28</v>
      </c>
    </row>
    <row r="184" spans="1:9" ht="15" x14ac:dyDescent="0.2">
      <c r="A184" s="5" t="s">
        <v>60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-7.2391399999999998E-3</v>
      </c>
      <c r="H184" t="s">
        <v>6</v>
      </c>
      <c r="I184" s="2">
        <v>3.4280399999999998E-5</v>
      </c>
    </row>
    <row r="185" spans="1:9" ht="15" x14ac:dyDescent="0.2">
      <c r="A185" s="5" t="s">
        <v>60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-1.4852600000000001E-2</v>
      </c>
      <c r="H185" t="s">
        <v>6</v>
      </c>
      <c r="I185" s="2">
        <v>3.4636099999999999E-5</v>
      </c>
    </row>
    <row r="186" spans="1:9" ht="15" x14ac:dyDescent="0.2">
      <c r="A186" s="5" t="s">
        <v>60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-1.3011E-2</v>
      </c>
      <c r="H186" t="s">
        <v>6</v>
      </c>
      <c r="I186" s="2">
        <v>3.2088600000000003E-5</v>
      </c>
    </row>
    <row r="187" spans="1:9" ht="15" x14ac:dyDescent="0.2">
      <c r="A187" s="5" t="s">
        <v>60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-1.0094000000000001E-2</v>
      </c>
      <c r="H187" t="s">
        <v>6</v>
      </c>
      <c r="I187" s="2">
        <v>2.8473E-5</v>
      </c>
    </row>
    <row r="188" spans="1:9" ht="15" x14ac:dyDescent="0.2">
      <c r="A188" s="5" t="s">
        <v>60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-7.4194999999999999E-3</v>
      </c>
      <c r="H188" t="s">
        <v>6</v>
      </c>
      <c r="I188" s="2">
        <v>2.4490200000000001E-5</v>
      </c>
    </row>
    <row r="189" spans="1:9" ht="15" x14ac:dyDescent="0.2">
      <c r="A189" s="5" t="s">
        <v>60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-5.2560000000000003E-3</v>
      </c>
      <c r="H189" t="s">
        <v>6</v>
      </c>
      <c r="I189" s="2">
        <v>2.0904499999999999E-5</v>
      </c>
    </row>
    <row r="190" spans="1:9" ht="15" x14ac:dyDescent="0.2">
      <c r="A190" s="5" t="s">
        <v>60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-3.5936499999999999E-3</v>
      </c>
      <c r="H190" t="s">
        <v>6</v>
      </c>
      <c r="I190" s="2">
        <v>1.7877099999999999E-5</v>
      </c>
    </row>
    <row r="191" spans="1:9" ht="15" x14ac:dyDescent="0.2">
      <c r="A191" s="5" t="s">
        <v>60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-2.3513599999999998E-3</v>
      </c>
      <c r="H191" t="s">
        <v>6</v>
      </c>
      <c r="I191" s="2">
        <v>1.54797E-5</v>
      </c>
    </row>
    <row r="192" spans="1:9" ht="15" x14ac:dyDescent="0.2">
      <c r="A192" s="5" t="s">
        <v>60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-1.43935E-3</v>
      </c>
      <c r="H192" t="s">
        <v>6</v>
      </c>
      <c r="I192" s="2">
        <v>1.4944599999999999E-5</v>
      </c>
    </row>
    <row r="193" spans="1:11" ht="15" x14ac:dyDescent="0.2">
      <c r="A193" s="5" t="s">
        <v>60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-7.7792599999999996E-4</v>
      </c>
      <c r="H193" t="s">
        <v>6</v>
      </c>
      <c r="I193" s="2">
        <v>1.37785E-5</v>
      </c>
    </row>
    <row r="194" spans="1:11" ht="15" x14ac:dyDescent="0.2">
      <c r="A194" s="5" t="s">
        <v>60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 s="2">
        <v>-3.0157600000000001E-4</v>
      </c>
      <c r="H194" t="s">
        <v>6</v>
      </c>
      <c r="I194" s="2">
        <v>1.3472700000000001E-5</v>
      </c>
    </row>
    <row r="195" spans="1:11" ht="15" x14ac:dyDescent="0.2">
      <c r="A195" s="5" t="s">
        <v>60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 s="2">
        <v>4.1801700000000003E-5</v>
      </c>
      <c r="H195" t="s">
        <v>6</v>
      </c>
      <c r="I195" s="2">
        <v>1.23822E-5</v>
      </c>
    </row>
    <row r="196" spans="1:11" ht="15" x14ac:dyDescent="0.2">
      <c r="A196" s="5" t="s">
        <v>60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 s="2">
        <v>2.9315899999999998E-4</v>
      </c>
      <c r="H196" t="s">
        <v>6</v>
      </c>
      <c r="I196" s="2">
        <v>1.19953E-5</v>
      </c>
    </row>
    <row r="197" spans="1:11" ht="15" x14ac:dyDescent="0.2">
      <c r="A197" s="5" t="s">
        <v>60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4.8461899999999999E-4</v>
      </c>
      <c r="H197" t="s">
        <v>6</v>
      </c>
      <c r="I197" s="2">
        <v>1.1739999999999999E-5</v>
      </c>
    </row>
    <row r="198" spans="1:11" ht="15" x14ac:dyDescent="0.2">
      <c r="A198" s="5" t="s">
        <v>60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6.4123499999999998E-4</v>
      </c>
      <c r="H198" t="s">
        <v>6</v>
      </c>
      <c r="I198" s="2">
        <v>1.06337E-5</v>
      </c>
    </row>
    <row r="199" spans="1:11" ht="15" x14ac:dyDescent="0.2">
      <c r="A199" s="5" t="s">
        <v>60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7.8148300000000003E-4</v>
      </c>
      <c r="H199" t="s">
        <v>6</v>
      </c>
      <c r="I199" s="2">
        <v>9.6940900000000002E-6</v>
      </c>
    </row>
    <row r="200" spans="1:11" ht="15" x14ac:dyDescent="0.2">
      <c r="A200" s="5" t="s">
        <v>60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9.1476600000000002E-4</v>
      </c>
      <c r="H200" t="s">
        <v>6</v>
      </c>
      <c r="I200" s="2">
        <v>8.8593399999999994E-6</v>
      </c>
    </row>
    <row r="201" spans="1:11" ht="15" x14ac:dyDescent="0.2">
      <c r="A201" s="5" t="s">
        <v>60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1.0299199999999999E-3</v>
      </c>
      <c r="H201" t="s">
        <v>6</v>
      </c>
      <c r="I201" s="2">
        <v>7.6799700000000006E-6</v>
      </c>
    </row>
    <row r="202" spans="1:11" ht="15" x14ac:dyDescent="0.2">
      <c r="A202" s="5" t="s">
        <v>60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1.0491599999999999E-3</v>
      </c>
      <c r="H202" t="s">
        <v>6</v>
      </c>
      <c r="I202" s="2">
        <v>6.6608499999999999E-6</v>
      </c>
    </row>
    <row r="203" spans="1:11" ht="15" x14ac:dyDescent="0.2">
      <c r="A203" s="5" t="s">
        <v>60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4.4438799999999999E-4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-1.80979E-2</v>
      </c>
      <c r="F207" t="s">
        <v>5</v>
      </c>
      <c r="G207">
        <v>-2.7485600000000003E-4</v>
      </c>
      <c r="H207" t="s">
        <v>6</v>
      </c>
      <c r="I207" s="2">
        <v>4.9743099999999998E-6</v>
      </c>
      <c r="J207">
        <f t="shared" ref="J207:J226" si="14">E207*$J$204+G184*$J$203</f>
        <v>-2.5337039999999998E-2</v>
      </c>
      <c r="K207" s="4">
        <f t="shared" ref="K207:K226" si="15">I207/E5</f>
        <v>7.2798757785791219E-6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-2.5008599999999999E-2</v>
      </c>
      <c r="F208" t="s">
        <v>5</v>
      </c>
      <c r="G208">
        <v>-2.6416699999999999E-4</v>
      </c>
      <c r="H208" t="s">
        <v>6</v>
      </c>
      <c r="I208" s="2">
        <v>6.6064400000000002E-6</v>
      </c>
      <c r="J208">
        <f t="shared" si="14"/>
        <v>-3.9861199999999999E-2</v>
      </c>
      <c r="K208" s="4">
        <f t="shared" si="15"/>
        <v>1.1429194231461235E-5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-2.7425600000000001E-2</v>
      </c>
      <c r="F209" t="s">
        <v>5</v>
      </c>
      <c r="G209">
        <v>-2.62883E-4</v>
      </c>
      <c r="H209" t="s">
        <v>6</v>
      </c>
      <c r="I209" s="2">
        <v>7.20974E-6</v>
      </c>
      <c r="J209">
        <f t="shared" si="14"/>
        <v>-4.0436600000000003E-2</v>
      </c>
      <c r="K209" s="4">
        <f t="shared" si="15"/>
        <v>1.4484049894429365E-5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-2.72616E-2</v>
      </c>
      <c r="F210" t="s">
        <v>5</v>
      </c>
      <c r="G210">
        <v>-2.7239400000000002E-4</v>
      </c>
      <c r="H210" t="s">
        <v>6</v>
      </c>
      <c r="I210" s="2">
        <v>7.4259000000000003E-6</v>
      </c>
      <c r="J210">
        <f t="shared" si="14"/>
        <v>-3.7355600000000003E-2</v>
      </c>
      <c r="K210" s="4">
        <f t="shared" si="15"/>
        <v>1.7212812661531653E-5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-2.5674300000000001E-2</v>
      </c>
      <c r="F211" t="s">
        <v>5</v>
      </c>
      <c r="G211">
        <v>-2.8740900000000003E-4</v>
      </c>
      <c r="H211" t="s">
        <v>6</v>
      </c>
      <c r="I211" s="2">
        <v>7.3790300000000004E-6</v>
      </c>
      <c r="J211">
        <f t="shared" si="14"/>
        <v>-3.30938E-2</v>
      </c>
      <c r="K211" s="4">
        <f t="shared" si="15"/>
        <v>1.9672954130397111E-5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-2.33352E-2</v>
      </c>
      <c r="F212" t="s">
        <v>5</v>
      </c>
      <c r="G212">
        <v>-3.0964799999999999E-4</v>
      </c>
      <c r="H212" t="s">
        <v>6</v>
      </c>
      <c r="I212" s="2">
        <v>7.2257000000000001E-6</v>
      </c>
      <c r="J212">
        <f t="shared" si="14"/>
        <v>-2.8591200000000001E-2</v>
      </c>
      <c r="K212" s="4">
        <f t="shared" si="15"/>
        <v>2.2122379249534632E-5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-2.0709200000000001E-2</v>
      </c>
      <c r="F213" t="s">
        <v>5</v>
      </c>
      <c r="G213">
        <v>-3.3811300000000002E-4</v>
      </c>
      <c r="H213" t="s">
        <v>6</v>
      </c>
      <c r="I213" s="2">
        <v>7.0020500000000002E-6</v>
      </c>
      <c r="J213">
        <f t="shared" si="14"/>
        <v>-2.4302850000000001E-2</v>
      </c>
      <c r="K213" s="4">
        <f t="shared" si="15"/>
        <v>2.4611948062903786E-5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-1.80161E-2</v>
      </c>
      <c r="F214" t="s">
        <v>5</v>
      </c>
      <c r="G214">
        <v>-3.71016E-4</v>
      </c>
      <c r="H214" t="s">
        <v>6</v>
      </c>
      <c r="I214" s="2">
        <v>6.6842500000000004E-6</v>
      </c>
      <c r="J214">
        <f t="shared" si="14"/>
        <v>-2.036746E-2</v>
      </c>
      <c r="K214" s="4">
        <f t="shared" si="15"/>
        <v>2.697807608792167E-5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-1.5409900000000001E-2</v>
      </c>
      <c r="F215" t="s">
        <v>5</v>
      </c>
      <c r="G215">
        <v>-4.15795E-4</v>
      </c>
      <c r="H215" t="s">
        <v>6</v>
      </c>
      <c r="I215" s="2">
        <v>6.4073599999999996E-6</v>
      </c>
      <c r="J215">
        <f t="shared" si="14"/>
        <v>-1.684925E-2</v>
      </c>
      <c r="K215" s="4">
        <f t="shared" si="15"/>
        <v>2.9714603719334043E-5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-1.2973800000000001E-2</v>
      </c>
      <c r="F216" t="s">
        <v>5</v>
      </c>
      <c r="G216">
        <v>-4.6741000000000003E-4</v>
      </c>
      <c r="H216" t="s">
        <v>6</v>
      </c>
      <c r="I216" s="2">
        <v>6.0640699999999997E-6</v>
      </c>
      <c r="J216">
        <f t="shared" si="14"/>
        <v>-1.3751726000000001E-2</v>
      </c>
      <c r="K216" s="4">
        <f t="shared" si="15"/>
        <v>3.2351886727023435E-5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-1.07612E-2</v>
      </c>
      <c r="F217" t="s">
        <v>5</v>
      </c>
      <c r="G217">
        <v>-5.2157899999999999E-4</v>
      </c>
      <c r="H217" t="s">
        <v>6</v>
      </c>
      <c r="I217" s="2">
        <v>5.6128200000000004E-6</v>
      </c>
      <c r="J217">
        <f t="shared" si="14"/>
        <v>-1.1062776E-2</v>
      </c>
      <c r="K217" s="4">
        <f t="shared" si="15"/>
        <v>3.4485678123348774E-5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-8.7667700000000001E-3</v>
      </c>
      <c r="F218" t="s">
        <v>5</v>
      </c>
      <c r="G218">
        <v>-6.1111200000000003E-4</v>
      </c>
      <c r="H218" t="s">
        <v>6</v>
      </c>
      <c r="I218" s="2">
        <v>5.3574800000000002E-6</v>
      </c>
      <c r="J218">
        <f t="shared" si="14"/>
        <v>-8.7249683000000001E-3</v>
      </c>
      <c r="K218" s="4">
        <f t="shared" si="15"/>
        <v>3.7999276539304483E-5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-7.00003E-3</v>
      </c>
      <c r="F219" t="s">
        <v>5</v>
      </c>
      <c r="G219">
        <v>-7.3601600000000004E-4</v>
      </c>
      <c r="H219" t="s">
        <v>6</v>
      </c>
      <c r="I219" s="2">
        <v>5.1521299999999997E-6</v>
      </c>
      <c r="J219">
        <f t="shared" si="14"/>
        <v>-6.7068709999999997E-3</v>
      </c>
      <c r="K219" s="4">
        <f t="shared" si="15"/>
        <v>4.2356253802265736E-5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-5.44415E-3</v>
      </c>
      <c r="F220" t="s">
        <v>5</v>
      </c>
      <c r="G220">
        <v>-9.1720599999999995E-4</v>
      </c>
      <c r="H220" t="s">
        <v>6</v>
      </c>
      <c r="I220" s="2">
        <v>4.9934100000000002E-6</v>
      </c>
      <c r="J220">
        <f t="shared" si="14"/>
        <v>-4.9595309999999997E-3</v>
      </c>
      <c r="K220" s="4">
        <f t="shared" si="15"/>
        <v>4.7783370494062262E-5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-4.0949200000000002E-3</v>
      </c>
      <c r="F221" t="s">
        <v>5</v>
      </c>
      <c r="G221">
        <v>-1.15183E-3</v>
      </c>
      <c r="H221" t="s">
        <v>6</v>
      </c>
      <c r="I221" s="2">
        <v>4.71665E-6</v>
      </c>
      <c r="J221">
        <f t="shared" si="14"/>
        <v>-3.4536850000000002E-3</v>
      </c>
      <c r="K221" s="4">
        <f t="shared" si="15"/>
        <v>5.2939499478646976E-5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-2.9450600000000002E-3</v>
      </c>
      <c r="F222" t="s">
        <v>5</v>
      </c>
      <c r="G222">
        <v>-1.53181E-3</v>
      </c>
      <c r="H222" t="s">
        <v>6</v>
      </c>
      <c r="I222" s="2">
        <v>4.5112799999999998E-6</v>
      </c>
      <c r="J222">
        <f t="shared" si="14"/>
        <v>-2.1635770000000003E-3</v>
      </c>
      <c r="K222" s="4">
        <f t="shared" si="15"/>
        <v>5.9956460834686722E-5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-1.9950100000000002E-3</v>
      </c>
      <c r="F223" t="s">
        <v>5</v>
      </c>
      <c r="G223">
        <v>-2.0934399999999998E-3</v>
      </c>
      <c r="H223" t="s">
        <v>6</v>
      </c>
      <c r="I223" s="2">
        <v>4.1764399999999998E-6</v>
      </c>
      <c r="J223">
        <f t="shared" si="14"/>
        <v>-1.0802440000000002E-3</v>
      </c>
      <c r="K223" s="4">
        <f t="shared" si="15"/>
        <v>6.6684975426876194E-5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-1.25537E-3</v>
      </c>
      <c r="F224" t="s">
        <v>5</v>
      </c>
      <c r="G224">
        <v>-2.9743299999999999E-3</v>
      </c>
      <c r="H224" t="s">
        <v>6</v>
      </c>
      <c r="I224" s="2">
        <v>3.7338900000000001E-6</v>
      </c>
      <c r="J224">
        <f t="shared" si="14"/>
        <v>-2.2545000000000009E-4</v>
      </c>
      <c r="K224" s="4">
        <f t="shared" si="15"/>
        <v>7.3244550633209363E-5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-7.6440099999999995E-4</v>
      </c>
      <c r="F225" t="s">
        <v>5</v>
      </c>
      <c r="G225">
        <v>-4.2143500000000004E-3</v>
      </c>
      <c r="H225" t="s">
        <v>6</v>
      </c>
      <c r="I225" s="2">
        <v>3.2214499999999999E-6</v>
      </c>
      <c r="J225">
        <f t="shared" si="14"/>
        <v>2.8475899999999999E-4</v>
      </c>
      <c r="K225" s="4">
        <f t="shared" si="15"/>
        <v>8.0712809270278742E-5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-5.6812099999999999E-4</v>
      </c>
      <c r="F226" t="s">
        <v>5</v>
      </c>
      <c r="G226">
        <v>-4.1860300000000003E-3</v>
      </c>
      <c r="H226" t="s">
        <v>6</v>
      </c>
      <c r="I226" s="2">
        <v>2.37817E-6</v>
      </c>
      <c r="J226">
        <f t="shared" si="14"/>
        <v>-1.23733E-4</v>
      </c>
      <c r="K226" s="4">
        <f t="shared" si="15"/>
        <v>8.262670201270928E-5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ht="15" x14ac:dyDescent="0.2">
      <c r="A230" s="5" t="s">
        <v>71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0.70899100000000004</v>
      </c>
      <c r="J230">
        <f t="shared" ref="J230:J249" si="16">E5</f>
        <v>0.68329600000000001</v>
      </c>
      <c r="K230">
        <f t="shared" ref="K230:K249" si="17">J230-I230</f>
        <v>-2.5695000000000023E-2</v>
      </c>
      <c r="L230">
        <f>J230/J207</f>
        <v>-26.968264643383758</v>
      </c>
    </row>
    <row r="231" spans="1:12" ht="15" x14ac:dyDescent="0.2">
      <c r="A231" s="5" t="s">
        <v>72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0.61790100000000003</v>
      </c>
      <c r="J231">
        <f t="shared" si="16"/>
        <v>0.57803199999999999</v>
      </c>
      <c r="K231">
        <f t="shared" si="17"/>
        <v>-3.9869000000000043E-2</v>
      </c>
    </row>
    <row r="232" spans="1:12" ht="15" x14ac:dyDescent="0.2">
      <c r="A232" s="5" t="s">
        <v>73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0.53826700000000005</v>
      </c>
      <c r="J232">
        <f t="shared" si="16"/>
        <v>0.49777100000000002</v>
      </c>
      <c r="K232">
        <f t="shared" si="17"/>
        <v>-4.0496000000000032E-2</v>
      </c>
    </row>
    <row r="233" spans="1:12" ht="15" x14ac:dyDescent="0.2">
      <c r="A233" s="5" t="s">
        <v>74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0.46874199999999999</v>
      </c>
      <c r="J233">
        <f t="shared" si="16"/>
        <v>0.43141699999999999</v>
      </c>
      <c r="K233">
        <f t="shared" si="17"/>
        <v>-3.7324999999999997E-2</v>
      </c>
    </row>
    <row r="234" spans="1:12" ht="15" x14ac:dyDescent="0.2">
      <c r="A234" s="5" t="s">
        <v>75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0.40802100000000002</v>
      </c>
      <c r="J234">
        <f t="shared" si="16"/>
        <v>0.375085</v>
      </c>
      <c r="K234">
        <f t="shared" si="17"/>
        <v>-3.2936000000000021E-2</v>
      </c>
    </row>
    <row r="235" spans="1:12" ht="15" x14ac:dyDescent="0.2">
      <c r="A235" s="5" t="s">
        <v>76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0.35496299999999997</v>
      </c>
      <c r="J235">
        <f t="shared" si="16"/>
        <v>0.32662400000000003</v>
      </c>
      <c r="K235">
        <f t="shared" si="17"/>
        <v>-2.8338999999999948E-2</v>
      </c>
    </row>
    <row r="236" spans="1:12" ht="15" x14ac:dyDescent="0.2">
      <c r="A236" s="5" t="s">
        <v>77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0.30857200000000001</v>
      </c>
      <c r="J236">
        <f t="shared" si="16"/>
        <v>0.28449799999999997</v>
      </c>
      <c r="K236">
        <f t="shared" si="17"/>
        <v>-2.407400000000004E-2</v>
      </c>
    </row>
    <row r="237" spans="1:12" ht="15" x14ac:dyDescent="0.2">
      <c r="A237" s="5" t="s">
        <v>78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0.26797599999999999</v>
      </c>
      <c r="J237">
        <f t="shared" si="16"/>
        <v>0.24776599999999999</v>
      </c>
      <c r="K237">
        <f t="shared" si="17"/>
        <v>-2.0210000000000006E-2</v>
      </c>
    </row>
    <row r="238" spans="1:12" ht="15" x14ac:dyDescent="0.2">
      <c r="A238" s="5" t="s">
        <v>79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0.23241300000000001</v>
      </c>
      <c r="J238">
        <f t="shared" si="16"/>
        <v>0.21562999999999999</v>
      </c>
      <c r="K238">
        <f t="shared" si="17"/>
        <v>-1.678300000000002E-2</v>
      </c>
    </row>
    <row r="239" spans="1:12" ht="15" x14ac:dyDescent="0.2">
      <c r="A239" s="5" t="s">
        <v>80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0.201215</v>
      </c>
      <c r="J239">
        <f t="shared" si="16"/>
        <v>0.187441</v>
      </c>
      <c r="K239">
        <f t="shared" si="17"/>
        <v>-1.3774000000000008E-2</v>
      </c>
    </row>
    <row r="240" spans="1:12" ht="15" x14ac:dyDescent="0.2">
      <c r="A240" s="5" t="s">
        <v>81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0.17379700000000001</v>
      </c>
      <c r="J240">
        <f t="shared" si="16"/>
        <v>0.16275800000000001</v>
      </c>
      <c r="K240">
        <f t="shared" si="17"/>
        <v>-1.1038999999999993E-2</v>
      </c>
    </row>
    <row r="241" spans="1:11" ht="15" x14ac:dyDescent="0.2">
      <c r="A241" s="5" t="s">
        <v>82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0.149642</v>
      </c>
      <c r="J241">
        <f t="shared" si="16"/>
        <v>0.140989</v>
      </c>
      <c r="K241">
        <f t="shared" si="17"/>
        <v>-8.652999999999994E-3</v>
      </c>
    </row>
    <row r="242" spans="1:11" ht="15" x14ac:dyDescent="0.2">
      <c r="A242" s="5" t="s">
        <v>83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0.128298</v>
      </c>
      <c r="J242">
        <f t="shared" si="16"/>
        <v>0.121638</v>
      </c>
      <c r="K242">
        <f t="shared" si="17"/>
        <v>-6.6599999999999993E-3</v>
      </c>
    </row>
    <row r="243" spans="1:11" ht="15" x14ac:dyDescent="0.2">
      <c r="A243" s="5" t="s">
        <v>84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0.109364</v>
      </c>
      <c r="J243">
        <f t="shared" si="16"/>
        <v>0.104501</v>
      </c>
      <c r="K243">
        <f t="shared" si="17"/>
        <v>-4.8630000000000062E-3</v>
      </c>
    </row>
    <row r="244" spans="1:11" ht="15" x14ac:dyDescent="0.2">
      <c r="A244" s="5" t="s">
        <v>85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9.2483999999999997E-2</v>
      </c>
      <c r="J244">
        <f t="shared" si="16"/>
        <v>8.9095099999999997E-2</v>
      </c>
      <c r="K244">
        <f t="shared" si="17"/>
        <v>-3.3889000000000002E-3</v>
      </c>
    </row>
    <row r="245" spans="1:11" ht="15" x14ac:dyDescent="0.2">
      <c r="A245" s="5" t="s">
        <v>86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7.7340699999999998E-2</v>
      </c>
      <c r="J245">
        <f t="shared" si="16"/>
        <v>7.5242600000000007E-2</v>
      </c>
      <c r="K245">
        <f t="shared" si="17"/>
        <v>-2.0980999999999916E-3</v>
      </c>
    </row>
    <row r="246" spans="1:11" ht="15" x14ac:dyDescent="0.2">
      <c r="A246" s="5" t="s">
        <v>87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6.3649999999999998E-2</v>
      </c>
      <c r="J246">
        <f t="shared" si="16"/>
        <v>6.2629400000000002E-2</v>
      </c>
      <c r="K246">
        <f t="shared" si="17"/>
        <v>-1.0205999999999965E-3</v>
      </c>
    </row>
    <row r="247" spans="1:11" ht="15" x14ac:dyDescent="0.2">
      <c r="A247" s="5" t="s">
        <v>88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5.11548E-2</v>
      </c>
      <c r="J247">
        <f t="shared" si="16"/>
        <v>5.09784E-2</v>
      </c>
      <c r="K247">
        <f t="shared" si="17"/>
        <v>-1.7640000000000017E-4</v>
      </c>
    </row>
    <row r="248" spans="1:11" ht="15" x14ac:dyDescent="0.2">
      <c r="A248" s="5" t="s">
        <v>89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3.9620299999999997E-2</v>
      </c>
      <c r="J248">
        <f t="shared" si="16"/>
        <v>3.9912499999999997E-2</v>
      </c>
      <c r="K248">
        <f t="shared" si="17"/>
        <v>2.921999999999994E-4</v>
      </c>
    </row>
    <row r="249" spans="1:11" ht="15" x14ac:dyDescent="0.2">
      <c r="A249" s="5" t="s">
        <v>90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2.8844600000000001E-2</v>
      </c>
      <c r="J249">
        <f t="shared" si="16"/>
        <v>2.8782100000000001E-2</v>
      </c>
      <c r="K249">
        <f t="shared" si="17"/>
        <v>-6.2500000000000056E-5</v>
      </c>
    </row>
    <row r="252" spans="1:11" x14ac:dyDescent="0.15">
      <c r="A252" t="s">
        <v>64</v>
      </c>
      <c r="J252" t="s">
        <v>65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-0.31301200000000001</v>
      </c>
      <c r="F253" t="s">
        <v>5</v>
      </c>
      <c r="G253">
        <v>-2.3974199999999999E-3</v>
      </c>
      <c r="H253" t="s">
        <v>6</v>
      </c>
      <c r="I253">
        <v>7.5042200000000005E-4</v>
      </c>
      <c r="J253">
        <f>-E253+E73</f>
        <v>0.2875318</v>
      </c>
      <c r="K253">
        <f>J253-E253</f>
        <v>0.60054380000000007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-0.36911300000000002</v>
      </c>
      <c r="F254" t="s">
        <v>5</v>
      </c>
      <c r="G254">
        <v>-2.5460000000000001E-3</v>
      </c>
      <c r="H254" t="s">
        <v>6</v>
      </c>
      <c r="I254">
        <v>9.3976300000000003E-4</v>
      </c>
      <c r="J254">
        <f t="shared" ref="J254:J272" si="18">-E254+E74</f>
        <v>0.32966660000000003</v>
      </c>
      <c r="K254">
        <f t="shared" ref="K254:K272" si="19">J254-E254</f>
        <v>0.69877960000000006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-0.39391700000000002</v>
      </c>
      <c r="F255" t="s">
        <v>5</v>
      </c>
      <c r="G255">
        <v>-2.5994099999999999E-3</v>
      </c>
      <c r="H255" t="s">
        <v>6</v>
      </c>
      <c r="I255">
        <v>1.02395E-3</v>
      </c>
      <c r="J255">
        <f t="shared" si="18"/>
        <v>0.35375050000000002</v>
      </c>
      <c r="K255">
        <f t="shared" si="19"/>
        <v>0.74766750000000004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-0.40343499999999999</v>
      </c>
      <c r="F256" t="s">
        <v>5</v>
      </c>
      <c r="G256">
        <v>-2.65789E-3</v>
      </c>
      <c r="H256" t="s">
        <v>6</v>
      </c>
      <c r="I256">
        <v>1.07229E-3</v>
      </c>
      <c r="J256">
        <f t="shared" si="18"/>
        <v>0.3666411</v>
      </c>
      <c r="K256">
        <f t="shared" si="19"/>
        <v>0.77007610000000004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-0.40243000000000001</v>
      </c>
      <c r="F257" t="s">
        <v>5</v>
      </c>
      <c r="G257">
        <v>-2.6840200000000001E-3</v>
      </c>
      <c r="H257" t="s">
        <v>6</v>
      </c>
      <c r="I257">
        <v>1.0801299999999999E-3</v>
      </c>
      <c r="J257">
        <f t="shared" si="18"/>
        <v>0.36930250000000003</v>
      </c>
      <c r="K257">
        <f t="shared" si="19"/>
        <v>0.77173250000000004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-0.39497700000000002</v>
      </c>
      <c r="F258" t="s">
        <v>5</v>
      </c>
      <c r="G258">
        <v>-2.72463E-3</v>
      </c>
      <c r="H258" t="s">
        <v>6</v>
      </c>
      <c r="I258">
        <v>1.0761600000000001E-3</v>
      </c>
      <c r="J258">
        <f t="shared" si="18"/>
        <v>0.36638530000000002</v>
      </c>
      <c r="K258">
        <f t="shared" si="19"/>
        <v>0.76136230000000005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-0.381027</v>
      </c>
      <c r="F259" t="s">
        <v>5</v>
      </c>
      <c r="G259">
        <v>-2.8451100000000001E-3</v>
      </c>
      <c r="H259" t="s">
        <v>6</v>
      </c>
      <c r="I259">
        <v>1.08406E-3</v>
      </c>
      <c r="J259">
        <f t="shared" si="18"/>
        <v>0.35678480000000001</v>
      </c>
      <c r="K259">
        <f t="shared" si="19"/>
        <v>0.73781180000000002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-0.36382500000000001</v>
      </c>
      <c r="F260" t="s">
        <v>5</v>
      </c>
      <c r="G260">
        <v>-2.9552900000000002E-3</v>
      </c>
      <c r="H260" t="s">
        <v>6</v>
      </c>
      <c r="I260">
        <v>1.0752100000000001E-3</v>
      </c>
      <c r="J260">
        <f t="shared" si="18"/>
        <v>0.34350839999999999</v>
      </c>
      <c r="K260">
        <f t="shared" si="19"/>
        <v>0.7073334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-0.34139399999999998</v>
      </c>
      <c r="F261" t="s">
        <v>5</v>
      </c>
      <c r="G261">
        <v>-3.0572500000000001E-3</v>
      </c>
      <c r="H261" t="s">
        <v>6</v>
      </c>
      <c r="I261">
        <v>1.0437300000000001E-3</v>
      </c>
      <c r="J261">
        <f t="shared" si="18"/>
        <v>0.32441769999999998</v>
      </c>
      <c r="K261">
        <f t="shared" si="19"/>
        <v>0.6658116999999999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-0.31942300000000001</v>
      </c>
      <c r="F262" t="s">
        <v>5</v>
      </c>
      <c r="G262">
        <v>-3.15299E-3</v>
      </c>
      <c r="H262" t="s">
        <v>6</v>
      </c>
      <c r="I262">
        <v>1.0071399999999999E-3</v>
      </c>
      <c r="J262">
        <f t="shared" si="18"/>
        <v>0.30554480000000001</v>
      </c>
      <c r="K262">
        <f t="shared" si="19"/>
        <v>0.62496780000000007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-0.29711900000000002</v>
      </c>
      <c r="F263" t="s">
        <v>5</v>
      </c>
      <c r="G263">
        <v>-3.32825E-3</v>
      </c>
      <c r="H263" t="s">
        <v>6</v>
      </c>
      <c r="I263">
        <v>9.8888600000000002E-4</v>
      </c>
      <c r="J263">
        <f t="shared" si="18"/>
        <v>0.286331</v>
      </c>
      <c r="K263">
        <f t="shared" si="19"/>
        <v>0.58345000000000002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-0.27409</v>
      </c>
      <c r="F264" t="s">
        <v>5</v>
      </c>
      <c r="G264">
        <v>-3.4192799999999998E-3</v>
      </c>
      <c r="H264" t="s">
        <v>6</v>
      </c>
      <c r="I264">
        <v>9.3718999999999996E-4</v>
      </c>
      <c r="J264">
        <f t="shared" si="18"/>
        <v>0.26531532000000002</v>
      </c>
      <c r="K264">
        <f t="shared" si="19"/>
        <v>0.53940531999999997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-0.25119200000000003</v>
      </c>
      <c r="F265" t="s">
        <v>5</v>
      </c>
      <c r="G265">
        <v>-3.5996399999999999E-3</v>
      </c>
      <c r="H265" t="s">
        <v>6</v>
      </c>
      <c r="I265">
        <v>9.0419899999999995E-4</v>
      </c>
      <c r="J265">
        <f t="shared" si="18"/>
        <v>0.24456546000000001</v>
      </c>
      <c r="K265">
        <f t="shared" si="19"/>
        <v>0.49575746000000004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-0.22762299999999999</v>
      </c>
      <c r="F266" t="s">
        <v>5</v>
      </c>
      <c r="G266">
        <v>-3.7850700000000002E-3</v>
      </c>
      <c r="H266" t="s">
        <v>6</v>
      </c>
      <c r="I266">
        <v>8.6156899999999996E-4</v>
      </c>
      <c r="J266">
        <f t="shared" si="18"/>
        <v>0.22280449999999999</v>
      </c>
      <c r="K266">
        <f t="shared" si="19"/>
        <v>0.45042749999999998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-0.20544299999999999</v>
      </c>
      <c r="F267" t="s">
        <v>5</v>
      </c>
      <c r="G267">
        <v>-4.0712600000000002E-3</v>
      </c>
      <c r="H267" t="s">
        <v>6</v>
      </c>
      <c r="I267">
        <v>8.3641100000000001E-4</v>
      </c>
      <c r="J267">
        <f t="shared" si="18"/>
        <v>0.20198373</v>
      </c>
      <c r="K267">
        <f t="shared" si="19"/>
        <v>0.40742672999999996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-0.18168300000000001</v>
      </c>
      <c r="F268" t="s">
        <v>5</v>
      </c>
      <c r="G268">
        <v>-4.2425600000000003E-3</v>
      </c>
      <c r="H268" t="s">
        <v>6</v>
      </c>
      <c r="I268">
        <v>7.7079999999999998E-4</v>
      </c>
      <c r="J268">
        <f t="shared" si="18"/>
        <v>0.17944395000000002</v>
      </c>
      <c r="K268">
        <f t="shared" si="19"/>
        <v>0.36112695000000006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-0.15867300000000001</v>
      </c>
      <c r="F269" t="s">
        <v>5</v>
      </c>
      <c r="G269">
        <v>-4.4134300000000003E-3</v>
      </c>
      <c r="H269" t="s">
        <v>6</v>
      </c>
      <c r="I269">
        <v>7.0029200000000004E-4</v>
      </c>
      <c r="J269">
        <f t="shared" si="18"/>
        <v>0.15750730000000002</v>
      </c>
      <c r="K269">
        <f t="shared" si="19"/>
        <v>0.31618030000000003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-0.134634</v>
      </c>
      <c r="F270" t="s">
        <v>5</v>
      </c>
      <c r="G270">
        <v>-4.7284600000000003E-3</v>
      </c>
      <c r="H270" t="s">
        <v>6</v>
      </c>
      <c r="I270">
        <v>6.36609E-4</v>
      </c>
      <c r="J270">
        <f t="shared" si="18"/>
        <v>0.13459683080000001</v>
      </c>
      <c r="K270">
        <f t="shared" si="19"/>
        <v>0.26923083079999999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-0.110165</v>
      </c>
      <c r="F271" t="s">
        <v>5</v>
      </c>
      <c r="G271">
        <v>-4.69405E-3</v>
      </c>
      <c r="H271" t="s">
        <v>6</v>
      </c>
      <c r="I271">
        <v>5.1712199999999996E-4</v>
      </c>
      <c r="J271">
        <f t="shared" si="18"/>
        <v>0.11068435</v>
      </c>
      <c r="K271">
        <f t="shared" si="19"/>
        <v>0.22084935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-8.3463200000000001E-2</v>
      </c>
      <c r="F272" t="s">
        <v>5</v>
      </c>
      <c r="G272">
        <v>-4.9848799999999997E-3</v>
      </c>
      <c r="H272" t="s">
        <v>6</v>
      </c>
      <c r="I272" s="2">
        <v>4.1605400000000001E-4</v>
      </c>
      <c r="J272">
        <f t="shared" si="18"/>
        <v>8.3446713500000005E-2</v>
      </c>
      <c r="K272">
        <f t="shared" si="19"/>
        <v>0.16690991350000001</v>
      </c>
    </row>
    <row r="274" spans="1:11" ht="15" x14ac:dyDescent="0.2">
      <c r="A274" s="5" t="s">
        <v>91</v>
      </c>
    </row>
    <row r="275" spans="1:11" ht="15" x14ac:dyDescent="0.2">
      <c r="A275" s="5" t="s">
        <v>60</v>
      </c>
      <c r="B275" t="s">
        <v>3</v>
      </c>
      <c r="C275">
        <v>0</v>
      </c>
      <c r="D275" t="s">
        <v>4</v>
      </c>
      <c r="E275">
        <v>-1.8109199999999999E-2</v>
      </c>
      <c r="F275" t="s">
        <v>5</v>
      </c>
      <c r="G275">
        <v>-1.72507E-3</v>
      </c>
      <c r="H275" t="s">
        <v>6</v>
      </c>
      <c r="I275" s="2">
        <v>3.1239699999999998E-5</v>
      </c>
      <c r="J275">
        <f>E207-E275</f>
        <v>1.1299999999998811E-5</v>
      </c>
      <c r="K275">
        <f>ABS(J275)+ABS(E275)</f>
        <v>1.8120499999999998E-2</v>
      </c>
    </row>
    <row r="276" spans="1:11" ht="15" x14ac:dyDescent="0.2">
      <c r="A276" s="5" t="s">
        <v>60</v>
      </c>
      <c r="B276" t="s">
        <v>3</v>
      </c>
      <c r="C276">
        <v>1</v>
      </c>
      <c r="D276" t="s">
        <v>4</v>
      </c>
      <c r="E276">
        <v>-2.5030799999999999E-2</v>
      </c>
      <c r="F276" t="s">
        <v>5</v>
      </c>
      <c r="G276">
        <v>-1.66646E-3</v>
      </c>
      <c r="H276" t="s">
        <v>6</v>
      </c>
      <c r="I276" s="2">
        <v>4.1712899999999998E-5</v>
      </c>
      <c r="J276">
        <f t="shared" ref="J276:J294" si="20">E208-E276</f>
        <v>2.2199999999999998E-5</v>
      </c>
      <c r="K276">
        <f t="shared" ref="K276:K294" si="21">ABS(J276)+ABS(E276)</f>
        <v>2.5052999999999999E-2</v>
      </c>
    </row>
    <row r="277" spans="1:11" ht="15" x14ac:dyDescent="0.2">
      <c r="A277" s="5" t="s">
        <v>60</v>
      </c>
      <c r="B277" t="s">
        <v>3</v>
      </c>
      <c r="C277">
        <v>2</v>
      </c>
      <c r="D277" t="s">
        <v>4</v>
      </c>
      <c r="E277">
        <v>-2.73843E-2</v>
      </c>
      <c r="F277" t="s">
        <v>5</v>
      </c>
      <c r="G277">
        <v>-1.69056E-3</v>
      </c>
      <c r="H277" t="s">
        <v>6</v>
      </c>
      <c r="I277" s="2">
        <v>4.6294800000000003E-5</v>
      </c>
      <c r="J277">
        <f t="shared" si="20"/>
        <v>-4.1300000000001058E-5</v>
      </c>
      <c r="K277">
        <f t="shared" si="21"/>
        <v>2.7425600000000001E-2</v>
      </c>
    </row>
    <row r="278" spans="1:11" ht="15" x14ac:dyDescent="0.2">
      <c r="A278" s="5" t="s">
        <v>60</v>
      </c>
      <c r="B278" t="s">
        <v>3</v>
      </c>
      <c r="C278">
        <v>3</v>
      </c>
      <c r="D278" t="s">
        <v>4</v>
      </c>
      <c r="E278">
        <v>-2.7198799999999999E-2</v>
      </c>
      <c r="F278" t="s">
        <v>5</v>
      </c>
      <c r="G278">
        <v>-1.7197899999999999E-3</v>
      </c>
      <c r="H278" t="s">
        <v>6</v>
      </c>
      <c r="I278" s="2">
        <v>4.6776000000000001E-5</v>
      </c>
      <c r="J278">
        <f t="shared" si="20"/>
        <v>-6.2800000000001743E-5</v>
      </c>
      <c r="K278">
        <f t="shared" si="21"/>
        <v>2.72616E-2</v>
      </c>
    </row>
    <row r="279" spans="1:11" ht="15" x14ac:dyDescent="0.2">
      <c r="A279" s="5" t="s">
        <v>60</v>
      </c>
      <c r="B279" t="s">
        <v>3</v>
      </c>
      <c r="C279">
        <v>4</v>
      </c>
      <c r="D279" t="s">
        <v>4</v>
      </c>
      <c r="E279">
        <v>-2.5665899999999998E-2</v>
      </c>
      <c r="F279" t="s">
        <v>5</v>
      </c>
      <c r="G279">
        <v>-1.85735E-3</v>
      </c>
      <c r="H279" t="s">
        <v>6</v>
      </c>
      <c r="I279" s="2">
        <v>4.7670699999999997E-5</v>
      </c>
      <c r="J279">
        <f t="shared" si="20"/>
        <v>-8.4000000000021557E-6</v>
      </c>
      <c r="K279">
        <f t="shared" si="21"/>
        <v>2.5674300000000001E-2</v>
      </c>
    </row>
    <row r="280" spans="1:11" ht="15" x14ac:dyDescent="0.2">
      <c r="A280" s="5" t="s">
        <v>60</v>
      </c>
      <c r="B280" t="s">
        <v>3</v>
      </c>
      <c r="C280">
        <v>5</v>
      </c>
      <c r="D280" t="s">
        <v>4</v>
      </c>
      <c r="E280">
        <v>-2.33154E-2</v>
      </c>
      <c r="F280" t="s">
        <v>5</v>
      </c>
      <c r="G280">
        <v>-1.9809200000000002E-3</v>
      </c>
      <c r="H280" t="s">
        <v>6</v>
      </c>
      <c r="I280" s="2">
        <v>4.6185900000000001E-5</v>
      </c>
      <c r="J280">
        <f t="shared" si="20"/>
        <v>-1.9800000000000373E-5</v>
      </c>
      <c r="K280">
        <f t="shared" si="21"/>
        <v>2.33352E-2</v>
      </c>
    </row>
    <row r="281" spans="1:11" ht="15" x14ac:dyDescent="0.2">
      <c r="A281" s="5" t="s">
        <v>60</v>
      </c>
      <c r="B281" t="s">
        <v>3</v>
      </c>
      <c r="C281">
        <v>6</v>
      </c>
      <c r="D281" t="s">
        <v>4</v>
      </c>
      <c r="E281">
        <v>-2.07063E-2</v>
      </c>
      <c r="F281" t="s">
        <v>5</v>
      </c>
      <c r="G281">
        <v>-2.1489399999999998E-3</v>
      </c>
      <c r="H281" t="s">
        <v>6</v>
      </c>
      <c r="I281" s="2">
        <v>4.4496500000000003E-5</v>
      </c>
      <c r="J281">
        <f t="shared" si="20"/>
        <v>-2.9000000000001247E-6</v>
      </c>
      <c r="K281">
        <f t="shared" si="21"/>
        <v>2.0709200000000001E-2</v>
      </c>
    </row>
    <row r="282" spans="1:11" ht="15" x14ac:dyDescent="0.2">
      <c r="A282" s="5" t="s">
        <v>60</v>
      </c>
      <c r="B282" t="s">
        <v>3</v>
      </c>
      <c r="C282">
        <v>7</v>
      </c>
      <c r="D282" t="s">
        <v>4</v>
      </c>
      <c r="E282">
        <v>-1.8019400000000001E-2</v>
      </c>
      <c r="F282" t="s">
        <v>5</v>
      </c>
      <c r="G282">
        <v>-2.38974E-3</v>
      </c>
      <c r="H282" t="s">
        <v>6</v>
      </c>
      <c r="I282" s="2">
        <v>4.3061900000000002E-5</v>
      </c>
      <c r="J282">
        <f t="shared" si="20"/>
        <v>3.3000000000012186E-6</v>
      </c>
      <c r="K282">
        <f t="shared" si="21"/>
        <v>1.8022700000000003E-2</v>
      </c>
    </row>
    <row r="283" spans="1:11" ht="15" x14ac:dyDescent="0.2">
      <c r="A283" s="5" t="s">
        <v>60</v>
      </c>
      <c r="B283" t="s">
        <v>3</v>
      </c>
      <c r="C283">
        <v>8</v>
      </c>
      <c r="D283" t="s">
        <v>4</v>
      </c>
      <c r="E283">
        <v>-1.5436E-2</v>
      </c>
      <c r="F283" t="s">
        <v>5</v>
      </c>
      <c r="G283">
        <v>-2.6701699999999999E-3</v>
      </c>
      <c r="H283" t="s">
        <v>6</v>
      </c>
      <c r="I283" s="2">
        <v>4.1216900000000002E-5</v>
      </c>
      <c r="J283">
        <f t="shared" si="20"/>
        <v>2.6099999999999388E-5</v>
      </c>
      <c r="K283">
        <f t="shared" si="21"/>
        <v>1.5462099999999999E-2</v>
      </c>
    </row>
    <row r="284" spans="1:11" ht="15" x14ac:dyDescent="0.2">
      <c r="A284" s="5" t="s">
        <v>60</v>
      </c>
      <c r="B284" t="s">
        <v>3</v>
      </c>
      <c r="C284">
        <v>9</v>
      </c>
      <c r="D284" t="s">
        <v>4</v>
      </c>
      <c r="E284">
        <v>-1.30089E-2</v>
      </c>
      <c r="F284" t="s">
        <v>5</v>
      </c>
      <c r="G284">
        <v>-3.0164499999999999E-3</v>
      </c>
      <c r="H284" t="s">
        <v>6</v>
      </c>
      <c r="I284" s="2">
        <v>3.9240599999999998E-5</v>
      </c>
      <c r="J284">
        <f t="shared" si="20"/>
        <v>3.5099999999999715E-5</v>
      </c>
      <c r="K284">
        <f t="shared" si="21"/>
        <v>1.3044E-2</v>
      </c>
    </row>
    <row r="285" spans="1:11" ht="15" x14ac:dyDescent="0.2">
      <c r="A285" s="5" t="s">
        <v>60</v>
      </c>
      <c r="B285" t="s">
        <v>3</v>
      </c>
      <c r="C285">
        <v>10</v>
      </c>
      <c r="D285" t="s">
        <v>4</v>
      </c>
      <c r="E285">
        <v>-1.0788300000000001E-2</v>
      </c>
      <c r="F285" t="s">
        <v>5</v>
      </c>
      <c r="G285">
        <v>-3.4207700000000001E-3</v>
      </c>
      <c r="H285" t="s">
        <v>6</v>
      </c>
      <c r="I285" s="2">
        <v>3.6904299999999998E-5</v>
      </c>
      <c r="J285">
        <f t="shared" si="20"/>
        <v>2.7100000000000388E-5</v>
      </c>
      <c r="K285">
        <f t="shared" si="21"/>
        <v>1.0815400000000001E-2</v>
      </c>
    </row>
    <row r="286" spans="1:11" ht="15" x14ac:dyDescent="0.2">
      <c r="A286" s="5" t="s">
        <v>60</v>
      </c>
      <c r="B286" t="s">
        <v>3</v>
      </c>
      <c r="C286">
        <v>11</v>
      </c>
      <c r="D286" t="s">
        <v>4</v>
      </c>
      <c r="E286">
        <v>-8.7698700000000008E-3</v>
      </c>
      <c r="F286" t="s">
        <v>5</v>
      </c>
      <c r="G286">
        <v>-3.9069100000000004E-3</v>
      </c>
      <c r="H286" t="s">
        <v>6</v>
      </c>
      <c r="I286" s="2">
        <v>3.4263100000000001E-5</v>
      </c>
      <c r="J286">
        <f t="shared" si="20"/>
        <v>3.1000000000006717E-6</v>
      </c>
      <c r="K286">
        <f t="shared" si="21"/>
        <v>8.7729700000000015E-3</v>
      </c>
    </row>
    <row r="287" spans="1:11" ht="15" x14ac:dyDescent="0.2">
      <c r="A287" s="5" t="s">
        <v>60</v>
      </c>
      <c r="B287" t="s">
        <v>3</v>
      </c>
      <c r="C287">
        <v>12</v>
      </c>
      <c r="D287" t="s">
        <v>4</v>
      </c>
      <c r="E287">
        <v>-7.0243900000000001E-3</v>
      </c>
      <c r="F287" t="s">
        <v>5</v>
      </c>
      <c r="G287">
        <v>-4.75567E-3</v>
      </c>
      <c r="H287" t="s">
        <v>6</v>
      </c>
      <c r="I287" s="2">
        <v>3.3405699999999998E-5</v>
      </c>
      <c r="J287">
        <f t="shared" si="20"/>
        <v>2.436000000000018E-5</v>
      </c>
      <c r="K287">
        <f t="shared" si="21"/>
        <v>7.0487500000000003E-3</v>
      </c>
    </row>
    <row r="288" spans="1:11" ht="15" x14ac:dyDescent="0.2">
      <c r="A288" s="5" t="s">
        <v>60</v>
      </c>
      <c r="B288" t="s">
        <v>3</v>
      </c>
      <c r="C288">
        <v>13</v>
      </c>
      <c r="D288" t="s">
        <v>4</v>
      </c>
      <c r="E288">
        <v>-5.4466499999999999E-3</v>
      </c>
      <c r="F288" t="s">
        <v>5</v>
      </c>
      <c r="G288">
        <v>-5.7827199999999999E-3</v>
      </c>
      <c r="H288" t="s">
        <v>6</v>
      </c>
      <c r="I288" s="2">
        <v>3.1496499999999999E-5</v>
      </c>
      <c r="J288">
        <f t="shared" si="20"/>
        <v>2.4999999999998981E-6</v>
      </c>
      <c r="K288">
        <f t="shared" si="21"/>
        <v>5.4491499999999998E-3</v>
      </c>
    </row>
    <row r="289" spans="1:11" ht="15" x14ac:dyDescent="0.2">
      <c r="A289" s="5" t="s">
        <v>60</v>
      </c>
      <c r="B289" t="s">
        <v>3</v>
      </c>
      <c r="C289">
        <v>14</v>
      </c>
      <c r="D289" t="s">
        <v>4</v>
      </c>
      <c r="E289">
        <v>-4.1198299999999997E-3</v>
      </c>
      <c r="F289" t="s">
        <v>5</v>
      </c>
      <c r="G289">
        <v>-7.1720400000000002E-3</v>
      </c>
      <c r="H289" t="s">
        <v>6</v>
      </c>
      <c r="I289" s="2">
        <v>2.9547600000000002E-5</v>
      </c>
      <c r="J289">
        <f t="shared" si="20"/>
        <v>2.4909999999999516E-5</v>
      </c>
      <c r="K289">
        <f t="shared" si="21"/>
        <v>4.1447399999999992E-3</v>
      </c>
    </row>
    <row r="290" spans="1:11" ht="15" x14ac:dyDescent="0.2">
      <c r="A290" s="5" t="s">
        <v>60</v>
      </c>
      <c r="B290" t="s">
        <v>3</v>
      </c>
      <c r="C290">
        <v>15</v>
      </c>
      <c r="D290" t="s">
        <v>4</v>
      </c>
      <c r="E290">
        <v>-2.9751999999999999E-3</v>
      </c>
      <c r="F290" t="s">
        <v>5</v>
      </c>
      <c r="G290">
        <v>-9.3941100000000007E-3</v>
      </c>
      <c r="H290" t="s">
        <v>6</v>
      </c>
      <c r="I290" s="2">
        <v>2.79494E-5</v>
      </c>
      <c r="J290">
        <f t="shared" si="20"/>
        <v>3.0139999999999681E-5</v>
      </c>
      <c r="K290">
        <f t="shared" si="21"/>
        <v>3.0053399999999996E-3</v>
      </c>
    </row>
    <row r="291" spans="1:11" ht="15" x14ac:dyDescent="0.2">
      <c r="A291" s="5" t="s">
        <v>60</v>
      </c>
      <c r="B291" t="s">
        <v>3</v>
      </c>
      <c r="C291">
        <v>16</v>
      </c>
      <c r="D291" t="s">
        <v>4</v>
      </c>
      <c r="E291">
        <v>-2.01293E-3</v>
      </c>
      <c r="F291" t="s">
        <v>5</v>
      </c>
      <c r="G291">
        <v>-1.2707700000000001E-2</v>
      </c>
      <c r="H291" t="s">
        <v>6</v>
      </c>
      <c r="I291" s="2">
        <v>2.5579699999999998E-5</v>
      </c>
      <c r="J291">
        <f t="shared" si="20"/>
        <v>1.7919999999999828E-5</v>
      </c>
      <c r="K291">
        <f t="shared" si="21"/>
        <v>2.0308499999999998E-3</v>
      </c>
    </row>
    <row r="292" spans="1:11" ht="15" x14ac:dyDescent="0.2">
      <c r="A292" s="5" t="s">
        <v>60</v>
      </c>
      <c r="B292" t="s">
        <v>3</v>
      </c>
      <c r="C292">
        <v>17</v>
      </c>
      <c r="D292" t="s">
        <v>4</v>
      </c>
      <c r="E292">
        <v>-1.2852300000000001E-3</v>
      </c>
      <c r="F292" t="s">
        <v>5</v>
      </c>
      <c r="G292">
        <v>-1.8115099999999999E-2</v>
      </c>
      <c r="H292" t="s">
        <v>6</v>
      </c>
      <c r="I292" s="2">
        <v>2.3282099999999999E-5</v>
      </c>
      <c r="J292">
        <f t="shared" si="20"/>
        <v>2.9860000000000043E-5</v>
      </c>
      <c r="K292">
        <f t="shared" si="21"/>
        <v>1.3150900000000001E-3</v>
      </c>
    </row>
    <row r="293" spans="1:11" ht="15" x14ac:dyDescent="0.2">
      <c r="A293" s="5" t="s">
        <v>60</v>
      </c>
      <c r="B293" t="s">
        <v>3</v>
      </c>
      <c r="C293">
        <v>18</v>
      </c>
      <c r="D293" t="s">
        <v>4</v>
      </c>
      <c r="E293">
        <v>-8.0868499999999996E-4</v>
      </c>
      <c r="F293" t="s">
        <v>5</v>
      </c>
      <c r="G293">
        <v>-2.5126599999999999E-2</v>
      </c>
      <c r="H293" t="s">
        <v>6</v>
      </c>
      <c r="I293" s="2">
        <v>2.0319500000000001E-5</v>
      </c>
      <c r="J293">
        <f t="shared" si="20"/>
        <v>4.4284000000000012E-5</v>
      </c>
      <c r="K293">
        <f t="shared" si="21"/>
        <v>8.5296899999999997E-4</v>
      </c>
    </row>
    <row r="294" spans="1:11" ht="15" x14ac:dyDescent="0.2">
      <c r="A294" s="5" t="s">
        <v>60</v>
      </c>
      <c r="B294" t="s">
        <v>3</v>
      </c>
      <c r="C294">
        <v>19</v>
      </c>
      <c r="D294" t="s">
        <v>4</v>
      </c>
      <c r="E294">
        <v>-5.8213099999999995E-4</v>
      </c>
      <c r="F294" t="s">
        <v>5</v>
      </c>
      <c r="G294">
        <v>-2.5520899999999999E-2</v>
      </c>
      <c r="H294" t="s">
        <v>6</v>
      </c>
      <c r="I294" s="2">
        <v>1.4856500000000001E-5</v>
      </c>
      <c r="J294">
        <f t="shared" si="20"/>
        <v>1.4009999999999956E-5</v>
      </c>
      <c r="K294">
        <f t="shared" si="21"/>
        <v>5.961409999999999E-4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0"/>
  <sheetViews>
    <sheetView zoomScaleNormal="100" workbookViewId="0"/>
  </sheetViews>
  <sheetFormatPr baseColWidth="10" defaultColWidth="8.83203125" defaultRowHeight="13" x14ac:dyDescent="0.15"/>
  <cols>
    <col min="1" max="1025" width="11.5"/>
  </cols>
  <sheetData>
    <row r="1" spans="1:3" x14ac:dyDescent="0.15">
      <c r="A1" t="s">
        <v>2</v>
      </c>
      <c r="B1">
        <v>0</v>
      </c>
      <c r="C1">
        <v>0.5</v>
      </c>
    </row>
    <row r="2" spans="1:3" x14ac:dyDescent="0.15">
      <c r="A2" t="s">
        <v>2</v>
      </c>
      <c r="B2">
        <v>2.5000000000000001E-2</v>
      </c>
      <c r="C2">
        <v>0.45833499999999999</v>
      </c>
    </row>
    <row r="3" spans="1:3" x14ac:dyDescent="0.15">
      <c r="A3" t="s">
        <v>2</v>
      </c>
      <c r="B3">
        <v>0.05</v>
      </c>
      <c r="C3">
        <v>0.42288999999999999</v>
      </c>
    </row>
    <row r="4" spans="1:3" x14ac:dyDescent="0.15">
      <c r="A4" t="s">
        <v>2</v>
      </c>
      <c r="B4">
        <v>7.4999999999999997E-2</v>
      </c>
      <c r="C4">
        <v>0.39241399999999999</v>
      </c>
    </row>
    <row r="5" spans="1:3" x14ac:dyDescent="0.15">
      <c r="A5" t="s">
        <v>2</v>
      </c>
      <c r="B5">
        <v>0.1</v>
      </c>
      <c r="C5">
        <v>0.36593399999999998</v>
      </c>
    </row>
    <row r="6" spans="1:3" x14ac:dyDescent="0.15">
      <c r="A6" t="s">
        <v>2</v>
      </c>
      <c r="B6">
        <v>0.125</v>
      </c>
      <c r="C6">
        <v>0.34269100000000002</v>
      </c>
    </row>
    <row r="7" spans="1:3" x14ac:dyDescent="0.15">
      <c r="A7" t="s">
        <v>2</v>
      </c>
      <c r="B7">
        <v>0.15</v>
      </c>
      <c r="C7">
        <v>0.32208999999999999</v>
      </c>
    </row>
    <row r="8" spans="1:3" x14ac:dyDescent="0.15">
      <c r="A8" t="s">
        <v>2</v>
      </c>
      <c r="B8">
        <v>0.17499999999999999</v>
      </c>
      <c r="C8">
        <v>0.30366599999999999</v>
      </c>
    </row>
    <row r="9" spans="1:3" x14ac:dyDescent="0.15">
      <c r="A9" t="s">
        <v>2</v>
      </c>
      <c r="B9">
        <v>0.2</v>
      </c>
      <c r="C9">
        <v>0.28705000000000003</v>
      </c>
    </row>
    <row r="10" spans="1:3" x14ac:dyDescent="0.15">
      <c r="A10" t="s">
        <v>2</v>
      </c>
      <c r="B10">
        <v>0.22500000000000001</v>
      </c>
      <c r="C10">
        <v>0.27195200000000003</v>
      </c>
    </row>
    <row r="11" spans="1:3" x14ac:dyDescent="0.15">
      <c r="A11" t="s">
        <v>2</v>
      </c>
      <c r="B11">
        <v>0.25</v>
      </c>
      <c r="C11">
        <v>0.25813999999999998</v>
      </c>
    </row>
    <row r="12" spans="1:3" x14ac:dyDescent="0.15">
      <c r="A12" t="s">
        <v>2</v>
      </c>
      <c r="B12">
        <v>0.25</v>
      </c>
      <c r="C12">
        <v>0.25813999999999998</v>
      </c>
    </row>
    <row r="13" spans="1:3" x14ac:dyDescent="0.15">
      <c r="A13" t="s">
        <v>2</v>
      </c>
      <c r="B13">
        <v>0.27500000000000002</v>
      </c>
      <c r="C13">
        <v>0.24543000000000001</v>
      </c>
    </row>
    <row r="14" spans="1:3" x14ac:dyDescent="0.15">
      <c r="A14" t="s">
        <v>2</v>
      </c>
      <c r="B14">
        <v>0.3</v>
      </c>
      <c r="C14">
        <v>0.23367099999999999</v>
      </c>
    </row>
    <row r="15" spans="1:3" x14ac:dyDescent="0.15">
      <c r="A15" t="s">
        <v>2</v>
      </c>
      <c r="B15">
        <v>0.32500000000000001</v>
      </c>
      <c r="C15">
        <v>0.222744</v>
      </c>
    </row>
    <row r="16" spans="1:3" x14ac:dyDescent="0.15">
      <c r="A16" t="s">
        <v>2</v>
      </c>
      <c r="B16">
        <v>0.35</v>
      </c>
      <c r="C16">
        <v>0.21254899999999999</v>
      </c>
    </row>
    <row r="17" spans="1:3" x14ac:dyDescent="0.15">
      <c r="A17" t="s">
        <v>2</v>
      </c>
      <c r="B17">
        <v>0.375</v>
      </c>
      <c r="C17">
        <v>0.20300499999999999</v>
      </c>
    </row>
    <row r="18" spans="1:3" x14ac:dyDescent="0.15">
      <c r="A18" t="s">
        <v>2</v>
      </c>
      <c r="B18">
        <v>0.4</v>
      </c>
      <c r="C18">
        <v>0.19404399999999999</v>
      </c>
    </row>
    <row r="19" spans="1:3" x14ac:dyDescent="0.15">
      <c r="A19" t="s">
        <v>2</v>
      </c>
      <c r="B19">
        <v>0.42499999999999999</v>
      </c>
      <c r="C19">
        <v>0.18561</v>
      </c>
    </row>
    <row r="20" spans="1:3" x14ac:dyDescent="0.15">
      <c r="A20" t="s">
        <v>2</v>
      </c>
      <c r="B20">
        <v>0.45</v>
      </c>
      <c r="C20">
        <v>0.17765500000000001</v>
      </c>
    </row>
    <row r="21" spans="1:3" x14ac:dyDescent="0.15">
      <c r="A21" t="s">
        <v>2</v>
      </c>
      <c r="B21">
        <v>0.47499999999999998</v>
      </c>
      <c r="C21">
        <v>0.17013600000000001</v>
      </c>
    </row>
    <row r="22" spans="1:3" x14ac:dyDescent="0.15">
      <c r="A22" t="s">
        <v>2</v>
      </c>
      <c r="B22">
        <v>0.5</v>
      </c>
      <c r="C22">
        <v>0.16302</v>
      </c>
    </row>
    <row r="23" spans="1:3" x14ac:dyDescent="0.15">
      <c r="A23" t="s">
        <v>2</v>
      </c>
      <c r="B23">
        <v>0.5</v>
      </c>
      <c r="C23">
        <v>0.16302</v>
      </c>
    </row>
    <row r="24" spans="1:3" x14ac:dyDescent="0.15">
      <c r="A24" t="s">
        <v>2</v>
      </c>
      <c r="B24">
        <v>0.52500000000000002</v>
      </c>
      <c r="C24">
        <v>0.156274</v>
      </c>
    </row>
    <row r="25" spans="1:3" x14ac:dyDescent="0.15">
      <c r="A25" t="s">
        <v>2</v>
      </c>
      <c r="B25">
        <v>0.55000000000000004</v>
      </c>
      <c r="C25">
        <v>0.14987200000000001</v>
      </c>
    </row>
    <row r="26" spans="1:3" x14ac:dyDescent="0.15">
      <c r="A26" t="s">
        <v>2</v>
      </c>
      <c r="B26">
        <v>0.57499999999999996</v>
      </c>
      <c r="C26">
        <v>0.143789</v>
      </c>
    </row>
    <row r="27" spans="1:3" x14ac:dyDescent="0.15">
      <c r="A27" t="s">
        <v>2</v>
      </c>
      <c r="B27">
        <v>0.6</v>
      </c>
      <c r="C27">
        <v>0.13800499999999999</v>
      </c>
    </row>
    <row r="28" spans="1:3" x14ac:dyDescent="0.15">
      <c r="A28" t="s">
        <v>2</v>
      </c>
      <c r="B28">
        <v>0.625</v>
      </c>
      <c r="C28">
        <v>0.13249900000000001</v>
      </c>
    </row>
    <row r="29" spans="1:3" x14ac:dyDescent="0.15">
      <c r="A29" t="s">
        <v>2</v>
      </c>
      <c r="B29">
        <v>0.65</v>
      </c>
      <c r="C29">
        <v>0.12725500000000001</v>
      </c>
    </row>
    <row r="30" spans="1:3" x14ac:dyDescent="0.15">
      <c r="A30" t="s">
        <v>2</v>
      </c>
      <c r="B30">
        <v>0.67500000000000004</v>
      </c>
      <c r="C30">
        <v>0.122256</v>
      </c>
    </row>
    <row r="31" spans="1:3" x14ac:dyDescent="0.15">
      <c r="A31" t="s">
        <v>2</v>
      </c>
      <c r="B31">
        <v>0.7</v>
      </c>
      <c r="C31">
        <v>0.117488</v>
      </c>
    </row>
    <row r="32" spans="1:3" x14ac:dyDescent="0.15">
      <c r="A32" t="s">
        <v>2</v>
      </c>
      <c r="B32">
        <v>0.72499999999999998</v>
      </c>
      <c r="C32">
        <v>0.112938</v>
      </c>
    </row>
    <row r="33" spans="1:3" x14ac:dyDescent="0.15">
      <c r="A33" t="s">
        <v>2</v>
      </c>
      <c r="B33">
        <v>0.75</v>
      </c>
      <c r="C33">
        <v>0.108593</v>
      </c>
    </row>
    <row r="34" spans="1:3" x14ac:dyDescent="0.15">
      <c r="A34" t="s">
        <v>2</v>
      </c>
      <c r="B34">
        <v>0.75</v>
      </c>
      <c r="C34">
        <v>0.108593</v>
      </c>
    </row>
    <row r="35" spans="1:3" x14ac:dyDescent="0.15">
      <c r="A35" t="s">
        <v>2</v>
      </c>
      <c r="B35">
        <v>0.77500000000000002</v>
      </c>
      <c r="C35">
        <v>0.10444199999999999</v>
      </c>
    </row>
    <row r="36" spans="1:3" x14ac:dyDescent="0.15">
      <c r="A36" t="s">
        <v>2</v>
      </c>
      <c r="B36">
        <v>0.8</v>
      </c>
      <c r="C36">
        <v>0.10047399999999999</v>
      </c>
    </row>
    <row r="37" spans="1:3" x14ac:dyDescent="0.15">
      <c r="A37" t="s">
        <v>2</v>
      </c>
      <c r="B37">
        <v>0.82499999999999996</v>
      </c>
      <c r="C37">
        <v>9.6680299999999997E-2</v>
      </c>
    </row>
    <row r="38" spans="1:3" x14ac:dyDescent="0.15">
      <c r="A38" t="s">
        <v>2</v>
      </c>
      <c r="B38">
        <v>0.85</v>
      </c>
      <c r="C38">
        <v>9.3050800000000003E-2</v>
      </c>
    </row>
    <row r="39" spans="1:3" x14ac:dyDescent="0.15">
      <c r="A39" t="s">
        <v>2</v>
      </c>
      <c r="B39">
        <v>0.875</v>
      </c>
      <c r="C39">
        <v>8.9577299999999999E-2</v>
      </c>
    </row>
    <row r="40" spans="1:3" x14ac:dyDescent="0.15">
      <c r="A40" t="s">
        <v>2</v>
      </c>
      <c r="B40">
        <v>0.9</v>
      </c>
      <c r="C40">
        <v>8.6251700000000001E-2</v>
      </c>
    </row>
    <row r="41" spans="1:3" x14ac:dyDescent="0.15">
      <c r="A41" t="s">
        <v>2</v>
      </c>
      <c r="B41">
        <v>0.92500000000000004</v>
      </c>
      <c r="C41">
        <v>8.3066600000000004E-2</v>
      </c>
    </row>
    <row r="42" spans="1:3" x14ac:dyDescent="0.15">
      <c r="A42" t="s">
        <v>2</v>
      </c>
      <c r="B42">
        <v>0.95</v>
      </c>
      <c r="C42">
        <v>8.0015100000000006E-2</v>
      </c>
    </row>
    <row r="43" spans="1:3" x14ac:dyDescent="0.15">
      <c r="A43" t="s">
        <v>2</v>
      </c>
      <c r="B43">
        <v>0.97499999999999998</v>
      </c>
      <c r="C43">
        <v>7.7090400000000003E-2</v>
      </c>
    </row>
    <row r="44" spans="1:3" x14ac:dyDescent="0.15">
      <c r="A44" t="s">
        <v>2</v>
      </c>
      <c r="B44">
        <v>1</v>
      </c>
      <c r="C44">
        <v>7.4286500000000005E-2</v>
      </c>
    </row>
    <row r="45" spans="1:3" x14ac:dyDescent="0.15">
      <c r="A45" t="s">
        <v>2</v>
      </c>
      <c r="B45">
        <v>1</v>
      </c>
      <c r="C45">
        <v>7.4286500000000005E-2</v>
      </c>
    </row>
    <row r="46" spans="1:3" x14ac:dyDescent="0.15">
      <c r="A46" t="s">
        <v>2</v>
      </c>
      <c r="B46">
        <v>1.0249999999999999</v>
      </c>
      <c r="C46">
        <v>7.1597499999999994E-2</v>
      </c>
    </row>
    <row r="47" spans="1:3" x14ac:dyDescent="0.15">
      <c r="A47" t="s">
        <v>2</v>
      </c>
      <c r="B47">
        <v>1.05</v>
      </c>
      <c r="C47">
        <v>6.9017899999999993E-2</v>
      </c>
    </row>
    <row r="48" spans="1:3" x14ac:dyDescent="0.15">
      <c r="A48" t="s">
        <v>2</v>
      </c>
      <c r="B48">
        <v>1.075</v>
      </c>
      <c r="C48">
        <v>6.6542500000000004E-2</v>
      </c>
    </row>
    <row r="49" spans="1:3" x14ac:dyDescent="0.15">
      <c r="A49" t="s">
        <v>2</v>
      </c>
      <c r="B49">
        <v>1.1000000000000001</v>
      </c>
      <c r="C49">
        <v>6.4166399999999998E-2</v>
      </c>
    </row>
    <row r="50" spans="1:3" x14ac:dyDescent="0.15">
      <c r="A50" t="s">
        <v>2</v>
      </c>
      <c r="B50">
        <v>1.125</v>
      </c>
      <c r="C50">
        <v>6.1885099999999998E-2</v>
      </c>
    </row>
    <row r="51" spans="1:3" x14ac:dyDescent="0.15">
      <c r="A51" t="s">
        <v>2</v>
      </c>
      <c r="B51">
        <v>1.1499999999999999</v>
      </c>
      <c r="C51">
        <v>5.96941E-2</v>
      </c>
    </row>
    <row r="52" spans="1:3" x14ac:dyDescent="0.15">
      <c r="A52" t="s">
        <v>2</v>
      </c>
      <c r="B52">
        <v>1.175</v>
      </c>
      <c r="C52">
        <v>5.7589399999999999E-2</v>
      </c>
    </row>
    <row r="53" spans="1:3" x14ac:dyDescent="0.15">
      <c r="A53" t="s">
        <v>2</v>
      </c>
      <c r="B53">
        <v>1.2</v>
      </c>
      <c r="C53">
        <v>5.5567100000000001E-2</v>
      </c>
    </row>
    <row r="54" spans="1:3" x14ac:dyDescent="0.15">
      <c r="A54" t="s">
        <v>2</v>
      </c>
      <c r="B54">
        <v>1.2250000000000001</v>
      </c>
      <c r="C54">
        <v>5.3623299999999999E-2</v>
      </c>
    </row>
    <row r="55" spans="1:3" x14ac:dyDescent="0.15">
      <c r="A55" t="s">
        <v>2</v>
      </c>
      <c r="B55">
        <v>1.25</v>
      </c>
      <c r="C55">
        <v>5.1754799999999997E-2</v>
      </c>
    </row>
    <row r="56" spans="1:3" x14ac:dyDescent="0.15">
      <c r="A56" t="s">
        <v>2</v>
      </c>
      <c r="B56">
        <v>1.25</v>
      </c>
      <c r="C56">
        <v>5.1754799999999997E-2</v>
      </c>
    </row>
    <row r="57" spans="1:3" x14ac:dyDescent="0.15">
      <c r="A57" t="s">
        <v>2</v>
      </c>
      <c r="B57">
        <v>1.2749999999999999</v>
      </c>
      <c r="C57">
        <v>4.9958000000000002E-2</v>
      </c>
    </row>
    <row r="58" spans="1:3" x14ac:dyDescent="0.15">
      <c r="A58" t="s">
        <v>2</v>
      </c>
      <c r="B58">
        <v>1.3</v>
      </c>
      <c r="C58">
        <v>4.8230000000000002E-2</v>
      </c>
    </row>
    <row r="59" spans="1:3" x14ac:dyDescent="0.15">
      <c r="A59" t="s">
        <v>2</v>
      </c>
      <c r="B59">
        <v>1.325</v>
      </c>
      <c r="C59">
        <v>4.6567600000000001E-2</v>
      </c>
    </row>
    <row r="60" spans="1:3" x14ac:dyDescent="0.15">
      <c r="A60" t="s">
        <v>2</v>
      </c>
      <c r="B60">
        <v>1.35</v>
      </c>
      <c r="C60">
        <v>4.49682E-2</v>
      </c>
    </row>
    <row r="61" spans="1:3" x14ac:dyDescent="0.15">
      <c r="A61" t="s">
        <v>2</v>
      </c>
      <c r="B61">
        <v>1.375</v>
      </c>
      <c r="C61">
        <v>4.3428899999999999E-2</v>
      </c>
    </row>
    <row r="62" spans="1:3" x14ac:dyDescent="0.15">
      <c r="A62" t="s">
        <v>2</v>
      </c>
      <c r="B62">
        <v>1.4</v>
      </c>
      <c r="C62">
        <v>4.1947199999999997E-2</v>
      </c>
    </row>
    <row r="63" spans="1:3" x14ac:dyDescent="0.15">
      <c r="A63" t="s">
        <v>2</v>
      </c>
      <c r="B63">
        <v>1.425</v>
      </c>
      <c r="C63">
        <v>4.05207E-2</v>
      </c>
    </row>
    <row r="64" spans="1:3" x14ac:dyDescent="0.15">
      <c r="A64" t="s">
        <v>2</v>
      </c>
      <c r="B64">
        <v>1.45</v>
      </c>
      <c r="C64">
        <v>3.9147099999999997E-2</v>
      </c>
    </row>
    <row r="65" spans="1:3" x14ac:dyDescent="0.15">
      <c r="A65" t="s">
        <v>2</v>
      </c>
      <c r="B65">
        <v>1.4750000000000001</v>
      </c>
      <c r="C65">
        <v>3.7824099999999999E-2</v>
      </c>
    </row>
    <row r="66" spans="1:3" x14ac:dyDescent="0.15">
      <c r="A66" t="s">
        <v>2</v>
      </c>
      <c r="B66">
        <v>1.5</v>
      </c>
      <c r="C66">
        <v>3.65498E-2</v>
      </c>
    </row>
    <row r="67" spans="1:3" x14ac:dyDescent="0.15">
      <c r="A67" t="s">
        <v>2</v>
      </c>
      <c r="B67">
        <v>1.5</v>
      </c>
      <c r="C67">
        <v>3.65498E-2</v>
      </c>
    </row>
    <row r="68" spans="1:3" x14ac:dyDescent="0.15">
      <c r="A68" t="s">
        <v>2</v>
      </c>
      <c r="B68">
        <v>1.5249999999999999</v>
      </c>
      <c r="C68">
        <v>3.5321999999999999E-2</v>
      </c>
    </row>
    <row r="69" spans="1:3" x14ac:dyDescent="0.15">
      <c r="A69" t="s">
        <v>2</v>
      </c>
      <c r="B69">
        <v>1.55</v>
      </c>
      <c r="C69">
        <v>3.41389E-2</v>
      </c>
    </row>
    <row r="70" spans="1:3" x14ac:dyDescent="0.15">
      <c r="A70" t="s">
        <v>2</v>
      </c>
      <c r="B70">
        <v>1.575</v>
      </c>
      <c r="C70">
        <v>3.2998699999999999E-2</v>
      </c>
    </row>
    <row r="71" spans="1:3" x14ac:dyDescent="0.15">
      <c r="A71" t="s">
        <v>2</v>
      </c>
      <c r="B71">
        <v>1.6</v>
      </c>
      <c r="C71">
        <v>3.18996E-2</v>
      </c>
    </row>
    <row r="72" spans="1:3" x14ac:dyDescent="0.15">
      <c r="A72" t="s">
        <v>2</v>
      </c>
      <c r="B72">
        <v>1.625</v>
      </c>
      <c r="C72">
        <v>3.0840099999999999E-2</v>
      </c>
    </row>
    <row r="73" spans="1:3" x14ac:dyDescent="0.15">
      <c r="A73" t="s">
        <v>2</v>
      </c>
      <c r="B73">
        <v>1.65</v>
      </c>
      <c r="C73">
        <v>2.9818399999999998E-2</v>
      </c>
    </row>
    <row r="74" spans="1:3" x14ac:dyDescent="0.15">
      <c r="A74" t="s">
        <v>2</v>
      </c>
      <c r="B74">
        <v>1.675</v>
      </c>
      <c r="C74">
        <v>2.88332E-2</v>
      </c>
    </row>
    <row r="75" spans="1:3" x14ac:dyDescent="0.15">
      <c r="A75" t="s">
        <v>2</v>
      </c>
      <c r="B75">
        <v>1.7</v>
      </c>
      <c r="C75">
        <v>2.7882899999999999E-2</v>
      </c>
    </row>
    <row r="76" spans="1:3" x14ac:dyDescent="0.15">
      <c r="A76" t="s">
        <v>2</v>
      </c>
      <c r="B76">
        <v>1.7250000000000001</v>
      </c>
      <c r="C76">
        <v>2.6966299999999999E-2</v>
      </c>
    </row>
    <row r="77" spans="1:3" x14ac:dyDescent="0.15">
      <c r="A77" t="s">
        <v>2</v>
      </c>
      <c r="B77">
        <v>1.75</v>
      </c>
      <c r="C77">
        <v>2.6082000000000001E-2</v>
      </c>
    </row>
    <row r="78" spans="1:3" x14ac:dyDescent="0.15">
      <c r="A78" t="s">
        <v>2</v>
      </c>
      <c r="B78">
        <v>1.75</v>
      </c>
      <c r="C78">
        <v>2.6082000000000001E-2</v>
      </c>
    </row>
    <row r="79" spans="1:3" x14ac:dyDescent="0.15">
      <c r="A79" t="s">
        <v>2</v>
      </c>
      <c r="B79">
        <v>1.7749999999999999</v>
      </c>
      <c r="C79">
        <v>2.52287E-2</v>
      </c>
    </row>
    <row r="80" spans="1:3" x14ac:dyDescent="0.15">
      <c r="A80" t="s">
        <v>2</v>
      </c>
      <c r="B80">
        <v>1.8</v>
      </c>
      <c r="C80">
        <v>2.4405300000000001E-2</v>
      </c>
    </row>
    <row r="81" spans="1:3" x14ac:dyDescent="0.15">
      <c r="A81" t="s">
        <v>2</v>
      </c>
      <c r="B81">
        <v>1.825</v>
      </c>
      <c r="C81">
        <v>2.3610699999999998E-2</v>
      </c>
    </row>
    <row r="82" spans="1:3" x14ac:dyDescent="0.15">
      <c r="A82" t="s">
        <v>2</v>
      </c>
      <c r="B82">
        <v>1.85</v>
      </c>
      <c r="C82">
        <v>2.2843599999999999E-2</v>
      </c>
    </row>
    <row r="83" spans="1:3" x14ac:dyDescent="0.15">
      <c r="A83" t="s">
        <v>2</v>
      </c>
      <c r="B83">
        <v>1.875</v>
      </c>
      <c r="C83">
        <v>2.2103100000000001E-2</v>
      </c>
    </row>
    <row r="84" spans="1:3" x14ac:dyDescent="0.15">
      <c r="A84" t="s">
        <v>2</v>
      </c>
      <c r="B84">
        <v>1.9</v>
      </c>
      <c r="C84">
        <v>2.13882E-2</v>
      </c>
    </row>
    <row r="85" spans="1:3" x14ac:dyDescent="0.15">
      <c r="A85" t="s">
        <v>2</v>
      </c>
      <c r="B85">
        <v>1.925</v>
      </c>
      <c r="C85">
        <v>2.0697900000000002E-2</v>
      </c>
    </row>
    <row r="86" spans="1:3" x14ac:dyDescent="0.15">
      <c r="A86" t="s">
        <v>2</v>
      </c>
      <c r="B86">
        <v>1.95</v>
      </c>
      <c r="C86">
        <v>2.0031299999999998E-2</v>
      </c>
    </row>
    <row r="87" spans="1:3" x14ac:dyDescent="0.15">
      <c r="A87" t="s">
        <v>2</v>
      </c>
      <c r="B87">
        <v>1.9750000000000001</v>
      </c>
      <c r="C87">
        <v>1.9387499999999998E-2</v>
      </c>
    </row>
    <row r="88" spans="1:3" x14ac:dyDescent="0.15">
      <c r="A88" t="s">
        <v>2</v>
      </c>
      <c r="B88">
        <v>2</v>
      </c>
      <c r="C88">
        <v>1.87656E-2</v>
      </c>
    </row>
    <row r="89" spans="1:3" x14ac:dyDescent="0.15">
      <c r="A89" t="s">
        <v>2</v>
      </c>
      <c r="B89">
        <v>2</v>
      </c>
      <c r="C89">
        <v>1.87656E-2</v>
      </c>
    </row>
    <row r="90" spans="1:3" x14ac:dyDescent="0.15">
      <c r="A90" t="s">
        <v>2</v>
      </c>
      <c r="B90">
        <v>2.0249999999999999</v>
      </c>
      <c r="C90">
        <v>1.8164900000000001E-2</v>
      </c>
    </row>
    <row r="91" spans="1:3" x14ac:dyDescent="0.15">
      <c r="A91" t="s">
        <v>2</v>
      </c>
      <c r="B91">
        <v>2.0499999999999998</v>
      </c>
      <c r="C91">
        <v>1.7584599999999999E-2</v>
      </c>
    </row>
    <row r="92" spans="1:3" x14ac:dyDescent="0.15">
      <c r="A92" t="s">
        <v>2</v>
      </c>
      <c r="B92">
        <v>2.0750000000000002</v>
      </c>
      <c r="C92">
        <v>1.7023900000000002E-2</v>
      </c>
    </row>
    <row r="93" spans="1:3" x14ac:dyDescent="0.15">
      <c r="A93" t="s">
        <v>2</v>
      </c>
      <c r="B93">
        <v>2.1</v>
      </c>
      <c r="C93">
        <v>1.64821E-2</v>
      </c>
    </row>
    <row r="94" spans="1:3" x14ac:dyDescent="0.15">
      <c r="A94" t="s">
        <v>2</v>
      </c>
      <c r="B94">
        <v>2.125</v>
      </c>
      <c r="C94">
        <v>1.59585E-2</v>
      </c>
    </row>
    <row r="95" spans="1:3" x14ac:dyDescent="0.15">
      <c r="A95" t="s">
        <v>2</v>
      </c>
      <c r="B95">
        <v>2.15</v>
      </c>
      <c r="C95">
        <v>1.5452499999999999E-2</v>
      </c>
    </row>
    <row r="96" spans="1:3" x14ac:dyDescent="0.15">
      <c r="A96" t="s">
        <v>2</v>
      </c>
      <c r="B96">
        <v>2.1749999999999998</v>
      </c>
      <c r="C96">
        <v>1.49634E-2</v>
      </c>
    </row>
    <row r="97" spans="1:3" x14ac:dyDescent="0.15">
      <c r="A97" t="s">
        <v>2</v>
      </c>
      <c r="B97">
        <v>2.2000000000000002</v>
      </c>
      <c r="C97">
        <v>1.4490599999999999E-2</v>
      </c>
    </row>
    <row r="98" spans="1:3" x14ac:dyDescent="0.15">
      <c r="A98" t="s">
        <v>2</v>
      </c>
      <c r="B98">
        <v>2.2250000000000001</v>
      </c>
      <c r="C98">
        <v>1.40336E-2</v>
      </c>
    </row>
    <row r="99" spans="1:3" x14ac:dyDescent="0.15">
      <c r="A99" t="s">
        <v>2</v>
      </c>
      <c r="B99">
        <v>2.25</v>
      </c>
      <c r="C99">
        <v>1.35917E-2</v>
      </c>
    </row>
    <row r="100" spans="1:3" x14ac:dyDescent="0.15">
      <c r="A100" t="s">
        <v>2</v>
      </c>
      <c r="B100">
        <v>2.25</v>
      </c>
      <c r="C100">
        <v>1.35917E-2</v>
      </c>
    </row>
    <row r="101" spans="1:3" x14ac:dyDescent="0.15">
      <c r="A101" t="s">
        <v>2</v>
      </c>
      <c r="B101">
        <v>2.2749999999999999</v>
      </c>
      <c r="C101">
        <v>1.3164500000000001E-2</v>
      </c>
    </row>
    <row r="102" spans="1:3" x14ac:dyDescent="0.15">
      <c r="A102" t="s">
        <v>2</v>
      </c>
      <c r="B102">
        <v>2.2999999999999998</v>
      </c>
      <c r="C102">
        <v>1.27514E-2</v>
      </c>
    </row>
    <row r="103" spans="1:3" x14ac:dyDescent="0.15">
      <c r="A103" t="s">
        <v>2</v>
      </c>
      <c r="B103">
        <v>2.3250000000000002</v>
      </c>
      <c r="C103">
        <v>1.2351900000000001E-2</v>
      </c>
    </row>
    <row r="104" spans="1:3" x14ac:dyDescent="0.15">
      <c r="A104" t="s">
        <v>2</v>
      </c>
      <c r="B104">
        <v>2.35</v>
      </c>
      <c r="C104">
        <v>1.19655E-2</v>
      </c>
    </row>
    <row r="105" spans="1:3" x14ac:dyDescent="0.15">
      <c r="A105" t="s">
        <v>2</v>
      </c>
      <c r="B105">
        <v>2.375</v>
      </c>
      <c r="C105">
        <v>1.15919E-2</v>
      </c>
    </row>
    <row r="106" spans="1:3" x14ac:dyDescent="0.15">
      <c r="A106" t="s">
        <v>2</v>
      </c>
      <c r="B106">
        <v>2.4</v>
      </c>
      <c r="C106">
        <v>1.12304E-2</v>
      </c>
    </row>
    <row r="107" spans="1:3" x14ac:dyDescent="0.15">
      <c r="A107" t="s">
        <v>2</v>
      </c>
      <c r="B107">
        <v>2.4249999999999998</v>
      </c>
      <c r="C107">
        <v>1.0880799999999999E-2</v>
      </c>
    </row>
    <row r="108" spans="1:3" x14ac:dyDescent="0.15">
      <c r="A108" t="s">
        <v>2</v>
      </c>
      <c r="B108">
        <v>2.4500000000000002</v>
      </c>
      <c r="C108">
        <v>1.0542599999999999E-2</v>
      </c>
    </row>
    <row r="109" spans="1:3" x14ac:dyDescent="0.15">
      <c r="A109" t="s">
        <v>2</v>
      </c>
      <c r="B109">
        <v>2.4750000000000001</v>
      </c>
      <c r="C109">
        <v>1.0215399999999999E-2</v>
      </c>
    </row>
    <row r="110" spans="1:3" x14ac:dyDescent="0.15">
      <c r="A110" t="s">
        <v>2</v>
      </c>
      <c r="B110">
        <v>2.5</v>
      </c>
      <c r="C110">
        <v>9.8987599999999995E-3</v>
      </c>
    </row>
    <row r="111" spans="1:3" x14ac:dyDescent="0.15">
      <c r="A111" t="s">
        <v>2</v>
      </c>
      <c r="B111">
        <v>2.5</v>
      </c>
      <c r="C111">
        <v>9.8987599999999995E-3</v>
      </c>
    </row>
    <row r="112" spans="1:3" x14ac:dyDescent="0.15">
      <c r="A112" t="s">
        <v>2</v>
      </c>
      <c r="B112">
        <v>2.5249999999999999</v>
      </c>
      <c r="C112">
        <v>9.5924200000000008E-3</v>
      </c>
    </row>
    <row r="113" spans="1:3" x14ac:dyDescent="0.15">
      <c r="A113" t="s">
        <v>2</v>
      </c>
      <c r="B113">
        <v>2.5499999999999998</v>
      </c>
      <c r="C113">
        <v>9.2959900000000005E-3</v>
      </c>
    </row>
    <row r="114" spans="1:3" x14ac:dyDescent="0.15">
      <c r="A114" t="s">
        <v>2</v>
      </c>
      <c r="B114">
        <v>2.5750000000000002</v>
      </c>
      <c r="C114">
        <v>9.0091300000000006E-3</v>
      </c>
    </row>
    <row r="115" spans="1:3" x14ac:dyDescent="0.15">
      <c r="A115" t="s">
        <v>2</v>
      </c>
      <c r="B115">
        <v>2.6</v>
      </c>
      <c r="C115">
        <v>8.7315099999999996E-3</v>
      </c>
    </row>
    <row r="116" spans="1:3" x14ac:dyDescent="0.15">
      <c r="A116" t="s">
        <v>2</v>
      </c>
      <c r="B116">
        <v>2.625</v>
      </c>
      <c r="C116">
        <v>8.4628099999999994E-3</v>
      </c>
    </row>
    <row r="117" spans="1:3" x14ac:dyDescent="0.15">
      <c r="A117" t="s">
        <v>2</v>
      </c>
      <c r="B117">
        <v>2.65</v>
      </c>
      <c r="C117">
        <v>8.2027300000000001E-3</v>
      </c>
    </row>
    <row r="118" spans="1:3" x14ac:dyDescent="0.15">
      <c r="A118" t="s">
        <v>2</v>
      </c>
      <c r="B118">
        <v>2.6749999999999998</v>
      </c>
      <c r="C118">
        <v>7.9509899999999998E-3</v>
      </c>
    </row>
    <row r="119" spans="1:3" x14ac:dyDescent="0.15">
      <c r="A119" t="s">
        <v>2</v>
      </c>
      <c r="B119">
        <v>2.7</v>
      </c>
      <c r="C119">
        <v>7.7072900000000003E-3</v>
      </c>
    </row>
    <row r="120" spans="1:3" x14ac:dyDescent="0.15">
      <c r="A120" t="s">
        <v>2</v>
      </c>
      <c r="B120">
        <v>2.7250000000000001</v>
      </c>
      <c r="C120">
        <v>7.4713699999999997E-3</v>
      </c>
    </row>
    <row r="121" spans="1:3" x14ac:dyDescent="0.15">
      <c r="A121" t="s">
        <v>2</v>
      </c>
      <c r="B121">
        <v>2.75</v>
      </c>
      <c r="C121">
        <v>7.2429699999999996E-3</v>
      </c>
    </row>
    <row r="122" spans="1:3" x14ac:dyDescent="0.15">
      <c r="A122" t="s">
        <v>2</v>
      </c>
      <c r="B122">
        <v>2.75</v>
      </c>
      <c r="C122">
        <v>7.2429699999999996E-3</v>
      </c>
    </row>
    <row r="123" spans="1:3" x14ac:dyDescent="0.15">
      <c r="A123" t="s">
        <v>2</v>
      </c>
      <c r="B123">
        <v>2.7749999999999999</v>
      </c>
      <c r="C123">
        <v>7.0218299999999997E-3</v>
      </c>
    </row>
    <row r="124" spans="1:3" x14ac:dyDescent="0.15">
      <c r="A124" t="s">
        <v>2</v>
      </c>
      <c r="B124">
        <v>2.8</v>
      </c>
      <c r="C124">
        <v>6.8077099999999998E-3</v>
      </c>
    </row>
    <row r="125" spans="1:3" x14ac:dyDescent="0.15">
      <c r="A125" t="s">
        <v>2</v>
      </c>
      <c r="B125">
        <v>2.8250000000000002</v>
      </c>
      <c r="C125">
        <v>6.6003800000000003E-3</v>
      </c>
    </row>
    <row r="126" spans="1:3" x14ac:dyDescent="0.15">
      <c r="A126" t="s">
        <v>2</v>
      </c>
      <c r="B126">
        <v>2.85</v>
      </c>
      <c r="C126">
        <v>6.39961E-3</v>
      </c>
    </row>
    <row r="127" spans="1:3" x14ac:dyDescent="0.15">
      <c r="A127" t="s">
        <v>2</v>
      </c>
      <c r="B127">
        <v>2.875</v>
      </c>
      <c r="C127">
        <v>6.2051800000000002E-3</v>
      </c>
    </row>
    <row r="128" spans="1:3" x14ac:dyDescent="0.15">
      <c r="A128" t="s">
        <v>2</v>
      </c>
      <c r="B128">
        <v>2.9</v>
      </c>
      <c r="C128">
        <v>6.0168799999999996E-3</v>
      </c>
    </row>
    <row r="129" spans="1:3" x14ac:dyDescent="0.15">
      <c r="A129" t="s">
        <v>2</v>
      </c>
      <c r="B129">
        <v>2.9249999999999998</v>
      </c>
      <c r="C129">
        <v>5.8345100000000002E-3</v>
      </c>
    </row>
    <row r="130" spans="1:3" x14ac:dyDescent="0.15">
      <c r="A130" t="s">
        <v>2</v>
      </c>
      <c r="B130">
        <v>2.95</v>
      </c>
      <c r="C130">
        <v>5.6578799999999997E-3</v>
      </c>
    </row>
    <row r="131" spans="1:3" x14ac:dyDescent="0.15">
      <c r="A131" t="s">
        <v>2</v>
      </c>
      <c r="B131">
        <v>2.9750000000000001</v>
      </c>
      <c r="C131">
        <v>5.4867900000000001E-3</v>
      </c>
    </row>
    <row r="132" spans="1:3" x14ac:dyDescent="0.15">
      <c r="A132" t="s">
        <v>2</v>
      </c>
      <c r="B132">
        <v>3</v>
      </c>
      <c r="C132">
        <v>5.3210599999999999E-3</v>
      </c>
    </row>
    <row r="133" spans="1:3" x14ac:dyDescent="0.15">
      <c r="A133" t="s">
        <v>2</v>
      </c>
      <c r="B133">
        <v>3</v>
      </c>
      <c r="C133">
        <v>5.3210599999999999E-3</v>
      </c>
    </row>
    <row r="134" spans="1:3" x14ac:dyDescent="0.15">
      <c r="A134" t="s">
        <v>2</v>
      </c>
      <c r="B134">
        <v>3.0249999999999999</v>
      </c>
      <c r="C134">
        <v>5.16052E-3</v>
      </c>
    </row>
    <row r="135" spans="1:3" x14ac:dyDescent="0.15">
      <c r="A135" t="s">
        <v>2</v>
      </c>
      <c r="B135">
        <v>3.05</v>
      </c>
      <c r="C135">
        <v>5.00499E-3</v>
      </c>
    </row>
    <row r="136" spans="1:3" x14ac:dyDescent="0.15">
      <c r="A136" t="s">
        <v>2</v>
      </c>
      <c r="B136">
        <v>3.0750000000000002</v>
      </c>
      <c r="C136">
        <v>4.8543199999999996E-3</v>
      </c>
    </row>
    <row r="137" spans="1:3" x14ac:dyDescent="0.15">
      <c r="A137" t="s">
        <v>2</v>
      </c>
      <c r="B137">
        <v>3.1</v>
      </c>
      <c r="C137">
        <v>4.7083400000000001E-3</v>
      </c>
    </row>
    <row r="138" spans="1:3" x14ac:dyDescent="0.15">
      <c r="A138" t="s">
        <v>2</v>
      </c>
      <c r="B138">
        <v>3.125</v>
      </c>
      <c r="C138">
        <v>4.5668999999999996E-3</v>
      </c>
    </row>
    <row r="139" spans="1:3" x14ac:dyDescent="0.15">
      <c r="A139" t="s">
        <v>2</v>
      </c>
      <c r="B139">
        <v>3.15</v>
      </c>
      <c r="C139">
        <v>4.4298599999999999E-3</v>
      </c>
    </row>
    <row r="140" spans="1:3" x14ac:dyDescent="0.15">
      <c r="A140" t="s">
        <v>2</v>
      </c>
      <c r="B140">
        <v>3.1749999999999998</v>
      </c>
      <c r="C140">
        <v>4.2970700000000001E-3</v>
      </c>
    </row>
    <row r="141" spans="1:3" x14ac:dyDescent="0.15">
      <c r="A141" t="s">
        <v>2</v>
      </c>
      <c r="B141">
        <v>3.2</v>
      </c>
      <c r="C141">
        <v>4.1683900000000001E-3</v>
      </c>
    </row>
    <row r="142" spans="1:3" x14ac:dyDescent="0.15">
      <c r="A142" t="s">
        <v>2</v>
      </c>
      <c r="B142">
        <v>3.2250000000000001</v>
      </c>
      <c r="C142">
        <v>4.04369E-3</v>
      </c>
    </row>
    <row r="143" spans="1:3" x14ac:dyDescent="0.15">
      <c r="A143" t="s">
        <v>2</v>
      </c>
      <c r="B143">
        <v>3.25</v>
      </c>
      <c r="C143">
        <v>3.9228500000000003E-3</v>
      </c>
    </row>
    <row r="144" spans="1:3" x14ac:dyDescent="0.15">
      <c r="A144" t="s">
        <v>2</v>
      </c>
      <c r="B144">
        <v>3.25</v>
      </c>
      <c r="C144">
        <v>3.9228500000000003E-3</v>
      </c>
    </row>
    <row r="145" spans="1:3" x14ac:dyDescent="0.15">
      <c r="A145" t="s">
        <v>2</v>
      </c>
      <c r="B145">
        <v>3.2749999999999999</v>
      </c>
      <c r="C145">
        <v>3.8057299999999998E-3</v>
      </c>
    </row>
    <row r="146" spans="1:3" x14ac:dyDescent="0.15">
      <c r="A146" t="s">
        <v>2</v>
      </c>
      <c r="B146">
        <v>3.3</v>
      </c>
      <c r="C146">
        <v>3.69222E-3</v>
      </c>
    </row>
    <row r="147" spans="1:3" x14ac:dyDescent="0.15">
      <c r="A147" t="s">
        <v>2</v>
      </c>
      <c r="B147">
        <v>3.3250000000000002</v>
      </c>
      <c r="C147">
        <v>3.5822100000000002E-3</v>
      </c>
    </row>
    <row r="148" spans="1:3" x14ac:dyDescent="0.15">
      <c r="A148" t="s">
        <v>2</v>
      </c>
      <c r="B148">
        <v>3.35</v>
      </c>
      <c r="C148">
        <v>3.4755799999999998E-3</v>
      </c>
    </row>
    <row r="149" spans="1:3" x14ac:dyDescent="0.15">
      <c r="A149" t="s">
        <v>2</v>
      </c>
      <c r="B149">
        <v>3.375</v>
      </c>
      <c r="C149">
        <v>3.37222E-3</v>
      </c>
    </row>
    <row r="150" spans="1:3" x14ac:dyDescent="0.15">
      <c r="A150" t="s">
        <v>2</v>
      </c>
      <c r="B150">
        <v>3.4</v>
      </c>
      <c r="C150">
        <v>3.27203E-3</v>
      </c>
    </row>
    <row r="151" spans="1:3" x14ac:dyDescent="0.15">
      <c r="A151" t="s">
        <v>2</v>
      </c>
      <c r="B151">
        <v>3.4249999999999998</v>
      </c>
      <c r="C151">
        <v>3.1749E-3</v>
      </c>
    </row>
    <row r="152" spans="1:3" x14ac:dyDescent="0.15">
      <c r="A152" t="s">
        <v>2</v>
      </c>
      <c r="B152">
        <v>3.45</v>
      </c>
      <c r="C152">
        <v>3.0807500000000002E-3</v>
      </c>
    </row>
    <row r="153" spans="1:3" x14ac:dyDescent="0.15">
      <c r="A153" t="s">
        <v>2</v>
      </c>
      <c r="B153">
        <v>3.4750000000000001</v>
      </c>
      <c r="C153">
        <v>2.9894700000000001E-3</v>
      </c>
    </row>
    <row r="154" spans="1:3" x14ac:dyDescent="0.15">
      <c r="A154" t="s">
        <v>2</v>
      </c>
      <c r="B154">
        <v>3.5</v>
      </c>
      <c r="C154">
        <v>2.9009800000000001E-3</v>
      </c>
    </row>
    <row r="155" spans="1:3" x14ac:dyDescent="0.15">
      <c r="A155" t="s">
        <v>2</v>
      </c>
      <c r="B155">
        <v>3.5</v>
      </c>
      <c r="C155">
        <v>2.9009800000000001E-3</v>
      </c>
    </row>
    <row r="156" spans="1:3" x14ac:dyDescent="0.15">
      <c r="A156" t="s">
        <v>2</v>
      </c>
      <c r="B156">
        <v>3.5249999999999999</v>
      </c>
      <c r="C156">
        <v>2.81519E-3</v>
      </c>
    </row>
    <row r="157" spans="1:3" x14ac:dyDescent="0.15">
      <c r="A157" t="s">
        <v>2</v>
      </c>
      <c r="B157">
        <v>3.55</v>
      </c>
      <c r="C157">
        <v>2.7320000000000001E-3</v>
      </c>
    </row>
    <row r="158" spans="1:3" x14ac:dyDescent="0.15">
      <c r="A158" t="s">
        <v>2</v>
      </c>
      <c r="B158">
        <v>3.5750000000000002</v>
      </c>
      <c r="C158">
        <v>2.6513499999999998E-3</v>
      </c>
    </row>
    <row r="159" spans="1:3" x14ac:dyDescent="0.15">
      <c r="A159" t="s">
        <v>2</v>
      </c>
      <c r="B159">
        <v>3.6</v>
      </c>
      <c r="C159">
        <v>2.5731399999999998E-3</v>
      </c>
    </row>
    <row r="160" spans="1:3" x14ac:dyDescent="0.15">
      <c r="A160" t="s">
        <v>2</v>
      </c>
      <c r="B160">
        <v>3.625</v>
      </c>
      <c r="C160">
        <v>2.49731E-3</v>
      </c>
    </row>
    <row r="161" spans="1:3" x14ac:dyDescent="0.15">
      <c r="A161" t="s">
        <v>2</v>
      </c>
      <c r="B161">
        <v>3.65</v>
      </c>
      <c r="C161">
        <v>2.42377E-3</v>
      </c>
    </row>
    <row r="162" spans="1:3" x14ac:dyDescent="0.15">
      <c r="A162" t="s">
        <v>2</v>
      </c>
      <c r="B162">
        <v>3.6749999999999998</v>
      </c>
      <c r="C162">
        <v>2.3524599999999998E-3</v>
      </c>
    </row>
    <row r="163" spans="1:3" x14ac:dyDescent="0.15">
      <c r="A163" t="s">
        <v>2</v>
      </c>
      <c r="B163">
        <v>3.7</v>
      </c>
      <c r="C163">
        <v>2.2832999999999998E-3</v>
      </c>
    </row>
    <row r="164" spans="1:3" x14ac:dyDescent="0.15">
      <c r="A164" t="s">
        <v>2</v>
      </c>
      <c r="B164">
        <v>3.7250000000000001</v>
      </c>
      <c r="C164">
        <v>2.21624E-3</v>
      </c>
    </row>
    <row r="165" spans="1:3" x14ac:dyDescent="0.15">
      <c r="A165" t="s">
        <v>2</v>
      </c>
      <c r="B165">
        <v>3.75</v>
      </c>
      <c r="C165">
        <v>2.1511899999999999E-3</v>
      </c>
    </row>
    <row r="166" spans="1:3" x14ac:dyDescent="0.15">
      <c r="A166" t="s">
        <v>2</v>
      </c>
      <c r="B166">
        <v>3.75</v>
      </c>
      <c r="C166">
        <v>2.1511899999999999E-3</v>
      </c>
    </row>
    <row r="167" spans="1:3" x14ac:dyDescent="0.15">
      <c r="A167" t="s">
        <v>2</v>
      </c>
      <c r="B167">
        <v>3.7749999999999999</v>
      </c>
      <c r="C167">
        <v>2.0881099999999998E-3</v>
      </c>
    </row>
    <row r="168" spans="1:3" x14ac:dyDescent="0.15">
      <c r="A168" t="s">
        <v>2</v>
      </c>
      <c r="B168">
        <v>3.8</v>
      </c>
      <c r="C168">
        <v>2.0269300000000001E-3</v>
      </c>
    </row>
    <row r="169" spans="1:3" x14ac:dyDescent="0.15">
      <c r="A169" t="s">
        <v>2</v>
      </c>
      <c r="B169">
        <v>3.8250000000000002</v>
      </c>
      <c r="C169">
        <v>1.96758E-3</v>
      </c>
    </row>
    <row r="170" spans="1:3" x14ac:dyDescent="0.15">
      <c r="A170" t="s">
        <v>2</v>
      </c>
      <c r="B170">
        <v>3.85</v>
      </c>
      <c r="C170">
        <v>1.9100199999999999E-3</v>
      </c>
    </row>
    <row r="171" spans="1:3" x14ac:dyDescent="0.15">
      <c r="A171" t="s">
        <v>2</v>
      </c>
      <c r="B171">
        <v>3.875</v>
      </c>
      <c r="C171">
        <v>1.8541899999999999E-3</v>
      </c>
    </row>
    <row r="172" spans="1:3" x14ac:dyDescent="0.15">
      <c r="A172" t="s">
        <v>2</v>
      </c>
      <c r="B172">
        <v>3.9</v>
      </c>
      <c r="C172">
        <v>1.80003E-3</v>
      </c>
    </row>
    <row r="173" spans="1:3" x14ac:dyDescent="0.15">
      <c r="A173" t="s">
        <v>2</v>
      </c>
      <c r="B173">
        <v>3.9249999999999998</v>
      </c>
      <c r="C173">
        <v>1.74749E-3</v>
      </c>
    </row>
    <row r="174" spans="1:3" x14ac:dyDescent="0.15">
      <c r="A174" t="s">
        <v>2</v>
      </c>
      <c r="B174">
        <v>3.95</v>
      </c>
      <c r="C174">
        <v>1.69652E-3</v>
      </c>
    </row>
    <row r="175" spans="1:3" x14ac:dyDescent="0.15">
      <c r="A175" t="s">
        <v>2</v>
      </c>
      <c r="B175">
        <v>3.9750000000000001</v>
      </c>
      <c r="C175">
        <v>1.64708E-3</v>
      </c>
    </row>
    <row r="176" spans="1:3" x14ac:dyDescent="0.15">
      <c r="A176" t="s">
        <v>2</v>
      </c>
      <c r="B176">
        <v>4</v>
      </c>
      <c r="C176">
        <v>1.5991200000000001E-3</v>
      </c>
    </row>
    <row r="177" spans="1:3" x14ac:dyDescent="0.15">
      <c r="A177" t="s">
        <v>2</v>
      </c>
      <c r="B177">
        <v>4</v>
      </c>
      <c r="C177">
        <v>1.5991200000000001E-3</v>
      </c>
    </row>
    <row r="178" spans="1:3" x14ac:dyDescent="0.15">
      <c r="A178" t="s">
        <v>2</v>
      </c>
      <c r="B178">
        <v>4.0250000000000004</v>
      </c>
      <c r="C178">
        <v>1.55258E-3</v>
      </c>
    </row>
    <row r="179" spans="1:3" x14ac:dyDescent="0.15">
      <c r="A179" t="s">
        <v>2</v>
      </c>
      <c r="B179">
        <v>4.05</v>
      </c>
      <c r="C179">
        <v>1.5074299999999999E-3</v>
      </c>
    </row>
    <row r="180" spans="1:3" x14ac:dyDescent="0.15">
      <c r="A180" t="s">
        <v>2</v>
      </c>
      <c r="B180">
        <v>4.0750000000000002</v>
      </c>
      <c r="C180">
        <v>1.4636300000000001E-3</v>
      </c>
    </row>
    <row r="181" spans="1:3" x14ac:dyDescent="0.15">
      <c r="A181" t="s">
        <v>2</v>
      </c>
      <c r="B181">
        <v>4.0999999999999996</v>
      </c>
      <c r="C181">
        <v>1.42113E-3</v>
      </c>
    </row>
    <row r="182" spans="1:3" x14ac:dyDescent="0.15">
      <c r="A182" t="s">
        <v>2</v>
      </c>
      <c r="B182">
        <v>4.125</v>
      </c>
      <c r="C182">
        <v>1.3798899999999999E-3</v>
      </c>
    </row>
    <row r="183" spans="1:3" x14ac:dyDescent="0.15">
      <c r="A183" t="s">
        <v>2</v>
      </c>
      <c r="B183">
        <v>4.1500000000000004</v>
      </c>
      <c r="C183">
        <v>1.3398800000000001E-3</v>
      </c>
    </row>
    <row r="184" spans="1:3" x14ac:dyDescent="0.15">
      <c r="A184" t="s">
        <v>2</v>
      </c>
      <c r="B184">
        <v>4.1749999999999998</v>
      </c>
      <c r="C184">
        <v>1.3010599999999999E-3</v>
      </c>
    </row>
    <row r="185" spans="1:3" x14ac:dyDescent="0.15">
      <c r="A185" t="s">
        <v>2</v>
      </c>
      <c r="B185">
        <v>4.2</v>
      </c>
      <c r="C185">
        <v>1.2633900000000001E-3</v>
      </c>
    </row>
    <row r="186" spans="1:3" x14ac:dyDescent="0.15">
      <c r="A186" t="s">
        <v>2</v>
      </c>
      <c r="B186">
        <v>4.2249999999999996</v>
      </c>
      <c r="C186">
        <v>1.2268299999999999E-3</v>
      </c>
    </row>
    <row r="187" spans="1:3" x14ac:dyDescent="0.15">
      <c r="A187" t="s">
        <v>2</v>
      </c>
      <c r="B187">
        <v>4.25</v>
      </c>
      <c r="C187">
        <v>1.1913500000000001E-3</v>
      </c>
    </row>
    <row r="188" spans="1:3" x14ac:dyDescent="0.15">
      <c r="A188" t="s">
        <v>2</v>
      </c>
      <c r="B188">
        <v>4.25</v>
      </c>
      <c r="C188">
        <v>1.1913500000000001E-3</v>
      </c>
    </row>
    <row r="189" spans="1:3" x14ac:dyDescent="0.15">
      <c r="A189" t="s">
        <v>2</v>
      </c>
      <c r="B189">
        <v>4.2750000000000004</v>
      </c>
      <c r="C189">
        <v>1.1569200000000001E-3</v>
      </c>
    </row>
    <row r="190" spans="1:3" x14ac:dyDescent="0.15">
      <c r="A190" t="s">
        <v>2</v>
      </c>
      <c r="B190">
        <v>4.3</v>
      </c>
      <c r="C190">
        <v>1.12352E-3</v>
      </c>
    </row>
    <row r="191" spans="1:3" x14ac:dyDescent="0.15">
      <c r="A191" t="s">
        <v>2</v>
      </c>
      <c r="B191">
        <v>4.3250000000000002</v>
      </c>
      <c r="C191">
        <v>1.0910900000000001E-3</v>
      </c>
    </row>
    <row r="192" spans="1:3" x14ac:dyDescent="0.15">
      <c r="A192" t="s">
        <v>2</v>
      </c>
      <c r="B192">
        <v>4.3499999999999996</v>
      </c>
      <c r="C192">
        <v>1.05962E-3</v>
      </c>
    </row>
    <row r="193" spans="1:3" x14ac:dyDescent="0.15">
      <c r="A193" t="s">
        <v>2</v>
      </c>
      <c r="B193">
        <v>4.375</v>
      </c>
      <c r="C193">
        <v>1.0290799999999999E-3</v>
      </c>
    </row>
    <row r="194" spans="1:3" x14ac:dyDescent="0.15">
      <c r="A194" t="s">
        <v>2</v>
      </c>
      <c r="B194">
        <v>4.4000000000000004</v>
      </c>
      <c r="C194">
        <v>9.9944399999999994E-4</v>
      </c>
    </row>
    <row r="195" spans="1:3" x14ac:dyDescent="0.15">
      <c r="A195" t="s">
        <v>2</v>
      </c>
      <c r="B195">
        <v>4.4249999999999998</v>
      </c>
      <c r="C195">
        <v>9.7067500000000005E-4</v>
      </c>
    </row>
    <row r="196" spans="1:3" x14ac:dyDescent="0.15">
      <c r="A196" t="s">
        <v>2</v>
      </c>
      <c r="B196">
        <v>4.45</v>
      </c>
      <c r="C196">
        <v>9.4275299999999995E-4</v>
      </c>
    </row>
    <row r="197" spans="1:3" x14ac:dyDescent="0.15">
      <c r="A197" t="s">
        <v>2</v>
      </c>
      <c r="B197">
        <v>4.4749999999999996</v>
      </c>
      <c r="C197">
        <v>9.1564999999999995E-4</v>
      </c>
    </row>
    <row r="198" spans="1:3" x14ac:dyDescent="0.15">
      <c r="A198" t="s">
        <v>2</v>
      </c>
      <c r="B198">
        <v>4.5</v>
      </c>
      <c r="C198">
        <v>8.8934300000000001E-4</v>
      </c>
    </row>
    <row r="199" spans="1:3" x14ac:dyDescent="0.15">
      <c r="A199" t="s">
        <v>2</v>
      </c>
      <c r="B199">
        <v>4.5</v>
      </c>
      <c r="C199">
        <v>8.8934300000000001E-4</v>
      </c>
    </row>
    <row r="200" spans="1:3" x14ac:dyDescent="0.15">
      <c r="A200" t="s">
        <v>2</v>
      </c>
      <c r="B200">
        <v>4.5250000000000004</v>
      </c>
      <c r="C200">
        <v>8.6380699999999996E-4</v>
      </c>
    </row>
    <row r="201" spans="1:3" x14ac:dyDescent="0.15">
      <c r="A201" t="s">
        <v>2</v>
      </c>
      <c r="B201">
        <v>4.55</v>
      </c>
      <c r="C201">
        <v>8.3902E-4</v>
      </c>
    </row>
    <row r="202" spans="1:3" x14ac:dyDescent="0.15">
      <c r="A202" t="s">
        <v>2</v>
      </c>
      <c r="B202">
        <v>4.5750000000000002</v>
      </c>
      <c r="C202">
        <v>8.1495799999999996E-4</v>
      </c>
    </row>
    <row r="203" spans="1:3" x14ac:dyDescent="0.15">
      <c r="A203" t="s">
        <v>2</v>
      </c>
      <c r="B203">
        <v>4.5999999999999996</v>
      </c>
      <c r="C203">
        <v>7.9160099999999996E-4</v>
      </c>
    </row>
    <row r="204" spans="1:3" x14ac:dyDescent="0.15">
      <c r="A204" t="s">
        <v>2</v>
      </c>
      <c r="B204">
        <v>4.625</v>
      </c>
      <c r="C204">
        <v>7.6892599999999996E-4</v>
      </c>
    </row>
    <row r="205" spans="1:3" x14ac:dyDescent="0.15">
      <c r="A205" t="s">
        <v>2</v>
      </c>
      <c r="B205">
        <v>4.6500000000000004</v>
      </c>
      <c r="C205">
        <v>7.46914E-4</v>
      </c>
    </row>
    <row r="206" spans="1:3" x14ac:dyDescent="0.15">
      <c r="A206" t="s">
        <v>2</v>
      </c>
      <c r="B206">
        <v>4.6749999999999998</v>
      </c>
      <c r="C206">
        <v>7.2554499999999997E-4</v>
      </c>
    </row>
    <row r="207" spans="1:3" x14ac:dyDescent="0.15">
      <c r="A207" t="s">
        <v>2</v>
      </c>
      <c r="B207">
        <v>4.7</v>
      </c>
      <c r="C207">
        <v>7.0479899999999999E-4</v>
      </c>
    </row>
    <row r="208" spans="1:3" x14ac:dyDescent="0.15">
      <c r="A208" t="s">
        <v>2</v>
      </c>
      <c r="B208">
        <v>4.7249999999999996</v>
      </c>
      <c r="C208">
        <v>6.8465799999999999E-4</v>
      </c>
    </row>
    <row r="209" spans="1:3" x14ac:dyDescent="0.15">
      <c r="A209" t="s">
        <v>2</v>
      </c>
      <c r="B209">
        <v>4.75</v>
      </c>
      <c r="C209">
        <v>6.65103E-4</v>
      </c>
    </row>
    <row r="210" spans="1:3" x14ac:dyDescent="0.15">
      <c r="A210" t="s">
        <v>2</v>
      </c>
      <c r="B210">
        <v>4.75</v>
      </c>
      <c r="C210">
        <v>6.65103E-4</v>
      </c>
    </row>
    <row r="211" spans="1:3" x14ac:dyDescent="0.15">
      <c r="A211" t="s">
        <v>2</v>
      </c>
      <c r="B211">
        <v>4.7750000000000004</v>
      </c>
      <c r="C211">
        <v>6.46118E-4</v>
      </c>
    </row>
    <row r="212" spans="1:3" x14ac:dyDescent="0.15">
      <c r="A212" t="s">
        <v>2</v>
      </c>
      <c r="B212">
        <v>4.8</v>
      </c>
      <c r="C212">
        <v>6.2768500000000001E-4</v>
      </c>
    </row>
    <row r="213" spans="1:3" x14ac:dyDescent="0.15">
      <c r="A213" t="s">
        <v>2</v>
      </c>
      <c r="B213">
        <v>4.8250000000000002</v>
      </c>
      <c r="C213">
        <v>6.09788E-4</v>
      </c>
    </row>
    <row r="214" spans="1:3" x14ac:dyDescent="0.15">
      <c r="A214" t="s">
        <v>2</v>
      </c>
      <c r="B214">
        <v>4.8499999999999996</v>
      </c>
      <c r="C214">
        <v>5.9241100000000004E-4</v>
      </c>
    </row>
    <row r="215" spans="1:3" x14ac:dyDescent="0.15">
      <c r="A215" t="s">
        <v>2</v>
      </c>
      <c r="B215">
        <v>4.875</v>
      </c>
      <c r="C215">
        <v>5.75538E-4</v>
      </c>
    </row>
    <row r="216" spans="1:3" x14ac:dyDescent="0.15">
      <c r="A216" t="s">
        <v>2</v>
      </c>
      <c r="B216">
        <v>4.9000000000000004</v>
      </c>
      <c r="C216">
        <v>5.5915499999999998E-4</v>
      </c>
    </row>
    <row r="217" spans="1:3" x14ac:dyDescent="0.15">
      <c r="A217" t="s">
        <v>2</v>
      </c>
      <c r="B217">
        <v>4.9249999999999998</v>
      </c>
      <c r="C217">
        <v>5.4324699999999996E-4</v>
      </c>
    </row>
    <row r="218" spans="1:3" x14ac:dyDescent="0.15">
      <c r="A218" t="s">
        <v>2</v>
      </c>
      <c r="B218">
        <v>4.95</v>
      </c>
      <c r="C218">
        <v>5.2779900000000002E-4</v>
      </c>
    </row>
    <row r="219" spans="1:3" x14ac:dyDescent="0.15">
      <c r="A219" t="s">
        <v>2</v>
      </c>
      <c r="B219">
        <v>4.9749999999999996</v>
      </c>
      <c r="C219">
        <v>5.1279899999999998E-4</v>
      </c>
    </row>
    <row r="220" spans="1:3" x14ac:dyDescent="0.15">
      <c r="A220" t="s">
        <v>2</v>
      </c>
      <c r="B220">
        <v>5</v>
      </c>
      <c r="C220">
        <v>4.9823300000000005E-4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4"/>
  <sheetViews>
    <sheetView zoomScaleNormal="100" workbookViewId="0">
      <selection activeCell="K10" sqref="K10"/>
    </sheetView>
  </sheetViews>
  <sheetFormatPr baseColWidth="10" defaultColWidth="8.83203125" defaultRowHeight="13" x14ac:dyDescent="0.15"/>
  <cols>
    <col min="1" max="1025" width="11.5"/>
  </cols>
  <sheetData>
    <row r="1" spans="1:11" x14ac:dyDescent="0.15">
      <c r="A1" t="s">
        <v>2</v>
      </c>
      <c r="B1" t="s">
        <v>33</v>
      </c>
      <c r="C1" t="s">
        <v>3</v>
      </c>
      <c r="D1">
        <v>0</v>
      </c>
    </row>
    <row r="2" spans="1:11" x14ac:dyDescent="0.15">
      <c r="A2" t="s">
        <v>2</v>
      </c>
      <c r="B2" t="s">
        <v>34</v>
      </c>
      <c r="C2" t="s">
        <v>35</v>
      </c>
      <c r="D2" t="s">
        <v>36</v>
      </c>
      <c r="J2" t="s">
        <v>37</v>
      </c>
      <c r="K2" t="s">
        <v>1</v>
      </c>
    </row>
    <row r="3" spans="1:11" x14ac:dyDescent="0.15">
      <c r="A3" t="s">
        <v>2</v>
      </c>
      <c r="B3" t="s">
        <v>38</v>
      </c>
      <c r="C3">
        <v>0</v>
      </c>
      <c r="D3" t="s">
        <v>4</v>
      </c>
      <c r="E3">
        <v>0.57938599999999996</v>
      </c>
      <c r="H3">
        <v>0</v>
      </c>
      <c r="I3">
        <v>3</v>
      </c>
      <c r="J3">
        <f t="shared" ref="J3:J42" ca="1" si="0">INDIRECT(ADDRESS(I3,5))</f>
        <v>0.57938599999999996</v>
      </c>
      <c r="K3">
        <f>H3*5/20</f>
        <v>0</v>
      </c>
    </row>
    <row r="4" spans="1:11" x14ac:dyDescent="0.15">
      <c r="A4" t="s">
        <v>2</v>
      </c>
      <c r="B4" t="s">
        <v>38</v>
      </c>
      <c r="C4">
        <v>1</v>
      </c>
      <c r="D4" t="s">
        <v>4</v>
      </c>
      <c r="E4">
        <v>0.43022300000000002</v>
      </c>
      <c r="I4">
        <v>4</v>
      </c>
      <c r="J4">
        <f t="shared" ca="1" si="0"/>
        <v>0.43022300000000002</v>
      </c>
      <c r="K4">
        <f>K3+5/20</f>
        <v>0.25</v>
      </c>
    </row>
    <row r="5" spans="1:11" x14ac:dyDescent="0.15">
      <c r="A5" t="s">
        <v>2</v>
      </c>
      <c r="B5" t="s">
        <v>34</v>
      </c>
      <c r="C5" t="s">
        <v>39</v>
      </c>
      <c r="D5" t="s">
        <v>35</v>
      </c>
      <c r="E5" t="s">
        <v>36</v>
      </c>
      <c r="H5">
        <f>H3+1</f>
        <v>1</v>
      </c>
      <c r="I5">
        <f>I3+18</f>
        <v>21</v>
      </c>
      <c r="J5">
        <f t="shared" ca="1" si="0"/>
        <v>0.42652099999999998</v>
      </c>
      <c r="K5">
        <f>H5*5/20</f>
        <v>0.25</v>
      </c>
    </row>
    <row r="6" spans="1:11" x14ac:dyDescent="0.15">
      <c r="A6" t="s">
        <v>2</v>
      </c>
      <c r="B6" t="s">
        <v>40</v>
      </c>
      <c r="C6">
        <v>1</v>
      </c>
      <c r="I6">
        <f>I5+1</f>
        <v>22</v>
      </c>
      <c r="J6">
        <f t="shared" ca="1" si="0"/>
        <v>0.31671300000000002</v>
      </c>
      <c r="K6">
        <f>K5+5/20</f>
        <v>0.5</v>
      </c>
    </row>
    <row r="7" spans="1:11" x14ac:dyDescent="0.15">
      <c r="A7" t="s">
        <v>2</v>
      </c>
      <c r="B7" t="s">
        <v>38</v>
      </c>
      <c r="C7">
        <v>0</v>
      </c>
      <c r="D7" t="s">
        <v>4</v>
      </c>
      <c r="E7">
        <v>0.42652099999999998</v>
      </c>
      <c r="H7">
        <f>H5+1</f>
        <v>2</v>
      </c>
      <c r="I7">
        <f>I5+21</f>
        <v>42</v>
      </c>
      <c r="J7">
        <f t="shared" ca="1" si="0"/>
        <v>0.31398799999999999</v>
      </c>
      <c r="K7">
        <f>H7*5/20</f>
        <v>0.5</v>
      </c>
    </row>
    <row r="8" spans="1:11" x14ac:dyDescent="0.15">
      <c r="A8" t="s">
        <v>2</v>
      </c>
      <c r="B8" t="s">
        <v>38</v>
      </c>
      <c r="C8">
        <v>1</v>
      </c>
      <c r="D8" t="s">
        <v>4</v>
      </c>
      <c r="E8">
        <v>0.31671300000000002</v>
      </c>
      <c r="I8">
        <f>I7+1</f>
        <v>43</v>
      </c>
      <c r="J8">
        <f t="shared" ca="1" si="0"/>
        <v>0.233152</v>
      </c>
      <c r="K8">
        <f>K7+5/20</f>
        <v>0.75</v>
      </c>
    </row>
    <row r="9" spans="1:11" x14ac:dyDescent="0.15">
      <c r="A9" t="s">
        <v>2</v>
      </c>
      <c r="B9" t="s">
        <v>41</v>
      </c>
      <c r="C9" t="s">
        <v>35</v>
      </c>
      <c r="D9" t="s">
        <v>42</v>
      </c>
      <c r="E9" t="s">
        <v>13</v>
      </c>
      <c r="H9">
        <f>H7+1</f>
        <v>3</v>
      </c>
      <c r="I9">
        <f>I7+21</f>
        <v>63</v>
      </c>
      <c r="J9">
        <f t="shared" ca="1" si="0"/>
        <v>0.23114499999999999</v>
      </c>
      <c r="K9">
        <f>H9*5/20</f>
        <v>0.75</v>
      </c>
    </row>
    <row r="10" spans="1:11" x14ac:dyDescent="0.15">
      <c r="A10" t="s">
        <v>2</v>
      </c>
      <c r="B10" t="s">
        <v>43</v>
      </c>
      <c r="C10">
        <v>0.125</v>
      </c>
      <c r="I10">
        <f>I9+1</f>
        <v>64</v>
      </c>
      <c r="J10">
        <f t="shared" ca="1" si="0"/>
        <v>0.17163700000000001</v>
      </c>
      <c r="K10">
        <f>K9+5/20</f>
        <v>1</v>
      </c>
    </row>
    <row r="11" spans="1:11" x14ac:dyDescent="0.15">
      <c r="A11" t="s">
        <v>2</v>
      </c>
      <c r="B11" t="s">
        <v>44</v>
      </c>
      <c r="C11">
        <v>0.125</v>
      </c>
      <c r="H11">
        <f>H9+1</f>
        <v>4</v>
      </c>
      <c r="I11">
        <f>I9+21</f>
        <v>84</v>
      </c>
      <c r="J11">
        <f t="shared" ca="1" si="0"/>
        <v>0.17016000000000001</v>
      </c>
      <c r="K11">
        <f>H11*5/20</f>
        <v>1</v>
      </c>
    </row>
    <row r="12" spans="1:11" x14ac:dyDescent="0.15">
      <c r="A12" t="s">
        <v>2</v>
      </c>
      <c r="B12" t="s">
        <v>45</v>
      </c>
      <c r="C12" t="s">
        <v>46</v>
      </c>
      <c r="D12">
        <v>0.5</v>
      </c>
      <c r="I12">
        <f>I11+1</f>
        <v>85</v>
      </c>
      <c r="J12">
        <f t="shared" ca="1" si="0"/>
        <v>0.12635099999999999</v>
      </c>
      <c r="K12">
        <f>K11+5/20</f>
        <v>1.25</v>
      </c>
    </row>
    <row r="13" spans="1:11" x14ac:dyDescent="0.15">
      <c r="A13" t="s">
        <v>2</v>
      </c>
      <c r="B13" t="s">
        <v>41</v>
      </c>
      <c r="C13" t="s">
        <v>35</v>
      </c>
      <c r="D13" t="s">
        <v>47</v>
      </c>
      <c r="E13" t="s">
        <v>13</v>
      </c>
      <c r="H13">
        <f>H11+1</f>
        <v>5</v>
      </c>
      <c r="I13">
        <f>I11+21</f>
        <v>105</v>
      </c>
      <c r="J13">
        <f t="shared" ca="1" si="0"/>
        <v>0.12526399999999999</v>
      </c>
      <c r="K13">
        <f>H13*5/20</f>
        <v>1.25</v>
      </c>
    </row>
    <row r="14" spans="1:11" x14ac:dyDescent="0.15">
      <c r="A14" t="s">
        <v>2</v>
      </c>
      <c r="B14" t="s">
        <v>48</v>
      </c>
      <c r="C14">
        <v>0</v>
      </c>
      <c r="I14">
        <f>I13+1</f>
        <v>106</v>
      </c>
      <c r="J14">
        <f t="shared" ca="1" si="0"/>
        <v>9.3013700000000005E-2</v>
      </c>
      <c r="K14">
        <f>K13+5/20</f>
        <v>1.5</v>
      </c>
    </row>
    <row r="15" spans="1:11" x14ac:dyDescent="0.15">
      <c r="A15" t="s">
        <v>2</v>
      </c>
      <c r="B15" t="s">
        <v>4</v>
      </c>
      <c r="C15">
        <v>0.50480499999999995</v>
      </c>
      <c r="D15" t="s">
        <v>49</v>
      </c>
      <c r="E15">
        <v>1</v>
      </c>
      <c r="F15" t="s">
        <v>50</v>
      </c>
      <c r="G15">
        <v>-1</v>
      </c>
      <c r="H15">
        <f>H13+1</f>
        <v>6</v>
      </c>
      <c r="I15">
        <f>I13+21</f>
        <v>126</v>
      </c>
      <c r="J15">
        <f t="shared" ca="1" si="0"/>
        <v>9.2213299999999998E-2</v>
      </c>
      <c r="K15">
        <f>H15*5/20</f>
        <v>1.5</v>
      </c>
    </row>
    <row r="16" spans="1:11" x14ac:dyDescent="0.15">
      <c r="A16" t="s">
        <v>2</v>
      </c>
      <c r="B16" t="s">
        <v>48</v>
      </c>
      <c r="C16">
        <v>1</v>
      </c>
      <c r="I16">
        <f>I15+1</f>
        <v>127</v>
      </c>
      <c r="J16">
        <f t="shared" ca="1" si="0"/>
        <v>6.8471199999999996E-2</v>
      </c>
      <c r="K16">
        <f>K15+5/20</f>
        <v>1.75</v>
      </c>
    </row>
    <row r="17" spans="1:11" x14ac:dyDescent="0.15">
      <c r="A17" t="s">
        <v>2</v>
      </c>
      <c r="B17" t="s">
        <v>4</v>
      </c>
      <c r="C17">
        <v>0.50480499999999995</v>
      </c>
      <c r="D17" t="s">
        <v>49</v>
      </c>
      <c r="E17">
        <v>0.37161699999999998</v>
      </c>
      <c r="F17" t="s">
        <v>50</v>
      </c>
      <c r="G17">
        <v>1</v>
      </c>
      <c r="H17">
        <f>H15+1</f>
        <v>7</v>
      </c>
      <c r="I17">
        <f>I15+21</f>
        <v>147</v>
      </c>
      <c r="J17">
        <f t="shared" ca="1" si="0"/>
        <v>6.7881999999999998E-2</v>
      </c>
      <c r="K17">
        <f>H17*5/20</f>
        <v>1.75</v>
      </c>
    </row>
    <row r="18" spans="1:11" x14ac:dyDescent="0.15">
      <c r="A18" t="s">
        <v>2</v>
      </c>
      <c r="B18" t="s">
        <v>3</v>
      </c>
      <c r="C18" t="s">
        <v>51</v>
      </c>
      <c r="D18">
        <v>-6.3100600000000007E-2</v>
      </c>
      <c r="E18">
        <v>0.12379900000000001</v>
      </c>
      <c r="F18">
        <v>-3.3296800000000001E-2</v>
      </c>
      <c r="G18">
        <v>0.220196</v>
      </c>
      <c r="I18">
        <f>I17+1</f>
        <v>148</v>
      </c>
      <c r="J18">
        <f t="shared" ca="1" si="0"/>
        <v>5.0403299999999998E-2</v>
      </c>
      <c r="K18">
        <f>K17+5/20</f>
        <v>2</v>
      </c>
    </row>
    <row r="19" spans="1:11" x14ac:dyDescent="0.15">
      <c r="A19" t="s">
        <v>2</v>
      </c>
      <c r="B19" t="s">
        <v>33</v>
      </c>
      <c r="C19" t="s">
        <v>3</v>
      </c>
      <c r="D19">
        <v>1</v>
      </c>
      <c r="H19">
        <f>H17+1</f>
        <v>8</v>
      </c>
      <c r="I19">
        <f>I17+21</f>
        <v>168</v>
      </c>
      <c r="J19">
        <f t="shared" ca="1" si="0"/>
        <v>4.99695E-2</v>
      </c>
      <c r="K19">
        <f>H19*5/20</f>
        <v>2</v>
      </c>
    </row>
    <row r="20" spans="1:11" x14ac:dyDescent="0.15">
      <c r="A20" t="s">
        <v>2</v>
      </c>
      <c r="B20" t="s">
        <v>34</v>
      </c>
      <c r="C20" t="s">
        <v>35</v>
      </c>
      <c r="D20" t="s">
        <v>36</v>
      </c>
      <c r="I20">
        <f>I19+1</f>
        <v>169</v>
      </c>
      <c r="J20">
        <f t="shared" ca="1" si="0"/>
        <v>3.7101500000000003E-2</v>
      </c>
      <c r="K20">
        <f>K19+5/20</f>
        <v>2.25</v>
      </c>
    </row>
    <row r="21" spans="1:11" x14ac:dyDescent="0.15">
      <c r="A21" t="s">
        <v>2</v>
      </c>
      <c r="B21" t="s">
        <v>38</v>
      </c>
      <c r="C21">
        <v>0</v>
      </c>
      <c r="D21" t="s">
        <v>4</v>
      </c>
      <c r="E21">
        <v>0.42652099999999998</v>
      </c>
      <c r="H21">
        <f>H19+1</f>
        <v>9</v>
      </c>
      <c r="I21">
        <f>I19+21</f>
        <v>189</v>
      </c>
      <c r="J21">
        <f t="shared" ca="1" si="0"/>
        <v>3.6782099999999998E-2</v>
      </c>
      <c r="K21">
        <f>H21*5/20</f>
        <v>2.25</v>
      </c>
    </row>
    <row r="22" spans="1:11" x14ac:dyDescent="0.15">
      <c r="A22" t="s">
        <v>2</v>
      </c>
      <c r="B22" t="s">
        <v>38</v>
      </c>
      <c r="C22">
        <v>1</v>
      </c>
      <c r="D22" t="s">
        <v>4</v>
      </c>
      <c r="E22">
        <v>0.31671300000000002</v>
      </c>
      <c r="I22">
        <f>I21+1</f>
        <v>190</v>
      </c>
      <c r="J22">
        <f t="shared" ca="1" si="0"/>
        <v>2.7307999999999999E-2</v>
      </c>
      <c r="K22">
        <f>K21+5/20</f>
        <v>2.5</v>
      </c>
    </row>
    <row r="23" spans="1:11" x14ac:dyDescent="0.15">
      <c r="A23" t="s">
        <v>2</v>
      </c>
      <c r="B23" t="s">
        <v>34</v>
      </c>
      <c r="C23" t="s">
        <v>39</v>
      </c>
      <c r="D23" t="s">
        <v>35</v>
      </c>
      <c r="E23" t="s">
        <v>36</v>
      </c>
      <c r="H23">
        <f>H21+1</f>
        <v>10</v>
      </c>
      <c r="I23">
        <f>I21+21</f>
        <v>210</v>
      </c>
      <c r="J23">
        <f t="shared" ca="1" si="0"/>
        <v>2.70729E-2</v>
      </c>
      <c r="K23">
        <f>H23*5/20</f>
        <v>2.5</v>
      </c>
    </row>
    <row r="24" spans="1:11" x14ac:dyDescent="0.15">
      <c r="A24" t="s">
        <v>2</v>
      </c>
      <c r="B24" t="s">
        <v>40</v>
      </c>
      <c r="C24">
        <v>0</v>
      </c>
      <c r="I24">
        <f>I23+1</f>
        <v>211</v>
      </c>
      <c r="J24">
        <f t="shared" ca="1" si="0"/>
        <v>2.0096800000000001E-2</v>
      </c>
      <c r="K24">
        <f>K23+5/20</f>
        <v>2.75</v>
      </c>
    </row>
    <row r="25" spans="1:11" x14ac:dyDescent="0.15">
      <c r="A25" t="s">
        <v>2</v>
      </c>
      <c r="B25" t="s">
        <v>38</v>
      </c>
      <c r="C25">
        <v>0</v>
      </c>
      <c r="D25" t="s">
        <v>4</v>
      </c>
      <c r="E25">
        <v>0.57938599999999996</v>
      </c>
      <c r="H25">
        <f>H23+1</f>
        <v>11</v>
      </c>
      <c r="I25">
        <f>I23+21</f>
        <v>231</v>
      </c>
      <c r="J25">
        <f t="shared" ca="1" si="0"/>
        <v>1.9923699999999999E-2</v>
      </c>
      <c r="K25">
        <f>H25*5/20</f>
        <v>2.75</v>
      </c>
    </row>
    <row r="26" spans="1:11" x14ac:dyDescent="0.15">
      <c r="A26" t="s">
        <v>2</v>
      </c>
      <c r="B26" t="s">
        <v>38</v>
      </c>
      <c r="C26">
        <v>1</v>
      </c>
      <c r="D26" t="s">
        <v>4</v>
      </c>
      <c r="E26">
        <v>0.43022300000000002</v>
      </c>
      <c r="I26">
        <f>I25+1</f>
        <v>232</v>
      </c>
      <c r="J26">
        <f t="shared" ca="1" si="0"/>
        <v>1.4786000000000001E-2</v>
      </c>
      <c r="K26">
        <f>K25+5/20</f>
        <v>3</v>
      </c>
    </row>
    <row r="27" spans="1:11" x14ac:dyDescent="0.15">
      <c r="A27" t="s">
        <v>2</v>
      </c>
      <c r="B27" t="s">
        <v>40</v>
      </c>
      <c r="C27">
        <v>2</v>
      </c>
      <c r="H27">
        <f>H25+1</f>
        <v>12</v>
      </c>
      <c r="I27">
        <f>I25+21</f>
        <v>252</v>
      </c>
      <c r="J27">
        <f t="shared" ca="1" si="0"/>
        <v>1.46584E-2</v>
      </c>
      <c r="K27">
        <f>H27*5/20</f>
        <v>3</v>
      </c>
    </row>
    <row r="28" spans="1:11" x14ac:dyDescent="0.15">
      <c r="A28" t="s">
        <v>2</v>
      </c>
      <c r="B28" t="s">
        <v>38</v>
      </c>
      <c r="C28">
        <v>0</v>
      </c>
      <c r="D28" t="s">
        <v>4</v>
      </c>
      <c r="E28">
        <v>0.31398799999999999</v>
      </c>
      <c r="I28">
        <f>I27+1</f>
        <v>253</v>
      </c>
      <c r="J28">
        <f t="shared" ca="1" si="0"/>
        <v>1.0873300000000001E-2</v>
      </c>
      <c r="K28">
        <f>K27+5/20</f>
        <v>3.25</v>
      </c>
    </row>
    <row r="29" spans="1:11" x14ac:dyDescent="0.15">
      <c r="A29" t="s">
        <v>2</v>
      </c>
      <c r="B29" t="s">
        <v>38</v>
      </c>
      <c r="C29">
        <v>1</v>
      </c>
      <c r="D29" t="s">
        <v>4</v>
      </c>
      <c r="E29">
        <v>0.233152</v>
      </c>
      <c r="H29">
        <f>H27+1</f>
        <v>13</v>
      </c>
      <c r="I29">
        <f>I27+21</f>
        <v>273</v>
      </c>
      <c r="J29">
        <f t="shared" ca="1" si="0"/>
        <v>1.07793E-2</v>
      </c>
      <c r="K29">
        <f>H29*5/20</f>
        <v>3.25</v>
      </c>
    </row>
    <row r="30" spans="1:11" x14ac:dyDescent="0.15">
      <c r="A30" t="s">
        <v>2</v>
      </c>
      <c r="B30" t="s">
        <v>41</v>
      </c>
      <c r="C30" t="s">
        <v>35</v>
      </c>
      <c r="D30" t="s">
        <v>42</v>
      </c>
      <c r="E30" t="s">
        <v>13</v>
      </c>
      <c r="I30">
        <f>I29+1</f>
        <v>274</v>
      </c>
      <c r="J30">
        <f t="shared" ca="1" si="0"/>
        <v>7.9886699999999998E-3</v>
      </c>
      <c r="K30">
        <f>K29+5/20</f>
        <v>3.5</v>
      </c>
    </row>
    <row r="31" spans="1:11" x14ac:dyDescent="0.15">
      <c r="A31" t="s">
        <v>2</v>
      </c>
      <c r="B31" t="s">
        <v>43</v>
      </c>
      <c r="C31">
        <v>0.125</v>
      </c>
      <c r="H31">
        <f>H29+1</f>
        <v>14</v>
      </c>
      <c r="I31">
        <f>I29+21</f>
        <v>294</v>
      </c>
      <c r="J31">
        <f t="shared" ca="1" si="0"/>
        <v>7.9193400000000004E-3</v>
      </c>
      <c r="K31">
        <f>H31*5/20</f>
        <v>3.5</v>
      </c>
    </row>
    <row r="32" spans="1:11" x14ac:dyDescent="0.15">
      <c r="A32" t="s">
        <v>2</v>
      </c>
      <c r="B32" t="s">
        <v>44</v>
      </c>
      <c r="C32">
        <v>0.125</v>
      </c>
      <c r="I32">
        <f>I31+1</f>
        <v>295</v>
      </c>
      <c r="J32">
        <f t="shared" ca="1" si="0"/>
        <v>5.8594500000000004E-3</v>
      </c>
      <c r="K32">
        <f>K31+5/20</f>
        <v>3.75</v>
      </c>
    </row>
    <row r="33" spans="1:11" x14ac:dyDescent="0.15">
      <c r="A33" t="s">
        <v>2</v>
      </c>
      <c r="B33" t="s">
        <v>45</v>
      </c>
      <c r="C33" t="s">
        <v>46</v>
      </c>
      <c r="D33">
        <v>0.5</v>
      </c>
      <c r="H33">
        <f>H31+1</f>
        <v>15</v>
      </c>
      <c r="I33">
        <f>I31+21</f>
        <v>315</v>
      </c>
      <c r="J33">
        <f t="shared" ca="1" si="0"/>
        <v>5.8082200000000002E-3</v>
      </c>
      <c r="K33">
        <f>H33*5/20</f>
        <v>3.75</v>
      </c>
    </row>
    <row r="34" spans="1:11" x14ac:dyDescent="0.15">
      <c r="A34" t="s">
        <v>2</v>
      </c>
      <c r="B34" t="s">
        <v>41</v>
      </c>
      <c r="C34" t="s">
        <v>35</v>
      </c>
      <c r="D34" t="s">
        <v>47</v>
      </c>
      <c r="E34" t="s">
        <v>13</v>
      </c>
      <c r="I34">
        <f>I33+1</f>
        <v>316</v>
      </c>
      <c r="J34">
        <f t="shared" ca="1" si="0"/>
        <v>4.2842599999999998E-3</v>
      </c>
      <c r="K34">
        <f>K33+5/20</f>
        <v>4</v>
      </c>
    </row>
    <row r="35" spans="1:11" x14ac:dyDescent="0.15">
      <c r="A35" t="s">
        <v>2</v>
      </c>
      <c r="B35" t="s">
        <v>48</v>
      </c>
      <c r="C35">
        <v>0</v>
      </c>
      <c r="H35">
        <f>H33+1</f>
        <v>16</v>
      </c>
      <c r="I35">
        <f>I33+21</f>
        <v>336</v>
      </c>
      <c r="J35">
        <f t="shared" ca="1" si="0"/>
        <v>4.2462999999999997E-3</v>
      </c>
      <c r="K35">
        <f>H35*5/20</f>
        <v>4</v>
      </c>
    </row>
    <row r="36" spans="1:11" x14ac:dyDescent="0.15">
      <c r="A36" t="s">
        <v>2</v>
      </c>
      <c r="B36" t="s">
        <v>4</v>
      </c>
      <c r="C36">
        <v>0.37161699999999998</v>
      </c>
      <c r="D36" t="s">
        <v>49</v>
      </c>
      <c r="E36">
        <v>0.50480499999999995</v>
      </c>
      <c r="F36" t="s">
        <v>50</v>
      </c>
      <c r="G36">
        <v>0</v>
      </c>
      <c r="I36">
        <f>I35+1</f>
        <v>337</v>
      </c>
      <c r="J36">
        <f t="shared" ca="1" si="0"/>
        <v>3.1141799999999998E-3</v>
      </c>
      <c r="K36">
        <f>K35+5/20</f>
        <v>4.25</v>
      </c>
    </row>
    <row r="37" spans="1:11" x14ac:dyDescent="0.15">
      <c r="A37" t="s">
        <v>2</v>
      </c>
      <c r="B37" t="s">
        <v>48</v>
      </c>
      <c r="C37">
        <v>1</v>
      </c>
      <c r="H37">
        <f>H35+1</f>
        <v>17</v>
      </c>
      <c r="I37">
        <f>I35+21</f>
        <v>357</v>
      </c>
      <c r="J37">
        <f t="shared" ca="1" si="0"/>
        <v>3.08589E-3</v>
      </c>
      <c r="K37">
        <f>H37*5/20</f>
        <v>4.25</v>
      </c>
    </row>
    <row r="38" spans="1:11" x14ac:dyDescent="0.15">
      <c r="A38" t="s">
        <v>2</v>
      </c>
      <c r="B38" t="s">
        <v>4</v>
      </c>
      <c r="C38">
        <v>0.37161699999999998</v>
      </c>
      <c r="D38" t="s">
        <v>49</v>
      </c>
      <c r="E38">
        <v>0.27356999999999998</v>
      </c>
      <c r="F38" t="s">
        <v>50</v>
      </c>
      <c r="G38">
        <v>2</v>
      </c>
      <c r="I38">
        <f>I37+1</f>
        <v>358</v>
      </c>
      <c r="J38">
        <f t="shared" ca="1" si="0"/>
        <v>2.2385999999999999E-3</v>
      </c>
      <c r="K38">
        <f>K37+5/20</f>
        <v>4.5</v>
      </c>
    </row>
    <row r="39" spans="1:11" x14ac:dyDescent="0.15">
      <c r="A39" t="s">
        <v>2</v>
      </c>
      <c r="B39" t="s">
        <v>3</v>
      </c>
      <c r="C39" t="s">
        <v>51</v>
      </c>
      <c r="D39">
        <v>-4.6452199999999999E-2</v>
      </c>
      <c r="E39">
        <v>3.3296800000000001E-2</v>
      </c>
      <c r="F39">
        <v>-2.45118E-2</v>
      </c>
      <c r="G39">
        <v>0.10426100000000001</v>
      </c>
      <c r="H39">
        <f>H37+1</f>
        <v>18</v>
      </c>
      <c r="I39">
        <f>I37+21</f>
        <v>378</v>
      </c>
      <c r="J39">
        <f t="shared" ca="1" si="0"/>
        <v>2.2173000000000002E-3</v>
      </c>
      <c r="K39">
        <f>H39*5/20</f>
        <v>4.5</v>
      </c>
    </row>
    <row r="40" spans="1:11" x14ac:dyDescent="0.15">
      <c r="A40" t="s">
        <v>2</v>
      </c>
      <c r="B40" t="s">
        <v>33</v>
      </c>
      <c r="C40" t="s">
        <v>3</v>
      </c>
      <c r="D40">
        <v>2</v>
      </c>
      <c r="I40">
        <f>I39+1</f>
        <v>379</v>
      </c>
      <c r="J40">
        <f t="shared" ca="1" si="0"/>
        <v>1.5747199999999999E-3</v>
      </c>
      <c r="K40">
        <f>K39+5/20</f>
        <v>4.75</v>
      </c>
    </row>
    <row r="41" spans="1:11" x14ac:dyDescent="0.15">
      <c r="A41" t="s">
        <v>2</v>
      </c>
      <c r="B41" t="s">
        <v>34</v>
      </c>
      <c r="C41" t="s">
        <v>35</v>
      </c>
      <c r="D41" t="s">
        <v>36</v>
      </c>
      <c r="H41">
        <f>H39+1</f>
        <v>19</v>
      </c>
      <c r="I41">
        <f>I39+21+4</f>
        <v>403</v>
      </c>
      <c r="J41">
        <f t="shared" ca="1" si="0"/>
        <v>2.2173000000000002E-3</v>
      </c>
      <c r="K41">
        <f>H41*5/20</f>
        <v>4.75</v>
      </c>
    </row>
    <row r="42" spans="1:11" x14ac:dyDescent="0.15">
      <c r="A42" t="s">
        <v>2</v>
      </c>
      <c r="B42" t="s">
        <v>38</v>
      </c>
      <c r="C42">
        <v>0</v>
      </c>
      <c r="D42" t="s">
        <v>4</v>
      </c>
      <c r="E42">
        <v>0.31398799999999999</v>
      </c>
      <c r="I42">
        <f>I41+1</f>
        <v>404</v>
      </c>
      <c r="J42">
        <f t="shared" ca="1" si="0"/>
        <v>1.5747199999999999E-3</v>
      </c>
      <c r="K42">
        <f>K41+5/20</f>
        <v>5</v>
      </c>
    </row>
    <row r="43" spans="1:11" x14ac:dyDescent="0.15">
      <c r="A43" t="s">
        <v>2</v>
      </c>
      <c r="B43" t="s">
        <v>38</v>
      </c>
      <c r="C43">
        <v>1</v>
      </c>
      <c r="D43" t="s">
        <v>4</v>
      </c>
      <c r="E43">
        <v>0.233152</v>
      </c>
    </row>
    <row r="44" spans="1:11" x14ac:dyDescent="0.15">
      <c r="A44" t="s">
        <v>2</v>
      </c>
      <c r="B44" t="s">
        <v>34</v>
      </c>
      <c r="C44" t="s">
        <v>39</v>
      </c>
      <c r="D44" t="s">
        <v>35</v>
      </c>
      <c r="E44" t="s">
        <v>36</v>
      </c>
    </row>
    <row r="45" spans="1:11" x14ac:dyDescent="0.15">
      <c r="A45" t="s">
        <v>2</v>
      </c>
      <c r="B45" t="s">
        <v>40</v>
      </c>
      <c r="C45">
        <v>1</v>
      </c>
    </row>
    <row r="46" spans="1:11" x14ac:dyDescent="0.15">
      <c r="A46" t="s">
        <v>2</v>
      </c>
      <c r="B46" t="s">
        <v>38</v>
      </c>
      <c r="C46">
        <v>0</v>
      </c>
      <c r="D46" t="s">
        <v>4</v>
      </c>
      <c r="E46">
        <v>0.42652099999999998</v>
      </c>
    </row>
    <row r="47" spans="1:11" x14ac:dyDescent="0.15">
      <c r="A47" t="s">
        <v>2</v>
      </c>
      <c r="B47" t="s">
        <v>38</v>
      </c>
      <c r="C47">
        <v>1</v>
      </c>
      <c r="D47" t="s">
        <v>4</v>
      </c>
      <c r="E47">
        <v>0.31671300000000002</v>
      </c>
    </row>
    <row r="48" spans="1:11" x14ac:dyDescent="0.15">
      <c r="A48" t="s">
        <v>2</v>
      </c>
      <c r="B48" t="s">
        <v>40</v>
      </c>
      <c r="C48">
        <v>3</v>
      </c>
    </row>
    <row r="49" spans="1:7" x14ac:dyDescent="0.15">
      <c r="A49" t="s">
        <v>2</v>
      </c>
      <c r="B49" t="s">
        <v>38</v>
      </c>
      <c r="C49">
        <v>0</v>
      </c>
      <c r="D49" t="s">
        <v>4</v>
      </c>
      <c r="E49">
        <v>0.23114499999999999</v>
      </c>
    </row>
    <row r="50" spans="1:7" x14ac:dyDescent="0.15">
      <c r="A50" t="s">
        <v>2</v>
      </c>
      <c r="B50" t="s">
        <v>38</v>
      </c>
      <c r="C50">
        <v>1</v>
      </c>
      <c r="D50" t="s">
        <v>4</v>
      </c>
      <c r="E50">
        <v>0.17163700000000001</v>
      </c>
    </row>
    <row r="51" spans="1:7" x14ac:dyDescent="0.15">
      <c r="A51" t="s">
        <v>2</v>
      </c>
      <c r="B51" t="s">
        <v>41</v>
      </c>
      <c r="C51" t="s">
        <v>35</v>
      </c>
      <c r="D51" t="s">
        <v>42</v>
      </c>
      <c r="E51" t="s">
        <v>13</v>
      </c>
    </row>
    <row r="52" spans="1:7" x14ac:dyDescent="0.15">
      <c r="A52" t="s">
        <v>2</v>
      </c>
      <c r="B52" t="s">
        <v>43</v>
      </c>
      <c r="C52">
        <v>0.125</v>
      </c>
    </row>
    <row r="53" spans="1:7" x14ac:dyDescent="0.15">
      <c r="A53" t="s">
        <v>2</v>
      </c>
      <c r="B53" t="s">
        <v>44</v>
      </c>
      <c r="C53">
        <v>0.125</v>
      </c>
    </row>
    <row r="54" spans="1:7" x14ac:dyDescent="0.15">
      <c r="A54" t="s">
        <v>2</v>
      </c>
      <c r="B54" t="s">
        <v>45</v>
      </c>
      <c r="C54" t="s">
        <v>46</v>
      </c>
      <c r="D54">
        <v>0.5</v>
      </c>
    </row>
    <row r="55" spans="1:7" x14ac:dyDescent="0.15">
      <c r="A55" t="s">
        <v>2</v>
      </c>
      <c r="B55" t="s">
        <v>41</v>
      </c>
      <c r="C55" t="s">
        <v>35</v>
      </c>
      <c r="D55" t="s">
        <v>47</v>
      </c>
      <c r="E55" t="s">
        <v>13</v>
      </c>
    </row>
    <row r="56" spans="1:7" x14ac:dyDescent="0.15">
      <c r="A56" t="s">
        <v>2</v>
      </c>
      <c r="B56" t="s">
        <v>48</v>
      </c>
      <c r="C56">
        <v>0</v>
      </c>
    </row>
    <row r="57" spans="1:7" x14ac:dyDescent="0.15">
      <c r="A57" t="s">
        <v>2</v>
      </c>
      <c r="B57" t="s">
        <v>4</v>
      </c>
      <c r="C57">
        <v>0.27356999999999998</v>
      </c>
      <c r="D57" t="s">
        <v>49</v>
      </c>
      <c r="E57">
        <v>0.37161699999999998</v>
      </c>
      <c r="F57" t="s">
        <v>50</v>
      </c>
      <c r="G57">
        <v>1</v>
      </c>
    </row>
    <row r="58" spans="1:7" x14ac:dyDescent="0.15">
      <c r="A58" t="s">
        <v>2</v>
      </c>
      <c r="B58" t="s">
        <v>48</v>
      </c>
      <c r="C58">
        <v>1</v>
      </c>
    </row>
    <row r="59" spans="1:7" x14ac:dyDescent="0.15">
      <c r="A59" t="s">
        <v>2</v>
      </c>
      <c r="B59" t="s">
        <v>4</v>
      </c>
      <c r="C59">
        <v>0.27356999999999998</v>
      </c>
      <c r="D59" t="s">
        <v>49</v>
      </c>
      <c r="E59">
        <v>0.20139099999999999</v>
      </c>
      <c r="F59" t="s">
        <v>50</v>
      </c>
      <c r="G59">
        <v>3</v>
      </c>
    </row>
    <row r="60" spans="1:7" x14ac:dyDescent="0.15">
      <c r="A60" t="s">
        <v>2</v>
      </c>
      <c r="B60" t="s">
        <v>3</v>
      </c>
      <c r="C60" t="s">
        <v>51</v>
      </c>
      <c r="D60">
        <v>-3.4196299999999999E-2</v>
      </c>
      <c r="E60">
        <v>2.45118E-2</v>
      </c>
      <c r="F60">
        <v>-1.80447E-2</v>
      </c>
      <c r="G60">
        <v>7.6752799999999996E-2</v>
      </c>
    </row>
    <row r="61" spans="1:7" x14ac:dyDescent="0.15">
      <c r="A61" t="s">
        <v>2</v>
      </c>
      <c r="B61" t="s">
        <v>33</v>
      </c>
      <c r="C61" t="s">
        <v>3</v>
      </c>
      <c r="D61">
        <v>3</v>
      </c>
    </row>
    <row r="62" spans="1:7" x14ac:dyDescent="0.15">
      <c r="A62" t="s">
        <v>2</v>
      </c>
      <c r="B62" t="s">
        <v>34</v>
      </c>
      <c r="C62" t="s">
        <v>35</v>
      </c>
      <c r="D62" t="s">
        <v>36</v>
      </c>
    </row>
    <row r="63" spans="1:7" x14ac:dyDescent="0.15">
      <c r="A63" t="s">
        <v>2</v>
      </c>
      <c r="B63" t="s">
        <v>38</v>
      </c>
      <c r="C63">
        <v>0</v>
      </c>
      <c r="D63" t="s">
        <v>4</v>
      </c>
      <c r="E63">
        <v>0.23114499999999999</v>
      </c>
    </row>
    <row r="64" spans="1:7" x14ac:dyDescent="0.15">
      <c r="A64" t="s">
        <v>2</v>
      </c>
      <c r="B64" t="s">
        <v>38</v>
      </c>
      <c r="C64">
        <v>1</v>
      </c>
      <c r="D64" t="s">
        <v>4</v>
      </c>
      <c r="E64">
        <v>0.17163700000000001</v>
      </c>
    </row>
    <row r="65" spans="1:7" x14ac:dyDescent="0.15">
      <c r="A65" t="s">
        <v>2</v>
      </c>
      <c r="B65" t="s">
        <v>34</v>
      </c>
      <c r="C65" t="s">
        <v>39</v>
      </c>
      <c r="D65" t="s">
        <v>35</v>
      </c>
      <c r="E65" t="s">
        <v>36</v>
      </c>
    </row>
    <row r="66" spans="1:7" x14ac:dyDescent="0.15">
      <c r="A66" t="s">
        <v>2</v>
      </c>
      <c r="B66" t="s">
        <v>40</v>
      </c>
      <c r="C66">
        <v>2</v>
      </c>
    </row>
    <row r="67" spans="1:7" x14ac:dyDescent="0.15">
      <c r="A67" t="s">
        <v>2</v>
      </c>
      <c r="B67" t="s">
        <v>38</v>
      </c>
      <c r="C67">
        <v>0</v>
      </c>
      <c r="D67" t="s">
        <v>4</v>
      </c>
      <c r="E67">
        <v>0.31398799999999999</v>
      </c>
    </row>
    <row r="68" spans="1:7" x14ac:dyDescent="0.15">
      <c r="A68" t="s">
        <v>2</v>
      </c>
      <c r="B68" t="s">
        <v>38</v>
      </c>
      <c r="C68">
        <v>1</v>
      </c>
      <c r="D68" t="s">
        <v>4</v>
      </c>
      <c r="E68">
        <v>0.233152</v>
      </c>
    </row>
    <row r="69" spans="1:7" x14ac:dyDescent="0.15">
      <c r="A69" t="s">
        <v>2</v>
      </c>
      <c r="B69" t="s">
        <v>40</v>
      </c>
      <c r="C69">
        <v>4</v>
      </c>
    </row>
    <row r="70" spans="1:7" x14ac:dyDescent="0.15">
      <c r="A70" t="s">
        <v>2</v>
      </c>
      <c r="B70" t="s">
        <v>38</v>
      </c>
      <c r="C70">
        <v>0</v>
      </c>
      <c r="D70" t="s">
        <v>4</v>
      </c>
      <c r="E70">
        <v>0.17016000000000001</v>
      </c>
    </row>
    <row r="71" spans="1:7" x14ac:dyDescent="0.15">
      <c r="A71" t="s">
        <v>2</v>
      </c>
      <c r="B71" t="s">
        <v>38</v>
      </c>
      <c r="C71">
        <v>1</v>
      </c>
      <c r="D71" t="s">
        <v>4</v>
      </c>
      <c r="E71">
        <v>0.12635099999999999</v>
      </c>
    </row>
    <row r="72" spans="1:7" x14ac:dyDescent="0.15">
      <c r="A72" t="s">
        <v>2</v>
      </c>
      <c r="B72" t="s">
        <v>41</v>
      </c>
      <c r="C72" t="s">
        <v>35</v>
      </c>
      <c r="D72" t="s">
        <v>42</v>
      </c>
      <c r="E72" t="s">
        <v>13</v>
      </c>
    </row>
    <row r="73" spans="1:7" x14ac:dyDescent="0.15">
      <c r="A73" t="s">
        <v>2</v>
      </c>
      <c r="B73" t="s">
        <v>43</v>
      </c>
      <c r="C73">
        <v>0.125</v>
      </c>
    </row>
    <row r="74" spans="1:7" x14ac:dyDescent="0.15">
      <c r="A74" t="s">
        <v>2</v>
      </c>
      <c r="B74" t="s">
        <v>44</v>
      </c>
      <c r="C74">
        <v>0.125</v>
      </c>
    </row>
    <row r="75" spans="1:7" x14ac:dyDescent="0.15">
      <c r="A75" t="s">
        <v>2</v>
      </c>
      <c r="B75" t="s">
        <v>45</v>
      </c>
      <c r="C75" t="s">
        <v>46</v>
      </c>
      <c r="D75">
        <v>0.5</v>
      </c>
    </row>
    <row r="76" spans="1:7" x14ac:dyDescent="0.15">
      <c r="A76" t="s">
        <v>2</v>
      </c>
      <c r="B76" t="s">
        <v>41</v>
      </c>
      <c r="C76" t="s">
        <v>35</v>
      </c>
      <c r="D76" t="s">
        <v>47</v>
      </c>
      <c r="E76" t="s">
        <v>13</v>
      </c>
    </row>
    <row r="77" spans="1:7" x14ac:dyDescent="0.15">
      <c r="A77" t="s">
        <v>2</v>
      </c>
      <c r="B77" t="s">
        <v>48</v>
      </c>
      <c r="C77">
        <v>0</v>
      </c>
    </row>
    <row r="78" spans="1:7" x14ac:dyDescent="0.15">
      <c r="A78" t="s">
        <v>2</v>
      </c>
      <c r="B78" t="s">
        <v>4</v>
      </c>
      <c r="C78">
        <v>0.20139099999999999</v>
      </c>
      <c r="D78" t="s">
        <v>49</v>
      </c>
      <c r="E78">
        <v>0.27356999999999998</v>
      </c>
      <c r="F78" t="s">
        <v>50</v>
      </c>
      <c r="G78">
        <v>2</v>
      </c>
    </row>
    <row r="79" spans="1:7" x14ac:dyDescent="0.15">
      <c r="A79" t="s">
        <v>2</v>
      </c>
      <c r="B79" t="s">
        <v>48</v>
      </c>
      <c r="C79">
        <v>1</v>
      </c>
    </row>
    <row r="80" spans="1:7" x14ac:dyDescent="0.15">
      <c r="A80" t="s">
        <v>2</v>
      </c>
      <c r="B80" t="s">
        <v>4</v>
      </c>
      <c r="C80">
        <v>0.20139099999999999</v>
      </c>
      <c r="D80" t="s">
        <v>49</v>
      </c>
      <c r="E80">
        <v>0.148255</v>
      </c>
      <c r="F80" t="s">
        <v>50</v>
      </c>
      <c r="G80">
        <v>4</v>
      </c>
    </row>
    <row r="81" spans="1:7" x14ac:dyDescent="0.15">
      <c r="A81" t="s">
        <v>2</v>
      </c>
      <c r="B81" t="s">
        <v>3</v>
      </c>
      <c r="C81" t="s">
        <v>51</v>
      </c>
      <c r="D81">
        <v>-2.5173899999999999E-2</v>
      </c>
      <c r="E81">
        <v>1.80447E-2</v>
      </c>
      <c r="F81">
        <v>-1.32839E-2</v>
      </c>
      <c r="G81">
        <v>5.6502499999999997E-2</v>
      </c>
    </row>
    <row r="82" spans="1:7" x14ac:dyDescent="0.15">
      <c r="A82" t="s">
        <v>2</v>
      </c>
      <c r="B82" t="s">
        <v>33</v>
      </c>
      <c r="C82" t="s">
        <v>3</v>
      </c>
      <c r="D82">
        <v>4</v>
      </c>
    </row>
    <row r="83" spans="1:7" x14ac:dyDescent="0.15">
      <c r="A83" t="s">
        <v>2</v>
      </c>
      <c r="B83" t="s">
        <v>34</v>
      </c>
      <c r="C83" t="s">
        <v>35</v>
      </c>
      <c r="D83" t="s">
        <v>36</v>
      </c>
    </row>
    <row r="84" spans="1:7" x14ac:dyDescent="0.15">
      <c r="A84" t="s">
        <v>2</v>
      </c>
      <c r="B84" t="s">
        <v>38</v>
      </c>
      <c r="C84">
        <v>0</v>
      </c>
      <c r="D84" t="s">
        <v>4</v>
      </c>
      <c r="E84">
        <v>0.17016000000000001</v>
      </c>
    </row>
    <row r="85" spans="1:7" x14ac:dyDescent="0.15">
      <c r="A85" t="s">
        <v>2</v>
      </c>
      <c r="B85" t="s">
        <v>38</v>
      </c>
      <c r="C85">
        <v>1</v>
      </c>
      <c r="D85" t="s">
        <v>4</v>
      </c>
      <c r="E85">
        <v>0.12635099999999999</v>
      </c>
    </row>
    <row r="86" spans="1:7" x14ac:dyDescent="0.15">
      <c r="A86" t="s">
        <v>2</v>
      </c>
      <c r="B86" t="s">
        <v>34</v>
      </c>
      <c r="C86" t="s">
        <v>39</v>
      </c>
      <c r="D86" t="s">
        <v>35</v>
      </c>
      <c r="E86" t="s">
        <v>36</v>
      </c>
    </row>
    <row r="87" spans="1:7" x14ac:dyDescent="0.15">
      <c r="A87" t="s">
        <v>2</v>
      </c>
      <c r="B87" t="s">
        <v>40</v>
      </c>
      <c r="C87">
        <v>3</v>
      </c>
    </row>
    <row r="88" spans="1:7" x14ac:dyDescent="0.15">
      <c r="A88" t="s">
        <v>2</v>
      </c>
      <c r="B88" t="s">
        <v>38</v>
      </c>
      <c r="C88">
        <v>0</v>
      </c>
      <c r="D88" t="s">
        <v>4</v>
      </c>
      <c r="E88">
        <v>0.23114499999999999</v>
      </c>
    </row>
    <row r="89" spans="1:7" x14ac:dyDescent="0.15">
      <c r="A89" t="s">
        <v>2</v>
      </c>
      <c r="B89" t="s">
        <v>38</v>
      </c>
      <c r="C89">
        <v>1</v>
      </c>
      <c r="D89" t="s">
        <v>4</v>
      </c>
      <c r="E89">
        <v>0.17163700000000001</v>
      </c>
    </row>
    <row r="90" spans="1:7" x14ac:dyDescent="0.15">
      <c r="A90" t="s">
        <v>2</v>
      </c>
      <c r="B90" t="s">
        <v>40</v>
      </c>
      <c r="C90">
        <v>5</v>
      </c>
    </row>
    <row r="91" spans="1:7" x14ac:dyDescent="0.15">
      <c r="A91" t="s">
        <v>2</v>
      </c>
      <c r="B91" t="s">
        <v>38</v>
      </c>
      <c r="C91">
        <v>0</v>
      </c>
      <c r="D91" t="s">
        <v>4</v>
      </c>
      <c r="E91">
        <v>0.12526399999999999</v>
      </c>
    </row>
    <row r="92" spans="1:7" x14ac:dyDescent="0.15">
      <c r="A92" t="s">
        <v>2</v>
      </c>
      <c r="B92" t="s">
        <v>38</v>
      </c>
      <c r="C92">
        <v>1</v>
      </c>
      <c r="D92" t="s">
        <v>4</v>
      </c>
      <c r="E92">
        <v>9.3013700000000005E-2</v>
      </c>
    </row>
    <row r="93" spans="1:7" x14ac:dyDescent="0.15">
      <c r="A93" t="s">
        <v>2</v>
      </c>
      <c r="B93" t="s">
        <v>41</v>
      </c>
      <c r="C93" t="s">
        <v>35</v>
      </c>
      <c r="D93" t="s">
        <v>42</v>
      </c>
      <c r="E93" t="s">
        <v>13</v>
      </c>
    </row>
    <row r="94" spans="1:7" x14ac:dyDescent="0.15">
      <c r="A94" t="s">
        <v>2</v>
      </c>
      <c r="B94" t="s">
        <v>43</v>
      </c>
      <c r="C94">
        <v>0.125</v>
      </c>
    </row>
    <row r="95" spans="1:7" x14ac:dyDescent="0.15">
      <c r="A95" t="s">
        <v>2</v>
      </c>
      <c r="B95" t="s">
        <v>44</v>
      </c>
      <c r="C95">
        <v>0.125</v>
      </c>
    </row>
    <row r="96" spans="1:7" x14ac:dyDescent="0.15">
      <c r="A96" t="s">
        <v>2</v>
      </c>
      <c r="B96" t="s">
        <v>45</v>
      </c>
      <c r="C96" t="s">
        <v>46</v>
      </c>
      <c r="D96">
        <v>0.5</v>
      </c>
    </row>
    <row r="97" spans="1:7" x14ac:dyDescent="0.15">
      <c r="A97" t="s">
        <v>2</v>
      </c>
      <c r="B97" t="s">
        <v>41</v>
      </c>
      <c r="C97" t="s">
        <v>35</v>
      </c>
      <c r="D97" t="s">
        <v>47</v>
      </c>
      <c r="E97" t="s">
        <v>13</v>
      </c>
    </row>
    <row r="98" spans="1:7" x14ac:dyDescent="0.15">
      <c r="A98" t="s">
        <v>2</v>
      </c>
      <c r="B98" t="s">
        <v>48</v>
      </c>
      <c r="C98">
        <v>0</v>
      </c>
    </row>
    <row r="99" spans="1:7" x14ac:dyDescent="0.15">
      <c r="A99" t="s">
        <v>2</v>
      </c>
      <c r="B99" t="s">
        <v>4</v>
      </c>
      <c r="C99">
        <v>0.148255</v>
      </c>
      <c r="D99" t="s">
        <v>49</v>
      </c>
      <c r="E99">
        <v>0.20139099999999999</v>
      </c>
      <c r="F99" t="s">
        <v>50</v>
      </c>
      <c r="G99">
        <v>3</v>
      </c>
    </row>
    <row r="100" spans="1:7" x14ac:dyDescent="0.15">
      <c r="A100" t="s">
        <v>2</v>
      </c>
      <c r="B100" t="s">
        <v>48</v>
      </c>
      <c r="C100">
        <v>1</v>
      </c>
    </row>
    <row r="101" spans="1:7" x14ac:dyDescent="0.15">
      <c r="A101" t="s">
        <v>2</v>
      </c>
      <c r="B101" t="s">
        <v>4</v>
      </c>
      <c r="C101">
        <v>0.148255</v>
      </c>
      <c r="D101" t="s">
        <v>49</v>
      </c>
      <c r="E101">
        <v>0.109139</v>
      </c>
      <c r="F101" t="s">
        <v>50</v>
      </c>
      <c r="G101">
        <v>5</v>
      </c>
    </row>
    <row r="102" spans="1:7" x14ac:dyDescent="0.15">
      <c r="A102" t="s">
        <v>2</v>
      </c>
      <c r="B102" t="s">
        <v>3</v>
      </c>
      <c r="C102" t="s">
        <v>51</v>
      </c>
      <c r="D102">
        <v>-1.85319E-2</v>
      </c>
      <c r="E102">
        <v>1.32839E-2</v>
      </c>
      <c r="F102">
        <v>-9.7791600000000003E-3</v>
      </c>
      <c r="G102">
        <v>4.1595E-2</v>
      </c>
    </row>
    <row r="103" spans="1:7" x14ac:dyDescent="0.15">
      <c r="A103" t="s">
        <v>2</v>
      </c>
      <c r="B103" t="s">
        <v>33</v>
      </c>
      <c r="C103" t="s">
        <v>3</v>
      </c>
      <c r="D103">
        <v>5</v>
      </c>
    </row>
    <row r="104" spans="1:7" x14ac:dyDescent="0.15">
      <c r="A104" t="s">
        <v>2</v>
      </c>
      <c r="B104" t="s">
        <v>34</v>
      </c>
      <c r="C104" t="s">
        <v>35</v>
      </c>
      <c r="D104" t="s">
        <v>36</v>
      </c>
    </row>
    <row r="105" spans="1:7" x14ac:dyDescent="0.15">
      <c r="A105" t="s">
        <v>2</v>
      </c>
      <c r="B105" t="s">
        <v>38</v>
      </c>
      <c r="C105">
        <v>0</v>
      </c>
      <c r="D105" t="s">
        <v>4</v>
      </c>
      <c r="E105">
        <v>0.12526399999999999</v>
      </c>
    </row>
    <row r="106" spans="1:7" x14ac:dyDescent="0.15">
      <c r="A106" t="s">
        <v>2</v>
      </c>
      <c r="B106" t="s">
        <v>38</v>
      </c>
      <c r="C106">
        <v>1</v>
      </c>
      <c r="D106" t="s">
        <v>4</v>
      </c>
      <c r="E106">
        <v>9.3013700000000005E-2</v>
      </c>
    </row>
    <row r="107" spans="1:7" x14ac:dyDescent="0.15">
      <c r="A107" t="s">
        <v>2</v>
      </c>
      <c r="B107" t="s">
        <v>34</v>
      </c>
      <c r="C107" t="s">
        <v>39</v>
      </c>
      <c r="D107" t="s">
        <v>35</v>
      </c>
      <c r="E107" t="s">
        <v>36</v>
      </c>
    </row>
    <row r="108" spans="1:7" x14ac:dyDescent="0.15">
      <c r="A108" t="s">
        <v>2</v>
      </c>
      <c r="B108" t="s">
        <v>40</v>
      </c>
      <c r="C108">
        <v>4</v>
      </c>
    </row>
    <row r="109" spans="1:7" x14ac:dyDescent="0.15">
      <c r="A109" t="s">
        <v>2</v>
      </c>
      <c r="B109" t="s">
        <v>38</v>
      </c>
      <c r="C109">
        <v>0</v>
      </c>
      <c r="D109" t="s">
        <v>4</v>
      </c>
      <c r="E109">
        <v>0.17016000000000001</v>
      </c>
    </row>
    <row r="110" spans="1:7" x14ac:dyDescent="0.15">
      <c r="A110" t="s">
        <v>2</v>
      </c>
      <c r="B110" t="s">
        <v>38</v>
      </c>
      <c r="C110">
        <v>1</v>
      </c>
      <c r="D110" t="s">
        <v>4</v>
      </c>
      <c r="E110">
        <v>0.12635099999999999</v>
      </c>
    </row>
    <row r="111" spans="1:7" x14ac:dyDescent="0.15">
      <c r="A111" t="s">
        <v>2</v>
      </c>
      <c r="B111" t="s">
        <v>40</v>
      </c>
      <c r="C111">
        <v>6</v>
      </c>
    </row>
    <row r="112" spans="1:7" x14ac:dyDescent="0.15">
      <c r="A112" t="s">
        <v>2</v>
      </c>
      <c r="B112" t="s">
        <v>38</v>
      </c>
      <c r="C112">
        <v>0</v>
      </c>
      <c r="D112" t="s">
        <v>4</v>
      </c>
      <c r="E112">
        <v>9.2213299999999998E-2</v>
      </c>
    </row>
    <row r="113" spans="1:7" x14ac:dyDescent="0.15">
      <c r="A113" t="s">
        <v>2</v>
      </c>
      <c r="B113" t="s">
        <v>38</v>
      </c>
      <c r="C113">
        <v>1</v>
      </c>
      <c r="D113" t="s">
        <v>4</v>
      </c>
      <c r="E113">
        <v>6.8471199999999996E-2</v>
      </c>
    </row>
    <row r="114" spans="1:7" x14ac:dyDescent="0.15">
      <c r="A114" t="s">
        <v>2</v>
      </c>
      <c r="B114" t="s">
        <v>41</v>
      </c>
      <c r="C114" t="s">
        <v>35</v>
      </c>
      <c r="D114" t="s">
        <v>42</v>
      </c>
      <c r="E114" t="s">
        <v>13</v>
      </c>
    </row>
    <row r="115" spans="1:7" x14ac:dyDescent="0.15">
      <c r="A115" t="s">
        <v>2</v>
      </c>
      <c r="B115" t="s">
        <v>43</v>
      </c>
      <c r="C115">
        <v>0.125</v>
      </c>
    </row>
    <row r="116" spans="1:7" x14ac:dyDescent="0.15">
      <c r="A116" t="s">
        <v>2</v>
      </c>
      <c r="B116" t="s">
        <v>44</v>
      </c>
      <c r="C116">
        <v>0.125</v>
      </c>
    </row>
    <row r="117" spans="1:7" x14ac:dyDescent="0.15">
      <c r="A117" t="s">
        <v>2</v>
      </c>
      <c r="B117" t="s">
        <v>45</v>
      </c>
      <c r="C117" t="s">
        <v>46</v>
      </c>
      <c r="D117">
        <v>0.5</v>
      </c>
    </row>
    <row r="118" spans="1:7" x14ac:dyDescent="0.15">
      <c r="A118" t="s">
        <v>2</v>
      </c>
      <c r="B118" t="s">
        <v>41</v>
      </c>
      <c r="C118" t="s">
        <v>35</v>
      </c>
      <c r="D118" t="s">
        <v>47</v>
      </c>
      <c r="E118" t="s">
        <v>13</v>
      </c>
    </row>
    <row r="119" spans="1:7" x14ac:dyDescent="0.15">
      <c r="A119" t="s">
        <v>2</v>
      </c>
      <c r="B119" t="s">
        <v>48</v>
      </c>
      <c r="C119">
        <v>0</v>
      </c>
    </row>
    <row r="120" spans="1:7" x14ac:dyDescent="0.15">
      <c r="A120" t="s">
        <v>2</v>
      </c>
      <c r="B120" t="s">
        <v>4</v>
      </c>
      <c r="C120">
        <v>0.109139</v>
      </c>
      <c r="D120" t="s">
        <v>49</v>
      </c>
      <c r="E120">
        <v>0.148255</v>
      </c>
      <c r="F120" t="s">
        <v>50</v>
      </c>
      <c r="G120">
        <v>4</v>
      </c>
    </row>
    <row r="121" spans="1:7" x14ac:dyDescent="0.15">
      <c r="A121" t="s">
        <v>2</v>
      </c>
      <c r="B121" t="s">
        <v>48</v>
      </c>
      <c r="C121">
        <v>1</v>
      </c>
    </row>
    <row r="122" spans="1:7" x14ac:dyDescent="0.15">
      <c r="A122" t="s">
        <v>2</v>
      </c>
      <c r="B122" t="s">
        <v>4</v>
      </c>
      <c r="C122">
        <v>0.109139</v>
      </c>
      <c r="D122" t="s">
        <v>49</v>
      </c>
      <c r="E122">
        <v>8.0342200000000003E-2</v>
      </c>
      <c r="F122" t="s">
        <v>50</v>
      </c>
      <c r="G122">
        <v>6</v>
      </c>
    </row>
    <row r="123" spans="1:7" x14ac:dyDescent="0.15">
      <c r="A123" t="s">
        <v>2</v>
      </c>
      <c r="B123" t="s">
        <v>3</v>
      </c>
      <c r="C123" t="s">
        <v>51</v>
      </c>
      <c r="D123">
        <v>-1.3642400000000001E-2</v>
      </c>
      <c r="E123">
        <v>9.7791600000000003E-3</v>
      </c>
      <c r="F123">
        <v>-7.1991599999999996E-3</v>
      </c>
      <c r="G123">
        <v>3.0620700000000001E-2</v>
      </c>
    </row>
    <row r="124" spans="1:7" x14ac:dyDescent="0.15">
      <c r="A124" t="s">
        <v>2</v>
      </c>
      <c r="B124" t="s">
        <v>33</v>
      </c>
      <c r="C124" t="s">
        <v>3</v>
      </c>
      <c r="D124">
        <v>6</v>
      </c>
    </row>
    <row r="125" spans="1:7" x14ac:dyDescent="0.15">
      <c r="A125" t="s">
        <v>2</v>
      </c>
      <c r="B125" t="s">
        <v>34</v>
      </c>
      <c r="C125" t="s">
        <v>35</v>
      </c>
      <c r="D125" t="s">
        <v>36</v>
      </c>
    </row>
    <row r="126" spans="1:7" x14ac:dyDescent="0.15">
      <c r="A126" t="s">
        <v>2</v>
      </c>
      <c r="B126" t="s">
        <v>38</v>
      </c>
      <c r="C126">
        <v>0</v>
      </c>
      <c r="D126" t="s">
        <v>4</v>
      </c>
      <c r="E126">
        <v>9.2213299999999998E-2</v>
      </c>
    </row>
    <row r="127" spans="1:7" x14ac:dyDescent="0.15">
      <c r="A127" t="s">
        <v>2</v>
      </c>
      <c r="B127" t="s">
        <v>38</v>
      </c>
      <c r="C127">
        <v>1</v>
      </c>
      <c r="D127" t="s">
        <v>4</v>
      </c>
      <c r="E127">
        <v>6.8471199999999996E-2</v>
      </c>
    </row>
    <row r="128" spans="1:7" x14ac:dyDescent="0.15">
      <c r="A128" t="s">
        <v>2</v>
      </c>
      <c r="B128" t="s">
        <v>34</v>
      </c>
      <c r="C128" t="s">
        <v>39</v>
      </c>
      <c r="D128" t="s">
        <v>35</v>
      </c>
      <c r="E128" t="s">
        <v>36</v>
      </c>
    </row>
    <row r="129" spans="1:7" x14ac:dyDescent="0.15">
      <c r="A129" t="s">
        <v>2</v>
      </c>
      <c r="B129" t="s">
        <v>40</v>
      </c>
      <c r="C129">
        <v>5</v>
      </c>
    </row>
    <row r="130" spans="1:7" x14ac:dyDescent="0.15">
      <c r="A130" t="s">
        <v>2</v>
      </c>
      <c r="B130" t="s">
        <v>38</v>
      </c>
      <c r="C130">
        <v>0</v>
      </c>
      <c r="D130" t="s">
        <v>4</v>
      </c>
      <c r="E130">
        <v>0.12526399999999999</v>
      </c>
    </row>
    <row r="131" spans="1:7" x14ac:dyDescent="0.15">
      <c r="A131" t="s">
        <v>2</v>
      </c>
      <c r="B131" t="s">
        <v>38</v>
      </c>
      <c r="C131">
        <v>1</v>
      </c>
      <c r="D131" t="s">
        <v>4</v>
      </c>
      <c r="E131">
        <v>9.3013700000000005E-2</v>
      </c>
    </row>
    <row r="132" spans="1:7" x14ac:dyDescent="0.15">
      <c r="A132" t="s">
        <v>2</v>
      </c>
      <c r="B132" t="s">
        <v>40</v>
      </c>
      <c r="C132">
        <v>7</v>
      </c>
    </row>
    <row r="133" spans="1:7" x14ac:dyDescent="0.15">
      <c r="A133" t="s">
        <v>2</v>
      </c>
      <c r="B133" t="s">
        <v>38</v>
      </c>
      <c r="C133">
        <v>0</v>
      </c>
      <c r="D133" t="s">
        <v>4</v>
      </c>
      <c r="E133">
        <v>6.7881999999999998E-2</v>
      </c>
    </row>
    <row r="134" spans="1:7" x14ac:dyDescent="0.15">
      <c r="A134" t="s">
        <v>2</v>
      </c>
      <c r="B134" t="s">
        <v>38</v>
      </c>
      <c r="C134">
        <v>1</v>
      </c>
      <c r="D134" t="s">
        <v>4</v>
      </c>
      <c r="E134">
        <v>5.0403299999999998E-2</v>
      </c>
    </row>
    <row r="135" spans="1:7" x14ac:dyDescent="0.15">
      <c r="A135" t="s">
        <v>2</v>
      </c>
      <c r="B135" t="s">
        <v>41</v>
      </c>
      <c r="C135" t="s">
        <v>35</v>
      </c>
      <c r="D135" t="s">
        <v>42</v>
      </c>
      <c r="E135" t="s">
        <v>13</v>
      </c>
    </row>
    <row r="136" spans="1:7" x14ac:dyDescent="0.15">
      <c r="A136" t="s">
        <v>2</v>
      </c>
      <c r="B136" t="s">
        <v>43</v>
      </c>
      <c r="C136">
        <v>0.125</v>
      </c>
    </row>
    <row r="137" spans="1:7" x14ac:dyDescent="0.15">
      <c r="A137" t="s">
        <v>2</v>
      </c>
      <c r="B137" t="s">
        <v>44</v>
      </c>
      <c r="C137">
        <v>0.125</v>
      </c>
    </row>
    <row r="138" spans="1:7" x14ac:dyDescent="0.15">
      <c r="A138" t="s">
        <v>2</v>
      </c>
      <c r="B138" t="s">
        <v>45</v>
      </c>
      <c r="C138" t="s">
        <v>46</v>
      </c>
      <c r="D138">
        <v>0.5</v>
      </c>
    </row>
    <row r="139" spans="1:7" x14ac:dyDescent="0.15">
      <c r="A139" t="s">
        <v>2</v>
      </c>
      <c r="B139" t="s">
        <v>41</v>
      </c>
      <c r="C139" t="s">
        <v>35</v>
      </c>
      <c r="D139" t="s">
        <v>47</v>
      </c>
      <c r="E139" t="s">
        <v>13</v>
      </c>
    </row>
    <row r="140" spans="1:7" x14ac:dyDescent="0.15">
      <c r="A140" t="s">
        <v>2</v>
      </c>
      <c r="B140" t="s">
        <v>48</v>
      </c>
      <c r="C140">
        <v>0</v>
      </c>
    </row>
    <row r="141" spans="1:7" x14ac:dyDescent="0.15">
      <c r="A141" t="s">
        <v>2</v>
      </c>
      <c r="B141" t="s">
        <v>4</v>
      </c>
      <c r="C141">
        <v>8.0342200000000003E-2</v>
      </c>
      <c r="D141" t="s">
        <v>49</v>
      </c>
      <c r="E141">
        <v>0.109139</v>
      </c>
      <c r="F141" t="s">
        <v>50</v>
      </c>
      <c r="G141">
        <v>5</v>
      </c>
    </row>
    <row r="142" spans="1:7" x14ac:dyDescent="0.15">
      <c r="A142" t="s">
        <v>2</v>
      </c>
      <c r="B142" t="s">
        <v>48</v>
      </c>
      <c r="C142">
        <v>1</v>
      </c>
    </row>
    <row r="143" spans="1:7" x14ac:dyDescent="0.15">
      <c r="A143" t="s">
        <v>2</v>
      </c>
      <c r="B143" t="s">
        <v>4</v>
      </c>
      <c r="C143">
        <v>8.0342200000000003E-2</v>
      </c>
      <c r="D143" t="s">
        <v>49</v>
      </c>
      <c r="E143">
        <v>5.9142599999999997E-2</v>
      </c>
      <c r="F143" t="s">
        <v>50</v>
      </c>
      <c r="G143">
        <v>7</v>
      </c>
    </row>
    <row r="144" spans="1:7" x14ac:dyDescent="0.15">
      <c r="A144" t="s">
        <v>2</v>
      </c>
      <c r="B144" t="s">
        <v>3</v>
      </c>
      <c r="C144" t="s">
        <v>51</v>
      </c>
      <c r="D144">
        <v>-1.0042799999999999E-2</v>
      </c>
      <c r="E144">
        <v>7.1991599999999996E-3</v>
      </c>
      <c r="F144">
        <v>-5.2998999999999998E-3</v>
      </c>
      <c r="G144">
        <v>2.2541800000000001E-2</v>
      </c>
    </row>
    <row r="145" spans="1:5" x14ac:dyDescent="0.15">
      <c r="A145" t="s">
        <v>2</v>
      </c>
      <c r="B145" t="s">
        <v>33</v>
      </c>
      <c r="C145" t="s">
        <v>3</v>
      </c>
      <c r="D145">
        <v>7</v>
      </c>
    </row>
    <row r="146" spans="1:5" x14ac:dyDescent="0.15">
      <c r="A146" t="s">
        <v>2</v>
      </c>
      <c r="B146" t="s">
        <v>34</v>
      </c>
      <c r="C146" t="s">
        <v>35</v>
      </c>
      <c r="D146" t="s">
        <v>36</v>
      </c>
    </row>
    <row r="147" spans="1:5" x14ac:dyDescent="0.15">
      <c r="A147" t="s">
        <v>2</v>
      </c>
      <c r="B147" t="s">
        <v>38</v>
      </c>
      <c r="C147">
        <v>0</v>
      </c>
      <c r="D147" t="s">
        <v>4</v>
      </c>
      <c r="E147">
        <v>6.7881999999999998E-2</v>
      </c>
    </row>
    <row r="148" spans="1:5" x14ac:dyDescent="0.15">
      <c r="A148" t="s">
        <v>2</v>
      </c>
      <c r="B148" t="s">
        <v>38</v>
      </c>
      <c r="C148">
        <v>1</v>
      </c>
      <c r="D148" t="s">
        <v>4</v>
      </c>
      <c r="E148">
        <v>5.0403299999999998E-2</v>
      </c>
    </row>
    <row r="149" spans="1:5" x14ac:dyDescent="0.15">
      <c r="A149" t="s">
        <v>2</v>
      </c>
      <c r="B149" t="s">
        <v>34</v>
      </c>
      <c r="C149" t="s">
        <v>39</v>
      </c>
      <c r="D149" t="s">
        <v>35</v>
      </c>
      <c r="E149" t="s">
        <v>36</v>
      </c>
    </row>
    <row r="150" spans="1:5" x14ac:dyDescent="0.15">
      <c r="A150" t="s">
        <v>2</v>
      </c>
      <c r="B150" t="s">
        <v>40</v>
      </c>
      <c r="C150">
        <v>6</v>
      </c>
    </row>
    <row r="151" spans="1:5" x14ac:dyDescent="0.15">
      <c r="A151" t="s">
        <v>2</v>
      </c>
      <c r="B151" t="s">
        <v>38</v>
      </c>
      <c r="C151">
        <v>0</v>
      </c>
      <c r="D151" t="s">
        <v>4</v>
      </c>
      <c r="E151">
        <v>9.2213299999999998E-2</v>
      </c>
    </row>
    <row r="152" spans="1:5" x14ac:dyDescent="0.15">
      <c r="A152" t="s">
        <v>2</v>
      </c>
      <c r="B152" t="s">
        <v>38</v>
      </c>
      <c r="C152">
        <v>1</v>
      </c>
      <c r="D152" t="s">
        <v>4</v>
      </c>
      <c r="E152">
        <v>6.8471199999999996E-2</v>
      </c>
    </row>
    <row r="153" spans="1:5" x14ac:dyDescent="0.15">
      <c r="A153" t="s">
        <v>2</v>
      </c>
      <c r="B153" t="s">
        <v>40</v>
      </c>
      <c r="C153">
        <v>8</v>
      </c>
    </row>
    <row r="154" spans="1:5" x14ac:dyDescent="0.15">
      <c r="A154" t="s">
        <v>2</v>
      </c>
      <c r="B154" t="s">
        <v>38</v>
      </c>
      <c r="C154">
        <v>0</v>
      </c>
      <c r="D154" t="s">
        <v>4</v>
      </c>
      <c r="E154">
        <v>4.99695E-2</v>
      </c>
    </row>
    <row r="155" spans="1:5" x14ac:dyDescent="0.15">
      <c r="A155" t="s">
        <v>2</v>
      </c>
      <c r="B155" t="s">
        <v>38</v>
      </c>
      <c r="C155">
        <v>1</v>
      </c>
      <c r="D155" t="s">
        <v>4</v>
      </c>
      <c r="E155">
        <v>3.7101500000000003E-2</v>
      </c>
    </row>
    <row r="156" spans="1:5" x14ac:dyDescent="0.15">
      <c r="A156" t="s">
        <v>2</v>
      </c>
      <c r="B156" t="s">
        <v>41</v>
      </c>
      <c r="C156" t="s">
        <v>35</v>
      </c>
      <c r="D156" t="s">
        <v>42</v>
      </c>
      <c r="E156" t="s">
        <v>13</v>
      </c>
    </row>
    <row r="157" spans="1:5" x14ac:dyDescent="0.15">
      <c r="A157" t="s">
        <v>2</v>
      </c>
      <c r="B157" t="s">
        <v>43</v>
      </c>
      <c r="C157">
        <v>0.125</v>
      </c>
    </row>
    <row r="158" spans="1:5" x14ac:dyDescent="0.15">
      <c r="A158" t="s">
        <v>2</v>
      </c>
      <c r="B158" t="s">
        <v>44</v>
      </c>
      <c r="C158">
        <v>0.125</v>
      </c>
    </row>
    <row r="159" spans="1:5" x14ac:dyDescent="0.15">
      <c r="A159" t="s">
        <v>2</v>
      </c>
      <c r="B159" t="s">
        <v>45</v>
      </c>
      <c r="C159" t="s">
        <v>46</v>
      </c>
      <c r="D159">
        <v>0.5</v>
      </c>
    </row>
    <row r="160" spans="1:5" x14ac:dyDescent="0.15">
      <c r="A160" t="s">
        <v>2</v>
      </c>
      <c r="B160" t="s">
        <v>41</v>
      </c>
      <c r="C160" t="s">
        <v>35</v>
      </c>
      <c r="D160" t="s">
        <v>47</v>
      </c>
      <c r="E160" t="s">
        <v>13</v>
      </c>
    </row>
    <row r="161" spans="1:7" x14ac:dyDescent="0.15">
      <c r="A161" t="s">
        <v>2</v>
      </c>
      <c r="B161" t="s">
        <v>48</v>
      </c>
      <c r="C161">
        <v>0</v>
      </c>
    </row>
    <row r="162" spans="1:7" x14ac:dyDescent="0.15">
      <c r="A162" t="s">
        <v>2</v>
      </c>
      <c r="B162" t="s">
        <v>4</v>
      </c>
      <c r="C162">
        <v>5.9142599999999997E-2</v>
      </c>
      <c r="D162" t="s">
        <v>49</v>
      </c>
      <c r="E162">
        <v>8.0342200000000003E-2</v>
      </c>
      <c r="F162" t="s">
        <v>50</v>
      </c>
      <c r="G162">
        <v>6</v>
      </c>
    </row>
    <row r="163" spans="1:7" x14ac:dyDescent="0.15">
      <c r="A163" t="s">
        <v>2</v>
      </c>
      <c r="B163" t="s">
        <v>48</v>
      </c>
      <c r="C163">
        <v>1</v>
      </c>
    </row>
    <row r="164" spans="1:7" x14ac:dyDescent="0.15">
      <c r="A164" t="s">
        <v>2</v>
      </c>
      <c r="B164" t="s">
        <v>4</v>
      </c>
      <c r="C164">
        <v>5.9142599999999997E-2</v>
      </c>
      <c r="D164" t="s">
        <v>49</v>
      </c>
      <c r="E164">
        <v>4.3535499999999998E-2</v>
      </c>
      <c r="F164" t="s">
        <v>50</v>
      </c>
      <c r="G164">
        <v>8</v>
      </c>
    </row>
    <row r="165" spans="1:7" x14ac:dyDescent="0.15">
      <c r="A165" t="s">
        <v>2</v>
      </c>
      <c r="B165" t="s">
        <v>3</v>
      </c>
      <c r="C165" t="s">
        <v>51</v>
      </c>
      <c r="D165">
        <v>-7.3928300000000004E-3</v>
      </c>
      <c r="E165">
        <v>5.2998999999999998E-3</v>
      </c>
      <c r="F165">
        <v>-3.9017800000000001E-3</v>
      </c>
      <c r="G165">
        <v>1.6594500000000002E-2</v>
      </c>
    </row>
    <row r="166" spans="1:7" x14ac:dyDescent="0.15">
      <c r="A166" t="s">
        <v>2</v>
      </c>
      <c r="B166" t="s">
        <v>33</v>
      </c>
      <c r="C166" t="s">
        <v>3</v>
      </c>
      <c r="D166">
        <v>8</v>
      </c>
    </row>
    <row r="167" spans="1:7" x14ac:dyDescent="0.15">
      <c r="A167" t="s">
        <v>2</v>
      </c>
      <c r="B167" t="s">
        <v>34</v>
      </c>
      <c r="C167" t="s">
        <v>35</v>
      </c>
      <c r="D167" t="s">
        <v>36</v>
      </c>
    </row>
    <row r="168" spans="1:7" x14ac:dyDescent="0.15">
      <c r="A168" t="s">
        <v>2</v>
      </c>
      <c r="B168" t="s">
        <v>38</v>
      </c>
      <c r="C168">
        <v>0</v>
      </c>
      <c r="D168" t="s">
        <v>4</v>
      </c>
      <c r="E168">
        <v>4.99695E-2</v>
      </c>
    </row>
    <row r="169" spans="1:7" x14ac:dyDescent="0.15">
      <c r="A169" t="s">
        <v>2</v>
      </c>
      <c r="B169" t="s">
        <v>38</v>
      </c>
      <c r="C169">
        <v>1</v>
      </c>
      <c r="D169" t="s">
        <v>4</v>
      </c>
      <c r="E169">
        <v>3.7101500000000003E-2</v>
      </c>
    </row>
    <row r="170" spans="1:7" x14ac:dyDescent="0.15">
      <c r="A170" t="s">
        <v>2</v>
      </c>
      <c r="B170" t="s">
        <v>34</v>
      </c>
      <c r="C170" t="s">
        <v>39</v>
      </c>
      <c r="D170" t="s">
        <v>35</v>
      </c>
      <c r="E170" t="s">
        <v>36</v>
      </c>
    </row>
    <row r="171" spans="1:7" x14ac:dyDescent="0.15">
      <c r="A171" t="s">
        <v>2</v>
      </c>
      <c r="B171" t="s">
        <v>40</v>
      </c>
      <c r="C171">
        <v>7</v>
      </c>
    </row>
    <row r="172" spans="1:7" x14ac:dyDescent="0.15">
      <c r="A172" t="s">
        <v>2</v>
      </c>
      <c r="B172" t="s">
        <v>38</v>
      </c>
      <c r="C172">
        <v>0</v>
      </c>
      <c r="D172" t="s">
        <v>4</v>
      </c>
      <c r="E172">
        <v>6.7881999999999998E-2</v>
      </c>
    </row>
    <row r="173" spans="1:7" x14ac:dyDescent="0.15">
      <c r="A173" t="s">
        <v>2</v>
      </c>
      <c r="B173" t="s">
        <v>38</v>
      </c>
      <c r="C173">
        <v>1</v>
      </c>
      <c r="D173" t="s">
        <v>4</v>
      </c>
      <c r="E173">
        <v>5.0403299999999998E-2</v>
      </c>
    </row>
    <row r="174" spans="1:7" x14ac:dyDescent="0.15">
      <c r="A174" t="s">
        <v>2</v>
      </c>
      <c r="B174" t="s">
        <v>40</v>
      </c>
      <c r="C174">
        <v>9</v>
      </c>
    </row>
    <row r="175" spans="1:7" x14ac:dyDescent="0.15">
      <c r="A175" t="s">
        <v>2</v>
      </c>
      <c r="B175" t="s">
        <v>38</v>
      </c>
      <c r="C175">
        <v>0</v>
      </c>
      <c r="D175" t="s">
        <v>4</v>
      </c>
      <c r="E175">
        <v>3.6782099999999998E-2</v>
      </c>
    </row>
    <row r="176" spans="1:7" x14ac:dyDescent="0.15">
      <c r="A176" t="s">
        <v>2</v>
      </c>
      <c r="B176" t="s">
        <v>38</v>
      </c>
      <c r="C176">
        <v>1</v>
      </c>
      <c r="D176" t="s">
        <v>4</v>
      </c>
      <c r="E176">
        <v>2.7307999999999999E-2</v>
      </c>
    </row>
    <row r="177" spans="1:7" x14ac:dyDescent="0.15">
      <c r="A177" t="s">
        <v>2</v>
      </c>
      <c r="B177" t="s">
        <v>41</v>
      </c>
      <c r="C177" t="s">
        <v>35</v>
      </c>
      <c r="D177" t="s">
        <v>42</v>
      </c>
      <c r="E177" t="s">
        <v>13</v>
      </c>
    </row>
    <row r="178" spans="1:7" x14ac:dyDescent="0.15">
      <c r="A178" t="s">
        <v>2</v>
      </c>
      <c r="B178" t="s">
        <v>43</v>
      </c>
      <c r="C178">
        <v>0.125</v>
      </c>
    </row>
    <row r="179" spans="1:7" x14ac:dyDescent="0.15">
      <c r="A179" t="s">
        <v>2</v>
      </c>
      <c r="B179" t="s">
        <v>44</v>
      </c>
      <c r="C179">
        <v>0.125</v>
      </c>
    </row>
    <row r="180" spans="1:7" x14ac:dyDescent="0.15">
      <c r="A180" t="s">
        <v>2</v>
      </c>
      <c r="B180" t="s">
        <v>45</v>
      </c>
      <c r="C180" t="s">
        <v>46</v>
      </c>
      <c r="D180">
        <v>0.5</v>
      </c>
    </row>
    <row r="181" spans="1:7" x14ac:dyDescent="0.15">
      <c r="A181" t="s">
        <v>2</v>
      </c>
      <c r="B181" t="s">
        <v>41</v>
      </c>
      <c r="C181" t="s">
        <v>35</v>
      </c>
      <c r="D181" t="s">
        <v>47</v>
      </c>
      <c r="E181" t="s">
        <v>13</v>
      </c>
    </row>
    <row r="182" spans="1:7" x14ac:dyDescent="0.15">
      <c r="A182" t="s">
        <v>2</v>
      </c>
      <c r="B182" t="s">
        <v>48</v>
      </c>
      <c r="C182">
        <v>0</v>
      </c>
    </row>
    <row r="183" spans="1:7" x14ac:dyDescent="0.15">
      <c r="A183" t="s">
        <v>2</v>
      </c>
      <c r="B183" t="s">
        <v>4</v>
      </c>
      <c r="C183">
        <v>4.3535499999999998E-2</v>
      </c>
      <c r="D183" t="s">
        <v>49</v>
      </c>
      <c r="E183">
        <v>5.9142599999999997E-2</v>
      </c>
      <c r="F183" t="s">
        <v>50</v>
      </c>
      <c r="G183">
        <v>7</v>
      </c>
    </row>
    <row r="184" spans="1:7" x14ac:dyDescent="0.15">
      <c r="A184" t="s">
        <v>2</v>
      </c>
      <c r="B184" t="s">
        <v>48</v>
      </c>
      <c r="C184">
        <v>1</v>
      </c>
    </row>
    <row r="185" spans="1:7" x14ac:dyDescent="0.15">
      <c r="A185" t="s">
        <v>2</v>
      </c>
      <c r="B185" t="s">
        <v>4</v>
      </c>
      <c r="C185">
        <v>4.3535499999999998E-2</v>
      </c>
      <c r="D185" t="s">
        <v>49</v>
      </c>
      <c r="E185">
        <v>3.20451E-2</v>
      </c>
      <c r="F185" t="s">
        <v>50</v>
      </c>
      <c r="G185">
        <v>9</v>
      </c>
    </row>
    <row r="186" spans="1:7" x14ac:dyDescent="0.15">
      <c r="A186" t="s">
        <v>2</v>
      </c>
      <c r="B186" t="s">
        <v>3</v>
      </c>
      <c r="C186" t="s">
        <v>51</v>
      </c>
      <c r="D186">
        <v>-5.4419400000000001E-3</v>
      </c>
      <c r="E186">
        <v>3.9017800000000001E-3</v>
      </c>
      <c r="F186">
        <v>-2.8726099999999998E-3</v>
      </c>
      <c r="G186">
        <v>1.2216299999999999E-2</v>
      </c>
    </row>
    <row r="187" spans="1:7" x14ac:dyDescent="0.15">
      <c r="A187" t="s">
        <v>2</v>
      </c>
      <c r="B187" t="s">
        <v>33</v>
      </c>
      <c r="C187" t="s">
        <v>3</v>
      </c>
      <c r="D187">
        <v>9</v>
      </c>
    </row>
    <row r="188" spans="1:7" x14ac:dyDescent="0.15">
      <c r="A188" t="s">
        <v>2</v>
      </c>
      <c r="B188" t="s">
        <v>34</v>
      </c>
      <c r="C188" t="s">
        <v>35</v>
      </c>
      <c r="D188" t="s">
        <v>36</v>
      </c>
    </row>
    <row r="189" spans="1:7" x14ac:dyDescent="0.15">
      <c r="A189" t="s">
        <v>2</v>
      </c>
      <c r="B189" t="s">
        <v>38</v>
      </c>
      <c r="C189">
        <v>0</v>
      </c>
      <c r="D189" t="s">
        <v>4</v>
      </c>
      <c r="E189">
        <v>3.6782099999999998E-2</v>
      </c>
    </row>
    <row r="190" spans="1:7" x14ac:dyDescent="0.15">
      <c r="A190" t="s">
        <v>2</v>
      </c>
      <c r="B190" t="s">
        <v>38</v>
      </c>
      <c r="C190">
        <v>1</v>
      </c>
      <c r="D190" t="s">
        <v>4</v>
      </c>
      <c r="E190">
        <v>2.7307999999999999E-2</v>
      </c>
    </row>
    <row r="191" spans="1:7" x14ac:dyDescent="0.15">
      <c r="A191" t="s">
        <v>2</v>
      </c>
      <c r="B191" t="s">
        <v>34</v>
      </c>
      <c r="C191" t="s">
        <v>39</v>
      </c>
      <c r="D191" t="s">
        <v>35</v>
      </c>
      <c r="E191" t="s">
        <v>36</v>
      </c>
    </row>
    <row r="192" spans="1:7" x14ac:dyDescent="0.15">
      <c r="A192" t="s">
        <v>2</v>
      </c>
      <c r="B192" t="s">
        <v>40</v>
      </c>
      <c r="C192">
        <v>8</v>
      </c>
    </row>
    <row r="193" spans="1:7" x14ac:dyDescent="0.15">
      <c r="A193" t="s">
        <v>2</v>
      </c>
      <c r="B193" t="s">
        <v>38</v>
      </c>
      <c r="C193">
        <v>0</v>
      </c>
      <c r="D193" t="s">
        <v>4</v>
      </c>
      <c r="E193">
        <v>4.99695E-2</v>
      </c>
    </row>
    <row r="194" spans="1:7" x14ac:dyDescent="0.15">
      <c r="A194" t="s">
        <v>2</v>
      </c>
      <c r="B194" t="s">
        <v>38</v>
      </c>
      <c r="C194">
        <v>1</v>
      </c>
      <c r="D194" t="s">
        <v>4</v>
      </c>
      <c r="E194">
        <v>3.7101500000000003E-2</v>
      </c>
    </row>
    <row r="195" spans="1:7" x14ac:dyDescent="0.15">
      <c r="A195" t="s">
        <v>2</v>
      </c>
      <c r="B195" t="s">
        <v>40</v>
      </c>
      <c r="C195">
        <v>10</v>
      </c>
    </row>
    <row r="196" spans="1:7" x14ac:dyDescent="0.15">
      <c r="A196" t="s">
        <v>2</v>
      </c>
      <c r="B196" t="s">
        <v>38</v>
      </c>
      <c r="C196">
        <v>0</v>
      </c>
      <c r="D196" t="s">
        <v>4</v>
      </c>
      <c r="E196">
        <v>2.70729E-2</v>
      </c>
    </row>
    <row r="197" spans="1:7" x14ac:dyDescent="0.15">
      <c r="A197" t="s">
        <v>2</v>
      </c>
      <c r="B197" t="s">
        <v>38</v>
      </c>
      <c r="C197">
        <v>1</v>
      </c>
      <c r="D197" t="s">
        <v>4</v>
      </c>
      <c r="E197">
        <v>2.0096800000000001E-2</v>
      </c>
    </row>
    <row r="198" spans="1:7" x14ac:dyDescent="0.15">
      <c r="A198" t="s">
        <v>2</v>
      </c>
      <c r="B198" t="s">
        <v>41</v>
      </c>
      <c r="C198" t="s">
        <v>35</v>
      </c>
      <c r="D198" t="s">
        <v>42</v>
      </c>
      <c r="E198" t="s">
        <v>13</v>
      </c>
    </row>
    <row r="199" spans="1:7" x14ac:dyDescent="0.15">
      <c r="A199" t="s">
        <v>2</v>
      </c>
      <c r="B199" t="s">
        <v>43</v>
      </c>
      <c r="C199">
        <v>0.125</v>
      </c>
    </row>
    <row r="200" spans="1:7" x14ac:dyDescent="0.15">
      <c r="A200" t="s">
        <v>2</v>
      </c>
      <c r="B200" t="s">
        <v>44</v>
      </c>
      <c r="C200">
        <v>0.125</v>
      </c>
    </row>
    <row r="201" spans="1:7" x14ac:dyDescent="0.15">
      <c r="A201" t="s">
        <v>2</v>
      </c>
      <c r="B201" t="s">
        <v>45</v>
      </c>
      <c r="C201" t="s">
        <v>46</v>
      </c>
      <c r="D201">
        <v>0.5</v>
      </c>
    </row>
    <row r="202" spans="1:7" x14ac:dyDescent="0.15">
      <c r="A202" t="s">
        <v>2</v>
      </c>
      <c r="B202" t="s">
        <v>41</v>
      </c>
      <c r="C202" t="s">
        <v>35</v>
      </c>
      <c r="D202" t="s">
        <v>47</v>
      </c>
      <c r="E202" t="s">
        <v>13</v>
      </c>
    </row>
    <row r="203" spans="1:7" x14ac:dyDescent="0.15">
      <c r="A203" t="s">
        <v>2</v>
      </c>
      <c r="B203" t="s">
        <v>48</v>
      </c>
      <c r="C203">
        <v>0</v>
      </c>
    </row>
    <row r="204" spans="1:7" x14ac:dyDescent="0.15">
      <c r="A204" t="s">
        <v>2</v>
      </c>
      <c r="B204" t="s">
        <v>4</v>
      </c>
      <c r="C204">
        <v>3.20451E-2</v>
      </c>
      <c r="D204" t="s">
        <v>49</v>
      </c>
      <c r="E204">
        <v>4.3535499999999998E-2</v>
      </c>
      <c r="F204" t="s">
        <v>50</v>
      </c>
      <c r="G204">
        <v>8</v>
      </c>
    </row>
    <row r="205" spans="1:7" x14ac:dyDescent="0.15">
      <c r="A205" t="s">
        <v>2</v>
      </c>
      <c r="B205" t="s">
        <v>48</v>
      </c>
      <c r="C205">
        <v>1</v>
      </c>
    </row>
    <row r="206" spans="1:7" x14ac:dyDescent="0.15">
      <c r="A206" t="s">
        <v>2</v>
      </c>
      <c r="B206" t="s">
        <v>4</v>
      </c>
      <c r="C206">
        <v>3.20451E-2</v>
      </c>
      <c r="D206" t="s">
        <v>49</v>
      </c>
      <c r="E206">
        <v>2.3584899999999999E-2</v>
      </c>
      <c r="F206" t="s">
        <v>50</v>
      </c>
      <c r="G206">
        <v>10</v>
      </c>
    </row>
    <row r="207" spans="1:7" x14ac:dyDescent="0.15">
      <c r="A207" t="s">
        <v>2</v>
      </c>
      <c r="B207" t="s">
        <v>3</v>
      </c>
      <c r="C207" t="s">
        <v>51</v>
      </c>
      <c r="D207">
        <v>-4.0056400000000004E-3</v>
      </c>
      <c r="E207">
        <v>2.8726099999999998E-3</v>
      </c>
      <c r="F207">
        <v>-2.1150600000000002E-3</v>
      </c>
      <c r="G207">
        <v>8.9932999999999992E-3</v>
      </c>
    </row>
    <row r="208" spans="1:7" x14ac:dyDescent="0.15">
      <c r="A208" t="s">
        <v>2</v>
      </c>
      <c r="B208" t="s">
        <v>33</v>
      </c>
      <c r="C208" t="s">
        <v>3</v>
      </c>
      <c r="D208">
        <v>10</v>
      </c>
    </row>
    <row r="209" spans="1:5" x14ac:dyDescent="0.15">
      <c r="A209" t="s">
        <v>2</v>
      </c>
      <c r="B209" t="s">
        <v>34</v>
      </c>
      <c r="C209" t="s">
        <v>35</v>
      </c>
      <c r="D209" t="s">
        <v>36</v>
      </c>
    </row>
    <row r="210" spans="1:5" x14ac:dyDescent="0.15">
      <c r="A210" t="s">
        <v>2</v>
      </c>
      <c r="B210" t="s">
        <v>38</v>
      </c>
      <c r="C210">
        <v>0</v>
      </c>
      <c r="D210" t="s">
        <v>4</v>
      </c>
      <c r="E210">
        <v>2.70729E-2</v>
      </c>
    </row>
    <row r="211" spans="1:5" x14ac:dyDescent="0.15">
      <c r="A211" t="s">
        <v>2</v>
      </c>
      <c r="B211" t="s">
        <v>38</v>
      </c>
      <c r="C211">
        <v>1</v>
      </c>
      <c r="D211" t="s">
        <v>4</v>
      </c>
      <c r="E211">
        <v>2.0096800000000001E-2</v>
      </c>
    </row>
    <row r="212" spans="1:5" x14ac:dyDescent="0.15">
      <c r="A212" t="s">
        <v>2</v>
      </c>
      <c r="B212" t="s">
        <v>34</v>
      </c>
      <c r="C212" t="s">
        <v>39</v>
      </c>
      <c r="D212" t="s">
        <v>35</v>
      </c>
      <c r="E212" t="s">
        <v>36</v>
      </c>
    </row>
    <row r="213" spans="1:5" x14ac:dyDescent="0.15">
      <c r="A213" t="s">
        <v>2</v>
      </c>
      <c r="B213" t="s">
        <v>40</v>
      </c>
      <c r="C213">
        <v>9</v>
      </c>
    </row>
    <row r="214" spans="1:5" x14ac:dyDescent="0.15">
      <c r="A214" t="s">
        <v>2</v>
      </c>
      <c r="B214" t="s">
        <v>38</v>
      </c>
      <c r="C214">
        <v>0</v>
      </c>
      <c r="D214" t="s">
        <v>4</v>
      </c>
      <c r="E214">
        <v>3.6782099999999998E-2</v>
      </c>
    </row>
    <row r="215" spans="1:5" x14ac:dyDescent="0.15">
      <c r="A215" t="s">
        <v>2</v>
      </c>
      <c r="B215" t="s">
        <v>38</v>
      </c>
      <c r="C215">
        <v>1</v>
      </c>
      <c r="D215" t="s">
        <v>4</v>
      </c>
      <c r="E215">
        <v>2.7307999999999999E-2</v>
      </c>
    </row>
    <row r="216" spans="1:5" x14ac:dyDescent="0.15">
      <c r="A216" t="s">
        <v>2</v>
      </c>
      <c r="B216" t="s">
        <v>40</v>
      </c>
      <c r="C216">
        <v>11</v>
      </c>
    </row>
    <row r="217" spans="1:5" x14ac:dyDescent="0.15">
      <c r="A217" t="s">
        <v>2</v>
      </c>
      <c r="B217" t="s">
        <v>38</v>
      </c>
      <c r="C217">
        <v>0</v>
      </c>
      <c r="D217" t="s">
        <v>4</v>
      </c>
      <c r="E217">
        <v>1.9923699999999999E-2</v>
      </c>
    </row>
    <row r="218" spans="1:5" x14ac:dyDescent="0.15">
      <c r="A218" t="s">
        <v>2</v>
      </c>
      <c r="B218" t="s">
        <v>38</v>
      </c>
      <c r="C218">
        <v>1</v>
      </c>
      <c r="D218" t="s">
        <v>4</v>
      </c>
      <c r="E218">
        <v>1.4786000000000001E-2</v>
      </c>
    </row>
    <row r="219" spans="1:5" x14ac:dyDescent="0.15">
      <c r="A219" t="s">
        <v>2</v>
      </c>
      <c r="B219" t="s">
        <v>41</v>
      </c>
      <c r="C219" t="s">
        <v>35</v>
      </c>
      <c r="D219" t="s">
        <v>42</v>
      </c>
      <c r="E219" t="s">
        <v>13</v>
      </c>
    </row>
    <row r="220" spans="1:5" x14ac:dyDescent="0.15">
      <c r="A220" t="s">
        <v>2</v>
      </c>
      <c r="B220" t="s">
        <v>43</v>
      </c>
      <c r="C220">
        <v>0.125</v>
      </c>
    </row>
    <row r="221" spans="1:5" x14ac:dyDescent="0.15">
      <c r="A221" t="s">
        <v>2</v>
      </c>
      <c r="B221" t="s">
        <v>44</v>
      </c>
      <c r="C221">
        <v>0.125</v>
      </c>
    </row>
    <row r="222" spans="1:5" x14ac:dyDescent="0.15">
      <c r="A222" t="s">
        <v>2</v>
      </c>
      <c r="B222" t="s">
        <v>45</v>
      </c>
      <c r="C222" t="s">
        <v>46</v>
      </c>
      <c r="D222">
        <v>0.5</v>
      </c>
    </row>
    <row r="223" spans="1:5" x14ac:dyDescent="0.15">
      <c r="A223" t="s">
        <v>2</v>
      </c>
      <c r="B223" t="s">
        <v>41</v>
      </c>
      <c r="C223" t="s">
        <v>35</v>
      </c>
      <c r="D223" t="s">
        <v>47</v>
      </c>
      <c r="E223" t="s">
        <v>13</v>
      </c>
    </row>
    <row r="224" spans="1:5" x14ac:dyDescent="0.15">
      <c r="A224" t="s">
        <v>2</v>
      </c>
      <c r="B224" t="s">
        <v>48</v>
      </c>
      <c r="C224">
        <v>0</v>
      </c>
    </row>
    <row r="225" spans="1:7" x14ac:dyDescent="0.15">
      <c r="A225" t="s">
        <v>2</v>
      </c>
      <c r="B225" t="s">
        <v>4</v>
      </c>
      <c r="C225">
        <v>2.3584899999999999E-2</v>
      </c>
      <c r="D225" t="s">
        <v>49</v>
      </c>
      <c r="E225">
        <v>3.20451E-2</v>
      </c>
      <c r="F225" t="s">
        <v>50</v>
      </c>
      <c r="G225">
        <v>9</v>
      </c>
    </row>
    <row r="226" spans="1:7" x14ac:dyDescent="0.15">
      <c r="A226" t="s">
        <v>2</v>
      </c>
      <c r="B226" t="s">
        <v>48</v>
      </c>
      <c r="C226">
        <v>1</v>
      </c>
    </row>
    <row r="227" spans="1:7" x14ac:dyDescent="0.15">
      <c r="A227" t="s">
        <v>2</v>
      </c>
      <c r="B227" t="s">
        <v>4</v>
      </c>
      <c r="C227">
        <v>2.3584899999999999E-2</v>
      </c>
      <c r="D227" t="s">
        <v>49</v>
      </c>
      <c r="E227">
        <v>1.73548E-2</v>
      </c>
      <c r="F227" t="s">
        <v>50</v>
      </c>
      <c r="G227">
        <v>11</v>
      </c>
    </row>
    <row r="228" spans="1:7" x14ac:dyDescent="0.15">
      <c r="A228" t="s">
        <v>2</v>
      </c>
      <c r="B228" t="s">
        <v>3</v>
      </c>
      <c r="C228" t="s">
        <v>51</v>
      </c>
      <c r="D228">
        <v>-2.9481099999999999E-3</v>
      </c>
      <c r="E228">
        <v>2.1150600000000002E-3</v>
      </c>
      <c r="F228">
        <v>-1.55751E-3</v>
      </c>
      <c r="G228">
        <v>6.6206700000000004E-3</v>
      </c>
    </row>
    <row r="229" spans="1:7" x14ac:dyDescent="0.15">
      <c r="A229" t="s">
        <v>2</v>
      </c>
      <c r="B229" t="s">
        <v>33</v>
      </c>
      <c r="C229" t="s">
        <v>3</v>
      </c>
      <c r="D229">
        <v>11</v>
      </c>
    </row>
    <row r="230" spans="1:7" x14ac:dyDescent="0.15">
      <c r="A230" t="s">
        <v>2</v>
      </c>
      <c r="B230" t="s">
        <v>34</v>
      </c>
      <c r="C230" t="s">
        <v>35</v>
      </c>
      <c r="D230" t="s">
        <v>36</v>
      </c>
    </row>
    <row r="231" spans="1:7" x14ac:dyDescent="0.15">
      <c r="A231" t="s">
        <v>2</v>
      </c>
      <c r="B231" t="s">
        <v>38</v>
      </c>
      <c r="C231">
        <v>0</v>
      </c>
      <c r="D231" t="s">
        <v>4</v>
      </c>
      <c r="E231">
        <v>1.9923699999999999E-2</v>
      </c>
    </row>
    <row r="232" spans="1:7" x14ac:dyDescent="0.15">
      <c r="A232" t="s">
        <v>2</v>
      </c>
      <c r="B232" t="s">
        <v>38</v>
      </c>
      <c r="C232">
        <v>1</v>
      </c>
      <c r="D232" t="s">
        <v>4</v>
      </c>
      <c r="E232">
        <v>1.4786000000000001E-2</v>
      </c>
    </row>
    <row r="233" spans="1:7" x14ac:dyDescent="0.15">
      <c r="A233" t="s">
        <v>2</v>
      </c>
      <c r="B233" t="s">
        <v>34</v>
      </c>
      <c r="C233" t="s">
        <v>39</v>
      </c>
      <c r="D233" t="s">
        <v>35</v>
      </c>
      <c r="E233" t="s">
        <v>36</v>
      </c>
    </row>
    <row r="234" spans="1:7" x14ac:dyDescent="0.15">
      <c r="A234" t="s">
        <v>2</v>
      </c>
      <c r="B234" t="s">
        <v>40</v>
      </c>
      <c r="C234">
        <v>10</v>
      </c>
    </row>
    <row r="235" spans="1:7" x14ac:dyDescent="0.15">
      <c r="A235" t="s">
        <v>2</v>
      </c>
      <c r="B235" t="s">
        <v>38</v>
      </c>
      <c r="C235">
        <v>0</v>
      </c>
      <c r="D235" t="s">
        <v>4</v>
      </c>
      <c r="E235">
        <v>2.70729E-2</v>
      </c>
    </row>
    <row r="236" spans="1:7" x14ac:dyDescent="0.15">
      <c r="A236" t="s">
        <v>2</v>
      </c>
      <c r="B236" t="s">
        <v>38</v>
      </c>
      <c r="C236">
        <v>1</v>
      </c>
      <c r="D236" t="s">
        <v>4</v>
      </c>
      <c r="E236">
        <v>2.0096800000000001E-2</v>
      </c>
    </row>
    <row r="237" spans="1:7" x14ac:dyDescent="0.15">
      <c r="A237" t="s">
        <v>2</v>
      </c>
      <c r="B237" t="s">
        <v>40</v>
      </c>
      <c r="C237">
        <v>12</v>
      </c>
    </row>
    <row r="238" spans="1:7" x14ac:dyDescent="0.15">
      <c r="A238" t="s">
        <v>2</v>
      </c>
      <c r="B238" t="s">
        <v>38</v>
      </c>
      <c r="C238">
        <v>0</v>
      </c>
      <c r="D238" t="s">
        <v>4</v>
      </c>
      <c r="E238">
        <v>1.46584E-2</v>
      </c>
    </row>
    <row r="239" spans="1:7" x14ac:dyDescent="0.15">
      <c r="A239" t="s">
        <v>2</v>
      </c>
      <c r="B239" t="s">
        <v>38</v>
      </c>
      <c r="C239">
        <v>1</v>
      </c>
      <c r="D239" t="s">
        <v>4</v>
      </c>
      <c r="E239">
        <v>1.0873300000000001E-2</v>
      </c>
    </row>
    <row r="240" spans="1:7" x14ac:dyDescent="0.15">
      <c r="A240" t="s">
        <v>2</v>
      </c>
      <c r="B240" t="s">
        <v>41</v>
      </c>
      <c r="C240" t="s">
        <v>35</v>
      </c>
      <c r="D240" t="s">
        <v>42</v>
      </c>
      <c r="E240" t="s">
        <v>13</v>
      </c>
    </row>
    <row r="241" spans="1:7" x14ac:dyDescent="0.15">
      <c r="A241" t="s">
        <v>2</v>
      </c>
      <c r="B241" t="s">
        <v>43</v>
      </c>
      <c r="C241">
        <v>0.125</v>
      </c>
    </row>
    <row r="242" spans="1:7" x14ac:dyDescent="0.15">
      <c r="A242" t="s">
        <v>2</v>
      </c>
      <c r="B242" t="s">
        <v>44</v>
      </c>
      <c r="C242">
        <v>0.125</v>
      </c>
    </row>
    <row r="243" spans="1:7" x14ac:dyDescent="0.15">
      <c r="A243" t="s">
        <v>2</v>
      </c>
      <c r="B243" t="s">
        <v>45</v>
      </c>
      <c r="C243" t="s">
        <v>46</v>
      </c>
      <c r="D243">
        <v>0.5</v>
      </c>
    </row>
    <row r="244" spans="1:7" x14ac:dyDescent="0.15">
      <c r="A244" t="s">
        <v>2</v>
      </c>
      <c r="B244" t="s">
        <v>41</v>
      </c>
      <c r="C244" t="s">
        <v>35</v>
      </c>
      <c r="D244" t="s">
        <v>47</v>
      </c>
      <c r="E244" t="s">
        <v>13</v>
      </c>
    </row>
    <row r="245" spans="1:7" x14ac:dyDescent="0.15">
      <c r="A245" t="s">
        <v>2</v>
      </c>
      <c r="B245" t="s">
        <v>48</v>
      </c>
      <c r="C245">
        <v>0</v>
      </c>
    </row>
    <row r="246" spans="1:7" x14ac:dyDescent="0.15">
      <c r="A246" t="s">
        <v>2</v>
      </c>
      <c r="B246" t="s">
        <v>4</v>
      </c>
      <c r="C246">
        <v>1.73548E-2</v>
      </c>
      <c r="D246" t="s">
        <v>49</v>
      </c>
      <c r="E246">
        <v>2.3584899999999999E-2</v>
      </c>
      <c r="F246" t="s">
        <v>50</v>
      </c>
      <c r="G246">
        <v>10</v>
      </c>
    </row>
    <row r="247" spans="1:7" x14ac:dyDescent="0.15">
      <c r="A247" t="s">
        <v>2</v>
      </c>
      <c r="B247" t="s">
        <v>48</v>
      </c>
      <c r="C247">
        <v>1</v>
      </c>
    </row>
    <row r="248" spans="1:7" x14ac:dyDescent="0.15">
      <c r="A248" t="s">
        <v>2</v>
      </c>
      <c r="B248" t="s">
        <v>4</v>
      </c>
      <c r="C248">
        <v>1.73548E-2</v>
      </c>
      <c r="D248" t="s">
        <v>49</v>
      </c>
      <c r="E248">
        <v>1.2765800000000001E-2</v>
      </c>
      <c r="F248" t="s">
        <v>50</v>
      </c>
      <c r="G248">
        <v>12</v>
      </c>
    </row>
    <row r="249" spans="1:7" x14ac:dyDescent="0.15">
      <c r="A249" t="s">
        <v>2</v>
      </c>
      <c r="B249" t="s">
        <v>3</v>
      </c>
      <c r="C249" t="s">
        <v>51</v>
      </c>
      <c r="D249">
        <v>-2.16935E-3</v>
      </c>
      <c r="E249">
        <v>1.55751E-3</v>
      </c>
      <c r="F249">
        <v>-1.14725E-3</v>
      </c>
      <c r="G249">
        <v>4.8741100000000001E-3</v>
      </c>
    </row>
    <row r="250" spans="1:7" x14ac:dyDescent="0.15">
      <c r="A250" t="s">
        <v>2</v>
      </c>
      <c r="B250" t="s">
        <v>33</v>
      </c>
      <c r="C250" t="s">
        <v>3</v>
      </c>
      <c r="D250">
        <v>12</v>
      </c>
    </row>
    <row r="251" spans="1:7" x14ac:dyDescent="0.15">
      <c r="A251" t="s">
        <v>2</v>
      </c>
      <c r="B251" t="s">
        <v>34</v>
      </c>
      <c r="C251" t="s">
        <v>35</v>
      </c>
      <c r="D251" t="s">
        <v>36</v>
      </c>
    </row>
    <row r="252" spans="1:7" x14ac:dyDescent="0.15">
      <c r="A252" t="s">
        <v>2</v>
      </c>
      <c r="B252" t="s">
        <v>38</v>
      </c>
      <c r="C252">
        <v>0</v>
      </c>
      <c r="D252" t="s">
        <v>4</v>
      </c>
      <c r="E252">
        <v>1.46584E-2</v>
      </c>
    </row>
    <row r="253" spans="1:7" x14ac:dyDescent="0.15">
      <c r="A253" t="s">
        <v>2</v>
      </c>
      <c r="B253" t="s">
        <v>38</v>
      </c>
      <c r="C253">
        <v>1</v>
      </c>
      <c r="D253" t="s">
        <v>4</v>
      </c>
      <c r="E253">
        <v>1.0873300000000001E-2</v>
      </c>
    </row>
    <row r="254" spans="1:7" x14ac:dyDescent="0.15">
      <c r="A254" t="s">
        <v>2</v>
      </c>
      <c r="B254" t="s">
        <v>34</v>
      </c>
      <c r="C254" t="s">
        <v>39</v>
      </c>
      <c r="D254" t="s">
        <v>35</v>
      </c>
      <c r="E254" t="s">
        <v>36</v>
      </c>
    </row>
    <row r="255" spans="1:7" x14ac:dyDescent="0.15">
      <c r="A255" t="s">
        <v>2</v>
      </c>
      <c r="B255" t="s">
        <v>40</v>
      </c>
      <c r="C255">
        <v>11</v>
      </c>
    </row>
    <row r="256" spans="1:7" x14ac:dyDescent="0.15">
      <c r="A256" t="s">
        <v>2</v>
      </c>
      <c r="B256" t="s">
        <v>38</v>
      </c>
      <c r="C256">
        <v>0</v>
      </c>
      <c r="D256" t="s">
        <v>4</v>
      </c>
      <c r="E256">
        <v>1.9923699999999999E-2</v>
      </c>
    </row>
    <row r="257" spans="1:7" x14ac:dyDescent="0.15">
      <c r="A257" t="s">
        <v>2</v>
      </c>
      <c r="B257" t="s">
        <v>38</v>
      </c>
      <c r="C257">
        <v>1</v>
      </c>
      <c r="D257" t="s">
        <v>4</v>
      </c>
      <c r="E257">
        <v>1.4786000000000001E-2</v>
      </c>
    </row>
    <row r="258" spans="1:7" x14ac:dyDescent="0.15">
      <c r="A258" t="s">
        <v>2</v>
      </c>
      <c r="B258" t="s">
        <v>40</v>
      </c>
      <c r="C258">
        <v>13</v>
      </c>
    </row>
    <row r="259" spans="1:7" x14ac:dyDescent="0.15">
      <c r="A259" t="s">
        <v>2</v>
      </c>
      <c r="B259" t="s">
        <v>38</v>
      </c>
      <c r="C259">
        <v>0</v>
      </c>
      <c r="D259" t="s">
        <v>4</v>
      </c>
      <c r="E259">
        <v>1.07793E-2</v>
      </c>
    </row>
    <row r="260" spans="1:7" x14ac:dyDescent="0.15">
      <c r="A260" t="s">
        <v>2</v>
      </c>
      <c r="B260" t="s">
        <v>38</v>
      </c>
      <c r="C260">
        <v>1</v>
      </c>
      <c r="D260" t="s">
        <v>4</v>
      </c>
      <c r="E260">
        <v>7.9886699999999998E-3</v>
      </c>
    </row>
    <row r="261" spans="1:7" x14ac:dyDescent="0.15">
      <c r="A261" t="s">
        <v>2</v>
      </c>
      <c r="B261" t="s">
        <v>41</v>
      </c>
      <c r="C261" t="s">
        <v>35</v>
      </c>
      <c r="D261" t="s">
        <v>42</v>
      </c>
      <c r="E261" t="s">
        <v>13</v>
      </c>
    </row>
    <row r="262" spans="1:7" x14ac:dyDescent="0.15">
      <c r="A262" t="s">
        <v>2</v>
      </c>
      <c r="B262" t="s">
        <v>43</v>
      </c>
      <c r="C262">
        <v>0.125</v>
      </c>
    </row>
    <row r="263" spans="1:7" x14ac:dyDescent="0.15">
      <c r="A263" t="s">
        <v>2</v>
      </c>
      <c r="B263" t="s">
        <v>44</v>
      </c>
      <c r="C263">
        <v>0.125</v>
      </c>
    </row>
    <row r="264" spans="1:7" x14ac:dyDescent="0.15">
      <c r="A264" t="s">
        <v>2</v>
      </c>
      <c r="B264" t="s">
        <v>45</v>
      </c>
      <c r="C264" t="s">
        <v>46</v>
      </c>
      <c r="D264">
        <v>0.5</v>
      </c>
    </row>
    <row r="265" spans="1:7" x14ac:dyDescent="0.15">
      <c r="A265" t="s">
        <v>2</v>
      </c>
      <c r="B265" t="s">
        <v>41</v>
      </c>
      <c r="C265" t="s">
        <v>35</v>
      </c>
      <c r="D265" t="s">
        <v>47</v>
      </c>
      <c r="E265" t="s">
        <v>13</v>
      </c>
    </row>
    <row r="266" spans="1:7" x14ac:dyDescent="0.15">
      <c r="A266" t="s">
        <v>2</v>
      </c>
      <c r="B266" t="s">
        <v>48</v>
      </c>
      <c r="C266">
        <v>0</v>
      </c>
    </row>
    <row r="267" spans="1:7" x14ac:dyDescent="0.15">
      <c r="A267" t="s">
        <v>2</v>
      </c>
      <c r="B267" t="s">
        <v>4</v>
      </c>
      <c r="C267">
        <v>1.2765800000000001E-2</v>
      </c>
      <c r="D267" t="s">
        <v>49</v>
      </c>
      <c r="E267">
        <v>1.73548E-2</v>
      </c>
      <c r="F267" t="s">
        <v>50</v>
      </c>
      <c r="G267">
        <v>11</v>
      </c>
    </row>
    <row r="268" spans="1:7" x14ac:dyDescent="0.15">
      <c r="A268" t="s">
        <v>2</v>
      </c>
      <c r="B268" t="s">
        <v>48</v>
      </c>
      <c r="C268">
        <v>1</v>
      </c>
    </row>
    <row r="269" spans="1:7" x14ac:dyDescent="0.15">
      <c r="A269" t="s">
        <v>2</v>
      </c>
      <c r="B269" t="s">
        <v>4</v>
      </c>
      <c r="C269">
        <v>1.2765800000000001E-2</v>
      </c>
      <c r="D269" t="s">
        <v>49</v>
      </c>
      <c r="E269">
        <v>9.3839700000000002E-3</v>
      </c>
      <c r="F269" t="s">
        <v>50</v>
      </c>
      <c r="G269">
        <v>13</v>
      </c>
    </row>
    <row r="270" spans="1:7" x14ac:dyDescent="0.15">
      <c r="A270" t="s">
        <v>2</v>
      </c>
      <c r="B270" t="s">
        <v>3</v>
      </c>
      <c r="C270" t="s">
        <v>51</v>
      </c>
      <c r="D270">
        <v>-1.5957300000000001E-3</v>
      </c>
      <c r="E270">
        <v>1.14725E-3</v>
      </c>
      <c r="F270">
        <v>-8.4546999999999997E-4</v>
      </c>
      <c r="G270">
        <v>3.58845E-3</v>
      </c>
    </row>
    <row r="271" spans="1:7" x14ac:dyDescent="0.15">
      <c r="A271" t="s">
        <v>2</v>
      </c>
      <c r="B271" t="s">
        <v>33</v>
      </c>
      <c r="C271" t="s">
        <v>3</v>
      </c>
      <c r="D271">
        <v>13</v>
      </c>
    </row>
    <row r="272" spans="1:7" x14ac:dyDescent="0.15">
      <c r="A272" t="s">
        <v>2</v>
      </c>
      <c r="B272" t="s">
        <v>34</v>
      </c>
      <c r="C272" t="s">
        <v>35</v>
      </c>
      <c r="D272" t="s">
        <v>36</v>
      </c>
    </row>
    <row r="273" spans="1:7" x14ac:dyDescent="0.15">
      <c r="A273" t="s">
        <v>2</v>
      </c>
      <c r="B273" t="s">
        <v>38</v>
      </c>
      <c r="C273">
        <v>0</v>
      </c>
      <c r="D273" t="s">
        <v>4</v>
      </c>
      <c r="E273">
        <v>1.07793E-2</v>
      </c>
    </row>
    <row r="274" spans="1:7" x14ac:dyDescent="0.15">
      <c r="A274" t="s">
        <v>2</v>
      </c>
      <c r="B274" t="s">
        <v>38</v>
      </c>
      <c r="C274">
        <v>1</v>
      </c>
      <c r="D274" t="s">
        <v>4</v>
      </c>
      <c r="E274">
        <v>7.9886699999999998E-3</v>
      </c>
    </row>
    <row r="275" spans="1:7" x14ac:dyDescent="0.15">
      <c r="A275" t="s">
        <v>2</v>
      </c>
      <c r="B275" t="s">
        <v>34</v>
      </c>
      <c r="C275" t="s">
        <v>39</v>
      </c>
      <c r="D275" t="s">
        <v>35</v>
      </c>
      <c r="E275" t="s">
        <v>36</v>
      </c>
    </row>
    <row r="276" spans="1:7" x14ac:dyDescent="0.15">
      <c r="A276" t="s">
        <v>2</v>
      </c>
      <c r="B276" t="s">
        <v>40</v>
      </c>
      <c r="C276">
        <v>12</v>
      </c>
    </row>
    <row r="277" spans="1:7" x14ac:dyDescent="0.15">
      <c r="A277" t="s">
        <v>2</v>
      </c>
      <c r="B277" t="s">
        <v>38</v>
      </c>
      <c r="C277">
        <v>0</v>
      </c>
      <c r="D277" t="s">
        <v>4</v>
      </c>
      <c r="E277">
        <v>1.46584E-2</v>
      </c>
    </row>
    <row r="278" spans="1:7" x14ac:dyDescent="0.15">
      <c r="A278" t="s">
        <v>2</v>
      </c>
      <c r="B278" t="s">
        <v>38</v>
      </c>
      <c r="C278">
        <v>1</v>
      </c>
      <c r="D278" t="s">
        <v>4</v>
      </c>
      <c r="E278">
        <v>1.0873300000000001E-2</v>
      </c>
    </row>
    <row r="279" spans="1:7" x14ac:dyDescent="0.15">
      <c r="A279" t="s">
        <v>2</v>
      </c>
      <c r="B279" t="s">
        <v>40</v>
      </c>
      <c r="C279">
        <v>14</v>
      </c>
    </row>
    <row r="280" spans="1:7" x14ac:dyDescent="0.15">
      <c r="A280" t="s">
        <v>2</v>
      </c>
      <c r="B280" t="s">
        <v>38</v>
      </c>
      <c r="C280">
        <v>0</v>
      </c>
      <c r="D280" t="s">
        <v>4</v>
      </c>
      <c r="E280">
        <v>7.9193400000000004E-3</v>
      </c>
    </row>
    <row r="281" spans="1:7" x14ac:dyDescent="0.15">
      <c r="A281" t="s">
        <v>2</v>
      </c>
      <c r="B281" t="s">
        <v>38</v>
      </c>
      <c r="C281">
        <v>1</v>
      </c>
      <c r="D281" t="s">
        <v>4</v>
      </c>
      <c r="E281">
        <v>5.8594500000000004E-3</v>
      </c>
    </row>
    <row r="282" spans="1:7" x14ac:dyDescent="0.15">
      <c r="A282" t="s">
        <v>2</v>
      </c>
      <c r="B282" t="s">
        <v>41</v>
      </c>
      <c r="C282" t="s">
        <v>35</v>
      </c>
      <c r="D282" t="s">
        <v>42</v>
      </c>
      <c r="E282" t="s">
        <v>13</v>
      </c>
    </row>
    <row r="283" spans="1:7" x14ac:dyDescent="0.15">
      <c r="A283" t="s">
        <v>2</v>
      </c>
      <c r="B283" t="s">
        <v>43</v>
      </c>
      <c r="C283">
        <v>0.125</v>
      </c>
    </row>
    <row r="284" spans="1:7" x14ac:dyDescent="0.15">
      <c r="A284" t="s">
        <v>2</v>
      </c>
      <c r="B284" t="s">
        <v>44</v>
      </c>
      <c r="C284">
        <v>0.125</v>
      </c>
    </row>
    <row r="285" spans="1:7" x14ac:dyDescent="0.15">
      <c r="A285" t="s">
        <v>2</v>
      </c>
      <c r="B285" t="s">
        <v>45</v>
      </c>
      <c r="C285" t="s">
        <v>46</v>
      </c>
      <c r="D285">
        <v>0.5</v>
      </c>
    </row>
    <row r="286" spans="1:7" x14ac:dyDescent="0.15">
      <c r="A286" t="s">
        <v>2</v>
      </c>
      <c r="B286" t="s">
        <v>41</v>
      </c>
      <c r="C286" t="s">
        <v>35</v>
      </c>
      <c r="D286" t="s">
        <v>47</v>
      </c>
      <c r="E286" t="s">
        <v>13</v>
      </c>
    </row>
    <row r="287" spans="1:7" x14ac:dyDescent="0.15">
      <c r="A287" t="s">
        <v>2</v>
      </c>
      <c r="B287" t="s">
        <v>48</v>
      </c>
      <c r="C287">
        <v>0</v>
      </c>
    </row>
    <row r="288" spans="1:7" x14ac:dyDescent="0.15">
      <c r="A288" t="s">
        <v>2</v>
      </c>
      <c r="B288" t="s">
        <v>4</v>
      </c>
      <c r="C288">
        <v>9.3839700000000002E-3</v>
      </c>
      <c r="D288" t="s">
        <v>49</v>
      </c>
      <c r="E288">
        <v>1.2765800000000001E-2</v>
      </c>
      <c r="F288" t="s">
        <v>50</v>
      </c>
      <c r="G288">
        <v>12</v>
      </c>
    </row>
    <row r="289" spans="1:7" x14ac:dyDescent="0.15">
      <c r="A289" t="s">
        <v>2</v>
      </c>
      <c r="B289" t="s">
        <v>48</v>
      </c>
      <c r="C289">
        <v>1</v>
      </c>
    </row>
    <row r="290" spans="1:7" x14ac:dyDescent="0.15">
      <c r="A290" t="s">
        <v>2</v>
      </c>
      <c r="B290" t="s">
        <v>4</v>
      </c>
      <c r="C290">
        <v>9.3839700000000002E-3</v>
      </c>
      <c r="D290" t="s">
        <v>49</v>
      </c>
      <c r="E290">
        <v>6.8893899999999996E-3</v>
      </c>
      <c r="F290" t="s">
        <v>50</v>
      </c>
      <c r="G290">
        <v>14</v>
      </c>
    </row>
    <row r="291" spans="1:7" x14ac:dyDescent="0.15">
      <c r="A291" t="s">
        <v>2</v>
      </c>
      <c r="B291" t="s">
        <v>3</v>
      </c>
      <c r="C291" t="s">
        <v>51</v>
      </c>
      <c r="D291">
        <v>-1.173E-3</v>
      </c>
      <c r="E291">
        <v>8.4546999999999997E-4</v>
      </c>
      <c r="F291">
        <v>-6.2364400000000002E-4</v>
      </c>
      <c r="G291">
        <v>2.64211E-3</v>
      </c>
    </row>
    <row r="292" spans="1:7" x14ac:dyDescent="0.15">
      <c r="A292" t="s">
        <v>2</v>
      </c>
      <c r="B292" t="s">
        <v>33</v>
      </c>
      <c r="C292" t="s">
        <v>3</v>
      </c>
      <c r="D292">
        <v>14</v>
      </c>
    </row>
    <row r="293" spans="1:7" x14ac:dyDescent="0.15">
      <c r="A293" t="s">
        <v>2</v>
      </c>
      <c r="B293" t="s">
        <v>34</v>
      </c>
      <c r="C293" t="s">
        <v>35</v>
      </c>
      <c r="D293" t="s">
        <v>36</v>
      </c>
    </row>
    <row r="294" spans="1:7" x14ac:dyDescent="0.15">
      <c r="A294" t="s">
        <v>2</v>
      </c>
      <c r="B294" t="s">
        <v>38</v>
      </c>
      <c r="C294">
        <v>0</v>
      </c>
      <c r="D294" t="s">
        <v>4</v>
      </c>
      <c r="E294">
        <v>7.9193400000000004E-3</v>
      </c>
    </row>
    <row r="295" spans="1:7" x14ac:dyDescent="0.15">
      <c r="A295" t="s">
        <v>2</v>
      </c>
      <c r="B295" t="s">
        <v>38</v>
      </c>
      <c r="C295">
        <v>1</v>
      </c>
      <c r="D295" t="s">
        <v>4</v>
      </c>
      <c r="E295">
        <v>5.8594500000000004E-3</v>
      </c>
    </row>
    <row r="296" spans="1:7" x14ac:dyDescent="0.15">
      <c r="A296" t="s">
        <v>2</v>
      </c>
      <c r="B296" t="s">
        <v>34</v>
      </c>
      <c r="C296" t="s">
        <v>39</v>
      </c>
      <c r="D296" t="s">
        <v>35</v>
      </c>
      <c r="E296" t="s">
        <v>36</v>
      </c>
    </row>
    <row r="297" spans="1:7" x14ac:dyDescent="0.15">
      <c r="A297" t="s">
        <v>2</v>
      </c>
      <c r="B297" t="s">
        <v>40</v>
      </c>
      <c r="C297">
        <v>13</v>
      </c>
    </row>
    <row r="298" spans="1:7" x14ac:dyDescent="0.15">
      <c r="A298" t="s">
        <v>2</v>
      </c>
      <c r="B298" t="s">
        <v>38</v>
      </c>
      <c r="C298">
        <v>0</v>
      </c>
      <c r="D298" t="s">
        <v>4</v>
      </c>
      <c r="E298">
        <v>1.07793E-2</v>
      </c>
    </row>
    <row r="299" spans="1:7" x14ac:dyDescent="0.15">
      <c r="A299" t="s">
        <v>2</v>
      </c>
      <c r="B299" t="s">
        <v>38</v>
      </c>
      <c r="C299">
        <v>1</v>
      </c>
      <c r="D299" t="s">
        <v>4</v>
      </c>
      <c r="E299">
        <v>7.9886699999999998E-3</v>
      </c>
    </row>
    <row r="300" spans="1:7" x14ac:dyDescent="0.15">
      <c r="A300" t="s">
        <v>2</v>
      </c>
      <c r="B300" t="s">
        <v>40</v>
      </c>
      <c r="C300">
        <v>15</v>
      </c>
    </row>
    <row r="301" spans="1:7" x14ac:dyDescent="0.15">
      <c r="A301" t="s">
        <v>2</v>
      </c>
      <c r="B301" t="s">
        <v>38</v>
      </c>
      <c r="C301">
        <v>0</v>
      </c>
      <c r="D301" t="s">
        <v>4</v>
      </c>
      <c r="E301">
        <v>5.8082200000000002E-3</v>
      </c>
    </row>
    <row r="302" spans="1:7" x14ac:dyDescent="0.15">
      <c r="A302" t="s">
        <v>2</v>
      </c>
      <c r="B302" t="s">
        <v>38</v>
      </c>
      <c r="C302">
        <v>1</v>
      </c>
      <c r="D302" t="s">
        <v>4</v>
      </c>
      <c r="E302">
        <v>4.2842599999999998E-3</v>
      </c>
    </row>
    <row r="303" spans="1:7" x14ac:dyDescent="0.15">
      <c r="A303" t="s">
        <v>2</v>
      </c>
      <c r="B303" t="s">
        <v>41</v>
      </c>
      <c r="C303" t="s">
        <v>35</v>
      </c>
      <c r="D303" t="s">
        <v>42</v>
      </c>
      <c r="E303" t="s">
        <v>13</v>
      </c>
    </row>
    <row r="304" spans="1:7" x14ac:dyDescent="0.15">
      <c r="A304" t="s">
        <v>2</v>
      </c>
      <c r="B304" t="s">
        <v>43</v>
      </c>
      <c r="C304">
        <v>0.125</v>
      </c>
    </row>
    <row r="305" spans="1:7" x14ac:dyDescent="0.15">
      <c r="A305" t="s">
        <v>2</v>
      </c>
      <c r="B305" t="s">
        <v>44</v>
      </c>
      <c r="C305">
        <v>0.125</v>
      </c>
    </row>
    <row r="306" spans="1:7" x14ac:dyDescent="0.15">
      <c r="A306" t="s">
        <v>2</v>
      </c>
      <c r="B306" t="s">
        <v>45</v>
      </c>
      <c r="C306" t="s">
        <v>46</v>
      </c>
      <c r="D306">
        <v>0.5</v>
      </c>
    </row>
    <row r="307" spans="1:7" x14ac:dyDescent="0.15">
      <c r="A307" t="s">
        <v>2</v>
      </c>
      <c r="B307" t="s">
        <v>41</v>
      </c>
      <c r="C307" t="s">
        <v>35</v>
      </c>
      <c r="D307" t="s">
        <v>47</v>
      </c>
      <c r="E307" t="s">
        <v>13</v>
      </c>
    </row>
    <row r="308" spans="1:7" x14ac:dyDescent="0.15">
      <c r="A308" t="s">
        <v>2</v>
      </c>
      <c r="B308" t="s">
        <v>48</v>
      </c>
      <c r="C308">
        <v>0</v>
      </c>
    </row>
    <row r="309" spans="1:7" x14ac:dyDescent="0.15">
      <c r="A309" t="s">
        <v>2</v>
      </c>
      <c r="B309" t="s">
        <v>4</v>
      </c>
      <c r="C309">
        <v>6.8893899999999996E-3</v>
      </c>
      <c r="D309" t="s">
        <v>49</v>
      </c>
      <c r="E309">
        <v>9.3839700000000002E-3</v>
      </c>
      <c r="F309" t="s">
        <v>50</v>
      </c>
      <c r="G309">
        <v>13</v>
      </c>
    </row>
    <row r="310" spans="1:7" x14ac:dyDescent="0.15">
      <c r="A310" t="s">
        <v>2</v>
      </c>
      <c r="B310" t="s">
        <v>48</v>
      </c>
      <c r="C310">
        <v>1</v>
      </c>
    </row>
    <row r="311" spans="1:7" x14ac:dyDescent="0.15">
      <c r="A311" t="s">
        <v>2</v>
      </c>
      <c r="B311" t="s">
        <v>4</v>
      </c>
      <c r="C311">
        <v>6.8893899999999996E-3</v>
      </c>
      <c r="D311" t="s">
        <v>49</v>
      </c>
      <c r="E311">
        <v>5.0462399999999996E-3</v>
      </c>
      <c r="F311" t="s">
        <v>50</v>
      </c>
      <c r="G311">
        <v>15</v>
      </c>
    </row>
    <row r="312" spans="1:7" x14ac:dyDescent="0.15">
      <c r="A312" t="s">
        <v>2</v>
      </c>
      <c r="B312" t="s">
        <v>3</v>
      </c>
      <c r="C312" t="s">
        <v>51</v>
      </c>
      <c r="D312">
        <v>-8.6117400000000003E-4</v>
      </c>
      <c r="E312">
        <v>6.2364400000000002E-4</v>
      </c>
      <c r="F312">
        <v>-4.6078800000000001E-4</v>
      </c>
      <c r="G312">
        <v>1.94561E-3</v>
      </c>
    </row>
    <row r="313" spans="1:7" x14ac:dyDescent="0.15">
      <c r="A313" t="s">
        <v>2</v>
      </c>
      <c r="B313" t="s">
        <v>33</v>
      </c>
      <c r="C313" t="s">
        <v>3</v>
      </c>
      <c r="D313">
        <v>15</v>
      </c>
    </row>
    <row r="314" spans="1:7" x14ac:dyDescent="0.15">
      <c r="A314" t="s">
        <v>2</v>
      </c>
      <c r="B314" t="s">
        <v>34</v>
      </c>
      <c r="C314" t="s">
        <v>35</v>
      </c>
      <c r="D314" t="s">
        <v>36</v>
      </c>
    </row>
    <row r="315" spans="1:7" x14ac:dyDescent="0.15">
      <c r="A315" t="s">
        <v>2</v>
      </c>
      <c r="B315" t="s">
        <v>38</v>
      </c>
      <c r="C315">
        <v>0</v>
      </c>
      <c r="D315" t="s">
        <v>4</v>
      </c>
      <c r="E315">
        <v>5.8082200000000002E-3</v>
      </c>
    </row>
    <row r="316" spans="1:7" x14ac:dyDescent="0.15">
      <c r="A316" t="s">
        <v>2</v>
      </c>
      <c r="B316" t="s">
        <v>38</v>
      </c>
      <c r="C316">
        <v>1</v>
      </c>
      <c r="D316" t="s">
        <v>4</v>
      </c>
      <c r="E316">
        <v>4.2842599999999998E-3</v>
      </c>
    </row>
    <row r="317" spans="1:7" x14ac:dyDescent="0.15">
      <c r="A317" t="s">
        <v>2</v>
      </c>
      <c r="B317" t="s">
        <v>34</v>
      </c>
      <c r="C317" t="s">
        <v>39</v>
      </c>
      <c r="D317" t="s">
        <v>35</v>
      </c>
      <c r="E317" t="s">
        <v>36</v>
      </c>
    </row>
    <row r="318" spans="1:7" x14ac:dyDescent="0.15">
      <c r="A318" t="s">
        <v>2</v>
      </c>
      <c r="B318" t="s">
        <v>40</v>
      </c>
      <c r="C318">
        <v>14</v>
      </c>
    </row>
    <row r="319" spans="1:7" x14ac:dyDescent="0.15">
      <c r="A319" t="s">
        <v>2</v>
      </c>
      <c r="B319" t="s">
        <v>38</v>
      </c>
      <c r="C319">
        <v>0</v>
      </c>
      <c r="D319" t="s">
        <v>4</v>
      </c>
      <c r="E319">
        <v>7.9193400000000004E-3</v>
      </c>
    </row>
    <row r="320" spans="1:7" x14ac:dyDescent="0.15">
      <c r="A320" t="s">
        <v>2</v>
      </c>
      <c r="B320" t="s">
        <v>38</v>
      </c>
      <c r="C320">
        <v>1</v>
      </c>
      <c r="D320" t="s">
        <v>4</v>
      </c>
      <c r="E320">
        <v>5.8594500000000004E-3</v>
      </c>
    </row>
    <row r="321" spans="1:7" x14ac:dyDescent="0.15">
      <c r="A321" t="s">
        <v>2</v>
      </c>
      <c r="B321" t="s">
        <v>40</v>
      </c>
      <c r="C321">
        <v>16</v>
      </c>
    </row>
    <row r="322" spans="1:7" x14ac:dyDescent="0.15">
      <c r="A322" t="s">
        <v>2</v>
      </c>
      <c r="B322" t="s">
        <v>38</v>
      </c>
      <c r="C322">
        <v>0</v>
      </c>
      <c r="D322" t="s">
        <v>4</v>
      </c>
      <c r="E322">
        <v>4.2462999999999997E-3</v>
      </c>
    </row>
    <row r="323" spans="1:7" x14ac:dyDescent="0.15">
      <c r="A323" t="s">
        <v>2</v>
      </c>
      <c r="B323" t="s">
        <v>38</v>
      </c>
      <c r="C323">
        <v>1</v>
      </c>
      <c r="D323" t="s">
        <v>4</v>
      </c>
      <c r="E323">
        <v>3.1141799999999998E-3</v>
      </c>
    </row>
    <row r="324" spans="1:7" x14ac:dyDescent="0.15">
      <c r="A324" t="s">
        <v>2</v>
      </c>
      <c r="B324" t="s">
        <v>41</v>
      </c>
      <c r="C324" t="s">
        <v>35</v>
      </c>
      <c r="D324" t="s">
        <v>42</v>
      </c>
      <c r="E324" t="s">
        <v>13</v>
      </c>
    </row>
    <row r="325" spans="1:7" x14ac:dyDescent="0.15">
      <c r="A325" t="s">
        <v>2</v>
      </c>
      <c r="B325" t="s">
        <v>43</v>
      </c>
      <c r="C325">
        <v>0.125</v>
      </c>
    </row>
    <row r="326" spans="1:7" x14ac:dyDescent="0.15">
      <c r="A326" t="s">
        <v>2</v>
      </c>
      <c r="B326" t="s">
        <v>44</v>
      </c>
      <c r="C326">
        <v>0.125</v>
      </c>
    </row>
    <row r="327" spans="1:7" x14ac:dyDescent="0.15">
      <c r="A327" t="s">
        <v>2</v>
      </c>
      <c r="B327" t="s">
        <v>45</v>
      </c>
      <c r="C327" t="s">
        <v>46</v>
      </c>
      <c r="D327">
        <v>0.5</v>
      </c>
    </row>
    <row r="328" spans="1:7" x14ac:dyDescent="0.15">
      <c r="A328" t="s">
        <v>2</v>
      </c>
      <c r="B328" t="s">
        <v>41</v>
      </c>
      <c r="C328" t="s">
        <v>35</v>
      </c>
      <c r="D328" t="s">
        <v>47</v>
      </c>
      <c r="E328" t="s">
        <v>13</v>
      </c>
    </row>
    <row r="329" spans="1:7" x14ac:dyDescent="0.15">
      <c r="A329" t="s">
        <v>2</v>
      </c>
      <c r="B329" t="s">
        <v>48</v>
      </c>
      <c r="C329">
        <v>0</v>
      </c>
    </row>
    <row r="330" spans="1:7" x14ac:dyDescent="0.15">
      <c r="A330" t="s">
        <v>2</v>
      </c>
      <c r="B330" t="s">
        <v>4</v>
      </c>
      <c r="C330">
        <v>5.0462399999999996E-3</v>
      </c>
      <c r="D330" t="s">
        <v>49</v>
      </c>
      <c r="E330">
        <v>6.8893899999999996E-3</v>
      </c>
      <c r="F330" t="s">
        <v>50</v>
      </c>
      <c r="G330">
        <v>14</v>
      </c>
    </row>
    <row r="331" spans="1:7" x14ac:dyDescent="0.15">
      <c r="A331" t="s">
        <v>2</v>
      </c>
      <c r="B331" t="s">
        <v>48</v>
      </c>
      <c r="C331">
        <v>1</v>
      </c>
    </row>
    <row r="332" spans="1:7" x14ac:dyDescent="0.15">
      <c r="A332" t="s">
        <v>2</v>
      </c>
      <c r="B332" t="s">
        <v>4</v>
      </c>
      <c r="C332">
        <v>5.0462399999999996E-3</v>
      </c>
      <c r="D332" t="s">
        <v>49</v>
      </c>
      <c r="E332">
        <v>3.68024E-3</v>
      </c>
      <c r="F332" t="s">
        <v>50</v>
      </c>
      <c r="G332">
        <v>16</v>
      </c>
    </row>
    <row r="333" spans="1:7" x14ac:dyDescent="0.15">
      <c r="A333" t="s">
        <v>2</v>
      </c>
      <c r="B333" t="s">
        <v>3</v>
      </c>
      <c r="C333" t="s">
        <v>51</v>
      </c>
      <c r="D333">
        <v>-6.3077999999999995E-4</v>
      </c>
      <c r="E333">
        <v>4.6078800000000001E-4</v>
      </c>
      <c r="F333">
        <v>-3.4150000000000001E-4</v>
      </c>
      <c r="G333">
        <v>1.43307E-3</v>
      </c>
    </row>
    <row r="334" spans="1:7" x14ac:dyDescent="0.15">
      <c r="A334" t="s">
        <v>2</v>
      </c>
      <c r="B334" t="s">
        <v>33</v>
      </c>
      <c r="C334" t="s">
        <v>3</v>
      </c>
      <c r="D334">
        <v>16</v>
      </c>
    </row>
    <row r="335" spans="1:7" x14ac:dyDescent="0.15">
      <c r="A335" t="s">
        <v>2</v>
      </c>
      <c r="B335" t="s">
        <v>34</v>
      </c>
      <c r="C335" t="s">
        <v>35</v>
      </c>
      <c r="D335" t="s">
        <v>36</v>
      </c>
    </row>
    <row r="336" spans="1:7" x14ac:dyDescent="0.15">
      <c r="A336" t="s">
        <v>2</v>
      </c>
      <c r="B336" t="s">
        <v>38</v>
      </c>
      <c r="C336">
        <v>0</v>
      </c>
      <c r="D336" t="s">
        <v>4</v>
      </c>
      <c r="E336">
        <v>4.2462999999999997E-3</v>
      </c>
    </row>
    <row r="337" spans="1:7" x14ac:dyDescent="0.15">
      <c r="A337" t="s">
        <v>2</v>
      </c>
      <c r="B337" t="s">
        <v>38</v>
      </c>
      <c r="C337">
        <v>1</v>
      </c>
      <c r="D337" t="s">
        <v>4</v>
      </c>
      <c r="E337">
        <v>3.1141799999999998E-3</v>
      </c>
    </row>
    <row r="338" spans="1:7" x14ac:dyDescent="0.15">
      <c r="A338" t="s">
        <v>2</v>
      </c>
      <c r="B338" t="s">
        <v>34</v>
      </c>
      <c r="C338" t="s">
        <v>39</v>
      </c>
      <c r="D338" t="s">
        <v>35</v>
      </c>
      <c r="E338" t="s">
        <v>36</v>
      </c>
    </row>
    <row r="339" spans="1:7" x14ac:dyDescent="0.15">
      <c r="A339" t="s">
        <v>2</v>
      </c>
      <c r="B339" t="s">
        <v>40</v>
      </c>
      <c r="C339">
        <v>15</v>
      </c>
    </row>
    <row r="340" spans="1:7" x14ac:dyDescent="0.15">
      <c r="A340" t="s">
        <v>2</v>
      </c>
      <c r="B340" t="s">
        <v>38</v>
      </c>
      <c r="C340">
        <v>0</v>
      </c>
      <c r="D340" t="s">
        <v>4</v>
      </c>
      <c r="E340">
        <v>5.8082200000000002E-3</v>
      </c>
    </row>
    <row r="341" spans="1:7" x14ac:dyDescent="0.15">
      <c r="A341" t="s">
        <v>2</v>
      </c>
      <c r="B341" t="s">
        <v>38</v>
      </c>
      <c r="C341">
        <v>1</v>
      </c>
      <c r="D341" t="s">
        <v>4</v>
      </c>
      <c r="E341">
        <v>4.2842599999999998E-3</v>
      </c>
    </row>
    <row r="342" spans="1:7" x14ac:dyDescent="0.15">
      <c r="A342" t="s">
        <v>2</v>
      </c>
      <c r="B342" t="s">
        <v>40</v>
      </c>
      <c r="C342">
        <v>17</v>
      </c>
    </row>
    <row r="343" spans="1:7" x14ac:dyDescent="0.15">
      <c r="A343" t="s">
        <v>2</v>
      </c>
      <c r="B343" t="s">
        <v>38</v>
      </c>
      <c r="C343">
        <v>0</v>
      </c>
      <c r="D343" t="s">
        <v>4</v>
      </c>
      <c r="E343">
        <v>3.08589E-3</v>
      </c>
    </row>
    <row r="344" spans="1:7" x14ac:dyDescent="0.15">
      <c r="A344" t="s">
        <v>2</v>
      </c>
      <c r="B344" t="s">
        <v>38</v>
      </c>
      <c r="C344">
        <v>1</v>
      </c>
      <c r="D344" t="s">
        <v>4</v>
      </c>
      <c r="E344">
        <v>2.2385999999999999E-3</v>
      </c>
    </row>
    <row r="345" spans="1:7" x14ac:dyDescent="0.15">
      <c r="A345" t="s">
        <v>2</v>
      </c>
      <c r="B345" t="s">
        <v>41</v>
      </c>
      <c r="C345" t="s">
        <v>35</v>
      </c>
      <c r="D345" t="s">
        <v>42</v>
      </c>
      <c r="E345" t="s">
        <v>13</v>
      </c>
    </row>
    <row r="346" spans="1:7" x14ac:dyDescent="0.15">
      <c r="A346" t="s">
        <v>2</v>
      </c>
      <c r="B346" t="s">
        <v>43</v>
      </c>
      <c r="C346">
        <v>0.125</v>
      </c>
    </row>
    <row r="347" spans="1:7" x14ac:dyDescent="0.15">
      <c r="A347" t="s">
        <v>2</v>
      </c>
      <c r="B347" t="s">
        <v>44</v>
      </c>
      <c r="C347">
        <v>0.125</v>
      </c>
    </row>
    <row r="348" spans="1:7" x14ac:dyDescent="0.15">
      <c r="A348" t="s">
        <v>2</v>
      </c>
      <c r="B348" t="s">
        <v>45</v>
      </c>
      <c r="C348" t="s">
        <v>46</v>
      </c>
      <c r="D348">
        <v>0.5</v>
      </c>
    </row>
    <row r="349" spans="1:7" x14ac:dyDescent="0.15">
      <c r="A349" t="s">
        <v>2</v>
      </c>
      <c r="B349" t="s">
        <v>41</v>
      </c>
      <c r="C349" t="s">
        <v>35</v>
      </c>
      <c r="D349" t="s">
        <v>47</v>
      </c>
      <c r="E349" t="s">
        <v>13</v>
      </c>
    </row>
    <row r="350" spans="1:7" x14ac:dyDescent="0.15">
      <c r="A350" t="s">
        <v>2</v>
      </c>
      <c r="B350" t="s">
        <v>48</v>
      </c>
      <c r="C350">
        <v>0</v>
      </c>
    </row>
    <row r="351" spans="1:7" x14ac:dyDescent="0.15">
      <c r="A351" t="s">
        <v>2</v>
      </c>
      <c r="B351" t="s">
        <v>4</v>
      </c>
      <c r="C351">
        <v>3.68024E-3</v>
      </c>
      <c r="D351" t="s">
        <v>49</v>
      </c>
      <c r="E351">
        <v>5.0462399999999996E-3</v>
      </c>
      <c r="F351" t="s">
        <v>50</v>
      </c>
      <c r="G351">
        <v>15</v>
      </c>
    </row>
    <row r="352" spans="1:7" x14ac:dyDescent="0.15">
      <c r="A352" t="s">
        <v>2</v>
      </c>
      <c r="B352" t="s">
        <v>48</v>
      </c>
      <c r="C352">
        <v>1</v>
      </c>
    </row>
    <row r="353" spans="1:7" x14ac:dyDescent="0.15">
      <c r="A353" t="s">
        <v>2</v>
      </c>
      <c r="B353" t="s">
        <v>4</v>
      </c>
      <c r="C353">
        <v>3.68024E-3</v>
      </c>
      <c r="D353" t="s">
        <v>49</v>
      </c>
      <c r="E353">
        <v>2.6622500000000001E-3</v>
      </c>
      <c r="F353" t="s">
        <v>50</v>
      </c>
      <c r="G353">
        <v>17</v>
      </c>
    </row>
    <row r="354" spans="1:7" x14ac:dyDescent="0.15">
      <c r="A354" t="s">
        <v>2</v>
      </c>
      <c r="B354" t="s">
        <v>3</v>
      </c>
      <c r="C354" t="s">
        <v>51</v>
      </c>
      <c r="D354">
        <v>-4.6003E-4</v>
      </c>
      <c r="E354">
        <v>3.4150000000000001E-4</v>
      </c>
      <c r="F354">
        <v>-2.5449899999999999E-4</v>
      </c>
      <c r="G354">
        <v>1.0560299999999999E-3</v>
      </c>
    </row>
    <row r="355" spans="1:7" x14ac:dyDescent="0.15">
      <c r="A355" t="s">
        <v>2</v>
      </c>
      <c r="B355" t="s">
        <v>33</v>
      </c>
      <c r="C355" t="s">
        <v>3</v>
      </c>
      <c r="D355">
        <v>17</v>
      </c>
    </row>
    <row r="356" spans="1:7" x14ac:dyDescent="0.15">
      <c r="A356" t="s">
        <v>2</v>
      </c>
      <c r="B356" t="s">
        <v>34</v>
      </c>
      <c r="C356" t="s">
        <v>35</v>
      </c>
      <c r="D356" t="s">
        <v>36</v>
      </c>
    </row>
    <row r="357" spans="1:7" x14ac:dyDescent="0.15">
      <c r="A357" t="s">
        <v>2</v>
      </c>
      <c r="B357" t="s">
        <v>38</v>
      </c>
      <c r="C357">
        <v>0</v>
      </c>
      <c r="D357" t="s">
        <v>4</v>
      </c>
      <c r="E357">
        <v>3.08589E-3</v>
      </c>
    </row>
    <row r="358" spans="1:7" x14ac:dyDescent="0.15">
      <c r="A358" t="s">
        <v>2</v>
      </c>
      <c r="B358" t="s">
        <v>38</v>
      </c>
      <c r="C358">
        <v>1</v>
      </c>
      <c r="D358" t="s">
        <v>4</v>
      </c>
      <c r="E358">
        <v>2.2385999999999999E-3</v>
      </c>
    </row>
    <row r="359" spans="1:7" x14ac:dyDescent="0.15">
      <c r="A359" t="s">
        <v>2</v>
      </c>
      <c r="B359" t="s">
        <v>34</v>
      </c>
      <c r="C359" t="s">
        <v>39</v>
      </c>
      <c r="D359" t="s">
        <v>35</v>
      </c>
      <c r="E359" t="s">
        <v>36</v>
      </c>
    </row>
    <row r="360" spans="1:7" x14ac:dyDescent="0.15">
      <c r="A360" t="s">
        <v>2</v>
      </c>
      <c r="B360" t="s">
        <v>40</v>
      </c>
      <c r="C360">
        <v>16</v>
      </c>
    </row>
    <row r="361" spans="1:7" x14ac:dyDescent="0.15">
      <c r="A361" t="s">
        <v>2</v>
      </c>
      <c r="B361" t="s">
        <v>38</v>
      </c>
      <c r="C361">
        <v>0</v>
      </c>
      <c r="D361" t="s">
        <v>4</v>
      </c>
      <c r="E361">
        <v>4.2462999999999997E-3</v>
      </c>
    </row>
    <row r="362" spans="1:7" x14ac:dyDescent="0.15">
      <c r="A362" t="s">
        <v>2</v>
      </c>
      <c r="B362" t="s">
        <v>38</v>
      </c>
      <c r="C362">
        <v>1</v>
      </c>
      <c r="D362" t="s">
        <v>4</v>
      </c>
      <c r="E362">
        <v>3.1141799999999998E-3</v>
      </c>
    </row>
    <row r="363" spans="1:7" x14ac:dyDescent="0.15">
      <c r="A363" t="s">
        <v>2</v>
      </c>
      <c r="B363" t="s">
        <v>40</v>
      </c>
      <c r="C363">
        <v>18</v>
      </c>
    </row>
    <row r="364" spans="1:7" x14ac:dyDescent="0.15">
      <c r="A364" t="s">
        <v>2</v>
      </c>
      <c r="B364" t="s">
        <v>38</v>
      </c>
      <c r="C364">
        <v>0</v>
      </c>
      <c r="D364" t="s">
        <v>4</v>
      </c>
      <c r="E364">
        <v>2.2173000000000002E-3</v>
      </c>
    </row>
    <row r="365" spans="1:7" x14ac:dyDescent="0.15">
      <c r="A365" t="s">
        <v>2</v>
      </c>
      <c r="B365" t="s">
        <v>38</v>
      </c>
      <c r="C365">
        <v>1</v>
      </c>
      <c r="D365" t="s">
        <v>4</v>
      </c>
      <c r="E365">
        <v>1.5747199999999999E-3</v>
      </c>
    </row>
    <row r="366" spans="1:7" x14ac:dyDescent="0.15">
      <c r="A366" t="s">
        <v>2</v>
      </c>
      <c r="B366" t="s">
        <v>41</v>
      </c>
      <c r="C366" t="s">
        <v>35</v>
      </c>
      <c r="D366" t="s">
        <v>42</v>
      </c>
      <c r="E366" t="s">
        <v>13</v>
      </c>
    </row>
    <row r="367" spans="1:7" x14ac:dyDescent="0.15">
      <c r="A367" t="s">
        <v>2</v>
      </c>
      <c r="B367" t="s">
        <v>43</v>
      </c>
      <c r="C367">
        <v>0.125</v>
      </c>
    </row>
    <row r="368" spans="1:7" x14ac:dyDescent="0.15">
      <c r="A368" t="s">
        <v>2</v>
      </c>
      <c r="B368" t="s">
        <v>44</v>
      </c>
      <c r="C368">
        <v>0.125</v>
      </c>
    </row>
    <row r="369" spans="1:7" x14ac:dyDescent="0.15">
      <c r="A369" t="s">
        <v>2</v>
      </c>
      <c r="B369" t="s">
        <v>45</v>
      </c>
      <c r="C369" t="s">
        <v>46</v>
      </c>
      <c r="D369">
        <v>0.5</v>
      </c>
    </row>
    <row r="370" spans="1:7" x14ac:dyDescent="0.15">
      <c r="A370" t="s">
        <v>2</v>
      </c>
      <c r="B370" t="s">
        <v>41</v>
      </c>
      <c r="C370" t="s">
        <v>35</v>
      </c>
      <c r="D370" t="s">
        <v>47</v>
      </c>
      <c r="E370" t="s">
        <v>13</v>
      </c>
    </row>
    <row r="371" spans="1:7" x14ac:dyDescent="0.15">
      <c r="A371" t="s">
        <v>2</v>
      </c>
      <c r="B371" t="s">
        <v>48</v>
      </c>
      <c r="C371">
        <v>0</v>
      </c>
    </row>
    <row r="372" spans="1:7" x14ac:dyDescent="0.15">
      <c r="A372" t="s">
        <v>2</v>
      </c>
      <c r="B372" t="s">
        <v>4</v>
      </c>
      <c r="C372">
        <v>2.6622500000000001E-3</v>
      </c>
      <c r="D372" t="s">
        <v>49</v>
      </c>
      <c r="E372">
        <v>3.68024E-3</v>
      </c>
      <c r="F372" t="s">
        <v>50</v>
      </c>
      <c r="G372">
        <v>16</v>
      </c>
    </row>
    <row r="373" spans="1:7" x14ac:dyDescent="0.15">
      <c r="A373" t="s">
        <v>2</v>
      </c>
      <c r="B373" t="s">
        <v>48</v>
      </c>
      <c r="C373">
        <v>1</v>
      </c>
    </row>
    <row r="374" spans="1:7" x14ac:dyDescent="0.15">
      <c r="A374" t="s">
        <v>2</v>
      </c>
      <c r="B374" t="s">
        <v>4</v>
      </c>
      <c r="C374">
        <v>2.6622500000000001E-3</v>
      </c>
      <c r="D374" t="s">
        <v>49</v>
      </c>
      <c r="E374">
        <v>1.8960100000000001E-3</v>
      </c>
      <c r="F374" t="s">
        <v>50</v>
      </c>
      <c r="G374">
        <v>18</v>
      </c>
    </row>
    <row r="375" spans="1:7" x14ac:dyDescent="0.15">
      <c r="A375" t="s">
        <v>2</v>
      </c>
      <c r="B375" t="s">
        <v>3</v>
      </c>
      <c r="C375" t="s">
        <v>51</v>
      </c>
      <c r="D375">
        <v>-3.3278099999999998E-4</v>
      </c>
      <c r="E375">
        <v>2.5449899999999999E-4</v>
      </c>
      <c r="F375">
        <v>-1.9155800000000001E-4</v>
      </c>
      <c r="G375">
        <v>7.7883800000000001E-4</v>
      </c>
    </row>
    <row r="376" spans="1:7" x14ac:dyDescent="0.15">
      <c r="A376" t="s">
        <v>2</v>
      </c>
      <c r="B376" t="s">
        <v>33</v>
      </c>
      <c r="C376" t="s">
        <v>3</v>
      </c>
      <c r="D376">
        <v>18</v>
      </c>
    </row>
    <row r="377" spans="1:7" x14ac:dyDescent="0.15">
      <c r="A377" t="s">
        <v>2</v>
      </c>
      <c r="B377" t="s">
        <v>34</v>
      </c>
      <c r="C377" t="s">
        <v>35</v>
      </c>
      <c r="D377" t="s">
        <v>36</v>
      </c>
    </row>
    <row r="378" spans="1:7" x14ac:dyDescent="0.15">
      <c r="A378" t="s">
        <v>2</v>
      </c>
      <c r="B378" t="s">
        <v>38</v>
      </c>
      <c r="C378">
        <v>0</v>
      </c>
      <c r="D378" t="s">
        <v>4</v>
      </c>
      <c r="E378">
        <v>2.2173000000000002E-3</v>
      </c>
    </row>
    <row r="379" spans="1:7" x14ac:dyDescent="0.15">
      <c r="A379" t="s">
        <v>2</v>
      </c>
      <c r="B379" t="s">
        <v>38</v>
      </c>
      <c r="C379">
        <v>1</v>
      </c>
      <c r="D379" t="s">
        <v>4</v>
      </c>
      <c r="E379">
        <v>1.5747199999999999E-3</v>
      </c>
    </row>
    <row r="380" spans="1:7" x14ac:dyDescent="0.15">
      <c r="A380" t="s">
        <v>2</v>
      </c>
      <c r="B380" t="s">
        <v>34</v>
      </c>
      <c r="C380" t="s">
        <v>39</v>
      </c>
      <c r="D380" t="s">
        <v>35</v>
      </c>
      <c r="E380" t="s">
        <v>36</v>
      </c>
    </row>
    <row r="381" spans="1:7" x14ac:dyDescent="0.15">
      <c r="A381" t="s">
        <v>2</v>
      </c>
      <c r="B381" t="s">
        <v>40</v>
      </c>
      <c r="C381">
        <v>17</v>
      </c>
    </row>
    <row r="382" spans="1:7" x14ac:dyDescent="0.15">
      <c r="A382" t="s">
        <v>2</v>
      </c>
      <c r="B382" t="s">
        <v>38</v>
      </c>
      <c r="C382">
        <v>0</v>
      </c>
      <c r="D382" t="s">
        <v>4</v>
      </c>
      <c r="E382">
        <v>3.08589E-3</v>
      </c>
    </row>
    <row r="383" spans="1:7" x14ac:dyDescent="0.15">
      <c r="A383" t="s">
        <v>2</v>
      </c>
      <c r="B383" t="s">
        <v>38</v>
      </c>
      <c r="C383">
        <v>1</v>
      </c>
      <c r="D383" t="s">
        <v>4</v>
      </c>
      <c r="E383">
        <v>2.2385999999999999E-3</v>
      </c>
    </row>
    <row r="384" spans="1:7" x14ac:dyDescent="0.15">
      <c r="A384" t="s">
        <v>2</v>
      </c>
      <c r="B384" t="s">
        <v>40</v>
      </c>
      <c r="C384">
        <v>19</v>
      </c>
    </row>
    <row r="385" spans="1:7" x14ac:dyDescent="0.15">
      <c r="A385" t="s">
        <v>2</v>
      </c>
      <c r="B385" t="s">
        <v>38</v>
      </c>
      <c r="C385">
        <v>0</v>
      </c>
      <c r="D385" t="s">
        <v>4</v>
      </c>
      <c r="E385">
        <v>1.5584100000000001E-3</v>
      </c>
    </row>
    <row r="386" spans="1:7" x14ac:dyDescent="0.15">
      <c r="A386" t="s">
        <v>2</v>
      </c>
      <c r="B386" t="s">
        <v>38</v>
      </c>
      <c r="C386">
        <v>1</v>
      </c>
      <c r="D386" t="s">
        <v>4</v>
      </c>
      <c r="E386">
        <v>1.0597899999999999E-3</v>
      </c>
    </row>
    <row r="387" spans="1:7" x14ac:dyDescent="0.15">
      <c r="A387" t="s">
        <v>2</v>
      </c>
      <c r="B387" t="s">
        <v>41</v>
      </c>
      <c r="C387" t="s">
        <v>35</v>
      </c>
      <c r="D387" t="s">
        <v>42</v>
      </c>
      <c r="E387" t="s">
        <v>13</v>
      </c>
    </row>
    <row r="388" spans="1:7" x14ac:dyDescent="0.15">
      <c r="A388" t="s">
        <v>2</v>
      </c>
      <c r="B388" t="s">
        <v>43</v>
      </c>
      <c r="C388">
        <v>0.125</v>
      </c>
    </row>
    <row r="389" spans="1:7" x14ac:dyDescent="0.15">
      <c r="A389" t="s">
        <v>2</v>
      </c>
      <c r="B389" t="s">
        <v>44</v>
      </c>
      <c r="C389">
        <v>0.125</v>
      </c>
    </row>
    <row r="390" spans="1:7" x14ac:dyDescent="0.15">
      <c r="A390" t="s">
        <v>2</v>
      </c>
      <c r="B390" t="s">
        <v>45</v>
      </c>
      <c r="C390" t="s">
        <v>46</v>
      </c>
      <c r="D390">
        <v>0.5</v>
      </c>
    </row>
    <row r="391" spans="1:7" x14ac:dyDescent="0.15">
      <c r="A391" t="s">
        <v>2</v>
      </c>
      <c r="B391" t="s">
        <v>41</v>
      </c>
      <c r="C391" t="s">
        <v>35</v>
      </c>
      <c r="D391" t="s">
        <v>47</v>
      </c>
      <c r="E391" t="s">
        <v>13</v>
      </c>
    </row>
    <row r="392" spans="1:7" x14ac:dyDescent="0.15">
      <c r="A392" t="s">
        <v>2</v>
      </c>
      <c r="B392" t="s">
        <v>48</v>
      </c>
      <c r="C392">
        <v>0</v>
      </c>
    </row>
    <row r="393" spans="1:7" x14ac:dyDescent="0.15">
      <c r="A393" t="s">
        <v>2</v>
      </c>
      <c r="B393" t="s">
        <v>4</v>
      </c>
      <c r="C393">
        <v>1.8960100000000001E-3</v>
      </c>
      <c r="D393" t="s">
        <v>49</v>
      </c>
      <c r="E393">
        <v>2.6622500000000001E-3</v>
      </c>
      <c r="F393" t="s">
        <v>50</v>
      </c>
      <c r="G393">
        <v>17</v>
      </c>
    </row>
    <row r="394" spans="1:7" x14ac:dyDescent="0.15">
      <c r="A394" t="s">
        <v>2</v>
      </c>
      <c r="B394" t="s">
        <v>48</v>
      </c>
      <c r="C394">
        <v>1</v>
      </c>
    </row>
    <row r="395" spans="1:7" x14ac:dyDescent="0.15">
      <c r="A395" t="s">
        <v>2</v>
      </c>
      <c r="B395" t="s">
        <v>4</v>
      </c>
      <c r="C395">
        <v>1.8960100000000001E-3</v>
      </c>
      <c r="D395" t="s">
        <v>49</v>
      </c>
      <c r="E395">
        <v>1.3091000000000001E-3</v>
      </c>
      <c r="F395" t="s">
        <v>50</v>
      </c>
      <c r="G395">
        <v>19</v>
      </c>
    </row>
    <row r="396" spans="1:7" x14ac:dyDescent="0.15">
      <c r="A396" t="s">
        <v>2</v>
      </c>
      <c r="B396" t="s">
        <v>3</v>
      </c>
      <c r="C396" t="s">
        <v>51</v>
      </c>
      <c r="D396">
        <v>-2.3700199999999999E-4</v>
      </c>
      <c r="E396">
        <v>1.9155800000000001E-4</v>
      </c>
      <c r="F396">
        <v>-1.4672900000000001E-4</v>
      </c>
      <c r="G396">
        <v>5.7528899999999999E-4</v>
      </c>
    </row>
    <row r="397" spans="1:7" x14ac:dyDescent="0.15">
      <c r="A397" t="s">
        <v>2</v>
      </c>
      <c r="B397" t="s">
        <v>33</v>
      </c>
      <c r="C397" t="s">
        <v>3</v>
      </c>
      <c r="D397">
        <v>19</v>
      </c>
    </row>
    <row r="398" spans="1:7" x14ac:dyDescent="0.15">
      <c r="A398" t="s">
        <v>2</v>
      </c>
      <c r="B398" t="s">
        <v>34</v>
      </c>
      <c r="C398" t="s">
        <v>35</v>
      </c>
      <c r="D398" t="s">
        <v>36</v>
      </c>
    </row>
    <row r="399" spans="1:7" x14ac:dyDescent="0.15">
      <c r="A399" t="s">
        <v>2</v>
      </c>
      <c r="B399" t="s">
        <v>38</v>
      </c>
      <c r="C399">
        <v>0</v>
      </c>
      <c r="D399" t="s">
        <v>4</v>
      </c>
      <c r="E399">
        <v>1.5584100000000001E-3</v>
      </c>
    </row>
    <row r="400" spans="1:7" x14ac:dyDescent="0.15">
      <c r="A400" t="s">
        <v>2</v>
      </c>
      <c r="B400" t="s">
        <v>38</v>
      </c>
      <c r="C400">
        <v>1</v>
      </c>
      <c r="D400" t="s">
        <v>4</v>
      </c>
      <c r="E400">
        <v>1.0597899999999999E-3</v>
      </c>
    </row>
    <row r="401" spans="1:7" x14ac:dyDescent="0.15">
      <c r="A401" t="s">
        <v>2</v>
      </c>
      <c r="B401" t="s">
        <v>34</v>
      </c>
      <c r="C401" t="s">
        <v>39</v>
      </c>
      <c r="D401" t="s">
        <v>35</v>
      </c>
      <c r="E401" t="s">
        <v>36</v>
      </c>
    </row>
    <row r="402" spans="1:7" x14ac:dyDescent="0.15">
      <c r="A402" t="s">
        <v>2</v>
      </c>
      <c r="B402" t="s">
        <v>40</v>
      </c>
      <c r="C402">
        <v>18</v>
      </c>
    </row>
    <row r="403" spans="1:7" x14ac:dyDescent="0.15">
      <c r="A403" t="s">
        <v>2</v>
      </c>
      <c r="B403" t="s">
        <v>38</v>
      </c>
      <c r="C403">
        <v>0</v>
      </c>
      <c r="D403" t="s">
        <v>4</v>
      </c>
      <c r="E403">
        <v>2.2173000000000002E-3</v>
      </c>
    </row>
    <row r="404" spans="1:7" x14ac:dyDescent="0.15">
      <c r="A404" t="s">
        <v>2</v>
      </c>
      <c r="B404" t="s">
        <v>38</v>
      </c>
      <c r="C404">
        <v>1</v>
      </c>
      <c r="D404" t="s">
        <v>4</v>
      </c>
      <c r="E404">
        <v>1.5747199999999999E-3</v>
      </c>
    </row>
    <row r="405" spans="1:7" x14ac:dyDescent="0.15">
      <c r="A405" t="s">
        <v>2</v>
      </c>
      <c r="B405" t="s">
        <v>41</v>
      </c>
      <c r="C405" t="s">
        <v>35</v>
      </c>
      <c r="D405" t="s">
        <v>42</v>
      </c>
      <c r="E405" t="s">
        <v>13</v>
      </c>
    </row>
    <row r="406" spans="1:7" x14ac:dyDescent="0.15">
      <c r="A406" t="s">
        <v>2</v>
      </c>
      <c r="B406" t="s">
        <v>43</v>
      </c>
      <c r="C406">
        <v>0.125</v>
      </c>
    </row>
    <row r="407" spans="1:7" x14ac:dyDescent="0.15">
      <c r="A407" t="s">
        <v>2</v>
      </c>
      <c r="B407" t="s">
        <v>44</v>
      </c>
      <c r="C407">
        <v>0.125</v>
      </c>
    </row>
    <row r="408" spans="1:7" x14ac:dyDescent="0.15">
      <c r="A408" t="s">
        <v>2</v>
      </c>
      <c r="B408" t="s">
        <v>45</v>
      </c>
      <c r="C408" t="s">
        <v>46</v>
      </c>
      <c r="D408">
        <v>0.5</v>
      </c>
    </row>
    <row r="409" spans="1:7" x14ac:dyDescent="0.15">
      <c r="A409" t="s">
        <v>2</v>
      </c>
      <c r="B409" t="s">
        <v>41</v>
      </c>
      <c r="C409" t="s">
        <v>35</v>
      </c>
      <c r="D409" t="s">
        <v>47</v>
      </c>
      <c r="E409" t="s">
        <v>13</v>
      </c>
    </row>
    <row r="410" spans="1:7" x14ac:dyDescent="0.15">
      <c r="A410" t="s">
        <v>2</v>
      </c>
      <c r="B410" t="s">
        <v>48</v>
      </c>
      <c r="C410">
        <v>0</v>
      </c>
    </row>
    <row r="411" spans="1:7" x14ac:dyDescent="0.15">
      <c r="A411" t="s">
        <v>2</v>
      </c>
      <c r="B411" t="s">
        <v>4</v>
      </c>
      <c r="C411">
        <v>1.3091000000000001E-3</v>
      </c>
      <c r="D411" t="s">
        <v>49</v>
      </c>
      <c r="E411">
        <v>1.8960100000000001E-3</v>
      </c>
      <c r="F411" t="s">
        <v>50</v>
      </c>
      <c r="G411">
        <v>18</v>
      </c>
    </row>
    <row r="412" spans="1:7" x14ac:dyDescent="0.15">
      <c r="A412" t="s">
        <v>2</v>
      </c>
      <c r="B412" t="s">
        <v>48</v>
      </c>
      <c r="C412">
        <v>1</v>
      </c>
    </row>
    <row r="413" spans="1:7" x14ac:dyDescent="0.15">
      <c r="A413" t="s">
        <v>2</v>
      </c>
      <c r="B413" t="s">
        <v>4</v>
      </c>
      <c r="C413">
        <v>1.3091000000000001E-3</v>
      </c>
      <c r="D413" t="s">
        <v>49</v>
      </c>
      <c r="E413">
        <v>0</v>
      </c>
      <c r="F413" t="s">
        <v>50</v>
      </c>
      <c r="G413">
        <v>-2</v>
      </c>
    </row>
    <row r="414" spans="1:7" x14ac:dyDescent="0.15">
      <c r="A414" t="s">
        <v>2</v>
      </c>
      <c r="B414" t="s">
        <v>3</v>
      </c>
      <c r="C414" t="s">
        <v>51</v>
      </c>
      <c r="D414">
        <v>-1.6363700000000001E-4</v>
      </c>
      <c r="E414">
        <v>1.4672900000000001E-4</v>
      </c>
      <c r="F414">
        <v>-3.2727400000000001E-4</v>
      </c>
      <c r="G414">
        <v>6.3764099999999999E-4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4"/>
  <sheetViews>
    <sheetView zoomScaleNormal="100" workbookViewId="0">
      <selection activeCell="L2" sqref="L2:L21"/>
    </sheetView>
  </sheetViews>
  <sheetFormatPr baseColWidth="10" defaultColWidth="8.83203125" defaultRowHeight="13" x14ac:dyDescent="0.15"/>
  <cols>
    <col min="1" max="1025" width="11.5"/>
  </cols>
  <sheetData>
    <row r="1" spans="1:14" ht="15" x14ac:dyDescent="0.2">
      <c r="A1" s="5" t="s">
        <v>60</v>
      </c>
      <c r="B1" t="s">
        <v>33</v>
      </c>
      <c r="C1" t="s">
        <v>3</v>
      </c>
      <c r="D1">
        <v>0</v>
      </c>
      <c r="I1" t="s">
        <v>37</v>
      </c>
      <c r="J1" t="s">
        <v>1</v>
      </c>
    </row>
    <row r="2" spans="1:14" ht="15" x14ac:dyDescent="0.2">
      <c r="A2" s="5" t="s">
        <v>60</v>
      </c>
      <c r="B2" t="s">
        <v>34</v>
      </c>
      <c r="C2" t="s">
        <v>35</v>
      </c>
      <c r="D2" t="s">
        <v>63</v>
      </c>
      <c r="H2">
        <v>3</v>
      </c>
      <c r="I2">
        <f t="shared" ref="I2:I41" ca="1" si="0">INDIRECT(ADDRESS(H2,5))</f>
        <v>0.75756199999999996</v>
      </c>
      <c r="J2">
        <f>G2*5/20</f>
        <v>0</v>
      </c>
      <c r="K2">
        <v>2</v>
      </c>
      <c r="L2">
        <f t="shared" ref="L2:L41" ca="1" si="1">INDIRECT(ADDRESS(K2,9))</f>
        <v>0.75756199999999996</v>
      </c>
      <c r="M2">
        <f t="shared" ref="M2:M41" ca="1" si="2">INDIRECT(ADDRESS(K2+1,9))</f>
        <v>0.66068000000000005</v>
      </c>
      <c r="N2">
        <f t="shared" ref="N2:N41" ca="1" si="3">(L2+M2)/2</f>
        <v>0.709121</v>
      </c>
    </row>
    <row r="3" spans="1:14" ht="15" x14ac:dyDescent="0.2">
      <c r="A3" s="5" t="s">
        <v>60</v>
      </c>
      <c r="B3" t="s">
        <v>38</v>
      </c>
      <c r="C3">
        <v>0</v>
      </c>
      <c r="D3" t="s">
        <v>4</v>
      </c>
      <c r="E3">
        <v>0.75756199999999996</v>
      </c>
      <c r="H3">
        <v>4</v>
      </c>
      <c r="I3">
        <f t="shared" ca="1" si="0"/>
        <v>0.66068000000000005</v>
      </c>
      <c r="J3">
        <f>J2+5/20</f>
        <v>0.25</v>
      </c>
      <c r="K3">
        <f t="shared" ref="K3:K41" si="4">K2+2</f>
        <v>4</v>
      </c>
      <c r="L3">
        <f t="shared" ca="1" si="1"/>
        <v>0.66015900000000005</v>
      </c>
      <c r="M3">
        <f t="shared" ca="1" si="2"/>
        <v>0.57560999999999996</v>
      </c>
      <c r="N3">
        <f t="shared" ca="1" si="3"/>
        <v>0.61788449999999995</v>
      </c>
    </row>
    <row r="4" spans="1:14" ht="15" x14ac:dyDescent="0.2">
      <c r="A4" s="5" t="s">
        <v>60</v>
      </c>
      <c r="B4" t="s">
        <v>38</v>
      </c>
      <c r="C4">
        <v>1</v>
      </c>
      <c r="D4" t="s">
        <v>4</v>
      </c>
      <c r="E4">
        <v>0.66068000000000005</v>
      </c>
      <c r="H4">
        <v>21</v>
      </c>
      <c r="I4">
        <f t="shared" ca="1" si="0"/>
        <v>0.66015900000000005</v>
      </c>
      <c r="J4">
        <f>J3</f>
        <v>0.25</v>
      </c>
      <c r="K4">
        <f t="shared" si="4"/>
        <v>6</v>
      </c>
      <c r="L4">
        <f t="shared" ca="1" si="1"/>
        <v>0.57515400000000005</v>
      </c>
      <c r="M4">
        <f t="shared" ca="1" si="2"/>
        <v>0.50134999999999996</v>
      </c>
      <c r="N4">
        <f t="shared" ca="1" si="3"/>
        <v>0.53825199999999995</v>
      </c>
    </row>
    <row r="5" spans="1:14" ht="15" x14ac:dyDescent="0.2">
      <c r="A5" s="5" t="s">
        <v>60</v>
      </c>
      <c r="B5" t="s">
        <v>34</v>
      </c>
      <c r="C5" t="s">
        <v>39</v>
      </c>
      <c r="D5" t="s">
        <v>35</v>
      </c>
      <c r="E5" t="s">
        <v>36</v>
      </c>
      <c r="H5">
        <v>22</v>
      </c>
      <c r="I5">
        <f t="shared" ca="1" si="0"/>
        <v>0.57560999999999996</v>
      </c>
      <c r="J5">
        <f>J4+5/20</f>
        <v>0.5</v>
      </c>
      <c r="K5">
        <f t="shared" si="4"/>
        <v>8</v>
      </c>
      <c r="L5">
        <f t="shared" ca="1" si="1"/>
        <v>0.50095199999999995</v>
      </c>
      <c r="M5">
        <f t="shared" ca="1" si="2"/>
        <v>0.43650600000000001</v>
      </c>
      <c r="N5">
        <f t="shared" ca="1" si="3"/>
        <v>0.46872899999999995</v>
      </c>
    </row>
    <row r="6" spans="1:14" ht="15" x14ac:dyDescent="0.2">
      <c r="A6" s="5" t="s">
        <v>60</v>
      </c>
      <c r="B6" t="s">
        <v>40</v>
      </c>
      <c r="C6">
        <v>1</v>
      </c>
      <c r="H6">
        <f>H4+21</f>
        <v>42</v>
      </c>
      <c r="I6">
        <f t="shared" ca="1" si="0"/>
        <v>0.57515400000000005</v>
      </c>
      <c r="J6">
        <f>J5</f>
        <v>0.5</v>
      </c>
      <c r="K6">
        <f t="shared" si="4"/>
        <v>10</v>
      </c>
      <c r="L6">
        <f t="shared" ca="1" si="1"/>
        <v>0.43615900000000002</v>
      </c>
      <c r="M6">
        <f t="shared" ca="1" si="2"/>
        <v>0.37985999999999998</v>
      </c>
      <c r="N6">
        <f t="shared" ca="1" si="3"/>
        <v>0.40800950000000002</v>
      </c>
    </row>
    <row r="7" spans="1:14" ht="15" x14ac:dyDescent="0.2">
      <c r="A7" s="5" t="s">
        <v>60</v>
      </c>
      <c r="B7" t="s">
        <v>38</v>
      </c>
      <c r="C7">
        <v>0</v>
      </c>
      <c r="D7" t="s">
        <v>4</v>
      </c>
      <c r="E7">
        <v>0.66015900000000005</v>
      </c>
      <c r="H7">
        <f>H5+21</f>
        <v>43</v>
      </c>
      <c r="I7">
        <f t="shared" ca="1" si="0"/>
        <v>0.50134999999999996</v>
      </c>
      <c r="J7">
        <f>J6+5/20</f>
        <v>0.75</v>
      </c>
      <c r="K7">
        <f t="shared" si="4"/>
        <v>12</v>
      </c>
      <c r="L7">
        <f t="shared" ca="1" si="1"/>
        <v>0.37955699999999998</v>
      </c>
      <c r="M7">
        <f t="shared" ca="1" si="2"/>
        <v>0.330349</v>
      </c>
      <c r="N7">
        <f t="shared" ca="1" si="3"/>
        <v>0.35495299999999996</v>
      </c>
    </row>
    <row r="8" spans="1:14" ht="15" x14ac:dyDescent="0.2">
      <c r="A8" s="5" t="s">
        <v>60</v>
      </c>
      <c r="B8" t="s">
        <v>38</v>
      </c>
      <c r="C8">
        <v>1</v>
      </c>
      <c r="D8" t="s">
        <v>4</v>
      </c>
      <c r="E8">
        <v>0.57560999999999996</v>
      </c>
      <c r="H8">
        <f t="shared" ref="H8:H41" si="5">H6+21</f>
        <v>63</v>
      </c>
      <c r="I8">
        <f t="shared" ca="1" si="0"/>
        <v>0.50095199999999995</v>
      </c>
      <c r="J8">
        <f>J7</f>
        <v>0.75</v>
      </c>
      <c r="K8">
        <f t="shared" si="4"/>
        <v>14</v>
      </c>
      <c r="L8">
        <f t="shared" ca="1" si="1"/>
        <v>0.33008399999999999</v>
      </c>
      <c r="M8">
        <f t="shared" ca="1" si="2"/>
        <v>0.28704200000000002</v>
      </c>
      <c r="N8">
        <f t="shared" ca="1" si="3"/>
        <v>0.30856300000000003</v>
      </c>
    </row>
    <row r="9" spans="1:14" ht="15" x14ac:dyDescent="0.2">
      <c r="A9" s="5" t="s">
        <v>60</v>
      </c>
      <c r="B9" t="s">
        <v>41</v>
      </c>
      <c r="C9" t="s">
        <v>35</v>
      </c>
      <c r="D9" t="s">
        <v>42</v>
      </c>
      <c r="E9" t="s">
        <v>13</v>
      </c>
      <c r="H9">
        <f t="shared" si="5"/>
        <v>64</v>
      </c>
      <c r="I9">
        <f t="shared" ca="1" si="0"/>
        <v>0.43650600000000001</v>
      </c>
      <c r="J9">
        <f>J8+5/20</f>
        <v>1</v>
      </c>
      <c r="K9">
        <f t="shared" si="4"/>
        <v>16</v>
      </c>
      <c r="L9">
        <f t="shared" ca="1" si="1"/>
        <v>0.28681000000000001</v>
      </c>
      <c r="M9">
        <f t="shared" ca="1" si="2"/>
        <v>0.24912699999999999</v>
      </c>
      <c r="N9">
        <f t="shared" ca="1" si="3"/>
        <v>0.2679685</v>
      </c>
    </row>
    <row r="10" spans="1:14" ht="15" x14ac:dyDescent="0.2">
      <c r="A10" s="5" t="s">
        <v>60</v>
      </c>
      <c r="B10" t="s">
        <v>43</v>
      </c>
      <c r="C10">
        <v>0.125</v>
      </c>
      <c r="H10">
        <f t="shared" si="5"/>
        <v>84</v>
      </c>
      <c r="I10">
        <f t="shared" ca="1" si="0"/>
        <v>0.43615900000000002</v>
      </c>
      <c r="J10">
        <f>J9</f>
        <v>1</v>
      </c>
      <c r="K10">
        <f t="shared" si="4"/>
        <v>18</v>
      </c>
      <c r="L10">
        <f t="shared" ca="1" si="1"/>
        <v>0.24892300000000001</v>
      </c>
      <c r="M10">
        <f t="shared" ca="1" si="2"/>
        <v>0.21589</v>
      </c>
      <c r="N10">
        <f t="shared" ca="1" si="3"/>
        <v>0.23240650000000002</v>
      </c>
    </row>
    <row r="11" spans="1:14" ht="15" x14ac:dyDescent="0.2">
      <c r="A11" s="5" t="s">
        <v>60</v>
      </c>
      <c r="B11" t="s">
        <v>44</v>
      </c>
      <c r="C11">
        <v>0.125</v>
      </c>
      <c r="H11">
        <f t="shared" si="5"/>
        <v>85</v>
      </c>
      <c r="I11">
        <f t="shared" ca="1" si="0"/>
        <v>0.37985999999999998</v>
      </c>
      <c r="J11">
        <f>J10+5/20</f>
        <v>1.25</v>
      </c>
      <c r="K11">
        <f t="shared" si="4"/>
        <v>20</v>
      </c>
      <c r="L11">
        <f t="shared" ca="1" si="1"/>
        <v>0.21571199999999999</v>
      </c>
      <c r="M11">
        <f t="shared" ca="1" si="2"/>
        <v>0.18670800000000001</v>
      </c>
      <c r="N11">
        <f t="shared" ca="1" si="3"/>
        <v>0.20121</v>
      </c>
    </row>
    <row r="12" spans="1:14" ht="15" x14ac:dyDescent="0.2">
      <c r="A12" s="5" t="s">
        <v>60</v>
      </c>
      <c r="B12" t="s">
        <v>45</v>
      </c>
      <c r="C12" t="s">
        <v>46</v>
      </c>
      <c r="D12">
        <v>0.1</v>
      </c>
      <c r="H12">
        <f t="shared" si="5"/>
        <v>105</v>
      </c>
      <c r="I12">
        <f t="shared" ca="1" si="0"/>
        <v>0.37955699999999998</v>
      </c>
      <c r="J12">
        <f>J11</f>
        <v>1.25</v>
      </c>
      <c r="K12">
        <f t="shared" si="4"/>
        <v>22</v>
      </c>
      <c r="L12">
        <f t="shared" ca="1" si="1"/>
        <v>0.18655099999999999</v>
      </c>
      <c r="M12">
        <f t="shared" ca="1" si="2"/>
        <v>0.16103300000000001</v>
      </c>
      <c r="N12">
        <f t="shared" ca="1" si="3"/>
        <v>0.173792</v>
      </c>
    </row>
    <row r="13" spans="1:14" ht="15" x14ac:dyDescent="0.2">
      <c r="A13" s="5" t="s">
        <v>60</v>
      </c>
      <c r="B13" t="s">
        <v>41</v>
      </c>
      <c r="C13" t="s">
        <v>35</v>
      </c>
      <c r="D13" t="s">
        <v>47</v>
      </c>
      <c r="E13" t="s">
        <v>13</v>
      </c>
      <c r="H13">
        <f t="shared" si="5"/>
        <v>106</v>
      </c>
      <c r="I13">
        <f t="shared" ca="1" si="0"/>
        <v>0.330349</v>
      </c>
      <c r="J13">
        <f>J12+5/20</f>
        <v>1.5</v>
      </c>
      <c r="K13">
        <f t="shared" si="4"/>
        <v>24</v>
      </c>
      <c r="L13">
        <f t="shared" ca="1" si="1"/>
        <v>0.16089500000000001</v>
      </c>
      <c r="M13">
        <f t="shared" ca="1" si="2"/>
        <v>0.13838200000000001</v>
      </c>
      <c r="N13">
        <f t="shared" ca="1" si="3"/>
        <v>0.14963850000000001</v>
      </c>
    </row>
    <row r="14" spans="1:14" ht="15" x14ac:dyDescent="0.2">
      <c r="A14" s="5" t="s">
        <v>60</v>
      </c>
      <c r="B14" t="s">
        <v>48</v>
      </c>
      <c r="C14">
        <v>0</v>
      </c>
      <c r="H14">
        <f t="shared" si="5"/>
        <v>126</v>
      </c>
      <c r="I14">
        <f t="shared" ca="1" si="0"/>
        <v>0.33008399999999999</v>
      </c>
      <c r="J14">
        <f>J13</f>
        <v>1.5</v>
      </c>
      <c r="K14">
        <f t="shared" si="4"/>
        <v>26</v>
      </c>
      <c r="L14">
        <f t="shared" ca="1" si="1"/>
        <v>0.13825999999999999</v>
      </c>
      <c r="M14">
        <f t="shared" ca="1" si="2"/>
        <v>0.11833</v>
      </c>
      <c r="N14">
        <f t="shared" ca="1" si="3"/>
        <v>0.12829499999999999</v>
      </c>
    </row>
    <row r="15" spans="1:14" ht="15" x14ac:dyDescent="0.2">
      <c r="A15" s="5" t="s">
        <v>60</v>
      </c>
      <c r="B15" t="s">
        <v>4</v>
      </c>
      <c r="C15">
        <v>0.709121</v>
      </c>
      <c r="D15" t="s">
        <v>49</v>
      </c>
      <c r="E15">
        <v>1</v>
      </c>
      <c r="F15" t="s">
        <v>50</v>
      </c>
      <c r="G15">
        <v>-1</v>
      </c>
      <c r="H15">
        <f t="shared" si="5"/>
        <v>127</v>
      </c>
      <c r="I15">
        <f t="shared" ca="1" si="0"/>
        <v>0.28704200000000002</v>
      </c>
      <c r="J15">
        <f>J14+5/20</f>
        <v>1.75</v>
      </c>
      <c r="K15">
        <f t="shared" si="4"/>
        <v>28</v>
      </c>
      <c r="L15">
        <f t="shared" ca="1" si="1"/>
        <v>0.11822199999999999</v>
      </c>
      <c r="M15">
        <f t="shared" ca="1" si="2"/>
        <v>0.10050099999999999</v>
      </c>
      <c r="N15">
        <f t="shared" ca="1" si="3"/>
        <v>0.1093615</v>
      </c>
    </row>
    <row r="16" spans="1:14" ht="15" x14ac:dyDescent="0.2">
      <c r="A16" s="5" t="s">
        <v>60</v>
      </c>
      <c r="B16" t="s">
        <v>48</v>
      </c>
      <c r="C16">
        <v>1</v>
      </c>
      <c r="H16">
        <f t="shared" si="5"/>
        <v>147</v>
      </c>
      <c r="I16">
        <f t="shared" ca="1" si="0"/>
        <v>0.28681000000000001</v>
      </c>
      <c r="J16">
        <f>J15</f>
        <v>1.75</v>
      </c>
      <c r="K16">
        <f t="shared" si="4"/>
        <v>30</v>
      </c>
      <c r="L16">
        <f t="shared" ca="1" si="1"/>
        <v>0.10040399999999999</v>
      </c>
      <c r="M16">
        <f t="shared" ca="1" si="2"/>
        <v>8.4558800000000003E-2</v>
      </c>
      <c r="N16">
        <f t="shared" ca="1" si="3"/>
        <v>9.2481399999999991E-2</v>
      </c>
    </row>
    <row r="17" spans="1:14" ht="15" x14ac:dyDescent="0.2">
      <c r="A17" s="5" t="s">
        <v>60</v>
      </c>
      <c r="B17" t="s">
        <v>4</v>
      </c>
      <c r="C17">
        <v>0.709121</v>
      </c>
      <c r="D17" t="s">
        <v>49</v>
      </c>
      <c r="E17">
        <v>0.61788399999999999</v>
      </c>
      <c r="F17" t="s">
        <v>50</v>
      </c>
      <c r="G17">
        <v>1</v>
      </c>
      <c r="H17">
        <f t="shared" si="5"/>
        <v>148</v>
      </c>
      <c r="I17">
        <f t="shared" ca="1" si="0"/>
        <v>0.24912699999999999</v>
      </c>
      <c r="J17">
        <f>J16+5/20</f>
        <v>2</v>
      </c>
      <c r="K17">
        <f t="shared" si="4"/>
        <v>32</v>
      </c>
      <c r="L17">
        <f t="shared" ca="1" si="1"/>
        <v>8.4472199999999997E-2</v>
      </c>
      <c r="M17">
        <f t="shared" ca="1" si="2"/>
        <v>7.0205100000000006E-2</v>
      </c>
      <c r="N17">
        <f t="shared" ca="1" si="3"/>
        <v>7.7338650000000009E-2</v>
      </c>
    </row>
    <row r="18" spans="1:14" ht="15" x14ac:dyDescent="0.2">
      <c r="A18" s="5" t="s">
        <v>60</v>
      </c>
      <c r="B18" t="s">
        <v>3</v>
      </c>
      <c r="C18" t="s">
        <v>51</v>
      </c>
      <c r="D18">
        <v>-1.7728000000000001E-2</v>
      </c>
      <c r="E18">
        <v>7.2719699999999998E-2</v>
      </c>
      <c r="F18">
        <v>-2.2809200000000002E-2</v>
      </c>
      <c r="G18">
        <v>0.113257</v>
      </c>
      <c r="H18">
        <f t="shared" si="5"/>
        <v>168</v>
      </c>
      <c r="I18">
        <f t="shared" ca="1" si="0"/>
        <v>0.24892300000000001</v>
      </c>
      <c r="J18">
        <f>J17</f>
        <v>2</v>
      </c>
      <c r="K18">
        <f t="shared" si="4"/>
        <v>34</v>
      </c>
      <c r="L18">
        <f t="shared" ca="1" si="1"/>
        <v>7.0126800000000003E-2</v>
      </c>
      <c r="M18">
        <f t="shared" ca="1" si="2"/>
        <v>5.7169900000000003E-2</v>
      </c>
      <c r="N18">
        <f t="shared" ca="1" si="3"/>
        <v>6.3648350000000006E-2</v>
      </c>
    </row>
    <row r="19" spans="1:14" ht="15" x14ac:dyDescent="0.2">
      <c r="A19" s="5" t="s">
        <v>60</v>
      </c>
      <c r="B19" t="s">
        <v>33</v>
      </c>
      <c r="C19" t="s">
        <v>3</v>
      </c>
      <c r="D19">
        <v>1</v>
      </c>
      <c r="H19">
        <f t="shared" si="5"/>
        <v>169</v>
      </c>
      <c r="I19">
        <f t="shared" ca="1" si="0"/>
        <v>0.21589</v>
      </c>
      <c r="J19">
        <f>J18+5/20</f>
        <v>2.25</v>
      </c>
      <c r="K19">
        <f t="shared" si="4"/>
        <v>36</v>
      </c>
      <c r="L19">
        <f t="shared" ca="1" si="1"/>
        <v>5.7098400000000001E-2</v>
      </c>
      <c r="M19">
        <f t="shared" ca="1" si="2"/>
        <v>4.5208400000000003E-2</v>
      </c>
      <c r="N19">
        <f t="shared" ca="1" si="3"/>
        <v>5.1153400000000002E-2</v>
      </c>
    </row>
    <row r="20" spans="1:14" ht="15" x14ac:dyDescent="0.2">
      <c r="A20" s="5" t="s">
        <v>60</v>
      </c>
      <c r="B20" t="s">
        <v>34</v>
      </c>
      <c r="C20" t="s">
        <v>35</v>
      </c>
      <c r="D20" t="s">
        <v>63</v>
      </c>
      <c r="H20">
        <f t="shared" si="5"/>
        <v>189</v>
      </c>
      <c r="I20">
        <f t="shared" ca="1" si="0"/>
        <v>0.21571199999999999</v>
      </c>
      <c r="J20">
        <f>J19</f>
        <v>2.25</v>
      </c>
      <c r="K20">
        <f t="shared" si="4"/>
        <v>38</v>
      </c>
      <c r="L20">
        <f t="shared" ca="1" si="1"/>
        <v>4.5142399999999999E-2</v>
      </c>
      <c r="M20">
        <f t="shared" ca="1" si="2"/>
        <v>3.4096000000000001E-2</v>
      </c>
      <c r="N20">
        <f t="shared" ca="1" si="3"/>
        <v>3.96192E-2</v>
      </c>
    </row>
    <row r="21" spans="1:14" ht="15" x14ac:dyDescent="0.2">
      <c r="A21" s="5" t="s">
        <v>60</v>
      </c>
      <c r="B21" t="s">
        <v>38</v>
      </c>
      <c r="C21">
        <v>0</v>
      </c>
      <c r="D21" t="s">
        <v>4</v>
      </c>
      <c r="E21">
        <v>0.66015900000000005</v>
      </c>
      <c r="H21">
        <f t="shared" si="5"/>
        <v>190</v>
      </c>
      <c r="I21">
        <f t="shared" ca="1" si="0"/>
        <v>0.18670800000000001</v>
      </c>
      <c r="J21">
        <f>J20+5/20</f>
        <v>2.5</v>
      </c>
      <c r="K21">
        <f t="shared" si="4"/>
        <v>40</v>
      </c>
      <c r="L21">
        <f t="shared" ca="1" si="1"/>
        <v>3.4034300000000003E-2</v>
      </c>
      <c r="M21">
        <f t="shared" ca="1" si="2"/>
        <v>2.3623999999999999E-2</v>
      </c>
      <c r="N21">
        <f t="shared" ca="1" si="3"/>
        <v>2.8829150000000001E-2</v>
      </c>
    </row>
    <row r="22" spans="1:14" ht="15" x14ac:dyDescent="0.2">
      <c r="A22" s="5" t="s">
        <v>60</v>
      </c>
      <c r="B22" t="s">
        <v>38</v>
      </c>
      <c r="C22">
        <v>1</v>
      </c>
      <c r="D22" t="s">
        <v>4</v>
      </c>
      <c r="E22">
        <v>0.57560999999999996</v>
      </c>
      <c r="H22">
        <f t="shared" si="5"/>
        <v>210</v>
      </c>
      <c r="I22">
        <f t="shared" ca="1" si="0"/>
        <v>0.18655099999999999</v>
      </c>
      <c r="J22">
        <f>J21</f>
        <v>2.5</v>
      </c>
      <c r="K22">
        <f t="shared" si="4"/>
        <v>42</v>
      </c>
      <c r="L22">
        <f t="shared" ca="1" si="1"/>
        <v>0</v>
      </c>
      <c r="M22">
        <f t="shared" ca="1" si="2"/>
        <v>0</v>
      </c>
      <c r="N22">
        <f t="shared" ca="1" si="3"/>
        <v>0</v>
      </c>
    </row>
    <row r="23" spans="1:14" ht="15" x14ac:dyDescent="0.2">
      <c r="A23" s="5" t="s">
        <v>60</v>
      </c>
      <c r="B23" t="s">
        <v>34</v>
      </c>
      <c r="C23" t="s">
        <v>39</v>
      </c>
      <c r="D23" t="s">
        <v>35</v>
      </c>
      <c r="E23" t="s">
        <v>36</v>
      </c>
      <c r="H23">
        <f t="shared" si="5"/>
        <v>211</v>
      </c>
      <c r="I23">
        <f t="shared" ca="1" si="0"/>
        <v>0.16103300000000001</v>
      </c>
      <c r="J23">
        <f>J22+5/20</f>
        <v>2.75</v>
      </c>
      <c r="K23">
        <f t="shared" si="4"/>
        <v>44</v>
      </c>
      <c r="L23">
        <f t="shared" ca="1" si="1"/>
        <v>0</v>
      </c>
      <c r="M23">
        <f t="shared" ca="1" si="2"/>
        <v>0</v>
      </c>
      <c r="N23">
        <f t="shared" ca="1" si="3"/>
        <v>0</v>
      </c>
    </row>
    <row r="24" spans="1:14" ht="15" x14ac:dyDescent="0.2">
      <c r="A24" s="5" t="s">
        <v>60</v>
      </c>
      <c r="B24" t="s">
        <v>40</v>
      </c>
      <c r="C24">
        <v>0</v>
      </c>
      <c r="H24">
        <f t="shared" si="5"/>
        <v>231</v>
      </c>
      <c r="I24">
        <f t="shared" ca="1" si="0"/>
        <v>0.16089500000000001</v>
      </c>
      <c r="J24">
        <f>J23</f>
        <v>2.75</v>
      </c>
      <c r="K24">
        <f t="shared" si="4"/>
        <v>46</v>
      </c>
      <c r="L24">
        <f t="shared" ca="1" si="1"/>
        <v>0</v>
      </c>
      <c r="M24">
        <f t="shared" ca="1" si="2"/>
        <v>0</v>
      </c>
      <c r="N24">
        <f t="shared" ca="1" si="3"/>
        <v>0</v>
      </c>
    </row>
    <row r="25" spans="1:14" ht="15" x14ac:dyDescent="0.2">
      <c r="A25" s="5" t="s">
        <v>60</v>
      </c>
      <c r="B25" t="s">
        <v>38</v>
      </c>
      <c r="C25">
        <v>0</v>
      </c>
      <c r="D25" t="s">
        <v>4</v>
      </c>
      <c r="E25">
        <v>0.75756199999999996</v>
      </c>
      <c r="H25">
        <f t="shared" si="5"/>
        <v>232</v>
      </c>
      <c r="I25">
        <f t="shared" ca="1" si="0"/>
        <v>0.13838200000000001</v>
      </c>
      <c r="J25">
        <f>J24+5/20</f>
        <v>3</v>
      </c>
      <c r="K25">
        <f t="shared" si="4"/>
        <v>48</v>
      </c>
      <c r="L25">
        <f t="shared" ca="1" si="1"/>
        <v>0</v>
      </c>
      <c r="M25">
        <f t="shared" ca="1" si="2"/>
        <v>0</v>
      </c>
      <c r="N25">
        <f t="shared" ca="1" si="3"/>
        <v>0</v>
      </c>
    </row>
    <row r="26" spans="1:14" ht="15" x14ac:dyDescent="0.2">
      <c r="A26" s="5" t="s">
        <v>60</v>
      </c>
      <c r="B26" t="s">
        <v>38</v>
      </c>
      <c r="C26">
        <v>1</v>
      </c>
      <c r="D26" t="s">
        <v>4</v>
      </c>
      <c r="E26">
        <v>0.66068000000000005</v>
      </c>
      <c r="H26">
        <f t="shared" si="5"/>
        <v>252</v>
      </c>
      <c r="I26">
        <f t="shared" ca="1" si="0"/>
        <v>0.13825999999999999</v>
      </c>
      <c r="J26">
        <f>J25</f>
        <v>3</v>
      </c>
      <c r="K26">
        <f t="shared" si="4"/>
        <v>50</v>
      </c>
      <c r="L26">
        <f t="shared" ca="1" si="1"/>
        <v>0</v>
      </c>
      <c r="M26">
        <f t="shared" ca="1" si="2"/>
        <v>0</v>
      </c>
      <c r="N26">
        <f t="shared" ca="1" si="3"/>
        <v>0</v>
      </c>
    </row>
    <row r="27" spans="1:14" ht="15" x14ac:dyDescent="0.2">
      <c r="A27" s="5" t="s">
        <v>60</v>
      </c>
      <c r="B27" t="s">
        <v>40</v>
      </c>
      <c r="C27">
        <v>2</v>
      </c>
      <c r="H27">
        <f t="shared" si="5"/>
        <v>253</v>
      </c>
      <c r="I27">
        <f t="shared" ca="1" si="0"/>
        <v>0.11833</v>
      </c>
      <c r="J27">
        <f>J26+5/20</f>
        <v>3.25</v>
      </c>
      <c r="K27">
        <f t="shared" si="4"/>
        <v>52</v>
      </c>
      <c r="L27">
        <f t="shared" ca="1" si="1"/>
        <v>0</v>
      </c>
      <c r="M27">
        <f t="shared" ca="1" si="2"/>
        <v>0</v>
      </c>
      <c r="N27">
        <f t="shared" ca="1" si="3"/>
        <v>0</v>
      </c>
    </row>
    <row r="28" spans="1:14" ht="15" x14ac:dyDescent="0.2">
      <c r="A28" s="5" t="s">
        <v>60</v>
      </c>
      <c r="B28" t="s">
        <v>38</v>
      </c>
      <c r="C28">
        <v>0</v>
      </c>
      <c r="D28" t="s">
        <v>4</v>
      </c>
      <c r="E28">
        <v>0.57515400000000005</v>
      </c>
      <c r="H28">
        <f t="shared" si="5"/>
        <v>273</v>
      </c>
      <c r="I28">
        <f t="shared" ca="1" si="0"/>
        <v>0.11822199999999999</v>
      </c>
      <c r="J28">
        <f>J27</f>
        <v>3.25</v>
      </c>
      <c r="K28">
        <f t="shared" si="4"/>
        <v>54</v>
      </c>
      <c r="L28">
        <f t="shared" ca="1" si="1"/>
        <v>0</v>
      </c>
      <c r="M28">
        <f t="shared" ca="1" si="2"/>
        <v>0</v>
      </c>
      <c r="N28">
        <f t="shared" ca="1" si="3"/>
        <v>0</v>
      </c>
    </row>
    <row r="29" spans="1:14" ht="15" x14ac:dyDescent="0.2">
      <c r="A29" s="5" t="s">
        <v>60</v>
      </c>
      <c r="B29" t="s">
        <v>38</v>
      </c>
      <c r="C29">
        <v>1</v>
      </c>
      <c r="D29" t="s">
        <v>4</v>
      </c>
      <c r="E29">
        <v>0.50134999999999996</v>
      </c>
      <c r="H29">
        <f t="shared" si="5"/>
        <v>274</v>
      </c>
      <c r="I29">
        <f t="shared" ca="1" si="0"/>
        <v>0.10050099999999999</v>
      </c>
      <c r="J29">
        <f>J28+5/20</f>
        <v>3.5</v>
      </c>
      <c r="K29">
        <f t="shared" si="4"/>
        <v>56</v>
      </c>
      <c r="L29">
        <f t="shared" ca="1" si="1"/>
        <v>0</v>
      </c>
      <c r="M29">
        <f t="shared" ca="1" si="2"/>
        <v>0</v>
      </c>
      <c r="N29">
        <f t="shared" ca="1" si="3"/>
        <v>0</v>
      </c>
    </row>
    <row r="30" spans="1:14" ht="15" x14ac:dyDescent="0.2">
      <c r="A30" s="5" t="s">
        <v>60</v>
      </c>
      <c r="B30" t="s">
        <v>41</v>
      </c>
      <c r="C30" t="s">
        <v>35</v>
      </c>
      <c r="D30" t="s">
        <v>42</v>
      </c>
      <c r="E30" t="s">
        <v>13</v>
      </c>
      <c r="H30">
        <f t="shared" si="5"/>
        <v>294</v>
      </c>
      <c r="I30">
        <f t="shared" ca="1" si="0"/>
        <v>0.10040399999999999</v>
      </c>
      <c r="J30">
        <f>J29</f>
        <v>3.5</v>
      </c>
      <c r="K30">
        <f t="shared" si="4"/>
        <v>58</v>
      </c>
      <c r="L30">
        <f t="shared" ca="1" si="1"/>
        <v>0</v>
      </c>
      <c r="M30">
        <f t="shared" ca="1" si="2"/>
        <v>0</v>
      </c>
      <c r="N30">
        <f t="shared" ca="1" si="3"/>
        <v>0</v>
      </c>
    </row>
    <row r="31" spans="1:14" ht="15" x14ac:dyDescent="0.2">
      <c r="A31" s="5" t="s">
        <v>60</v>
      </c>
      <c r="B31" t="s">
        <v>43</v>
      </c>
      <c r="C31">
        <v>0.125</v>
      </c>
      <c r="H31">
        <f t="shared" si="5"/>
        <v>295</v>
      </c>
      <c r="I31">
        <f t="shared" ca="1" si="0"/>
        <v>8.4558800000000003E-2</v>
      </c>
      <c r="J31">
        <f>J30+5/20</f>
        <v>3.75</v>
      </c>
      <c r="K31">
        <f t="shared" si="4"/>
        <v>60</v>
      </c>
      <c r="L31">
        <f t="shared" ca="1" si="1"/>
        <v>0</v>
      </c>
      <c r="M31">
        <f t="shared" ca="1" si="2"/>
        <v>0</v>
      </c>
      <c r="N31">
        <f t="shared" ca="1" si="3"/>
        <v>0</v>
      </c>
    </row>
    <row r="32" spans="1:14" ht="15" x14ac:dyDescent="0.2">
      <c r="A32" s="5" t="s">
        <v>60</v>
      </c>
      <c r="B32" t="s">
        <v>44</v>
      </c>
      <c r="C32">
        <v>0.125</v>
      </c>
      <c r="H32">
        <f t="shared" si="5"/>
        <v>315</v>
      </c>
      <c r="I32">
        <f t="shared" ca="1" si="0"/>
        <v>8.4472199999999997E-2</v>
      </c>
      <c r="J32">
        <f>J31</f>
        <v>3.75</v>
      </c>
      <c r="K32">
        <f t="shared" si="4"/>
        <v>62</v>
      </c>
      <c r="L32">
        <f t="shared" ca="1" si="1"/>
        <v>0</v>
      </c>
      <c r="M32">
        <f t="shared" ca="1" si="2"/>
        <v>0</v>
      </c>
      <c r="N32">
        <f t="shared" ca="1" si="3"/>
        <v>0</v>
      </c>
    </row>
    <row r="33" spans="1:14" ht="15" x14ac:dyDescent="0.2">
      <c r="A33" s="5" t="s">
        <v>60</v>
      </c>
      <c r="B33" t="s">
        <v>45</v>
      </c>
      <c r="C33" t="s">
        <v>46</v>
      </c>
      <c r="D33">
        <v>0.1</v>
      </c>
      <c r="H33">
        <f t="shared" si="5"/>
        <v>316</v>
      </c>
      <c r="I33">
        <f t="shared" ca="1" si="0"/>
        <v>7.0205100000000006E-2</v>
      </c>
      <c r="J33">
        <f>J32+5/20</f>
        <v>4</v>
      </c>
      <c r="K33">
        <f t="shared" si="4"/>
        <v>64</v>
      </c>
      <c r="L33">
        <f t="shared" ca="1" si="1"/>
        <v>0</v>
      </c>
      <c r="M33">
        <f t="shared" ca="1" si="2"/>
        <v>0</v>
      </c>
      <c r="N33">
        <f t="shared" ca="1" si="3"/>
        <v>0</v>
      </c>
    </row>
    <row r="34" spans="1:14" ht="15" x14ac:dyDescent="0.2">
      <c r="A34" s="5" t="s">
        <v>60</v>
      </c>
      <c r="B34" t="s">
        <v>41</v>
      </c>
      <c r="C34" t="s">
        <v>35</v>
      </c>
      <c r="D34" t="s">
        <v>47</v>
      </c>
      <c r="E34" t="s">
        <v>13</v>
      </c>
      <c r="H34">
        <f t="shared" si="5"/>
        <v>336</v>
      </c>
      <c r="I34">
        <f t="shared" ca="1" si="0"/>
        <v>7.0126800000000003E-2</v>
      </c>
      <c r="J34">
        <f>J33</f>
        <v>4</v>
      </c>
      <c r="K34">
        <f t="shared" si="4"/>
        <v>66</v>
      </c>
      <c r="L34">
        <f t="shared" ca="1" si="1"/>
        <v>0</v>
      </c>
      <c r="M34">
        <f t="shared" ca="1" si="2"/>
        <v>0</v>
      </c>
      <c r="N34">
        <f t="shared" ca="1" si="3"/>
        <v>0</v>
      </c>
    </row>
    <row r="35" spans="1:14" ht="15" x14ac:dyDescent="0.2">
      <c r="A35" s="5" t="s">
        <v>60</v>
      </c>
      <c r="B35" t="s">
        <v>48</v>
      </c>
      <c r="C35">
        <v>0</v>
      </c>
      <c r="H35">
        <f t="shared" si="5"/>
        <v>337</v>
      </c>
      <c r="I35">
        <f t="shared" ca="1" si="0"/>
        <v>5.7169900000000003E-2</v>
      </c>
      <c r="J35">
        <f>J34+5/20</f>
        <v>4.25</v>
      </c>
      <c r="K35">
        <f t="shared" si="4"/>
        <v>68</v>
      </c>
      <c r="L35">
        <f t="shared" ca="1" si="1"/>
        <v>0</v>
      </c>
      <c r="M35">
        <f t="shared" ca="1" si="2"/>
        <v>0</v>
      </c>
      <c r="N35">
        <f t="shared" ca="1" si="3"/>
        <v>0</v>
      </c>
    </row>
    <row r="36" spans="1:14" ht="15" x14ac:dyDescent="0.2">
      <c r="A36" s="5" t="s">
        <v>60</v>
      </c>
      <c r="B36" t="s">
        <v>4</v>
      </c>
      <c r="C36">
        <v>0.61788399999999999</v>
      </c>
      <c r="D36" t="s">
        <v>49</v>
      </c>
      <c r="E36">
        <v>0.709121</v>
      </c>
      <c r="F36" t="s">
        <v>50</v>
      </c>
      <c r="G36">
        <v>0</v>
      </c>
      <c r="H36">
        <f t="shared" si="5"/>
        <v>357</v>
      </c>
      <c r="I36">
        <f t="shared" ca="1" si="0"/>
        <v>5.7098400000000001E-2</v>
      </c>
      <c r="J36">
        <f>J35</f>
        <v>4.25</v>
      </c>
      <c r="K36">
        <f t="shared" si="4"/>
        <v>70</v>
      </c>
      <c r="L36">
        <f t="shared" ca="1" si="1"/>
        <v>0</v>
      </c>
      <c r="M36">
        <f t="shared" ca="1" si="2"/>
        <v>0</v>
      </c>
      <c r="N36">
        <f t="shared" ca="1" si="3"/>
        <v>0</v>
      </c>
    </row>
    <row r="37" spans="1:14" ht="15" x14ac:dyDescent="0.2">
      <c r="A37" s="5" t="s">
        <v>60</v>
      </c>
      <c r="B37" t="s">
        <v>48</v>
      </c>
      <c r="C37">
        <v>1</v>
      </c>
      <c r="H37">
        <f t="shared" si="5"/>
        <v>358</v>
      </c>
      <c r="I37">
        <f t="shared" ca="1" si="0"/>
        <v>4.5208400000000003E-2</v>
      </c>
      <c r="J37">
        <f>J36+5/20</f>
        <v>4.5</v>
      </c>
      <c r="K37">
        <f t="shared" si="4"/>
        <v>72</v>
      </c>
      <c r="L37">
        <f t="shared" ca="1" si="1"/>
        <v>0</v>
      </c>
      <c r="M37">
        <f t="shared" ca="1" si="2"/>
        <v>0</v>
      </c>
      <c r="N37">
        <f t="shared" ca="1" si="3"/>
        <v>0</v>
      </c>
    </row>
    <row r="38" spans="1:14" ht="15" x14ac:dyDescent="0.2">
      <c r="A38" s="5" t="s">
        <v>60</v>
      </c>
      <c r="B38" t="s">
        <v>4</v>
      </c>
      <c r="C38">
        <v>0.61788399999999999</v>
      </c>
      <c r="D38" t="s">
        <v>49</v>
      </c>
      <c r="E38">
        <v>0.53825199999999995</v>
      </c>
      <c r="F38" t="s">
        <v>50</v>
      </c>
      <c r="G38">
        <v>2</v>
      </c>
      <c r="H38">
        <f t="shared" si="5"/>
        <v>378</v>
      </c>
      <c r="I38">
        <f t="shared" ca="1" si="0"/>
        <v>4.5142399999999999E-2</v>
      </c>
      <c r="J38">
        <f>J37</f>
        <v>4.5</v>
      </c>
      <c r="K38">
        <f t="shared" si="4"/>
        <v>74</v>
      </c>
      <c r="L38">
        <f t="shared" ca="1" si="1"/>
        <v>0</v>
      </c>
      <c r="M38">
        <f t="shared" ca="1" si="2"/>
        <v>0</v>
      </c>
      <c r="N38">
        <f t="shared" ca="1" si="3"/>
        <v>0</v>
      </c>
    </row>
    <row r="39" spans="1:14" ht="15" x14ac:dyDescent="0.2">
      <c r="A39" s="5" t="s">
        <v>60</v>
      </c>
      <c r="B39" t="s">
        <v>3</v>
      </c>
      <c r="C39" t="s">
        <v>51</v>
      </c>
      <c r="D39">
        <v>-1.54471E-2</v>
      </c>
      <c r="E39">
        <v>2.2809200000000002E-2</v>
      </c>
      <c r="F39">
        <v>-1.9907999999999999E-2</v>
      </c>
      <c r="G39">
        <v>5.8164399999999998E-2</v>
      </c>
      <c r="H39">
        <f t="shared" si="5"/>
        <v>379</v>
      </c>
      <c r="I39">
        <f t="shared" ca="1" si="0"/>
        <v>3.4096000000000001E-2</v>
      </c>
      <c r="J39">
        <f>J38+5/20</f>
        <v>4.75</v>
      </c>
      <c r="K39">
        <f t="shared" si="4"/>
        <v>76</v>
      </c>
      <c r="L39">
        <f t="shared" ca="1" si="1"/>
        <v>0</v>
      </c>
      <c r="M39">
        <f t="shared" ca="1" si="2"/>
        <v>0</v>
      </c>
      <c r="N39">
        <f t="shared" ca="1" si="3"/>
        <v>0</v>
      </c>
    </row>
    <row r="40" spans="1:14" ht="15" x14ac:dyDescent="0.2">
      <c r="A40" s="5" t="s">
        <v>60</v>
      </c>
      <c r="B40" t="s">
        <v>33</v>
      </c>
      <c r="C40" t="s">
        <v>3</v>
      </c>
      <c r="D40">
        <v>2</v>
      </c>
      <c r="H40">
        <f t="shared" si="5"/>
        <v>399</v>
      </c>
      <c r="I40">
        <f t="shared" ca="1" si="0"/>
        <v>3.4034300000000003E-2</v>
      </c>
      <c r="J40">
        <f>J39</f>
        <v>4.75</v>
      </c>
      <c r="K40">
        <f t="shared" si="4"/>
        <v>78</v>
      </c>
      <c r="L40">
        <f t="shared" ca="1" si="1"/>
        <v>0</v>
      </c>
      <c r="M40">
        <f t="shared" ca="1" si="2"/>
        <v>0</v>
      </c>
      <c r="N40">
        <f t="shared" ca="1" si="3"/>
        <v>0</v>
      </c>
    </row>
    <row r="41" spans="1:14" ht="15" x14ac:dyDescent="0.2">
      <c r="A41" s="5" t="s">
        <v>60</v>
      </c>
      <c r="B41" t="s">
        <v>34</v>
      </c>
      <c r="C41" t="s">
        <v>35</v>
      </c>
      <c r="D41" t="s">
        <v>63</v>
      </c>
      <c r="H41">
        <f t="shared" si="5"/>
        <v>400</v>
      </c>
      <c r="I41">
        <f t="shared" ca="1" si="0"/>
        <v>2.3623999999999999E-2</v>
      </c>
      <c r="J41">
        <f>J40+5/20</f>
        <v>5</v>
      </c>
      <c r="K41">
        <f t="shared" si="4"/>
        <v>80</v>
      </c>
      <c r="L41">
        <f t="shared" ca="1" si="1"/>
        <v>0</v>
      </c>
      <c r="M41">
        <f t="shared" ca="1" si="2"/>
        <v>0</v>
      </c>
      <c r="N41">
        <f t="shared" ca="1" si="3"/>
        <v>0</v>
      </c>
    </row>
    <row r="42" spans="1:14" ht="15" x14ac:dyDescent="0.2">
      <c r="A42" s="5" t="s">
        <v>60</v>
      </c>
      <c r="B42" t="s">
        <v>38</v>
      </c>
      <c r="C42">
        <v>0</v>
      </c>
      <c r="D42" t="s">
        <v>4</v>
      </c>
      <c r="E42">
        <v>0.57515400000000005</v>
      </c>
    </row>
    <row r="43" spans="1:14" ht="15" x14ac:dyDescent="0.2">
      <c r="A43" s="5" t="s">
        <v>60</v>
      </c>
      <c r="B43" t="s">
        <v>38</v>
      </c>
      <c r="C43">
        <v>1</v>
      </c>
      <c r="D43" t="s">
        <v>4</v>
      </c>
      <c r="E43">
        <v>0.50134999999999996</v>
      </c>
    </row>
    <row r="44" spans="1:14" ht="15" x14ac:dyDescent="0.2">
      <c r="A44" s="5" t="s">
        <v>60</v>
      </c>
      <c r="B44" t="s">
        <v>34</v>
      </c>
      <c r="C44" t="s">
        <v>39</v>
      </c>
      <c r="D44" t="s">
        <v>35</v>
      </c>
      <c r="E44" t="s">
        <v>36</v>
      </c>
    </row>
    <row r="45" spans="1:14" ht="15" x14ac:dyDescent="0.2">
      <c r="A45" s="5" t="s">
        <v>60</v>
      </c>
      <c r="B45" t="s">
        <v>40</v>
      </c>
      <c r="C45">
        <v>1</v>
      </c>
    </row>
    <row r="46" spans="1:14" ht="15" x14ac:dyDescent="0.2">
      <c r="A46" s="5" t="s">
        <v>60</v>
      </c>
      <c r="B46" t="s">
        <v>38</v>
      </c>
      <c r="C46">
        <v>0</v>
      </c>
      <c r="D46" t="s">
        <v>4</v>
      </c>
      <c r="E46">
        <v>0.66015900000000005</v>
      </c>
    </row>
    <row r="47" spans="1:14" ht="15" x14ac:dyDescent="0.2">
      <c r="A47" s="5" t="s">
        <v>60</v>
      </c>
      <c r="B47" t="s">
        <v>38</v>
      </c>
      <c r="C47">
        <v>1</v>
      </c>
      <c r="D47" t="s">
        <v>4</v>
      </c>
      <c r="E47">
        <v>0.57560999999999996</v>
      </c>
    </row>
    <row r="48" spans="1:14" ht="15" x14ac:dyDescent="0.2">
      <c r="A48" s="5" t="s">
        <v>60</v>
      </c>
      <c r="B48" t="s">
        <v>40</v>
      </c>
      <c r="C48">
        <v>3</v>
      </c>
    </row>
    <row r="49" spans="1:7" ht="15" x14ac:dyDescent="0.2">
      <c r="A49" s="5" t="s">
        <v>60</v>
      </c>
      <c r="B49" t="s">
        <v>38</v>
      </c>
      <c r="C49">
        <v>0</v>
      </c>
      <c r="D49" t="s">
        <v>4</v>
      </c>
      <c r="E49">
        <v>0.50095199999999995</v>
      </c>
    </row>
    <row r="50" spans="1:7" ht="15" x14ac:dyDescent="0.2">
      <c r="A50" s="5" t="s">
        <v>60</v>
      </c>
      <c r="B50" t="s">
        <v>38</v>
      </c>
      <c r="C50">
        <v>1</v>
      </c>
      <c r="D50" t="s">
        <v>4</v>
      </c>
      <c r="E50">
        <v>0.43650600000000001</v>
      </c>
    </row>
    <row r="51" spans="1:7" ht="15" x14ac:dyDescent="0.2">
      <c r="A51" s="5" t="s">
        <v>60</v>
      </c>
      <c r="B51" t="s">
        <v>41</v>
      </c>
      <c r="C51" t="s">
        <v>35</v>
      </c>
      <c r="D51" t="s">
        <v>42</v>
      </c>
      <c r="E51" t="s">
        <v>13</v>
      </c>
    </row>
    <row r="52" spans="1:7" ht="15" x14ac:dyDescent="0.2">
      <c r="A52" s="5" t="s">
        <v>60</v>
      </c>
      <c r="B52" t="s">
        <v>43</v>
      </c>
      <c r="C52">
        <v>0.125</v>
      </c>
    </row>
    <row r="53" spans="1:7" ht="15" x14ac:dyDescent="0.2">
      <c r="A53" s="5" t="s">
        <v>60</v>
      </c>
      <c r="B53" t="s">
        <v>44</v>
      </c>
      <c r="C53">
        <v>0.125</v>
      </c>
    </row>
    <row r="54" spans="1:7" ht="15" x14ac:dyDescent="0.2">
      <c r="A54" s="5" t="s">
        <v>60</v>
      </c>
      <c r="B54" t="s">
        <v>45</v>
      </c>
      <c r="C54" t="s">
        <v>46</v>
      </c>
      <c r="D54">
        <v>0.1</v>
      </c>
    </row>
    <row r="55" spans="1:7" ht="15" x14ac:dyDescent="0.2">
      <c r="A55" s="5" t="s">
        <v>60</v>
      </c>
      <c r="B55" t="s">
        <v>41</v>
      </c>
      <c r="C55" t="s">
        <v>35</v>
      </c>
      <c r="D55" t="s">
        <v>47</v>
      </c>
      <c r="E55" t="s">
        <v>13</v>
      </c>
    </row>
    <row r="56" spans="1:7" ht="15" x14ac:dyDescent="0.2">
      <c r="A56" s="5" t="s">
        <v>60</v>
      </c>
      <c r="B56" t="s">
        <v>48</v>
      </c>
      <c r="C56">
        <v>0</v>
      </c>
    </row>
    <row r="57" spans="1:7" ht="15" x14ac:dyDescent="0.2">
      <c r="A57" s="5" t="s">
        <v>60</v>
      </c>
      <c r="B57" t="s">
        <v>4</v>
      </c>
      <c r="C57">
        <v>0.53825199999999995</v>
      </c>
      <c r="D57" t="s">
        <v>49</v>
      </c>
      <c r="E57">
        <v>0.61788399999999999</v>
      </c>
      <c r="F57" t="s">
        <v>50</v>
      </c>
      <c r="G57">
        <v>1</v>
      </c>
    </row>
    <row r="58" spans="1:7" ht="15" x14ac:dyDescent="0.2">
      <c r="A58" s="5" t="s">
        <v>60</v>
      </c>
      <c r="B58" t="s">
        <v>48</v>
      </c>
      <c r="C58">
        <v>1</v>
      </c>
    </row>
    <row r="59" spans="1:7" ht="15" x14ac:dyDescent="0.2">
      <c r="A59" s="5" t="s">
        <v>60</v>
      </c>
      <c r="B59" t="s">
        <v>4</v>
      </c>
      <c r="C59">
        <v>0.53825199999999995</v>
      </c>
      <c r="D59" t="s">
        <v>49</v>
      </c>
      <c r="E59">
        <v>0.46872900000000001</v>
      </c>
      <c r="F59" t="s">
        <v>50</v>
      </c>
      <c r="G59">
        <v>3</v>
      </c>
    </row>
    <row r="60" spans="1:7" ht="15" x14ac:dyDescent="0.2">
      <c r="A60" s="5" t="s">
        <v>60</v>
      </c>
      <c r="B60" t="s">
        <v>3</v>
      </c>
      <c r="C60" t="s">
        <v>51</v>
      </c>
      <c r="D60">
        <v>-1.3456299999999999E-2</v>
      </c>
      <c r="E60">
        <v>1.9907999999999999E-2</v>
      </c>
      <c r="F60">
        <v>-1.7380699999999999E-2</v>
      </c>
      <c r="G60">
        <v>5.0745100000000001E-2</v>
      </c>
    </row>
    <row r="61" spans="1:7" ht="15" x14ac:dyDescent="0.2">
      <c r="A61" s="5" t="s">
        <v>60</v>
      </c>
      <c r="B61" t="s">
        <v>33</v>
      </c>
      <c r="C61" t="s">
        <v>3</v>
      </c>
      <c r="D61">
        <v>3</v>
      </c>
    </row>
    <row r="62" spans="1:7" ht="15" x14ac:dyDescent="0.2">
      <c r="A62" s="5" t="s">
        <v>60</v>
      </c>
      <c r="B62" t="s">
        <v>34</v>
      </c>
      <c r="C62" t="s">
        <v>35</v>
      </c>
      <c r="D62" t="s">
        <v>63</v>
      </c>
    </row>
    <row r="63" spans="1:7" ht="15" x14ac:dyDescent="0.2">
      <c r="A63" s="5" t="s">
        <v>60</v>
      </c>
      <c r="B63" t="s">
        <v>38</v>
      </c>
      <c r="C63">
        <v>0</v>
      </c>
      <c r="D63" t="s">
        <v>4</v>
      </c>
      <c r="E63">
        <v>0.50095199999999995</v>
      </c>
    </row>
    <row r="64" spans="1:7" ht="15" x14ac:dyDescent="0.2">
      <c r="A64" s="5" t="s">
        <v>60</v>
      </c>
      <c r="B64" t="s">
        <v>38</v>
      </c>
      <c r="C64">
        <v>1</v>
      </c>
      <c r="D64" t="s">
        <v>4</v>
      </c>
      <c r="E64">
        <v>0.43650600000000001</v>
      </c>
    </row>
    <row r="65" spans="1:7" ht="15" x14ac:dyDescent="0.2">
      <c r="A65" s="5" t="s">
        <v>60</v>
      </c>
      <c r="B65" t="s">
        <v>34</v>
      </c>
      <c r="C65" t="s">
        <v>39</v>
      </c>
      <c r="D65" t="s">
        <v>35</v>
      </c>
      <c r="E65" t="s">
        <v>36</v>
      </c>
    </row>
    <row r="66" spans="1:7" ht="15" x14ac:dyDescent="0.2">
      <c r="A66" s="5" t="s">
        <v>60</v>
      </c>
      <c r="B66" t="s">
        <v>40</v>
      </c>
      <c r="C66">
        <v>2</v>
      </c>
    </row>
    <row r="67" spans="1:7" ht="15" x14ac:dyDescent="0.2">
      <c r="A67" s="5" t="s">
        <v>60</v>
      </c>
      <c r="B67" t="s">
        <v>38</v>
      </c>
      <c r="C67">
        <v>0</v>
      </c>
      <c r="D67" t="s">
        <v>4</v>
      </c>
      <c r="E67">
        <v>0.57515400000000005</v>
      </c>
    </row>
    <row r="68" spans="1:7" ht="15" x14ac:dyDescent="0.2">
      <c r="A68" s="5" t="s">
        <v>60</v>
      </c>
      <c r="B68" t="s">
        <v>38</v>
      </c>
      <c r="C68">
        <v>1</v>
      </c>
      <c r="D68" t="s">
        <v>4</v>
      </c>
      <c r="E68">
        <v>0.50134999999999996</v>
      </c>
    </row>
    <row r="69" spans="1:7" ht="15" x14ac:dyDescent="0.2">
      <c r="A69" s="5" t="s">
        <v>60</v>
      </c>
      <c r="B69" t="s">
        <v>40</v>
      </c>
      <c r="C69">
        <v>4</v>
      </c>
    </row>
    <row r="70" spans="1:7" ht="15" x14ac:dyDescent="0.2">
      <c r="A70" s="5" t="s">
        <v>60</v>
      </c>
      <c r="B70" t="s">
        <v>38</v>
      </c>
      <c r="C70">
        <v>0</v>
      </c>
      <c r="D70" t="s">
        <v>4</v>
      </c>
      <c r="E70">
        <v>0.43615900000000002</v>
      </c>
    </row>
    <row r="71" spans="1:7" ht="15" x14ac:dyDescent="0.2">
      <c r="A71" s="5" t="s">
        <v>60</v>
      </c>
      <c r="B71" t="s">
        <v>38</v>
      </c>
      <c r="C71">
        <v>1</v>
      </c>
      <c r="D71" t="s">
        <v>4</v>
      </c>
      <c r="E71">
        <v>0.37985999999999998</v>
      </c>
    </row>
    <row r="72" spans="1:7" ht="15" x14ac:dyDescent="0.2">
      <c r="A72" s="5" t="s">
        <v>60</v>
      </c>
      <c r="B72" t="s">
        <v>41</v>
      </c>
      <c r="C72" t="s">
        <v>35</v>
      </c>
      <c r="D72" t="s">
        <v>42</v>
      </c>
      <c r="E72" t="s">
        <v>13</v>
      </c>
    </row>
    <row r="73" spans="1:7" ht="15" x14ac:dyDescent="0.2">
      <c r="A73" s="5" t="s">
        <v>60</v>
      </c>
      <c r="B73" t="s">
        <v>43</v>
      </c>
      <c r="C73">
        <v>0.125</v>
      </c>
    </row>
    <row r="74" spans="1:7" ht="15" x14ac:dyDescent="0.2">
      <c r="A74" s="5" t="s">
        <v>60</v>
      </c>
      <c r="B74" t="s">
        <v>44</v>
      </c>
      <c r="C74">
        <v>0.125</v>
      </c>
    </row>
    <row r="75" spans="1:7" ht="15" x14ac:dyDescent="0.2">
      <c r="A75" s="5" t="s">
        <v>60</v>
      </c>
      <c r="B75" t="s">
        <v>45</v>
      </c>
      <c r="C75" t="s">
        <v>46</v>
      </c>
      <c r="D75">
        <v>0.1</v>
      </c>
    </row>
    <row r="76" spans="1:7" ht="15" x14ac:dyDescent="0.2">
      <c r="A76" s="5" t="s">
        <v>60</v>
      </c>
      <c r="B76" t="s">
        <v>41</v>
      </c>
      <c r="C76" t="s">
        <v>35</v>
      </c>
      <c r="D76" t="s">
        <v>47</v>
      </c>
      <c r="E76" t="s">
        <v>13</v>
      </c>
    </row>
    <row r="77" spans="1:7" ht="15" x14ac:dyDescent="0.2">
      <c r="A77" s="5" t="s">
        <v>60</v>
      </c>
      <c r="B77" t="s">
        <v>48</v>
      </c>
      <c r="C77">
        <v>0</v>
      </c>
    </row>
    <row r="78" spans="1:7" ht="15" x14ac:dyDescent="0.2">
      <c r="A78" s="5" t="s">
        <v>60</v>
      </c>
      <c r="B78" t="s">
        <v>4</v>
      </c>
      <c r="C78">
        <v>0.46872900000000001</v>
      </c>
      <c r="D78" t="s">
        <v>49</v>
      </c>
      <c r="E78">
        <v>0.53825199999999995</v>
      </c>
      <c r="F78" t="s">
        <v>50</v>
      </c>
      <c r="G78">
        <v>2</v>
      </c>
    </row>
    <row r="79" spans="1:7" ht="15" x14ac:dyDescent="0.2">
      <c r="A79" s="5" t="s">
        <v>60</v>
      </c>
      <c r="B79" t="s">
        <v>48</v>
      </c>
      <c r="C79">
        <v>1</v>
      </c>
    </row>
    <row r="80" spans="1:7" ht="15" x14ac:dyDescent="0.2">
      <c r="A80" s="5" t="s">
        <v>60</v>
      </c>
      <c r="B80" t="s">
        <v>4</v>
      </c>
      <c r="C80">
        <v>0.46872900000000001</v>
      </c>
      <c r="D80" t="s">
        <v>49</v>
      </c>
      <c r="E80">
        <v>0.40800999999999998</v>
      </c>
      <c r="F80" t="s">
        <v>50</v>
      </c>
      <c r="G80">
        <v>4</v>
      </c>
    </row>
    <row r="81" spans="1:7" ht="15" x14ac:dyDescent="0.2">
      <c r="A81" s="5" t="s">
        <v>60</v>
      </c>
      <c r="B81" t="s">
        <v>3</v>
      </c>
      <c r="C81" t="s">
        <v>51</v>
      </c>
      <c r="D81">
        <v>-1.17182E-2</v>
      </c>
      <c r="E81">
        <v>1.7380699999999999E-2</v>
      </c>
      <c r="F81">
        <v>-1.51799E-2</v>
      </c>
      <c r="G81">
        <v>4.42788E-2</v>
      </c>
    </row>
    <row r="82" spans="1:7" ht="15" x14ac:dyDescent="0.2">
      <c r="A82" s="5" t="s">
        <v>60</v>
      </c>
      <c r="B82" t="s">
        <v>33</v>
      </c>
      <c r="C82" t="s">
        <v>3</v>
      </c>
      <c r="D82">
        <v>4</v>
      </c>
    </row>
    <row r="83" spans="1:7" ht="15" x14ac:dyDescent="0.2">
      <c r="A83" s="5" t="s">
        <v>60</v>
      </c>
      <c r="B83" t="s">
        <v>34</v>
      </c>
      <c r="C83" t="s">
        <v>35</v>
      </c>
      <c r="D83" t="s">
        <v>63</v>
      </c>
    </row>
    <row r="84" spans="1:7" ht="15" x14ac:dyDescent="0.2">
      <c r="A84" s="5" t="s">
        <v>60</v>
      </c>
      <c r="B84" t="s">
        <v>38</v>
      </c>
      <c r="C84">
        <v>0</v>
      </c>
      <c r="D84" t="s">
        <v>4</v>
      </c>
      <c r="E84">
        <v>0.43615900000000002</v>
      </c>
    </row>
    <row r="85" spans="1:7" ht="15" x14ac:dyDescent="0.2">
      <c r="A85" s="5" t="s">
        <v>60</v>
      </c>
      <c r="B85" t="s">
        <v>38</v>
      </c>
      <c r="C85">
        <v>1</v>
      </c>
      <c r="D85" t="s">
        <v>4</v>
      </c>
      <c r="E85">
        <v>0.37985999999999998</v>
      </c>
    </row>
    <row r="86" spans="1:7" ht="15" x14ac:dyDescent="0.2">
      <c r="A86" s="5" t="s">
        <v>60</v>
      </c>
      <c r="B86" t="s">
        <v>34</v>
      </c>
      <c r="C86" t="s">
        <v>39</v>
      </c>
      <c r="D86" t="s">
        <v>35</v>
      </c>
      <c r="E86" t="s">
        <v>36</v>
      </c>
    </row>
    <row r="87" spans="1:7" ht="15" x14ac:dyDescent="0.2">
      <c r="A87" s="5" t="s">
        <v>60</v>
      </c>
      <c r="B87" t="s">
        <v>40</v>
      </c>
      <c r="C87">
        <v>3</v>
      </c>
    </row>
    <row r="88" spans="1:7" ht="15" x14ac:dyDescent="0.2">
      <c r="A88" s="5" t="s">
        <v>60</v>
      </c>
      <c r="B88" t="s">
        <v>38</v>
      </c>
      <c r="C88">
        <v>0</v>
      </c>
      <c r="D88" t="s">
        <v>4</v>
      </c>
      <c r="E88">
        <v>0.50095199999999995</v>
      </c>
    </row>
    <row r="89" spans="1:7" ht="15" x14ac:dyDescent="0.2">
      <c r="A89" s="5" t="s">
        <v>60</v>
      </c>
      <c r="B89" t="s">
        <v>38</v>
      </c>
      <c r="C89">
        <v>1</v>
      </c>
      <c r="D89" t="s">
        <v>4</v>
      </c>
      <c r="E89">
        <v>0.43650600000000001</v>
      </c>
    </row>
    <row r="90" spans="1:7" ht="15" x14ac:dyDescent="0.2">
      <c r="A90" s="5" t="s">
        <v>60</v>
      </c>
      <c r="B90" t="s">
        <v>40</v>
      </c>
      <c r="C90">
        <v>5</v>
      </c>
    </row>
    <row r="91" spans="1:7" ht="15" x14ac:dyDescent="0.2">
      <c r="A91" s="5" t="s">
        <v>60</v>
      </c>
      <c r="B91" t="s">
        <v>38</v>
      </c>
      <c r="C91">
        <v>0</v>
      </c>
      <c r="D91" t="s">
        <v>4</v>
      </c>
      <c r="E91">
        <v>0.37955699999999998</v>
      </c>
    </row>
    <row r="92" spans="1:7" ht="15" x14ac:dyDescent="0.2">
      <c r="A92" s="5" t="s">
        <v>60</v>
      </c>
      <c r="B92" t="s">
        <v>38</v>
      </c>
      <c r="C92">
        <v>1</v>
      </c>
      <c r="D92" t="s">
        <v>4</v>
      </c>
      <c r="E92">
        <v>0.330349</v>
      </c>
    </row>
    <row r="93" spans="1:7" ht="15" x14ac:dyDescent="0.2">
      <c r="A93" s="5" t="s">
        <v>60</v>
      </c>
      <c r="B93" t="s">
        <v>41</v>
      </c>
      <c r="C93" t="s">
        <v>35</v>
      </c>
      <c r="D93" t="s">
        <v>42</v>
      </c>
      <c r="E93" t="s">
        <v>13</v>
      </c>
    </row>
    <row r="94" spans="1:7" ht="15" x14ac:dyDescent="0.2">
      <c r="A94" s="5" t="s">
        <v>60</v>
      </c>
      <c r="B94" t="s">
        <v>43</v>
      </c>
      <c r="C94">
        <v>0.125</v>
      </c>
    </row>
    <row r="95" spans="1:7" ht="15" x14ac:dyDescent="0.2">
      <c r="A95" s="5" t="s">
        <v>60</v>
      </c>
      <c r="B95" t="s">
        <v>44</v>
      </c>
      <c r="C95">
        <v>0.125</v>
      </c>
    </row>
    <row r="96" spans="1:7" ht="15" x14ac:dyDescent="0.2">
      <c r="A96" s="5" t="s">
        <v>60</v>
      </c>
      <c r="B96" t="s">
        <v>45</v>
      </c>
      <c r="C96" t="s">
        <v>46</v>
      </c>
      <c r="D96">
        <v>0.1</v>
      </c>
    </row>
    <row r="97" spans="1:7" ht="15" x14ac:dyDescent="0.2">
      <c r="A97" s="5" t="s">
        <v>60</v>
      </c>
      <c r="B97" t="s">
        <v>41</v>
      </c>
      <c r="C97" t="s">
        <v>35</v>
      </c>
      <c r="D97" t="s">
        <v>47</v>
      </c>
      <c r="E97" t="s">
        <v>13</v>
      </c>
    </row>
    <row r="98" spans="1:7" ht="15" x14ac:dyDescent="0.2">
      <c r="A98" s="5" t="s">
        <v>60</v>
      </c>
      <c r="B98" t="s">
        <v>48</v>
      </c>
      <c r="C98">
        <v>0</v>
      </c>
    </row>
    <row r="99" spans="1:7" ht="15" x14ac:dyDescent="0.2">
      <c r="A99" s="5" t="s">
        <v>60</v>
      </c>
      <c r="B99" t="s">
        <v>4</v>
      </c>
      <c r="C99">
        <v>0.40800999999999998</v>
      </c>
      <c r="D99" t="s">
        <v>49</v>
      </c>
      <c r="E99">
        <v>0.46872900000000001</v>
      </c>
      <c r="F99" t="s">
        <v>50</v>
      </c>
      <c r="G99">
        <v>3</v>
      </c>
    </row>
    <row r="100" spans="1:7" ht="15" x14ac:dyDescent="0.2">
      <c r="A100" s="5" t="s">
        <v>60</v>
      </c>
      <c r="B100" t="s">
        <v>48</v>
      </c>
      <c r="C100">
        <v>1</v>
      </c>
    </row>
    <row r="101" spans="1:7" ht="15" x14ac:dyDescent="0.2">
      <c r="A101" s="5" t="s">
        <v>60</v>
      </c>
      <c r="B101" t="s">
        <v>4</v>
      </c>
      <c r="C101">
        <v>0.40800999999999998</v>
      </c>
      <c r="D101" t="s">
        <v>49</v>
      </c>
      <c r="E101">
        <v>0.35495300000000002</v>
      </c>
      <c r="F101" t="s">
        <v>50</v>
      </c>
      <c r="G101">
        <v>5</v>
      </c>
    </row>
    <row r="102" spans="1:7" ht="15" x14ac:dyDescent="0.2">
      <c r="A102" s="5" t="s">
        <v>60</v>
      </c>
      <c r="B102" t="s">
        <v>3</v>
      </c>
      <c r="C102" t="s">
        <v>51</v>
      </c>
      <c r="D102">
        <v>-1.02002E-2</v>
      </c>
      <c r="E102">
        <v>1.51799E-2</v>
      </c>
      <c r="F102">
        <v>-1.3264099999999999E-2</v>
      </c>
      <c r="G102">
        <v>3.8644199999999997E-2</v>
      </c>
    </row>
    <row r="103" spans="1:7" ht="15" x14ac:dyDescent="0.2">
      <c r="A103" s="5" t="s">
        <v>60</v>
      </c>
      <c r="B103" t="s">
        <v>33</v>
      </c>
      <c r="C103" t="s">
        <v>3</v>
      </c>
      <c r="D103">
        <v>5</v>
      </c>
    </row>
    <row r="104" spans="1:7" ht="15" x14ac:dyDescent="0.2">
      <c r="A104" s="5" t="s">
        <v>60</v>
      </c>
      <c r="B104" t="s">
        <v>34</v>
      </c>
      <c r="C104" t="s">
        <v>35</v>
      </c>
      <c r="D104" t="s">
        <v>63</v>
      </c>
    </row>
    <row r="105" spans="1:7" ht="15" x14ac:dyDescent="0.2">
      <c r="A105" s="5" t="s">
        <v>60</v>
      </c>
      <c r="B105" t="s">
        <v>38</v>
      </c>
      <c r="C105">
        <v>0</v>
      </c>
      <c r="D105" t="s">
        <v>4</v>
      </c>
      <c r="E105">
        <v>0.37955699999999998</v>
      </c>
    </row>
    <row r="106" spans="1:7" ht="15" x14ac:dyDescent="0.2">
      <c r="A106" s="5" t="s">
        <v>60</v>
      </c>
      <c r="B106" t="s">
        <v>38</v>
      </c>
      <c r="C106">
        <v>1</v>
      </c>
      <c r="D106" t="s">
        <v>4</v>
      </c>
      <c r="E106">
        <v>0.330349</v>
      </c>
    </row>
    <row r="107" spans="1:7" ht="15" x14ac:dyDescent="0.2">
      <c r="A107" s="5" t="s">
        <v>60</v>
      </c>
      <c r="B107" t="s">
        <v>34</v>
      </c>
      <c r="C107" t="s">
        <v>39</v>
      </c>
      <c r="D107" t="s">
        <v>35</v>
      </c>
      <c r="E107" t="s">
        <v>36</v>
      </c>
    </row>
    <row r="108" spans="1:7" ht="15" x14ac:dyDescent="0.2">
      <c r="A108" s="5" t="s">
        <v>60</v>
      </c>
      <c r="B108" t="s">
        <v>40</v>
      </c>
      <c r="C108">
        <v>4</v>
      </c>
    </row>
    <row r="109" spans="1:7" ht="15" x14ac:dyDescent="0.2">
      <c r="A109" s="5" t="s">
        <v>60</v>
      </c>
      <c r="B109" t="s">
        <v>38</v>
      </c>
      <c r="C109">
        <v>0</v>
      </c>
      <c r="D109" t="s">
        <v>4</v>
      </c>
      <c r="E109">
        <v>0.43615900000000002</v>
      </c>
    </row>
    <row r="110" spans="1:7" ht="15" x14ac:dyDescent="0.2">
      <c r="A110" s="5" t="s">
        <v>60</v>
      </c>
      <c r="B110" t="s">
        <v>38</v>
      </c>
      <c r="C110">
        <v>1</v>
      </c>
      <c r="D110" t="s">
        <v>4</v>
      </c>
      <c r="E110">
        <v>0.37985999999999998</v>
      </c>
    </row>
    <row r="111" spans="1:7" ht="15" x14ac:dyDescent="0.2">
      <c r="A111" s="5" t="s">
        <v>60</v>
      </c>
      <c r="B111" t="s">
        <v>40</v>
      </c>
      <c r="C111">
        <v>6</v>
      </c>
    </row>
    <row r="112" spans="1:7" ht="15" x14ac:dyDescent="0.2">
      <c r="A112" s="5" t="s">
        <v>60</v>
      </c>
      <c r="B112" t="s">
        <v>38</v>
      </c>
      <c r="C112">
        <v>0</v>
      </c>
      <c r="D112" t="s">
        <v>4</v>
      </c>
      <c r="E112">
        <v>0.33008399999999999</v>
      </c>
    </row>
    <row r="113" spans="1:7" ht="15" x14ac:dyDescent="0.2">
      <c r="A113" s="5" t="s">
        <v>60</v>
      </c>
      <c r="B113" t="s">
        <v>38</v>
      </c>
      <c r="C113">
        <v>1</v>
      </c>
      <c r="D113" t="s">
        <v>4</v>
      </c>
      <c r="E113">
        <v>0.28704200000000002</v>
      </c>
    </row>
    <row r="114" spans="1:7" ht="15" x14ac:dyDescent="0.2">
      <c r="A114" s="5" t="s">
        <v>60</v>
      </c>
      <c r="B114" t="s">
        <v>41</v>
      </c>
      <c r="C114" t="s">
        <v>35</v>
      </c>
      <c r="D114" t="s">
        <v>42</v>
      </c>
      <c r="E114" t="s">
        <v>13</v>
      </c>
    </row>
    <row r="115" spans="1:7" ht="15" x14ac:dyDescent="0.2">
      <c r="A115" s="5" t="s">
        <v>60</v>
      </c>
      <c r="B115" t="s">
        <v>43</v>
      </c>
      <c r="C115">
        <v>0.125</v>
      </c>
    </row>
    <row r="116" spans="1:7" ht="15" x14ac:dyDescent="0.2">
      <c r="A116" s="5" t="s">
        <v>60</v>
      </c>
      <c r="B116" t="s">
        <v>44</v>
      </c>
      <c r="C116">
        <v>0.125</v>
      </c>
    </row>
    <row r="117" spans="1:7" ht="15" x14ac:dyDescent="0.2">
      <c r="A117" s="5" t="s">
        <v>60</v>
      </c>
      <c r="B117" t="s">
        <v>45</v>
      </c>
      <c r="C117" t="s">
        <v>46</v>
      </c>
      <c r="D117">
        <v>0.1</v>
      </c>
    </row>
    <row r="118" spans="1:7" ht="15" x14ac:dyDescent="0.2">
      <c r="A118" s="5" t="s">
        <v>60</v>
      </c>
      <c r="B118" t="s">
        <v>41</v>
      </c>
      <c r="C118" t="s">
        <v>35</v>
      </c>
      <c r="D118" t="s">
        <v>47</v>
      </c>
      <c r="E118" t="s">
        <v>13</v>
      </c>
    </row>
    <row r="119" spans="1:7" ht="15" x14ac:dyDescent="0.2">
      <c r="A119" s="5" t="s">
        <v>60</v>
      </c>
      <c r="B119" t="s">
        <v>48</v>
      </c>
      <c r="C119">
        <v>0</v>
      </c>
    </row>
    <row r="120" spans="1:7" ht="15" x14ac:dyDescent="0.2">
      <c r="A120" s="5" t="s">
        <v>60</v>
      </c>
      <c r="B120" t="s">
        <v>4</v>
      </c>
      <c r="C120">
        <v>0.35495300000000002</v>
      </c>
      <c r="D120" t="s">
        <v>49</v>
      </c>
      <c r="E120">
        <v>0.40800999999999998</v>
      </c>
      <c r="F120" t="s">
        <v>50</v>
      </c>
      <c r="G120">
        <v>4</v>
      </c>
    </row>
    <row r="121" spans="1:7" ht="15" x14ac:dyDescent="0.2">
      <c r="A121" s="5" t="s">
        <v>60</v>
      </c>
      <c r="B121" t="s">
        <v>48</v>
      </c>
      <c r="C121">
        <v>1</v>
      </c>
    </row>
    <row r="122" spans="1:7" ht="15" x14ac:dyDescent="0.2">
      <c r="A122" s="5" t="s">
        <v>60</v>
      </c>
      <c r="B122" t="s">
        <v>4</v>
      </c>
      <c r="C122">
        <v>0.35495300000000002</v>
      </c>
      <c r="D122" t="s">
        <v>49</v>
      </c>
      <c r="E122">
        <v>0.30856299999999998</v>
      </c>
      <c r="F122" t="s">
        <v>50</v>
      </c>
      <c r="G122">
        <v>6</v>
      </c>
    </row>
    <row r="123" spans="1:7" ht="15" x14ac:dyDescent="0.2">
      <c r="A123" s="5" t="s">
        <v>60</v>
      </c>
      <c r="B123" t="s">
        <v>3</v>
      </c>
      <c r="C123" t="s">
        <v>51</v>
      </c>
      <c r="D123">
        <v>-8.8738299999999992E-3</v>
      </c>
      <c r="E123">
        <v>1.3264099999999999E-2</v>
      </c>
      <c r="F123">
        <v>-1.15975E-2</v>
      </c>
      <c r="G123">
        <v>3.3735399999999999E-2</v>
      </c>
    </row>
    <row r="124" spans="1:7" ht="15" x14ac:dyDescent="0.2">
      <c r="A124" s="5" t="s">
        <v>60</v>
      </c>
      <c r="B124" t="s">
        <v>33</v>
      </c>
      <c r="C124" t="s">
        <v>3</v>
      </c>
      <c r="D124">
        <v>6</v>
      </c>
    </row>
    <row r="125" spans="1:7" ht="15" x14ac:dyDescent="0.2">
      <c r="A125" s="5" t="s">
        <v>60</v>
      </c>
      <c r="B125" t="s">
        <v>34</v>
      </c>
      <c r="C125" t="s">
        <v>35</v>
      </c>
      <c r="D125" t="s">
        <v>63</v>
      </c>
    </row>
    <row r="126" spans="1:7" ht="15" x14ac:dyDescent="0.2">
      <c r="A126" s="5" t="s">
        <v>60</v>
      </c>
      <c r="B126" t="s">
        <v>38</v>
      </c>
      <c r="C126">
        <v>0</v>
      </c>
      <c r="D126" t="s">
        <v>4</v>
      </c>
      <c r="E126">
        <v>0.33008399999999999</v>
      </c>
    </row>
    <row r="127" spans="1:7" ht="15" x14ac:dyDescent="0.2">
      <c r="A127" s="5" t="s">
        <v>60</v>
      </c>
      <c r="B127" t="s">
        <v>38</v>
      </c>
      <c r="C127">
        <v>1</v>
      </c>
      <c r="D127" t="s">
        <v>4</v>
      </c>
      <c r="E127">
        <v>0.28704200000000002</v>
      </c>
    </row>
    <row r="128" spans="1:7" ht="15" x14ac:dyDescent="0.2">
      <c r="A128" s="5" t="s">
        <v>60</v>
      </c>
      <c r="B128" t="s">
        <v>34</v>
      </c>
      <c r="C128" t="s">
        <v>39</v>
      </c>
      <c r="D128" t="s">
        <v>35</v>
      </c>
      <c r="E128" t="s">
        <v>36</v>
      </c>
    </row>
    <row r="129" spans="1:7" ht="15" x14ac:dyDescent="0.2">
      <c r="A129" s="5" t="s">
        <v>60</v>
      </c>
      <c r="B129" t="s">
        <v>40</v>
      </c>
      <c r="C129">
        <v>5</v>
      </c>
    </row>
    <row r="130" spans="1:7" ht="15" x14ac:dyDescent="0.2">
      <c r="A130" s="5" t="s">
        <v>60</v>
      </c>
      <c r="B130" t="s">
        <v>38</v>
      </c>
      <c r="C130">
        <v>0</v>
      </c>
      <c r="D130" t="s">
        <v>4</v>
      </c>
      <c r="E130">
        <v>0.37955699999999998</v>
      </c>
    </row>
    <row r="131" spans="1:7" ht="15" x14ac:dyDescent="0.2">
      <c r="A131" s="5" t="s">
        <v>60</v>
      </c>
      <c r="B131" t="s">
        <v>38</v>
      </c>
      <c r="C131">
        <v>1</v>
      </c>
      <c r="D131" t="s">
        <v>4</v>
      </c>
      <c r="E131">
        <v>0.330349</v>
      </c>
    </row>
    <row r="132" spans="1:7" ht="15" x14ac:dyDescent="0.2">
      <c r="A132" s="5" t="s">
        <v>60</v>
      </c>
      <c r="B132" t="s">
        <v>40</v>
      </c>
      <c r="C132">
        <v>7</v>
      </c>
    </row>
    <row r="133" spans="1:7" ht="15" x14ac:dyDescent="0.2">
      <c r="A133" s="5" t="s">
        <v>60</v>
      </c>
      <c r="B133" t="s">
        <v>38</v>
      </c>
      <c r="C133">
        <v>0</v>
      </c>
      <c r="D133" t="s">
        <v>4</v>
      </c>
      <c r="E133">
        <v>0.28681000000000001</v>
      </c>
    </row>
    <row r="134" spans="1:7" ht="15" x14ac:dyDescent="0.2">
      <c r="A134" s="5" t="s">
        <v>60</v>
      </c>
      <c r="B134" t="s">
        <v>38</v>
      </c>
      <c r="C134">
        <v>1</v>
      </c>
      <c r="D134" t="s">
        <v>4</v>
      </c>
      <c r="E134">
        <v>0.24912699999999999</v>
      </c>
    </row>
    <row r="135" spans="1:7" ht="15" x14ac:dyDescent="0.2">
      <c r="A135" s="5" t="s">
        <v>60</v>
      </c>
      <c r="B135" t="s">
        <v>41</v>
      </c>
      <c r="C135" t="s">
        <v>35</v>
      </c>
      <c r="D135" t="s">
        <v>42</v>
      </c>
      <c r="E135" t="s">
        <v>13</v>
      </c>
    </row>
    <row r="136" spans="1:7" ht="15" x14ac:dyDescent="0.2">
      <c r="A136" s="5" t="s">
        <v>60</v>
      </c>
      <c r="B136" t="s">
        <v>43</v>
      </c>
      <c r="C136">
        <v>0.125</v>
      </c>
    </row>
    <row r="137" spans="1:7" ht="15" x14ac:dyDescent="0.2">
      <c r="A137" s="5" t="s">
        <v>60</v>
      </c>
      <c r="B137" t="s">
        <v>44</v>
      </c>
      <c r="C137">
        <v>0.125</v>
      </c>
    </row>
    <row r="138" spans="1:7" ht="15" x14ac:dyDescent="0.2">
      <c r="A138" s="5" t="s">
        <v>60</v>
      </c>
      <c r="B138" t="s">
        <v>45</v>
      </c>
      <c r="C138" t="s">
        <v>46</v>
      </c>
      <c r="D138">
        <v>0.1</v>
      </c>
    </row>
    <row r="139" spans="1:7" ht="15" x14ac:dyDescent="0.2">
      <c r="A139" s="5" t="s">
        <v>60</v>
      </c>
      <c r="B139" t="s">
        <v>41</v>
      </c>
      <c r="C139" t="s">
        <v>35</v>
      </c>
      <c r="D139" t="s">
        <v>47</v>
      </c>
      <c r="E139" t="s">
        <v>13</v>
      </c>
    </row>
    <row r="140" spans="1:7" ht="15" x14ac:dyDescent="0.2">
      <c r="A140" s="5" t="s">
        <v>60</v>
      </c>
      <c r="B140" t="s">
        <v>48</v>
      </c>
      <c r="C140">
        <v>0</v>
      </c>
    </row>
    <row r="141" spans="1:7" ht="15" x14ac:dyDescent="0.2">
      <c r="A141" s="5" t="s">
        <v>60</v>
      </c>
      <c r="B141" t="s">
        <v>4</v>
      </c>
      <c r="C141">
        <v>0.30856299999999998</v>
      </c>
      <c r="D141" t="s">
        <v>49</v>
      </c>
      <c r="E141">
        <v>0.35495300000000002</v>
      </c>
      <c r="F141" t="s">
        <v>50</v>
      </c>
      <c r="G141">
        <v>5</v>
      </c>
    </row>
    <row r="142" spans="1:7" ht="15" x14ac:dyDescent="0.2">
      <c r="A142" s="5" t="s">
        <v>60</v>
      </c>
      <c r="B142" t="s">
        <v>48</v>
      </c>
      <c r="C142">
        <v>1</v>
      </c>
    </row>
    <row r="143" spans="1:7" ht="15" x14ac:dyDescent="0.2">
      <c r="A143" s="5" t="s">
        <v>60</v>
      </c>
      <c r="B143" t="s">
        <v>4</v>
      </c>
      <c r="C143">
        <v>0.30856299999999998</v>
      </c>
      <c r="D143" t="s">
        <v>49</v>
      </c>
      <c r="E143">
        <v>0.26796900000000001</v>
      </c>
      <c r="F143" t="s">
        <v>50</v>
      </c>
      <c r="G143">
        <v>7</v>
      </c>
    </row>
    <row r="144" spans="1:7" ht="15" x14ac:dyDescent="0.2">
      <c r="A144" s="5" t="s">
        <v>60</v>
      </c>
      <c r="B144" t="s">
        <v>3</v>
      </c>
      <c r="C144" t="s">
        <v>51</v>
      </c>
      <c r="D144">
        <v>-7.7140799999999999E-3</v>
      </c>
      <c r="E144">
        <v>1.15975E-2</v>
      </c>
      <c r="F144">
        <v>-1.01487E-2</v>
      </c>
      <c r="G144">
        <v>2.9460199999999999E-2</v>
      </c>
    </row>
    <row r="145" spans="1:5" ht="15" x14ac:dyDescent="0.2">
      <c r="A145" s="5" t="s">
        <v>60</v>
      </c>
      <c r="B145" t="s">
        <v>33</v>
      </c>
      <c r="C145" t="s">
        <v>3</v>
      </c>
      <c r="D145">
        <v>7</v>
      </c>
    </row>
    <row r="146" spans="1:5" ht="15" x14ac:dyDescent="0.2">
      <c r="A146" s="5" t="s">
        <v>60</v>
      </c>
      <c r="B146" t="s">
        <v>34</v>
      </c>
      <c r="C146" t="s">
        <v>35</v>
      </c>
      <c r="D146" t="s">
        <v>63</v>
      </c>
    </row>
    <row r="147" spans="1:5" ht="15" x14ac:dyDescent="0.2">
      <c r="A147" s="5" t="s">
        <v>60</v>
      </c>
      <c r="B147" t="s">
        <v>38</v>
      </c>
      <c r="C147">
        <v>0</v>
      </c>
      <c r="D147" t="s">
        <v>4</v>
      </c>
      <c r="E147">
        <v>0.28681000000000001</v>
      </c>
    </row>
    <row r="148" spans="1:5" ht="15" x14ac:dyDescent="0.2">
      <c r="A148" s="5" t="s">
        <v>60</v>
      </c>
      <c r="B148" t="s">
        <v>38</v>
      </c>
      <c r="C148">
        <v>1</v>
      </c>
      <c r="D148" t="s">
        <v>4</v>
      </c>
      <c r="E148">
        <v>0.24912699999999999</v>
      </c>
    </row>
    <row r="149" spans="1:5" ht="15" x14ac:dyDescent="0.2">
      <c r="A149" s="5" t="s">
        <v>60</v>
      </c>
      <c r="B149" t="s">
        <v>34</v>
      </c>
      <c r="C149" t="s">
        <v>39</v>
      </c>
      <c r="D149" t="s">
        <v>35</v>
      </c>
      <c r="E149" t="s">
        <v>36</v>
      </c>
    </row>
    <row r="150" spans="1:5" ht="15" x14ac:dyDescent="0.2">
      <c r="A150" s="5" t="s">
        <v>60</v>
      </c>
      <c r="B150" t="s">
        <v>40</v>
      </c>
      <c r="C150">
        <v>6</v>
      </c>
    </row>
    <row r="151" spans="1:5" ht="15" x14ac:dyDescent="0.2">
      <c r="A151" s="5" t="s">
        <v>60</v>
      </c>
      <c r="B151" t="s">
        <v>38</v>
      </c>
      <c r="C151">
        <v>0</v>
      </c>
      <c r="D151" t="s">
        <v>4</v>
      </c>
      <c r="E151">
        <v>0.33008399999999999</v>
      </c>
    </row>
    <row r="152" spans="1:5" ht="15" x14ac:dyDescent="0.2">
      <c r="A152" s="5" t="s">
        <v>60</v>
      </c>
      <c r="B152" t="s">
        <v>38</v>
      </c>
      <c r="C152">
        <v>1</v>
      </c>
      <c r="D152" t="s">
        <v>4</v>
      </c>
      <c r="E152">
        <v>0.28704200000000002</v>
      </c>
    </row>
    <row r="153" spans="1:5" ht="15" x14ac:dyDescent="0.2">
      <c r="A153" s="5" t="s">
        <v>60</v>
      </c>
      <c r="B153" t="s">
        <v>40</v>
      </c>
      <c r="C153">
        <v>8</v>
      </c>
    </row>
    <row r="154" spans="1:5" ht="15" x14ac:dyDescent="0.2">
      <c r="A154" s="5" t="s">
        <v>60</v>
      </c>
      <c r="B154" t="s">
        <v>38</v>
      </c>
      <c r="C154">
        <v>0</v>
      </c>
      <c r="D154" t="s">
        <v>4</v>
      </c>
      <c r="E154">
        <v>0.24892300000000001</v>
      </c>
    </row>
    <row r="155" spans="1:5" ht="15" x14ac:dyDescent="0.2">
      <c r="A155" s="5" t="s">
        <v>60</v>
      </c>
      <c r="B155" t="s">
        <v>38</v>
      </c>
      <c r="C155">
        <v>1</v>
      </c>
      <c r="D155" t="s">
        <v>4</v>
      </c>
      <c r="E155">
        <v>0.21589</v>
      </c>
    </row>
    <row r="156" spans="1:5" ht="15" x14ac:dyDescent="0.2">
      <c r="A156" s="5" t="s">
        <v>60</v>
      </c>
      <c r="B156" t="s">
        <v>41</v>
      </c>
      <c r="C156" t="s">
        <v>35</v>
      </c>
      <c r="D156" t="s">
        <v>42</v>
      </c>
      <c r="E156" t="s">
        <v>13</v>
      </c>
    </row>
    <row r="157" spans="1:5" ht="15" x14ac:dyDescent="0.2">
      <c r="A157" s="5" t="s">
        <v>60</v>
      </c>
      <c r="B157" t="s">
        <v>43</v>
      </c>
      <c r="C157">
        <v>0.125</v>
      </c>
    </row>
    <row r="158" spans="1:5" ht="15" x14ac:dyDescent="0.2">
      <c r="A158" s="5" t="s">
        <v>60</v>
      </c>
      <c r="B158" t="s">
        <v>44</v>
      </c>
      <c r="C158">
        <v>0.125</v>
      </c>
    </row>
    <row r="159" spans="1:5" ht="15" x14ac:dyDescent="0.2">
      <c r="A159" s="5" t="s">
        <v>60</v>
      </c>
      <c r="B159" t="s">
        <v>45</v>
      </c>
      <c r="C159" t="s">
        <v>46</v>
      </c>
      <c r="D159">
        <v>0.1</v>
      </c>
    </row>
    <row r="160" spans="1:5" ht="15" x14ac:dyDescent="0.2">
      <c r="A160" s="5" t="s">
        <v>60</v>
      </c>
      <c r="B160" t="s">
        <v>41</v>
      </c>
      <c r="C160" t="s">
        <v>35</v>
      </c>
      <c r="D160" t="s">
        <v>47</v>
      </c>
      <c r="E160" t="s">
        <v>13</v>
      </c>
    </row>
    <row r="161" spans="1:7" ht="15" x14ac:dyDescent="0.2">
      <c r="A161" s="5" t="s">
        <v>60</v>
      </c>
      <c r="B161" t="s">
        <v>48</v>
      </c>
      <c r="C161">
        <v>0</v>
      </c>
    </row>
    <row r="162" spans="1:7" ht="15" x14ac:dyDescent="0.2">
      <c r="A162" s="5" t="s">
        <v>60</v>
      </c>
      <c r="B162" t="s">
        <v>4</v>
      </c>
      <c r="C162">
        <v>0.26796900000000001</v>
      </c>
      <c r="D162" t="s">
        <v>49</v>
      </c>
      <c r="E162">
        <v>0.30856299999999998</v>
      </c>
      <c r="F162" t="s">
        <v>50</v>
      </c>
      <c r="G162">
        <v>6</v>
      </c>
    </row>
    <row r="163" spans="1:7" ht="15" x14ac:dyDescent="0.2">
      <c r="A163" s="5" t="s">
        <v>60</v>
      </c>
      <c r="B163" t="s">
        <v>48</v>
      </c>
      <c r="C163">
        <v>1</v>
      </c>
    </row>
    <row r="164" spans="1:7" ht="15" x14ac:dyDescent="0.2">
      <c r="A164" s="5" t="s">
        <v>60</v>
      </c>
      <c r="B164" t="s">
        <v>4</v>
      </c>
      <c r="C164">
        <v>0.26796900000000001</v>
      </c>
      <c r="D164" t="s">
        <v>49</v>
      </c>
      <c r="E164">
        <v>0.232407</v>
      </c>
      <c r="F164" t="s">
        <v>50</v>
      </c>
      <c r="G164">
        <v>8</v>
      </c>
    </row>
    <row r="165" spans="1:7" ht="15" x14ac:dyDescent="0.2">
      <c r="A165" s="5" t="s">
        <v>60</v>
      </c>
      <c r="B165" t="s">
        <v>3</v>
      </c>
      <c r="C165" t="s">
        <v>51</v>
      </c>
      <c r="D165">
        <v>-6.6992099999999997E-3</v>
      </c>
      <c r="E165">
        <v>1.01487E-2</v>
      </c>
      <c r="F165">
        <v>-8.8904499999999994E-3</v>
      </c>
      <c r="G165">
        <v>2.5738299999999999E-2</v>
      </c>
    </row>
    <row r="166" spans="1:7" ht="15" x14ac:dyDescent="0.2">
      <c r="A166" s="5" t="s">
        <v>60</v>
      </c>
      <c r="B166" t="s">
        <v>33</v>
      </c>
      <c r="C166" t="s">
        <v>3</v>
      </c>
      <c r="D166">
        <v>8</v>
      </c>
    </row>
    <row r="167" spans="1:7" ht="15" x14ac:dyDescent="0.2">
      <c r="A167" s="5" t="s">
        <v>60</v>
      </c>
      <c r="B167" t="s">
        <v>34</v>
      </c>
      <c r="C167" t="s">
        <v>35</v>
      </c>
      <c r="D167" t="s">
        <v>63</v>
      </c>
    </row>
    <row r="168" spans="1:7" ht="15" x14ac:dyDescent="0.2">
      <c r="A168" s="5" t="s">
        <v>60</v>
      </c>
      <c r="B168" t="s">
        <v>38</v>
      </c>
      <c r="C168">
        <v>0</v>
      </c>
      <c r="D168" t="s">
        <v>4</v>
      </c>
      <c r="E168">
        <v>0.24892300000000001</v>
      </c>
    </row>
    <row r="169" spans="1:7" ht="15" x14ac:dyDescent="0.2">
      <c r="A169" s="5" t="s">
        <v>60</v>
      </c>
      <c r="B169" t="s">
        <v>38</v>
      </c>
      <c r="C169">
        <v>1</v>
      </c>
      <c r="D169" t="s">
        <v>4</v>
      </c>
      <c r="E169">
        <v>0.21589</v>
      </c>
    </row>
    <row r="170" spans="1:7" ht="15" x14ac:dyDescent="0.2">
      <c r="A170" s="5" t="s">
        <v>60</v>
      </c>
      <c r="B170" t="s">
        <v>34</v>
      </c>
      <c r="C170" t="s">
        <v>39</v>
      </c>
      <c r="D170" t="s">
        <v>35</v>
      </c>
      <c r="E170" t="s">
        <v>36</v>
      </c>
    </row>
    <row r="171" spans="1:7" ht="15" x14ac:dyDescent="0.2">
      <c r="A171" s="5" t="s">
        <v>60</v>
      </c>
      <c r="B171" t="s">
        <v>40</v>
      </c>
      <c r="C171">
        <v>7</v>
      </c>
    </row>
    <row r="172" spans="1:7" ht="15" x14ac:dyDescent="0.2">
      <c r="A172" s="5" t="s">
        <v>60</v>
      </c>
      <c r="B172" t="s">
        <v>38</v>
      </c>
      <c r="C172">
        <v>0</v>
      </c>
      <c r="D172" t="s">
        <v>4</v>
      </c>
      <c r="E172">
        <v>0.28681000000000001</v>
      </c>
    </row>
    <row r="173" spans="1:7" ht="15" x14ac:dyDescent="0.2">
      <c r="A173" s="5" t="s">
        <v>60</v>
      </c>
      <c r="B173" t="s">
        <v>38</v>
      </c>
      <c r="C173">
        <v>1</v>
      </c>
      <c r="D173" t="s">
        <v>4</v>
      </c>
      <c r="E173">
        <v>0.24912699999999999</v>
      </c>
    </row>
    <row r="174" spans="1:7" ht="15" x14ac:dyDescent="0.2">
      <c r="A174" s="5" t="s">
        <v>60</v>
      </c>
      <c r="B174" t="s">
        <v>40</v>
      </c>
      <c r="C174">
        <v>9</v>
      </c>
    </row>
    <row r="175" spans="1:7" ht="15" x14ac:dyDescent="0.2">
      <c r="A175" s="5" t="s">
        <v>60</v>
      </c>
      <c r="B175" t="s">
        <v>38</v>
      </c>
      <c r="C175">
        <v>0</v>
      </c>
      <c r="D175" t="s">
        <v>4</v>
      </c>
      <c r="E175">
        <v>0.21571199999999999</v>
      </c>
    </row>
    <row r="176" spans="1:7" ht="15" x14ac:dyDescent="0.2">
      <c r="A176" s="5" t="s">
        <v>60</v>
      </c>
      <c r="B176" t="s">
        <v>38</v>
      </c>
      <c r="C176">
        <v>1</v>
      </c>
      <c r="D176" t="s">
        <v>4</v>
      </c>
      <c r="E176">
        <v>0.18670800000000001</v>
      </c>
    </row>
    <row r="177" spans="1:7" ht="15" x14ac:dyDescent="0.2">
      <c r="A177" s="5" t="s">
        <v>60</v>
      </c>
      <c r="B177" t="s">
        <v>41</v>
      </c>
      <c r="C177" t="s">
        <v>35</v>
      </c>
      <c r="D177" t="s">
        <v>42</v>
      </c>
      <c r="E177" t="s">
        <v>13</v>
      </c>
    </row>
    <row r="178" spans="1:7" ht="15" x14ac:dyDescent="0.2">
      <c r="A178" s="5" t="s">
        <v>60</v>
      </c>
      <c r="B178" t="s">
        <v>43</v>
      </c>
      <c r="C178">
        <v>0.125</v>
      </c>
    </row>
    <row r="179" spans="1:7" ht="15" x14ac:dyDescent="0.2">
      <c r="A179" s="5" t="s">
        <v>60</v>
      </c>
      <c r="B179" t="s">
        <v>44</v>
      </c>
      <c r="C179">
        <v>0.125</v>
      </c>
    </row>
    <row r="180" spans="1:7" ht="15" x14ac:dyDescent="0.2">
      <c r="A180" s="5" t="s">
        <v>60</v>
      </c>
      <c r="B180" t="s">
        <v>45</v>
      </c>
      <c r="C180" t="s">
        <v>46</v>
      </c>
      <c r="D180">
        <v>0.1</v>
      </c>
    </row>
    <row r="181" spans="1:7" ht="15" x14ac:dyDescent="0.2">
      <c r="A181" s="5" t="s">
        <v>60</v>
      </c>
      <c r="B181" t="s">
        <v>41</v>
      </c>
      <c r="C181" t="s">
        <v>35</v>
      </c>
      <c r="D181" t="s">
        <v>47</v>
      </c>
      <c r="E181" t="s">
        <v>13</v>
      </c>
    </row>
    <row r="182" spans="1:7" ht="15" x14ac:dyDescent="0.2">
      <c r="A182" s="5" t="s">
        <v>60</v>
      </c>
      <c r="B182" t="s">
        <v>48</v>
      </c>
      <c r="C182">
        <v>0</v>
      </c>
    </row>
    <row r="183" spans="1:7" ht="15" x14ac:dyDescent="0.2">
      <c r="A183" s="5" t="s">
        <v>60</v>
      </c>
      <c r="B183" t="s">
        <v>4</v>
      </c>
      <c r="C183">
        <v>0.232407</v>
      </c>
      <c r="D183" t="s">
        <v>49</v>
      </c>
      <c r="E183">
        <v>0.26796900000000001</v>
      </c>
      <c r="F183" t="s">
        <v>50</v>
      </c>
      <c r="G183">
        <v>7</v>
      </c>
    </row>
    <row r="184" spans="1:7" ht="15" x14ac:dyDescent="0.2">
      <c r="A184" s="5" t="s">
        <v>60</v>
      </c>
      <c r="B184" t="s">
        <v>48</v>
      </c>
      <c r="C184">
        <v>1</v>
      </c>
    </row>
    <row r="185" spans="1:7" ht="15" x14ac:dyDescent="0.2">
      <c r="A185" s="5" t="s">
        <v>60</v>
      </c>
      <c r="B185" t="s">
        <v>4</v>
      </c>
      <c r="C185">
        <v>0.232407</v>
      </c>
      <c r="D185" t="s">
        <v>49</v>
      </c>
      <c r="E185">
        <v>0.20121</v>
      </c>
      <c r="F185" t="s">
        <v>50</v>
      </c>
      <c r="G185">
        <v>9</v>
      </c>
    </row>
    <row r="186" spans="1:7" ht="15" x14ac:dyDescent="0.2">
      <c r="A186" s="5" t="s">
        <v>60</v>
      </c>
      <c r="B186" t="s">
        <v>3</v>
      </c>
      <c r="C186" t="s">
        <v>51</v>
      </c>
      <c r="D186">
        <v>-5.8101699999999999E-3</v>
      </c>
      <c r="E186">
        <v>8.8904499999999994E-3</v>
      </c>
      <c r="F186">
        <v>-7.79921E-3</v>
      </c>
      <c r="G186">
        <v>2.24998E-2</v>
      </c>
    </row>
    <row r="187" spans="1:7" ht="15" x14ac:dyDescent="0.2">
      <c r="A187" s="5" t="s">
        <v>60</v>
      </c>
      <c r="B187" t="s">
        <v>33</v>
      </c>
      <c r="C187" t="s">
        <v>3</v>
      </c>
      <c r="D187">
        <v>9</v>
      </c>
    </row>
    <row r="188" spans="1:7" ht="15" x14ac:dyDescent="0.2">
      <c r="A188" s="5" t="s">
        <v>60</v>
      </c>
      <c r="B188" t="s">
        <v>34</v>
      </c>
      <c r="C188" t="s">
        <v>35</v>
      </c>
      <c r="D188" t="s">
        <v>63</v>
      </c>
    </row>
    <row r="189" spans="1:7" ht="15" x14ac:dyDescent="0.2">
      <c r="A189" s="5" t="s">
        <v>60</v>
      </c>
      <c r="B189" t="s">
        <v>38</v>
      </c>
      <c r="C189">
        <v>0</v>
      </c>
      <c r="D189" t="s">
        <v>4</v>
      </c>
      <c r="E189">
        <v>0.21571199999999999</v>
      </c>
    </row>
    <row r="190" spans="1:7" ht="15" x14ac:dyDescent="0.2">
      <c r="A190" s="5" t="s">
        <v>60</v>
      </c>
      <c r="B190" t="s">
        <v>38</v>
      </c>
      <c r="C190">
        <v>1</v>
      </c>
      <c r="D190" t="s">
        <v>4</v>
      </c>
      <c r="E190">
        <v>0.18670800000000001</v>
      </c>
    </row>
    <row r="191" spans="1:7" ht="15" x14ac:dyDescent="0.2">
      <c r="A191" s="5" t="s">
        <v>60</v>
      </c>
      <c r="B191" t="s">
        <v>34</v>
      </c>
      <c r="C191" t="s">
        <v>39</v>
      </c>
      <c r="D191" t="s">
        <v>35</v>
      </c>
      <c r="E191" t="s">
        <v>36</v>
      </c>
    </row>
    <row r="192" spans="1:7" ht="15" x14ac:dyDescent="0.2">
      <c r="A192" s="5" t="s">
        <v>60</v>
      </c>
      <c r="B192" t="s">
        <v>40</v>
      </c>
      <c r="C192">
        <v>8</v>
      </c>
    </row>
    <row r="193" spans="1:7" ht="15" x14ac:dyDescent="0.2">
      <c r="A193" s="5" t="s">
        <v>60</v>
      </c>
      <c r="B193" t="s">
        <v>38</v>
      </c>
      <c r="C193">
        <v>0</v>
      </c>
      <c r="D193" t="s">
        <v>4</v>
      </c>
      <c r="E193">
        <v>0.24892300000000001</v>
      </c>
    </row>
    <row r="194" spans="1:7" ht="15" x14ac:dyDescent="0.2">
      <c r="A194" s="5" t="s">
        <v>60</v>
      </c>
      <c r="B194" t="s">
        <v>38</v>
      </c>
      <c r="C194">
        <v>1</v>
      </c>
      <c r="D194" t="s">
        <v>4</v>
      </c>
      <c r="E194">
        <v>0.21589</v>
      </c>
    </row>
    <row r="195" spans="1:7" ht="15" x14ac:dyDescent="0.2">
      <c r="A195" s="5" t="s">
        <v>60</v>
      </c>
      <c r="B195" t="s">
        <v>40</v>
      </c>
      <c r="C195">
        <v>10</v>
      </c>
    </row>
    <row r="196" spans="1:7" ht="15" x14ac:dyDescent="0.2">
      <c r="A196" s="5" t="s">
        <v>60</v>
      </c>
      <c r="B196" t="s">
        <v>38</v>
      </c>
      <c r="C196">
        <v>0</v>
      </c>
      <c r="D196" t="s">
        <v>4</v>
      </c>
      <c r="E196">
        <v>0.18655099999999999</v>
      </c>
    </row>
    <row r="197" spans="1:7" ht="15" x14ac:dyDescent="0.2">
      <c r="A197" s="5" t="s">
        <v>60</v>
      </c>
      <c r="B197" t="s">
        <v>38</v>
      </c>
      <c r="C197">
        <v>1</v>
      </c>
      <c r="D197" t="s">
        <v>4</v>
      </c>
      <c r="E197">
        <v>0.16103300000000001</v>
      </c>
    </row>
    <row r="198" spans="1:7" ht="15" x14ac:dyDescent="0.2">
      <c r="A198" s="5" t="s">
        <v>60</v>
      </c>
      <c r="B198" t="s">
        <v>41</v>
      </c>
      <c r="C198" t="s">
        <v>35</v>
      </c>
      <c r="D198" t="s">
        <v>42</v>
      </c>
      <c r="E198" t="s">
        <v>13</v>
      </c>
    </row>
    <row r="199" spans="1:7" ht="15" x14ac:dyDescent="0.2">
      <c r="A199" s="5" t="s">
        <v>60</v>
      </c>
      <c r="B199" t="s">
        <v>43</v>
      </c>
      <c r="C199">
        <v>0.125</v>
      </c>
    </row>
    <row r="200" spans="1:7" ht="15" x14ac:dyDescent="0.2">
      <c r="A200" s="5" t="s">
        <v>60</v>
      </c>
      <c r="B200" t="s">
        <v>44</v>
      </c>
      <c r="C200">
        <v>0.125</v>
      </c>
    </row>
    <row r="201" spans="1:7" ht="15" x14ac:dyDescent="0.2">
      <c r="A201" s="5" t="s">
        <v>60</v>
      </c>
      <c r="B201" t="s">
        <v>45</v>
      </c>
      <c r="C201" t="s">
        <v>46</v>
      </c>
      <c r="D201">
        <v>0.1</v>
      </c>
    </row>
    <row r="202" spans="1:7" ht="15" x14ac:dyDescent="0.2">
      <c r="A202" s="5" t="s">
        <v>60</v>
      </c>
      <c r="B202" t="s">
        <v>41</v>
      </c>
      <c r="C202" t="s">
        <v>35</v>
      </c>
      <c r="D202" t="s">
        <v>47</v>
      </c>
      <c r="E202" t="s">
        <v>13</v>
      </c>
    </row>
    <row r="203" spans="1:7" ht="15" x14ac:dyDescent="0.2">
      <c r="A203" s="5" t="s">
        <v>60</v>
      </c>
      <c r="B203" t="s">
        <v>48</v>
      </c>
      <c r="C203">
        <v>0</v>
      </c>
    </row>
    <row r="204" spans="1:7" ht="15" x14ac:dyDescent="0.2">
      <c r="A204" s="5" t="s">
        <v>60</v>
      </c>
      <c r="B204" t="s">
        <v>4</v>
      </c>
      <c r="C204">
        <v>0.20121</v>
      </c>
      <c r="D204" t="s">
        <v>49</v>
      </c>
      <c r="E204">
        <v>0.232407</v>
      </c>
      <c r="F204" t="s">
        <v>50</v>
      </c>
      <c r="G204">
        <v>8</v>
      </c>
    </row>
    <row r="205" spans="1:7" ht="15" x14ac:dyDescent="0.2">
      <c r="A205" s="5" t="s">
        <v>60</v>
      </c>
      <c r="B205" t="s">
        <v>48</v>
      </c>
      <c r="C205">
        <v>1</v>
      </c>
    </row>
    <row r="206" spans="1:7" ht="15" x14ac:dyDescent="0.2">
      <c r="A206" s="5" t="s">
        <v>60</v>
      </c>
      <c r="B206" t="s">
        <v>4</v>
      </c>
      <c r="C206">
        <v>0.20121</v>
      </c>
      <c r="D206" t="s">
        <v>49</v>
      </c>
      <c r="E206">
        <v>0.173792</v>
      </c>
      <c r="F206" t="s">
        <v>50</v>
      </c>
      <c r="G206">
        <v>10</v>
      </c>
    </row>
    <row r="207" spans="1:7" ht="15" x14ac:dyDescent="0.2">
      <c r="A207" s="5" t="s">
        <v>60</v>
      </c>
      <c r="B207" t="s">
        <v>3</v>
      </c>
      <c r="C207" t="s">
        <v>51</v>
      </c>
      <c r="D207">
        <v>-5.03025E-3</v>
      </c>
      <c r="E207">
        <v>7.79921E-3</v>
      </c>
      <c r="F207">
        <v>-6.8544599999999997E-3</v>
      </c>
      <c r="G207">
        <v>1.9683900000000001E-2</v>
      </c>
    </row>
    <row r="208" spans="1:7" ht="15" x14ac:dyDescent="0.2">
      <c r="A208" s="5" t="s">
        <v>60</v>
      </c>
      <c r="B208" t="s">
        <v>33</v>
      </c>
      <c r="C208" t="s">
        <v>3</v>
      </c>
      <c r="D208">
        <v>10</v>
      </c>
    </row>
    <row r="209" spans="1:5" ht="15" x14ac:dyDescent="0.2">
      <c r="A209" s="5" t="s">
        <v>60</v>
      </c>
      <c r="B209" t="s">
        <v>34</v>
      </c>
      <c r="C209" t="s">
        <v>35</v>
      </c>
      <c r="D209" t="s">
        <v>63</v>
      </c>
    </row>
    <row r="210" spans="1:5" ht="15" x14ac:dyDescent="0.2">
      <c r="A210" s="5" t="s">
        <v>60</v>
      </c>
      <c r="B210" t="s">
        <v>38</v>
      </c>
      <c r="C210">
        <v>0</v>
      </c>
      <c r="D210" t="s">
        <v>4</v>
      </c>
      <c r="E210">
        <v>0.18655099999999999</v>
      </c>
    </row>
    <row r="211" spans="1:5" ht="15" x14ac:dyDescent="0.2">
      <c r="A211" s="5" t="s">
        <v>60</v>
      </c>
      <c r="B211" t="s">
        <v>38</v>
      </c>
      <c r="C211">
        <v>1</v>
      </c>
      <c r="D211" t="s">
        <v>4</v>
      </c>
      <c r="E211">
        <v>0.16103300000000001</v>
      </c>
    </row>
    <row r="212" spans="1:5" ht="15" x14ac:dyDescent="0.2">
      <c r="A212" s="5" t="s">
        <v>60</v>
      </c>
      <c r="B212" t="s">
        <v>34</v>
      </c>
      <c r="C212" t="s">
        <v>39</v>
      </c>
      <c r="D212" t="s">
        <v>35</v>
      </c>
      <c r="E212" t="s">
        <v>36</v>
      </c>
    </row>
    <row r="213" spans="1:5" ht="15" x14ac:dyDescent="0.2">
      <c r="A213" s="5" t="s">
        <v>60</v>
      </c>
      <c r="B213" t="s">
        <v>40</v>
      </c>
      <c r="C213">
        <v>9</v>
      </c>
    </row>
    <row r="214" spans="1:5" ht="15" x14ac:dyDescent="0.2">
      <c r="A214" s="5" t="s">
        <v>60</v>
      </c>
      <c r="B214" t="s">
        <v>38</v>
      </c>
      <c r="C214">
        <v>0</v>
      </c>
      <c r="D214" t="s">
        <v>4</v>
      </c>
      <c r="E214">
        <v>0.21571199999999999</v>
      </c>
    </row>
    <row r="215" spans="1:5" ht="15" x14ac:dyDescent="0.2">
      <c r="A215" s="5" t="s">
        <v>60</v>
      </c>
      <c r="B215" t="s">
        <v>38</v>
      </c>
      <c r="C215">
        <v>1</v>
      </c>
      <c r="D215" t="s">
        <v>4</v>
      </c>
      <c r="E215">
        <v>0.18670800000000001</v>
      </c>
    </row>
    <row r="216" spans="1:5" ht="15" x14ac:dyDescent="0.2">
      <c r="A216" s="5" t="s">
        <v>60</v>
      </c>
      <c r="B216" t="s">
        <v>40</v>
      </c>
      <c r="C216">
        <v>11</v>
      </c>
    </row>
    <row r="217" spans="1:5" ht="15" x14ac:dyDescent="0.2">
      <c r="A217" s="5" t="s">
        <v>60</v>
      </c>
      <c r="B217" t="s">
        <v>38</v>
      </c>
      <c r="C217">
        <v>0</v>
      </c>
      <c r="D217" t="s">
        <v>4</v>
      </c>
      <c r="E217">
        <v>0.16089500000000001</v>
      </c>
    </row>
    <row r="218" spans="1:5" ht="15" x14ac:dyDescent="0.2">
      <c r="A218" s="5" t="s">
        <v>60</v>
      </c>
      <c r="B218" t="s">
        <v>38</v>
      </c>
      <c r="C218">
        <v>1</v>
      </c>
      <c r="D218" t="s">
        <v>4</v>
      </c>
      <c r="E218">
        <v>0.13838200000000001</v>
      </c>
    </row>
    <row r="219" spans="1:5" ht="15" x14ac:dyDescent="0.2">
      <c r="A219" s="5" t="s">
        <v>60</v>
      </c>
      <c r="B219" t="s">
        <v>41</v>
      </c>
      <c r="C219" t="s">
        <v>35</v>
      </c>
      <c r="D219" t="s">
        <v>42</v>
      </c>
      <c r="E219" t="s">
        <v>13</v>
      </c>
    </row>
    <row r="220" spans="1:5" ht="15" x14ac:dyDescent="0.2">
      <c r="A220" s="5" t="s">
        <v>60</v>
      </c>
      <c r="B220" t="s">
        <v>43</v>
      </c>
      <c r="C220">
        <v>0.125</v>
      </c>
    </row>
    <row r="221" spans="1:5" ht="15" x14ac:dyDescent="0.2">
      <c r="A221" s="5" t="s">
        <v>60</v>
      </c>
      <c r="B221" t="s">
        <v>44</v>
      </c>
      <c r="C221">
        <v>0.125</v>
      </c>
    </row>
    <row r="222" spans="1:5" ht="15" x14ac:dyDescent="0.2">
      <c r="A222" s="5" t="s">
        <v>60</v>
      </c>
      <c r="B222" t="s">
        <v>45</v>
      </c>
      <c r="C222" t="s">
        <v>46</v>
      </c>
      <c r="D222">
        <v>0.1</v>
      </c>
    </row>
    <row r="223" spans="1:5" ht="15" x14ac:dyDescent="0.2">
      <c r="A223" s="5" t="s">
        <v>60</v>
      </c>
      <c r="B223" t="s">
        <v>41</v>
      </c>
      <c r="C223" t="s">
        <v>35</v>
      </c>
      <c r="D223" t="s">
        <v>47</v>
      </c>
      <c r="E223" t="s">
        <v>13</v>
      </c>
    </row>
    <row r="224" spans="1:5" ht="15" x14ac:dyDescent="0.2">
      <c r="A224" s="5" t="s">
        <v>60</v>
      </c>
      <c r="B224" t="s">
        <v>48</v>
      </c>
      <c r="C224">
        <v>0</v>
      </c>
    </row>
    <row r="225" spans="1:7" ht="15" x14ac:dyDescent="0.2">
      <c r="A225" s="5" t="s">
        <v>60</v>
      </c>
      <c r="B225" t="s">
        <v>4</v>
      </c>
      <c r="C225">
        <v>0.173792</v>
      </c>
      <c r="D225" t="s">
        <v>49</v>
      </c>
      <c r="E225">
        <v>0.20121</v>
      </c>
      <c r="F225" t="s">
        <v>50</v>
      </c>
      <c r="G225">
        <v>9</v>
      </c>
    </row>
    <row r="226" spans="1:7" ht="15" x14ac:dyDescent="0.2">
      <c r="A226" s="5" t="s">
        <v>60</v>
      </c>
      <c r="B226" t="s">
        <v>48</v>
      </c>
      <c r="C226">
        <v>1</v>
      </c>
    </row>
    <row r="227" spans="1:7" ht="15" x14ac:dyDescent="0.2">
      <c r="A227" s="5" t="s">
        <v>60</v>
      </c>
      <c r="B227" t="s">
        <v>4</v>
      </c>
      <c r="C227">
        <v>0.173792</v>
      </c>
      <c r="D227" t="s">
        <v>49</v>
      </c>
      <c r="E227">
        <v>0.14963799999999999</v>
      </c>
      <c r="F227" t="s">
        <v>50</v>
      </c>
      <c r="G227">
        <v>11</v>
      </c>
    </row>
    <row r="228" spans="1:7" ht="15" x14ac:dyDescent="0.2">
      <c r="A228" s="5" t="s">
        <v>60</v>
      </c>
      <c r="B228" t="s">
        <v>3</v>
      </c>
      <c r="C228" t="s">
        <v>51</v>
      </c>
      <c r="D228">
        <v>-4.3448000000000002E-3</v>
      </c>
      <c r="E228">
        <v>6.8544599999999997E-3</v>
      </c>
      <c r="F228">
        <v>-6.03844E-3</v>
      </c>
      <c r="G228">
        <v>1.7237700000000002E-2</v>
      </c>
    </row>
    <row r="229" spans="1:7" ht="15" x14ac:dyDescent="0.2">
      <c r="A229" s="5" t="s">
        <v>60</v>
      </c>
      <c r="B229" t="s">
        <v>33</v>
      </c>
      <c r="C229" t="s">
        <v>3</v>
      </c>
      <c r="D229">
        <v>11</v>
      </c>
    </row>
    <row r="230" spans="1:7" ht="15" x14ac:dyDescent="0.2">
      <c r="A230" s="5" t="s">
        <v>60</v>
      </c>
      <c r="B230" t="s">
        <v>34</v>
      </c>
      <c r="C230" t="s">
        <v>35</v>
      </c>
      <c r="D230" t="s">
        <v>63</v>
      </c>
    </row>
    <row r="231" spans="1:7" ht="15" x14ac:dyDescent="0.2">
      <c r="A231" s="5" t="s">
        <v>60</v>
      </c>
      <c r="B231" t="s">
        <v>38</v>
      </c>
      <c r="C231">
        <v>0</v>
      </c>
      <c r="D231" t="s">
        <v>4</v>
      </c>
      <c r="E231">
        <v>0.16089500000000001</v>
      </c>
    </row>
    <row r="232" spans="1:7" ht="15" x14ac:dyDescent="0.2">
      <c r="A232" s="5" t="s">
        <v>60</v>
      </c>
      <c r="B232" t="s">
        <v>38</v>
      </c>
      <c r="C232">
        <v>1</v>
      </c>
      <c r="D232" t="s">
        <v>4</v>
      </c>
      <c r="E232">
        <v>0.13838200000000001</v>
      </c>
    </row>
    <row r="233" spans="1:7" ht="15" x14ac:dyDescent="0.2">
      <c r="A233" s="5" t="s">
        <v>60</v>
      </c>
      <c r="B233" t="s">
        <v>34</v>
      </c>
      <c r="C233" t="s">
        <v>39</v>
      </c>
      <c r="D233" t="s">
        <v>35</v>
      </c>
      <c r="E233" t="s">
        <v>36</v>
      </c>
    </row>
    <row r="234" spans="1:7" ht="15" x14ac:dyDescent="0.2">
      <c r="A234" s="5" t="s">
        <v>60</v>
      </c>
      <c r="B234" t="s">
        <v>40</v>
      </c>
      <c r="C234">
        <v>10</v>
      </c>
    </row>
    <row r="235" spans="1:7" ht="15" x14ac:dyDescent="0.2">
      <c r="A235" s="5" t="s">
        <v>60</v>
      </c>
      <c r="B235" t="s">
        <v>38</v>
      </c>
      <c r="C235">
        <v>0</v>
      </c>
      <c r="D235" t="s">
        <v>4</v>
      </c>
      <c r="E235">
        <v>0.18655099999999999</v>
      </c>
    </row>
    <row r="236" spans="1:7" ht="15" x14ac:dyDescent="0.2">
      <c r="A236" s="5" t="s">
        <v>60</v>
      </c>
      <c r="B236" t="s">
        <v>38</v>
      </c>
      <c r="C236">
        <v>1</v>
      </c>
      <c r="D236" t="s">
        <v>4</v>
      </c>
      <c r="E236">
        <v>0.16103300000000001</v>
      </c>
    </row>
    <row r="237" spans="1:7" ht="15" x14ac:dyDescent="0.2">
      <c r="A237" s="5" t="s">
        <v>60</v>
      </c>
      <c r="B237" t="s">
        <v>40</v>
      </c>
      <c r="C237">
        <v>12</v>
      </c>
    </row>
    <row r="238" spans="1:7" ht="15" x14ac:dyDescent="0.2">
      <c r="A238" s="5" t="s">
        <v>60</v>
      </c>
      <c r="B238" t="s">
        <v>38</v>
      </c>
      <c r="C238">
        <v>0</v>
      </c>
      <c r="D238" t="s">
        <v>4</v>
      </c>
      <c r="E238">
        <v>0.13825999999999999</v>
      </c>
    </row>
    <row r="239" spans="1:7" ht="15" x14ac:dyDescent="0.2">
      <c r="A239" s="5" t="s">
        <v>60</v>
      </c>
      <c r="B239" t="s">
        <v>38</v>
      </c>
      <c r="C239">
        <v>1</v>
      </c>
      <c r="D239" t="s">
        <v>4</v>
      </c>
      <c r="E239">
        <v>0.11833</v>
      </c>
    </row>
    <row r="240" spans="1:7" ht="15" x14ac:dyDescent="0.2">
      <c r="A240" s="5" t="s">
        <v>60</v>
      </c>
      <c r="B240" t="s">
        <v>41</v>
      </c>
      <c r="C240" t="s">
        <v>35</v>
      </c>
      <c r="D240" t="s">
        <v>42</v>
      </c>
      <c r="E240" t="s">
        <v>13</v>
      </c>
    </row>
    <row r="241" spans="1:7" ht="15" x14ac:dyDescent="0.2">
      <c r="A241" s="5" t="s">
        <v>60</v>
      </c>
      <c r="B241" t="s">
        <v>43</v>
      </c>
      <c r="C241">
        <v>0.125</v>
      </c>
    </row>
    <row r="242" spans="1:7" ht="15" x14ac:dyDescent="0.2">
      <c r="A242" s="5" t="s">
        <v>60</v>
      </c>
      <c r="B242" t="s">
        <v>44</v>
      </c>
      <c r="C242">
        <v>0.125</v>
      </c>
    </row>
    <row r="243" spans="1:7" ht="15" x14ac:dyDescent="0.2">
      <c r="A243" s="5" t="s">
        <v>60</v>
      </c>
      <c r="B243" t="s">
        <v>45</v>
      </c>
      <c r="C243" t="s">
        <v>46</v>
      </c>
      <c r="D243">
        <v>0.1</v>
      </c>
    </row>
    <row r="244" spans="1:7" ht="15" x14ac:dyDescent="0.2">
      <c r="A244" s="5" t="s">
        <v>60</v>
      </c>
      <c r="B244" t="s">
        <v>41</v>
      </c>
      <c r="C244" t="s">
        <v>35</v>
      </c>
      <c r="D244" t="s">
        <v>47</v>
      </c>
      <c r="E244" t="s">
        <v>13</v>
      </c>
    </row>
    <row r="245" spans="1:7" ht="15" x14ac:dyDescent="0.2">
      <c r="A245" s="5" t="s">
        <v>60</v>
      </c>
      <c r="B245" t="s">
        <v>48</v>
      </c>
      <c r="C245">
        <v>0</v>
      </c>
    </row>
    <row r="246" spans="1:7" ht="15" x14ac:dyDescent="0.2">
      <c r="A246" s="5" t="s">
        <v>60</v>
      </c>
      <c r="B246" t="s">
        <v>4</v>
      </c>
      <c r="C246">
        <v>0.14963799999999999</v>
      </c>
      <c r="D246" t="s">
        <v>49</v>
      </c>
      <c r="E246">
        <v>0.173792</v>
      </c>
      <c r="F246" t="s">
        <v>50</v>
      </c>
      <c r="G246">
        <v>10</v>
      </c>
    </row>
    <row r="247" spans="1:7" ht="15" x14ac:dyDescent="0.2">
      <c r="A247" s="5" t="s">
        <v>60</v>
      </c>
      <c r="B247" t="s">
        <v>48</v>
      </c>
      <c r="C247">
        <v>1</v>
      </c>
    </row>
    <row r="248" spans="1:7" ht="15" x14ac:dyDescent="0.2">
      <c r="A248" s="5" t="s">
        <v>60</v>
      </c>
      <c r="B248" t="s">
        <v>4</v>
      </c>
      <c r="C248">
        <v>0.14963799999999999</v>
      </c>
      <c r="D248" t="s">
        <v>49</v>
      </c>
      <c r="E248">
        <v>0.12829499999999999</v>
      </c>
      <c r="F248" t="s">
        <v>50</v>
      </c>
      <c r="G248">
        <v>12</v>
      </c>
    </row>
    <row r="249" spans="1:7" ht="15" x14ac:dyDescent="0.2">
      <c r="A249" s="5" t="s">
        <v>60</v>
      </c>
      <c r="B249" t="s">
        <v>3</v>
      </c>
      <c r="C249" t="s">
        <v>51</v>
      </c>
      <c r="D249">
        <v>-3.7409600000000002E-3</v>
      </c>
      <c r="E249">
        <v>6.03844E-3</v>
      </c>
      <c r="F249">
        <v>-5.3358299999999997E-3</v>
      </c>
      <c r="G249">
        <v>1.5115200000000001E-2</v>
      </c>
    </row>
    <row r="250" spans="1:7" ht="15" x14ac:dyDescent="0.2">
      <c r="A250" s="5" t="s">
        <v>60</v>
      </c>
      <c r="B250" t="s">
        <v>33</v>
      </c>
      <c r="C250" t="s">
        <v>3</v>
      </c>
      <c r="D250">
        <v>12</v>
      </c>
    </row>
    <row r="251" spans="1:7" ht="15" x14ac:dyDescent="0.2">
      <c r="A251" s="5" t="s">
        <v>60</v>
      </c>
      <c r="B251" t="s">
        <v>34</v>
      </c>
      <c r="C251" t="s">
        <v>35</v>
      </c>
      <c r="D251" t="s">
        <v>63</v>
      </c>
    </row>
    <row r="252" spans="1:7" ht="15" x14ac:dyDescent="0.2">
      <c r="A252" s="5" t="s">
        <v>60</v>
      </c>
      <c r="B252" t="s">
        <v>38</v>
      </c>
      <c r="C252">
        <v>0</v>
      </c>
      <c r="D252" t="s">
        <v>4</v>
      </c>
      <c r="E252">
        <v>0.13825999999999999</v>
      </c>
    </row>
    <row r="253" spans="1:7" ht="15" x14ac:dyDescent="0.2">
      <c r="A253" s="5" t="s">
        <v>60</v>
      </c>
      <c r="B253" t="s">
        <v>38</v>
      </c>
      <c r="C253">
        <v>1</v>
      </c>
      <c r="D253" t="s">
        <v>4</v>
      </c>
      <c r="E253">
        <v>0.11833</v>
      </c>
    </row>
    <row r="254" spans="1:7" ht="15" x14ac:dyDescent="0.2">
      <c r="A254" s="5" t="s">
        <v>60</v>
      </c>
      <c r="B254" t="s">
        <v>34</v>
      </c>
      <c r="C254" t="s">
        <v>39</v>
      </c>
      <c r="D254" t="s">
        <v>35</v>
      </c>
      <c r="E254" t="s">
        <v>36</v>
      </c>
    </row>
    <row r="255" spans="1:7" ht="15" x14ac:dyDescent="0.2">
      <c r="A255" s="5" t="s">
        <v>60</v>
      </c>
      <c r="B255" t="s">
        <v>40</v>
      </c>
      <c r="C255">
        <v>11</v>
      </c>
    </row>
    <row r="256" spans="1:7" ht="15" x14ac:dyDescent="0.2">
      <c r="A256" s="5" t="s">
        <v>60</v>
      </c>
      <c r="B256" t="s">
        <v>38</v>
      </c>
      <c r="C256">
        <v>0</v>
      </c>
      <c r="D256" t="s">
        <v>4</v>
      </c>
      <c r="E256">
        <v>0.16089500000000001</v>
      </c>
    </row>
    <row r="257" spans="1:7" ht="15" x14ac:dyDescent="0.2">
      <c r="A257" s="5" t="s">
        <v>60</v>
      </c>
      <c r="B257" t="s">
        <v>38</v>
      </c>
      <c r="C257">
        <v>1</v>
      </c>
      <c r="D257" t="s">
        <v>4</v>
      </c>
      <c r="E257">
        <v>0.13838200000000001</v>
      </c>
    </row>
    <row r="258" spans="1:7" ht="15" x14ac:dyDescent="0.2">
      <c r="A258" s="5" t="s">
        <v>60</v>
      </c>
      <c r="B258" t="s">
        <v>40</v>
      </c>
      <c r="C258">
        <v>13</v>
      </c>
    </row>
    <row r="259" spans="1:7" ht="15" x14ac:dyDescent="0.2">
      <c r="A259" s="5" t="s">
        <v>60</v>
      </c>
      <c r="B259" t="s">
        <v>38</v>
      </c>
      <c r="C259">
        <v>0</v>
      </c>
      <c r="D259" t="s">
        <v>4</v>
      </c>
      <c r="E259">
        <v>0.11822199999999999</v>
      </c>
    </row>
    <row r="260" spans="1:7" ht="15" x14ac:dyDescent="0.2">
      <c r="A260" s="5" t="s">
        <v>60</v>
      </c>
      <c r="B260" t="s">
        <v>38</v>
      </c>
      <c r="C260">
        <v>1</v>
      </c>
      <c r="D260" t="s">
        <v>4</v>
      </c>
      <c r="E260">
        <v>0.10050099999999999</v>
      </c>
    </row>
    <row r="261" spans="1:7" ht="15" x14ac:dyDescent="0.2">
      <c r="A261" s="5" t="s">
        <v>60</v>
      </c>
      <c r="B261" t="s">
        <v>41</v>
      </c>
      <c r="C261" t="s">
        <v>35</v>
      </c>
      <c r="D261" t="s">
        <v>42</v>
      </c>
      <c r="E261" t="s">
        <v>13</v>
      </c>
    </row>
    <row r="262" spans="1:7" ht="15" x14ac:dyDescent="0.2">
      <c r="A262" s="5" t="s">
        <v>60</v>
      </c>
      <c r="B262" t="s">
        <v>43</v>
      </c>
      <c r="C262">
        <v>0.125</v>
      </c>
    </row>
    <row r="263" spans="1:7" ht="15" x14ac:dyDescent="0.2">
      <c r="A263" s="5" t="s">
        <v>60</v>
      </c>
      <c r="B263" t="s">
        <v>44</v>
      </c>
      <c r="C263">
        <v>0.125</v>
      </c>
    </row>
    <row r="264" spans="1:7" ht="15" x14ac:dyDescent="0.2">
      <c r="A264" s="5" t="s">
        <v>60</v>
      </c>
      <c r="B264" t="s">
        <v>45</v>
      </c>
      <c r="C264" t="s">
        <v>46</v>
      </c>
      <c r="D264">
        <v>0.1</v>
      </c>
    </row>
    <row r="265" spans="1:7" ht="15" x14ac:dyDescent="0.2">
      <c r="A265" s="5" t="s">
        <v>60</v>
      </c>
      <c r="B265" t="s">
        <v>41</v>
      </c>
      <c r="C265" t="s">
        <v>35</v>
      </c>
      <c r="D265" t="s">
        <v>47</v>
      </c>
      <c r="E265" t="s">
        <v>13</v>
      </c>
    </row>
    <row r="266" spans="1:7" ht="15" x14ac:dyDescent="0.2">
      <c r="A266" s="5" t="s">
        <v>60</v>
      </c>
      <c r="B266" t="s">
        <v>48</v>
      </c>
      <c r="C266">
        <v>0</v>
      </c>
    </row>
    <row r="267" spans="1:7" ht="15" x14ac:dyDescent="0.2">
      <c r="A267" s="5" t="s">
        <v>60</v>
      </c>
      <c r="B267" t="s">
        <v>4</v>
      </c>
      <c r="C267">
        <v>0.12829499999999999</v>
      </c>
      <c r="D267" t="s">
        <v>49</v>
      </c>
      <c r="E267">
        <v>0.14963799999999999</v>
      </c>
      <c r="F267" t="s">
        <v>50</v>
      </c>
      <c r="G267">
        <v>11</v>
      </c>
    </row>
    <row r="268" spans="1:7" ht="15" x14ac:dyDescent="0.2">
      <c r="A268" s="5" t="s">
        <v>60</v>
      </c>
      <c r="B268" t="s">
        <v>48</v>
      </c>
      <c r="C268">
        <v>1</v>
      </c>
    </row>
    <row r="269" spans="1:7" ht="15" x14ac:dyDescent="0.2">
      <c r="A269" s="5" t="s">
        <v>60</v>
      </c>
      <c r="B269" t="s">
        <v>4</v>
      </c>
      <c r="C269">
        <v>0.12829499999999999</v>
      </c>
      <c r="D269" t="s">
        <v>49</v>
      </c>
      <c r="E269">
        <v>0.109361</v>
      </c>
      <c r="F269" t="s">
        <v>50</v>
      </c>
      <c r="G269">
        <v>13</v>
      </c>
    </row>
    <row r="270" spans="1:7" ht="15" x14ac:dyDescent="0.2">
      <c r="A270" s="5" t="s">
        <v>60</v>
      </c>
      <c r="B270" t="s">
        <v>3</v>
      </c>
      <c r="C270" t="s">
        <v>51</v>
      </c>
      <c r="D270">
        <v>-3.2073800000000001E-3</v>
      </c>
      <c r="E270">
        <v>5.3358299999999997E-3</v>
      </c>
      <c r="F270">
        <v>-4.7334400000000002E-3</v>
      </c>
      <c r="G270">
        <v>1.32766E-2</v>
      </c>
    </row>
    <row r="271" spans="1:7" ht="15" x14ac:dyDescent="0.2">
      <c r="A271" s="5" t="s">
        <v>60</v>
      </c>
      <c r="B271" t="s">
        <v>33</v>
      </c>
      <c r="C271" t="s">
        <v>3</v>
      </c>
      <c r="D271">
        <v>13</v>
      </c>
    </row>
    <row r="272" spans="1:7" ht="15" x14ac:dyDescent="0.2">
      <c r="A272" s="5" t="s">
        <v>60</v>
      </c>
      <c r="B272" t="s">
        <v>34</v>
      </c>
      <c r="C272" t="s">
        <v>35</v>
      </c>
      <c r="D272" t="s">
        <v>63</v>
      </c>
    </row>
    <row r="273" spans="1:7" ht="15" x14ac:dyDescent="0.2">
      <c r="A273" s="5" t="s">
        <v>60</v>
      </c>
      <c r="B273" t="s">
        <v>38</v>
      </c>
      <c r="C273">
        <v>0</v>
      </c>
      <c r="D273" t="s">
        <v>4</v>
      </c>
      <c r="E273">
        <v>0.11822199999999999</v>
      </c>
    </row>
    <row r="274" spans="1:7" ht="15" x14ac:dyDescent="0.2">
      <c r="A274" s="5" t="s">
        <v>60</v>
      </c>
      <c r="B274" t="s">
        <v>38</v>
      </c>
      <c r="C274">
        <v>1</v>
      </c>
      <c r="D274" t="s">
        <v>4</v>
      </c>
      <c r="E274">
        <v>0.10050099999999999</v>
      </c>
    </row>
    <row r="275" spans="1:7" ht="15" x14ac:dyDescent="0.2">
      <c r="A275" s="5" t="s">
        <v>60</v>
      </c>
      <c r="B275" t="s">
        <v>34</v>
      </c>
      <c r="C275" t="s">
        <v>39</v>
      </c>
      <c r="D275" t="s">
        <v>35</v>
      </c>
      <c r="E275" t="s">
        <v>36</v>
      </c>
    </row>
    <row r="276" spans="1:7" ht="15" x14ac:dyDescent="0.2">
      <c r="A276" s="5" t="s">
        <v>60</v>
      </c>
      <c r="B276" t="s">
        <v>40</v>
      </c>
      <c r="C276">
        <v>12</v>
      </c>
    </row>
    <row r="277" spans="1:7" ht="15" x14ac:dyDescent="0.2">
      <c r="A277" s="5" t="s">
        <v>60</v>
      </c>
      <c r="B277" t="s">
        <v>38</v>
      </c>
      <c r="C277">
        <v>0</v>
      </c>
      <c r="D277" t="s">
        <v>4</v>
      </c>
      <c r="E277">
        <v>0.13825999999999999</v>
      </c>
    </row>
    <row r="278" spans="1:7" ht="15" x14ac:dyDescent="0.2">
      <c r="A278" s="5" t="s">
        <v>60</v>
      </c>
      <c r="B278" t="s">
        <v>38</v>
      </c>
      <c r="C278">
        <v>1</v>
      </c>
      <c r="D278" t="s">
        <v>4</v>
      </c>
      <c r="E278">
        <v>0.11833</v>
      </c>
    </row>
    <row r="279" spans="1:7" ht="15" x14ac:dyDescent="0.2">
      <c r="A279" s="5" t="s">
        <v>60</v>
      </c>
      <c r="B279" t="s">
        <v>40</v>
      </c>
      <c r="C279">
        <v>14</v>
      </c>
    </row>
    <row r="280" spans="1:7" ht="15" x14ac:dyDescent="0.2">
      <c r="A280" s="5" t="s">
        <v>60</v>
      </c>
      <c r="B280" t="s">
        <v>38</v>
      </c>
      <c r="C280">
        <v>0</v>
      </c>
      <c r="D280" t="s">
        <v>4</v>
      </c>
      <c r="E280">
        <v>0.10040399999999999</v>
      </c>
    </row>
    <row r="281" spans="1:7" ht="15" x14ac:dyDescent="0.2">
      <c r="A281" s="5" t="s">
        <v>60</v>
      </c>
      <c r="B281" t="s">
        <v>38</v>
      </c>
      <c r="C281">
        <v>1</v>
      </c>
      <c r="D281" t="s">
        <v>4</v>
      </c>
      <c r="E281">
        <v>8.4558800000000003E-2</v>
      </c>
    </row>
    <row r="282" spans="1:7" ht="15" x14ac:dyDescent="0.2">
      <c r="A282" s="5" t="s">
        <v>60</v>
      </c>
      <c r="B282" t="s">
        <v>41</v>
      </c>
      <c r="C282" t="s">
        <v>35</v>
      </c>
      <c r="D282" t="s">
        <v>42</v>
      </c>
      <c r="E282" t="s">
        <v>13</v>
      </c>
    </row>
    <row r="283" spans="1:7" ht="15" x14ac:dyDescent="0.2">
      <c r="A283" s="5" t="s">
        <v>60</v>
      </c>
      <c r="B283" t="s">
        <v>43</v>
      </c>
      <c r="C283">
        <v>0.125</v>
      </c>
    </row>
    <row r="284" spans="1:7" ht="15" x14ac:dyDescent="0.2">
      <c r="A284" s="5" t="s">
        <v>60</v>
      </c>
      <c r="B284" t="s">
        <v>44</v>
      </c>
      <c r="C284">
        <v>0.125</v>
      </c>
    </row>
    <row r="285" spans="1:7" ht="15" x14ac:dyDescent="0.2">
      <c r="A285" s="5" t="s">
        <v>60</v>
      </c>
      <c r="B285" t="s">
        <v>45</v>
      </c>
      <c r="C285" t="s">
        <v>46</v>
      </c>
      <c r="D285">
        <v>0.1</v>
      </c>
    </row>
    <row r="286" spans="1:7" ht="15" x14ac:dyDescent="0.2">
      <c r="A286" s="5" t="s">
        <v>60</v>
      </c>
      <c r="B286" t="s">
        <v>41</v>
      </c>
      <c r="C286" t="s">
        <v>35</v>
      </c>
      <c r="D286" t="s">
        <v>47</v>
      </c>
      <c r="E286" t="s">
        <v>13</v>
      </c>
    </row>
    <row r="287" spans="1:7" ht="15" x14ac:dyDescent="0.2">
      <c r="A287" s="5" t="s">
        <v>60</v>
      </c>
      <c r="B287" t="s">
        <v>48</v>
      </c>
      <c r="C287">
        <v>0</v>
      </c>
    </row>
    <row r="288" spans="1:7" ht="15" x14ac:dyDescent="0.2">
      <c r="A288" s="5" t="s">
        <v>60</v>
      </c>
      <c r="B288" t="s">
        <v>4</v>
      </c>
      <c r="C288">
        <v>0.109361</v>
      </c>
      <c r="D288" t="s">
        <v>49</v>
      </c>
      <c r="E288">
        <v>0.12829499999999999</v>
      </c>
      <c r="F288" t="s">
        <v>50</v>
      </c>
      <c r="G288">
        <v>12</v>
      </c>
    </row>
    <row r="289" spans="1:7" ht="15" x14ac:dyDescent="0.2">
      <c r="A289" s="5" t="s">
        <v>60</v>
      </c>
      <c r="B289" t="s">
        <v>48</v>
      </c>
      <c r="C289">
        <v>1</v>
      </c>
    </row>
    <row r="290" spans="1:7" ht="15" x14ac:dyDescent="0.2">
      <c r="A290" s="5" t="s">
        <v>60</v>
      </c>
      <c r="B290" t="s">
        <v>4</v>
      </c>
      <c r="C290">
        <v>0.109361</v>
      </c>
      <c r="D290" t="s">
        <v>49</v>
      </c>
      <c r="E290">
        <v>9.2481499999999994E-2</v>
      </c>
      <c r="F290" t="s">
        <v>50</v>
      </c>
      <c r="G290">
        <v>14</v>
      </c>
    </row>
    <row r="291" spans="1:7" ht="15" x14ac:dyDescent="0.2">
      <c r="A291" s="5" t="s">
        <v>60</v>
      </c>
      <c r="B291" t="s">
        <v>3</v>
      </c>
      <c r="C291" t="s">
        <v>51</v>
      </c>
      <c r="D291">
        <v>-2.7340300000000001E-3</v>
      </c>
      <c r="E291">
        <v>4.7334400000000002E-3</v>
      </c>
      <c r="F291">
        <v>-4.2199500000000001E-3</v>
      </c>
      <c r="G291">
        <v>1.1687400000000001E-2</v>
      </c>
    </row>
    <row r="292" spans="1:7" ht="15" x14ac:dyDescent="0.2">
      <c r="A292" s="5" t="s">
        <v>60</v>
      </c>
      <c r="B292" t="s">
        <v>33</v>
      </c>
      <c r="C292" t="s">
        <v>3</v>
      </c>
      <c r="D292">
        <v>14</v>
      </c>
    </row>
    <row r="293" spans="1:7" ht="15" x14ac:dyDescent="0.2">
      <c r="A293" s="5" t="s">
        <v>60</v>
      </c>
      <c r="B293" t="s">
        <v>34</v>
      </c>
      <c r="C293" t="s">
        <v>35</v>
      </c>
      <c r="D293" t="s">
        <v>63</v>
      </c>
    </row>
    <row r="294" spans="1:7" ht="15" x14ac:dyDescent="0.2">
      <c r="A294" s="5" t="s">
        <v>60</v>
      </c>
      <c r="B294" t="s">
        <v>38</v>
      </c>
      <c r="C294">
        <v>0</v>
      </c>
      <c r="D294" t="s">
        <v>4</v>
      </c>
      <c r="E294">
        <v>0.10040399999999999</v>
      </c>
    </row>
    <row r="295" spans="1:7" ht="15" x14ac:dyDescent="0.2">
      <c r="A295" s="5" t="s">
        <v>60</v>
      </c>
      <c r="B295" t="s">
        <v>38</v>
      </c>
      <c r="C295">
        <v>1</v>
      </c>
      <c r="D295" t="s">
        <v>4</v>
      </c>
      <c r="E295">
        <v>8.4558800000000003E-2</v>
      </c>
    </row>
    <row r="296" spans="1:7" ht="15" x14ac:dyDescent="0.2">
      <c r="A296" s="5" t="s">
        <v>60</v>
      </c>
      <c r="B296" t="s">
        <v>34</v>
      </c>
      <c r="C296" t="s">
        <v>39</v>
      </c>
      <c r="D296" t="s">
        <v>35</v>
      </c>
      <c r="E296" t="s">
        <v>36</v>
      </c>
    </row>
    <row r="297" spans="1:7" ht="15" x14ac:dyDescent="0.2">
      <c r="A297" s="5" t="s">
        <v>60</v>
      </c>
      <c r="B297" t="s">
        <v>40</v>
      </c>
      <c r="C297">
        <v>13</v>
      </c>
    </row>
    <row r="298" spans="1:7" ht="15" x14ac:dyDescent="0.2">
      <c r="A298" s="5" t="s">
        <v>60</v>
      </c>
      <c r="B298" t="s">
        <v>38</v>
      </c>
      <c r="C298">
        <v>0</v>
      </c>
      <c r="D298" t="s">
        <v>4</v>
      </c>
      <c r="E298">
        <v>0.11822199999999999</v>
      </c>
    </row>
    <row r="299" spans="1:7" ht="15" x14ac:dyDescent="0.2">
      <c r="A299" s="5" t="s">
        <v>60</v>
      </c>
      <c r="B299" t="s">
        <v>38</v>
      </c>
      <c r="C299">
        <v>1</v>
      </c>
      <c r="D299" t="s">
        <v>4</v>
      </c>
      <c r="E299">
        <v>0.10050099999999999</v>
      </c>
    </row>
    <row r="300" spans="1:7" ht="15" x14ac:dyDescent="0.2">
      <c r="A300" s="5" t="s">
        <v>60</v>
      </c>
      <c r="B300" t="s">
        <v>40</v>
      </c>
      <c r="C300">
        <v>15</v>
      </c>
    </row>
    <row r="301" spans="1:7" ht="15" x14ac:dyDescent="0.2">
      <c r="A301" s="5" t="s">
        <v>60</v>
      </c>
      <c r="B301" t="s">
        <v>38</v>
      </c>
      <c r="C301">
        <v>0</v>
      </c>
      <c r="D301" t="s">
        <v>4</v>
      </c>
      <c r="E301">
        <v>8.4472199999999997E-2</v>
      </c>
    </row>
    <row r="302" spans="1:7" ht="15" x14ac:dyDescent="0.2">
      <c r="A302" s="5" t="s">
        <v>60</v>
      </c>
      <c r="B302" t="s">
        <v>38</v>
      </c>
      <c r="C302">
        <v>1</v>
      </c>
      <c r="D302" t="s">
        <v>4</v>
      </c>
      <c r="E302">
        <v>7.0205100000000006E-2</v>
      </c>
    </row>
    <row r="303" spans="1:7" ht="15" x14ac:dyDescent="0.2">
      <c r="A303" s="5" t="s">
        <v>60</v>
      </c>
      <c r="B303" t="s">
        <v>41</v>
      </c>
      <c r="C303" t="s">
        <v>35</v>
      </c>
      <c r="D303" t="s">
        <v>42</v>
      </c>
      <c r="E303" t="s">
        <v>13</v>
      </c>
    </row>
    <row r="304" spans="1:7" ht="15" x14ac:dyDescent="0.2">
      <c r="A304" s="5" t="s">
        <v>60</v>
      </c>
      <c r="B304" t="s">
        <v>43</v>
      </c>
      <c r="C304">
        <v>0.125</v>
      </c>
    </row>
    <row r="305" spans="1:7" ht="15" x14ac:dyDescent="0.2">
      <c r="A305" s="5" t="s">
        <v>60</v>
      </c>
      <c r="B305" t="s">
        <v>44</v>
      </c>
      <c r="C305">
        <v>0.125</v>
      </c>
    </row>
    <row r="306" spans="1:7" ht="15" x14ac:dyDescent="0.2">
      <c r="A306" s="5" t="s">
        <v>60</v>
      </c>
      <c r="B306" t="s">
        <v>45</v>
      </c>
      <c r="C306" t="s">
        <v>46</v>
      </c>
      <c r="D306">
        <v>0.1</v>
      </c>
    </row>
    <row r="307" spans="1:7" ht="15" x14ac:dyDescent="0.2">
      <c r="A307" s="5" t="s">
        <v>60</v>
      </c>
      <c r="B307" t="s">
        <v>41</v>
      </c>
      <c r="C307" t="s">
        <v>35</v>
      </c>
      <c r="D307" t="s">
        <v>47</v>
      </c>
      <c r="E307" t="s">
        <v>13</v>
      </c>
    </row>
    <row r="308" spans="1:7" ht="15" x14ac:dyDescent="0.2">
      <c r="A308" s="5" t="s">
        <v>60</v>
      </c>
      <c r="B308" t="s">
        <v>48</v>
      </c>
      <c r="C308">
        <v>0</v>
      </c>
    </row>
    <row r="309" spans="1:7" ht="15" x14ac:dyDescent="0.2">
      <c r="A309" s="5" t="s">
        <v>60</v>
      </c>
      <c r="B309" t="s">
        <v>4</v>
      </c>
      <c r="C309">
        <v>9.2481499999999994E-2</v>
      </c>
      <c r="D309" t="s">
        <v>49</v>
      </c>
      <c r="E309">
        <v>0.109361</v>
      </c>
      <c r="F309" t="s">
        <v>50</v>
      </c>
      <c r="G309">
        <v>13</v>
      </c>
    </row>
    <row r="310" spans="1:7" ht="15" x14ac:dyDescent="0.2">
      <c r="A310" s="5" t="s">
        <v>60</v>
      </c>
      <c r="B310" t="s">
        <v>48</v>
      </c>
      <c r="C310">
        <v>1</v>
      </c>
    </row>
    <row r="311" spans="1:7" ht="15" x14ac:dyDescent="0.2">
      <c r="A311" s="5" t="s">
        <v>60</v>
      </c>
      <c r="B311" t="s">
        <v>4</v>
      </c>
      <c r="C311">
        <v>9.2481499999999994E-2</v>
      </c>
      <c r="D311" t="s">
        <v>49</v>
      </c>
      <c r="E311">
        <v>7.7338599999999993E-2</v>
      </c>
      <c r="F311" t="s">
        <v>50</v>
      </c>
      <c r="G311">
        <v>15</v>
      </c>
    </row>
    <row r="312" spans="1:7" ht="15" x14ac:dyDescent="0.2">
      <c r="A312" s="5" t="s">
        <v>60</v>
      </c>
      <c r="B312" t="s">
        <v>3</v>
      </c>
      <c r="C312" t="s">
        <v>51</v>
      </c>
      <c r="D312">
        <v>-2.31204E-3</v>
      </c>
      <c r="E312">
        <v>4.2199500000000001E-3</v>
      </c>
      <c r="F312">
        <v>-3.7857099999999999E-3</v>
      </c>
      <c r="G312">
        <v>1.0317700000000001E-2</v>
      </c>
    </row>
    <row r="313" spans="1:7" ht="15" x14ac:dyDescent="0.2">
      <c r="A313" s="5" t="s">
        <v>60</v>
      </c>
      <c r="B313" t="s">
        <v>33</v>
      </c>
      <c r="C313" t="s">
        <v>3</v>
      </c>
      <c r="D313">
        <v>15</v>
      </c>
    </row>
    <row r="314" spans="1:7" ht="15" x14ac:dyDescent="0.2">
      <c r="A314" s="5" t="s">
        <v>60</v>
      </c>
      <c r="B314" t="s">
        <v>34</v>
      </c>
      <c r="C314" t="s">
        <v>35</v>
      </c>
      <c r="D314" t="s">
        <v>63</v>
      </c>
    </row>
    <row r="315" spans="1:7" ht="15" x14ac:dyDescent="0.2">
      <c r="A315" s="5" t="s">
        <v>60</v>
      </c>
      <c r="B315" t="s">
        <v>38</v>
      </c>
      <c r="C315">
        <v>0</v>
      </c>
      <c r="D315" t="s">
        <v>4</v>
      </c>
      <c r="E315">
        <v>8.4472199999999997E-2</v>
      </c>
    </row>
    <row r="316" spans="1:7" ht="15" x14ac:dyDescent="0.2">
      <c r="A316" s="5" t="s">
        <v>60</v>
      </c>
      <c r="B316" t="s">
        <v>38</v>
      </c>
      <c r="C316">
        <v>1</v>
      </c>
      <c r="D316" t="s">
        <v>4</v>
      </c>
      <c r="E316">
        <v>7.0205100000000006E-2</v>
      </c>
    </row>
    <row r="317" spans="1:7" ht="15" x14ac:dyDescent="0.2">
      <c r="A317" s="5" t="s">
        <v>60</v>
      </c>
      <c r="B317" t="s">
        <v>34</v>
      </c>
      <c r="C317" t="s">
        <v>39</v>
      </c>
      <c r="D317" t="s">
        <v>35</v>
      </c>
      <c r="E317" t="s">
        <v>36</v>
      </c>
    </row>
    <row r="318" spans="1:7" ht="15" x14ac:dyDescent="0.2">
      <c r="A318" s="5" t="s">
        <v>60</v>
      </c>
      <c r="B318" t="s">
        <v>40</v>
      </c>
      <c r="C318">
        <v>14</v>
      </c>
    </row>
    <row r="319" spans="1:7" ht="15" x14ac:dyDescent="0.2">
      <c r="A319" s="5" t="s">
        <v>60</v>
      </c>
      <c r="B319" t="s">
        <v>38</v>
      </c>
      <c r="C319">
        <v>0</v>
      </c>
      <c r="D319" t="s">
        <v>4</v>
      </c>
      <c r="E319">
        <v>0.10040399999999999</v>
      </c>
    </row>
    <row r="320" spans="1:7" ht="15" x14ac:dyDescent="0.2">
      <c r="A320" s="5" t="s">
        <v>60</v>
      </c>
      <c r="B320" t="s">
        <v>38</v>
      </c>
      <c r="C320">
        <v>1</v>
      </c>
      <c r="D320" t="s">
        <v>4</v>
      </c>
      <c r="E320">
        <v>8.4558800000000003E-2</v>
      </c>
    </row>
    <row r="321" spans="1:7" ht="15" x14ac:dyDescent="0.2">
      <c r="A321" s="5" t="s">
        <v>60</v>
      </c>
      <c r="B321" t="s">
        <v>40</v>
      </c>
      <c r="C321">
        <v>16</v>
      </c>
    </row>
    <row r="322" spans="1:7" ht="15" x14ac:dyDescent="0.2">
      <c r="A322" s="5" t="s">
        <v>60</v>
      </c>
      <c r="B322" t="s">
        <v>38</v>
      </c>
      <c r="C322">
        <v>0</v>
      </c>
      <c r="D322" t="s">
        <v>4</v>
      </c>
      <c r="E322">
        <v>7.0126800000000003E-2</v>
      </c>
    </row>
    <row r="323" spans="1:7" ht="15" x14ac:dyDescent="0.2">
      <c r="A323" s="5" t="s">
        <v>60</v>
      </c>
      <c r="B323" t="s">
        <v>38</v>
      </c>
      <c r="C323">
        <v>1</v>
      </c>
      <c r="D323" t="s">
        <v>4</v>
      </c>
      <c r="E323">
        <v>5.7169900000000003E-2</v>
      </c>
    </row>
    <row r="324" spans="1:7" ht="15" x14ac:dyDescent="0.2">
      <c r="A324" s="5" t="s">
        <v>60</v>
      </c>
      <c r="B324" t="s">
        <v>41</v>
      </c>
      <c r="C324" t="s">
        <v>35</v>
      </c>
      <c r="D324" t="s">
        <v>42</v>
      </c>
      <c r="E324" t="s">
        <v>13</v>
      </c>
    </row>
    <row r="325" spans="1:7" ht="15" x14ac:dyDescent="0.2">
      <c r="A325" s="5" t="s">
        <v>60</v>
      </c>
      <c r="B325" t="s">
        <v>43</v>
      </c>
      <c r="C325">
        <v>0.125</v>
      </c>
    </row>
    <row r="326" spans="1:7" ht="15" x14ac:dyDescent="0.2">
      <c r="A326" s="5" t="s">
        <v>60</v>
      </c>
      <c r="B326" t="s">
        <v>44</v>
      </c>
      <c r="C326">
        <v>0.125</v>
      </c>
    </row>
    <row r="327" spans="1:7" ht="15" x14ac:dyDescent="0.2">
      <c r="A327" s="5" t="s">
        <v>60</v>
      </c>
      <c r="B327" t="s">
        <v>45</v>
      </c>
      <c r="C327" t="s">
        <v>46</v>
      </c>
      <c r="D327">
        <v>0.1</v>
      </c>
    </row>
    <row r="328" spans="1:7" ht="15" x14ac:dyDescent="0.2">
      <c r="A328" s="5" t="s">
        <v>60</v>
      </c>
      <c r="B328" t="s">
        <v>41</v>
      </c>
      <c r="C328" t="s">
        <v>35</v>
      </c>
      <c r="D328" t="s">
        <v>47</v>
      </c>
      <c r="E328" t="s">
        <v>13</v>
      </c>
    </row>
    <row r="329" spans="1:7" ht="15" x14ac:dyDescent="0.2">
      <c r="A329" s="5" t="s">
        <v>60</v>
      </c>
      <c r="B329" t="s">
        <v>48</v>
      </c>
      <c r="C329">
        <v>0</v>
      </c>
    </row>
    <row r="330" spans="1:7" ht="15" x14ac:dyDescent="0.2">
      <c r="A330" s="5" t="s">
        <v>60</v>
      </c>
      <c r="B330" t="s">
        <v>4</v>
      </c>
      <c r="C330">
        <v>7.7338599999999993E-2</v>
      </c>
      <c r="D330" t="s">
        <v>49</v>
      </c>
      <c r="E330">
        <v>9.2481499999999994E-2</v>
      </c>
      <c r="F330" t="s">
        <v>50</v>
      </c>
      <c r="G330">
        <v>14</v>
      </c>
    </row>
    <row r="331" spans="1:7" ht="15" x14ac:dyDescent="0.2">
      <c r="A331" s="5" t="s">
        <v>60</v>
      </c>
      <c r="B331" t="s">
        <v>48</v>
      </c>
      <c r="C331">
        <v>1</v>
      </c>
    </row>
    <row r="332" spans="1:7" ht="15" x14ac:dyDescent="0.2">
      <c r="A332" s="5" t="s">
        <v>60</v>
      </c>
      <c r="B332" t="s">
        <v>4</v>
      </c>
      <c r="C332">
        <v>7.7338599999999993E-2</v>
      </c>
      <c r="D332" t="s">
        <v>49</v>
      </c>
      <c r="E332">
        <v>6.3648300000000005E-2</v>
      </c>
      <c r="F332" t="s">
        <v>50</v>
      </c>
      <c r="G332">
        <v>16</v>
      </c>
    </row>
    <row r="333" spans="1:7" ht="15" x14ac:dyDescent="0.2">
      <c r="A333" s="5" t="s">
        <v>60</v>
      </c>
      <c r="B333" t="s">
        <v>3</v>
      </c>
      <c r="C333" t="s">
        <v>51</v>
      </c>
      <c r="D333">
        <v>-1.9334700000000001E-3</v>
      </c>
      <c r="E333">
        <v>3.7857099999999999E-3</v>
      </c>
      <c r="F333">
        <v>-3.4225800000000002E-3</v>
      </c>
      <c r="G333">
        <v>9.1417600000000005E-3</v>
      </c>
    </row>
    <row r="334" spans="1:7" ht="15" x14ac:dyDescent="0.2">
      <c r="A334" s="5" t="s">
        <v>60</v>
      </c>
      <c r="B334" t="s">
        <v>33</v>
      </c>
      <c r="C334" t="s">
        <v>3</v>
      </c>
      <c r="D334">
        <v>16</v>
      </c>
    </row>
    <row r="335" spans="1:7" ht="15" x14ac:dyDescent="0.2">
      <c r="A335" s="5" t="s">
        <v>60</v>
      </c>
      <c r="B335" t="s">
        <v>34</v>
      </c>
      <c r="C335" t="s">
        <v>35</v>
      </c>
      <c r="D335" t="s">
        <v>63</v>
      </c>
    </row>
    <row r="336" spans="1:7" ht="15" x14ac:dyDescent="0.2">
      <c r="A336" s="5" t="s">
        <v>60</v>
      </c>
      <c r="B336" t="s">
        <v>38</v>
      </c>
      <c r="C336">
        <v>0</v>
      </c>
      <c r="D336" t="s">
        <v>4</v>
      </c>
      <c r="E336">
        <v>7.0126800000000003E-2</v>
      </c>
    </row>
    <row r="337" spans="1:7" ht="15" x14ac:dyDescent="0.2">
      <c r="A337" s="5" t="s">
        <v>60</v>
      </c>
      <c r="B337" t="s">
        <v>38</v>
      </c>
      <c r="C337">
        <v>1</v>
      </c>
      <c r="D337" t="s">
        <v>4</v>
      </c>
      <c r="E337">
        <v>5.7169900000000003E-2</v>
      </c>
    </row>
    <row r="338" spans="1:7" ht="15" x14ac:dyDescent="0.2">
      <c r="A338" s="5" t="s">
        <v>60</v>
      </c>
      <c r="B338" t="s">
        <v>34</v>
      </c>
      <c r="C338" t="s">
        <v>39</v>
      </c>
      <c r="D338" t="s">
        <v>35</v>
      </c>
      <c r="E338" t="s">
        <v>36</v>
      </c>
    </row>
    <row r="339" spans="1:7" ht="15" x14ac:dyDescent="0.2">
      <c r="A339" s="5" t="s">
        <v>60</v>
      </c>
      <c r="B339" t="s">
        <v>40</v>
      </c>
      <c r="C339">
        <v>15</v>
      </c>
    </row>
    <row r="340" spans="1:7" ht="15" x14ac:dyDescent="0.2">
      <c r="A340" s="5" t="s">
        <v>60</v>
      </c>
      <c r="B340" t="s">
        <v>38</v>
      </c>
      <c r="C340">
        <v>0</v>
      </c>
      <c r="D340" t="s">
        <v>4</v>
      </c>
      <c r="E340">
        <v>8.4472199999999997E-2</v>
      </c>
    </row>
    <row r="341" spans="1:7" ht="15" x14ac:dyDescent="0.2">
      <c r="A341" s="5" t="s">
        <v>60</v>
      </c>
      <c r="B341" t="s">
        <v>38</v>
      </c>
      <c r="C341">
        <v>1</v>
      </c>
      <c r="D341" t="s">
        <v>4</v>
      </c>
      <c r="E341">
        <v>7.0205100000000006E-2</v>
      </c>
    </row>
    <row r="342" spans="1:7" ht="15" x14ac:dyDescent="0.2">
      <c r="A342" s="5" t="s">
        <v>60</v>
      </c>
      <c r="B342" t="s">
        <v>40</v>
      </c>
      <c r="C342">
        <v>17</v>
      </c>
    </row>
    <row r="343" spans="1:7" ht="15" x14ac:dyDescent="0.2">
      <c r="A343" s="5" t="s">
        <v>60</v>
      </c>
      <c r="B343" t="s">
        <v>38</v>
      </c>
      <c r="C343">
        <v>0</v>
      </c>
      <c r="D343" t="s">
        <v>4</v>
      </c>
      <c r="E343">
        <v>5.7098400000000001E-2</v>
      </c>
    </row>
    <row r="344" spans="1:7" ht="15" x14ac:dyDescent="0.2">
      <c r="A344" s="5" t="s">
        <v>60</v>
      </c>
      <c r="B344" t="s">
        <v>38</v>
      </c>
      <c r="C344">
        <v>1</v>
      </c>
      <c r="D344" t="s">
        <v>4</v>
      </c>
      <c r="E344">
        <v>4.5208400000000003E-2</v>
      </c>
    </row>
    <row r="345" spans="1:7" ht="15" x14ac:dyDescent="0.2">
      <c r="A345" s="5" t="s">
        <v>60</v>
      </c>
      <c r="B345" t="s">
        <v>41</v>
      </c>
      <c r="C345" t="s">
        <v>35</v>
      </c>
      <c r="D345" t="s">
        <v>42</v>
      </c>
      <c r="E345" t="s">
        <v>13</v>
      </c>
    </row>
    <row r="346" spans="1:7" ht="15" x14ac:dyDescent="0.2">
      <c r="A346" s="5" t="s">
        <v>60</v>
      </c>
      <c r="B346" t="s">
        <v>43</v>
      </c>
      <c r="C346">
        <v>0.125</v>
      </c>
    </row>
    <row r="347" spans="1:7" ht="15" x14ac:dyDescent="0.2">
      <c r="A347" s="5" t="s">
        <v>60</v>
      </c>
      <c r="B347" t="s">
        <v>44</v>
      </c>
      <c r="C347">
        <v>0.125</v>
      </c>
    </row>
    <row r="348" spans="1:7" ht="15" x14ac:dyDescent="0.2">
      <c r="A348" s="5" t="s">
        <v>60</v>
      </c>
      <c r="B348" t="s">
        <v>45</v>
      </c>
      <c r="C348" t="s">
        <v>46</v>
      </c>
      <c r="D348">
        <v>0.1</v>
      </c>
    </row>
    <row r="349" spans="1:7" ht="15" x14ac:dyDescent="0.2">
      <c r="A349" s="5" t="s">
        <v>60</v>
      </c>
      <c r="B349" t="s">
        <v>41</v>
      </c>
      <c r="C349" t="s">
        <v>35</v>
      </c>
      <c r="D349" t="s">
        <v>47</v>
      </c>
      <c r="E349" t="s">
        <v>13</v>
      </c>
    </row>
    <row r="350" spans="1:7" ht="15" x14ac:dyDescent="0.2">
      <c r="A350" s="5" t="s">
        <v>60</v>
      </c>
      <c r="B350" t="s">
        <v>48</v>
      </c>
      <c r="C350">
        <v>0</v>
      </c>
    </row>
    <row r="351" spans="1:7" ht="15" x14ac:dyDescent="0.2">
      <c r="A351" s="5" t="s">
        <v>60</v>
      </c>
      <c r="B351" t="s">
        <v>4</v>
      </c>
      <c r="C351">
        <v>6.3648300000000005E-2</v>
      </c>
      <c r="D351" t="s">
        <v>49</v>
      </c>
      <c r="E351">
        <v>7.7338599999999993E-2</v>
      </c>
      <c r="F351" t="s">
        <v>50</v>
      </c>
      <c r="G351">
        <v>15</v>
      </c>
    </row>
    <row r="352" spans="1:7" ht="15" x14ac:dyDescent="0.2">
      <c r="A352" s="5" t="s">
        <v>60</v>
      </c>
      <c r="B352" t="s">
        <v>48</v>
      </c>
      <c r="C352">
        <v>1</v>
      </c>
    </row>
    <row r="353" spans="1:7" ht="15" x14ac:dyDescent="0.2">
      <c r="A353" s="5" t="s">
        <v>60</v>
      </c>
      <c r="B353" t="s">
        <v>4</v>
      </c>
      <c r="C353">
        <v>6.3648300000000005E-2</v>
      </c>
      <c r="D353" t="s">
        <v>49</v>
      </c>
      <c r="E353">
        <v>5.1153400000000002E-2</v>
      </c>
      <c r="F353" t="s">
        <v>50</v>
      </c>
      <c r="G353">
        <v>17</v>
      </c>
    </row>
    <row r="354" spans="1:7" ht="15" x14ac:dyDescent="0.2">
      <c r="A354" s="5" t="s">
        <v>60</v>
      </c>
      <c r="B354" t="s">
        <v>3</v>
      </c>
      <c r="C354" t="s">
        <v>51</v>
      </c>
      <c r="D354">
        <v>-1.59121E-3</v>
      </c>
      <c r="E354">
        <v>3.4225800000000002E-3</v>
      </c>
      <c r="F354">
        <v>-3.1237299999999999E-3</v>
      </c>
      <c r="G354">
        <v>8.1375100000000006E-3</v>
      </c>
    </row>
    <row r="355" spans="1:7" ht="15" x14ac:dyDescent="0.2">
      <c r="A355" s="5" t="s">
        <v>60</v>
      </c>
      <c r="B355" t="s">
        <v>33</v>
      </c>
      <c r="C355" t="s">
        <v>3</v>
      </c>
      <c r="D355">
        <v>17</v>
      </c>
    </row>
    <row r="356" spans="1:7" ht="15" x14ac:dyDescent="0.2">
      <c r="A356" s="5" t="s">
        <v>60</v>
      </c>
      <c r="B356" t="s">
        <v>34</v>
      </c>
      <c r="C356" t="s">
        <v>35</v>
      </c>
      <c r="D356" t="s">
        <v>63</v>
      </c>
    </row>
    <row r="357" spans="1:7" ht="15" x14ac:dyDescent="0.2">
      <c r="A357" s="5" t="s">
        <v>60</v>
      </c>
      <c r="B357" t="s">
        <v>38</v>
      </c>
      <c r="C357">
        <v>0</v>
      </c>
      <c r="D357" t="s">
        <v>4</v>
      </c>
      <c r="E357">
        <v>5.7098400000000001E-2</v>
      </c>
    </row>
    <row r="358" spans="1:7" ht="15" x14ac:dyDescent="0.2">
      <c r="A358" s="5" t="s">
        <v>60</v>
      </c>
      <c r="B358" t="s">
        <v>38</v>
      </c>
      <c r="C358">
        <v>1</v>
      </c>
      <c r="D358" t="s">
        <v>4</v>
      </c>
      <c r="E358">
        <v>4.5208400000000003E-2</v>
      </c>
    </row>
    <row r="359" spans="1:7" ht="15" x14ac:dyDescent="0.2">
      <c r="A359" s="5" t="s">
        <v>60</v>
      </c>
      <c r="B359" t="s">
        <v>34</v>
      </c>
      <c r="C359" t="s">
        <v>39</v>
      </c>
      <c r="D359" t="s">
        <v>35</v>
      </c>
      <c r="E359" t="s">
        <v>36</v>
      </c>
    </row>
    <row r="360" spans="1:7" ht="15" x14ac:dyDescent="0.2">
      <c r="A360" s="5" t="s">
        <v>60</v>
      </c>
      <c r="B360" t="s">
        <v>40</v>
      </c>
      <c r="C360">
        <v>16</v>
      </c>
    </row>
    <row r="361" spans="1:7" ht="15" x14ac:dyDescent="0.2">
      <c r="A361" s="5" t="s">
        <v>60</v>
      </c>
      <c r="B361" t="s">
        <v>38</v>
      </c>
      <c r="C361">
        <v>0</v>
      </c>
      <c r="D361" t="s">
        <v>4</v>
      </c>
      <c r="E361">
        <v>7.0126800000000003E-2</v>
      </c>
    </row>
    <row r="362" spans="1:7" ht="15" x14ac:dyDescent="0.2">
      <c r="A362" s="5" t="s">
        <v>60</v>
      </c>
      <c r="B362" t="s">
        <v>38</v>
      </c>
      <c r="C362">
        <v>1</v>
      </c>
      <c r="D362" t="s">
        <v>4</v>
      </c>
      <c r="E362">
        <v>5.7169900000000003E-2</v>
      </c>
    </row>
    <row r="363" spans="1:7" ht="15" x14ac:dyDescent="0.2">
      <c r="A363" s="5" t="s">
        <v>60</v>
      </c>
      <c r="B363" t="s">
        <v>40</v>
      </c>
      <c r="C363">
        <v>18</v>
      </c>
    </row>
    <row r="364" spans="1:7" ht="15" x14ac:dyDescent="0.2">
      <c r="A364" s="5" t="s">
        <v>60</v>
      </c>
      <c r="B364" t="s">
        <v>38</v>
      </c>
      <c r="C364">
        <v>0</v>
      </c>
      <c r="D364" t="s">
        <v>4</v>
      </c>
      <c r="E364">
        <v>4.5142399999999999E-2</v>
      </c>
    </row>
    <row r="365" spans="1:7" ht="15" x14ac:dyDescent="0.2">
      <c r="A365" s="5" t="s">
        <v>60</v>
      </c>
      <c r="B365" t="s">
        <v>38</v>
      </c>
      <c r="C365">
        <v>1</v>
      </c>
      <c r="D365" t="s">
        <v>4</v>
      </c>
      <c r="E365">
        <v>3.4096000000000001E-2</v>
      </c>
    </row>
    <row r="366" spans="1:7" ht="15" x14ac:dyDescent="0.2">
      <c r="A366" s="5" t="s">
        <v>60</v>
      </c>
      <c r="B366" t="s">
        <v>41</v>
      </c>
      <c r="C366" t="s">
        <v>35</v>
      </c>
      <c r="D366" t="s">
        <v>42</v>
      </c>
      <c r="E366" t="s">
        <v>13</v>
      </c>
    </row>
    <row r="367" spans="1:7" ht="15" x14ac:dyDescent="0.2">
      <c r="A367" s="5" t="s">
        <v>60</v>
      </c>
      <c r="B367" t="s">
        <v>43</v>
      </c>
      <c r="C367">
        <v>0.125</v>
      </c>
    </row>
    <row r="368" spans="1:7" ht="15" x14ac:dyDescent="0.2">
      <c r="A368" s="5" t="s">
        <v>60</v>
      </c>
      <c r="B368" t="s">
        <v>44</v>
      </c>
      <c r="C368">
        <v>0.125</v>
      </c>
    </row>
    <row r="369" spans="1:7" ht="15" x14ac:dyDescent="0.2">
      <c r="A369" s="5" t="s">
        <v>60</v>
      </c>
      <c r="B369" t="s">
        <v>45</v>
      </c>
      <c r="C369" t="s">
        <v>46</v>
      </c>
      <c r="D369">
        <v>0.1</v>
      </c>
    </row>
    <row r="370" spans="1:7" ht="15" x14ac:dyDescent="0.2">
      <c r="A370" s="5" t="s">
        <v>60</v>
      </c>
      <c r="B370" t="s">
        <v>41</v>
      </c>
      <c r="C370" t="s">
        <v>35</v>
      </c>
      <c r="D370" t="s">
        <v>47</v>
      </c>
      <c r="E370" t="s">
        <v>13</v>
      </c>
    </row>
    <row r="371" spans="1:7" ht="15" x14ac:dyDescent="0.2">
      <c r="A371" s="5" t="s">
        <v>60</v>
      </c>
      <c r="B371" t="s">
        <v>48</v>
      </c>
      <c r="C371">
        <v>0</v>
      </c>
    </row>
    <row r="372" spans="1:7" ht="15" x14ac:dyDescent="0.2">
      <c r="A372" s="5" t="s">
        <v>60</v>
      </c>
      <c r="B372" t="s">
        <v>4</v>
      </c>
      <c r="C372">
        <v>5.1153400000000002E-2</v>
      </c>
      <c r="D372" t="s">
        <v>49</v>
      </c>
      <c r="E372">
        <v>6.3648300000000005E-2</v>
      </c>
      <c r="F372" t="s">
        <v>50</v>
      </c>
      <c r="G372">
        <v>16</v>
      </c>
    </row>
    <row r="373" spans="1:7" ht="15" x14ac:dyDescent="0.2">
      <c r="A373" s="5" t="s">
        <v>60</v>
      </c>
      <c r="B373" t="s">
        <v>48</v>
      </c>
      <c r="C373">
        <v>1</v>
      </c>
    </row>
    <row r="374" spans="1:7" ht="15" x14ac:dyDescent="0.2">
      <c r="A374" s="5" t="s">
        <v>60</v>
      </c>
      <c r="B374" t="s">
        <v>4</v>
      </c>
      <c r="C374">
        <v>5.1153400000000002E-2</v>
      </c>
      <c r="D374" t="s">
        <v>49</v>
      </c>
      <c r="E374">
        <v>3.96192E-2</v>
      </c>
      <c r="F374" t="s">
        <v>50</v>
      </c>
      <c r="G374">
        <v>18</v>
      </c>
    </row>
    <row r="375" spans="1:7" ht="15" x14ac:dyDescent="0.2">
      <c r="A375" s="5" t="s">
        <v>60</v>
      </c>
      <c r="B375" t="s">
        <v>3</v>
      </c>
      <c r="C375" t="s">
        <v>51</v>
      </c>
      <c r="D375">
        <v>-1.2788299999999999E-3</v>
      </c>
      <c r="E375">
        <v>3.1237299999999999E-3</v>
      </c>
      <c r="F375">
        <v>-2.88354E-3</v>
      </c>
      <c r="G375">
        <v>7.2861100000000002E-3</v>
      </c>
    </row>
    <row r="376" spans="1:7" ht="15" x14ac:dyDescent="0.2">
      <c r="A376" s="5" t="s">
        <v>60</v>
      </c>
      <c r="B376" t="s">
        <v>33</v>
      </c>
      <c r="C376" t="s">
        <v>3</v>
      </c>
      <c r="D376">
        <v>18</v>
      </c>
    </row>
    <row r="377" spans="1:7" ht="15" x14ac:dyDescent="0.2">
      <c r="A377" s="5" t="s">
        <v>60</v>
      </c>
      <c r="B377" t="s">
        <v>34</v>
      </c>
      <c r="C377" t="s">
        <v>35</v>
      </c>
      <c r="D377" t="s">
        <v>63</v>
      </c>
    </row>
    <row r="378" spans="1:7" ht="15" x14ac:dyDescent="0.2">
      <c r="A378" s="5" t="s">
        <v>60</v>
      </c>
      <c r="B378" t="s">
        <v>38</v>
      </c>
      <c r="C378">
        <v>0</v>
      </c>
      <c r="D378" t="s">
        <v>4</v>
      </c>
      <c r="E378">
        <v>4.5142399999999999E-2</v>
      </c>
    </row>
    <row r="379" spans="1:7" ht="15" x14ac:dyDescent="0.2">
      <c r="A379" s="5" t="s">
        <v>60</v>
      </c>
      <c r="B379" t="s">
        <v>38</v>
      </c>
      <c r="C379">
        <v>1</v>
      </c>
      <c r="D379" t="s">
        <v>4</v>
      </c>
      <c r="E379">
        <v>3.4096000000000001E-2</v>
      </c>
    </row>
    <row r="380" spans="1:7" ht="15" x14ac:dyDescent="0.2">
      <c r="A380" s="5" t="s">
        <v>60</v>
      </c>
      <c r="B380" t="s">
        <v>34</v>
      </c>
      <c r="C380" t="s">
        <v>39</v>
      </c>
      <c r="D380" t="s">
        <v>35</v>
      </c>
      <c r="E380" t="s">
        <v>36</v>
      </c>
    </row>
    <row r="381" spans="1:7" ht="15" x14ac:dyDescent="0.2">
      <c r="A381" s="5" t="s">
        <v>60</v>
      </c>
      <c r="B381" t="s">
        <v>40</v>
      </c>
      <c r="C381">
        <v>17</v>
      </c>
    </row>
    <row r="382" spans="1:7" ht="15" x14ac:dyDescent="0.2">
      <c r="A382" s="5" t="s">
        <v>60</v>
      </c>
      <c r="B382" t="s">
        <v>38</v>
      </c>
      <c r="C382">
        <v>0</v>
      </c>
      <c r="D382" t="s">
        <v>4</v>
      </c>
      <c r="E382">
        <v>5.7098400000000001E-2</v>
      </c>
    </row>
    <row r="383" spans="1:7" ht="15" x14ac:dyDescent="0.2">
      <c r="A383" s="5" t="s">
        <v>60</v>
      </c>
      <c r="B383" t="s">
        <v>38</v>
      </c>
      <c r="C383">
        <v>1</v>
      </c>
      <c r="D383" t="s">
        <v>4</v>
      </c>
      <c r="E383">
        <v>4.5208400000000003E-2</v>
      </c>
    </row>
    <row r="384" spans="1:7" ht="15" x14ac:dyDescent="0.2">
      <c r="A384" s="5" t="s">
        <v>60</v>
      </c>
      <c r="B384" t="s">
        <v>40</v>
      </c>
      <c r="C384">
        <v>19</v>
      </c>
    </row>
    <row r="385" spans="1:7" ht="15" x14ac:dyDescent="0.2">
      <c r="A385" s="5" t="s">
        <v>60</v>
      </c>
      <c r="B385" t="s">
        <v>38</v>
      </c>
      <c r="C385">
        <v>0</v>
      </c>
      <c r="D385" t="s">
        <v>4</v>
      </c>
      <c r="E385">
        <v>3.4034300000000003E-2</v>
      </c>
    </row>
    <row r="386" spans="1:7" ht="15" x14ac:dyDescent="0.2">
      <c r="A386" s="5" t="s">
        <v>60</v>
      </c>
      <c r="B386" t="s">
        <v>38</v>
      </c>
      <c r="C386">
        <v>1</v>
      </c>
      <c r="D386" t="s">
        <v>4</v>
      </c>
      <c r="E386">
        <v>2.3623999999999999E-2</v>
      </c>
    </row>
    <row r="387" spans="1:7" ht="15" x14ac:dyDescent="0.2">
      <c r="A387" s="5" t="s">
        <v>60</v>
      </c>
      <c r="B387" t="s">
        <v>41</v>
      </c>
      <c r="C387" t="s">
        <v>35</v>
      </c>
      <c r="D387" t="s">
        <v>42</v>
      </c>
      <c r="E387" t="s">
        <v>13</v>
      </c>
    </row>
    <row r="388" spans="1:7" ht="15" x14ac:dyDescent="0.2">
      <c r="A388" s="5" t="s">
        <v>60</v>
      </c>
      <c r="B388" t="s">
        <v>43</v>
      </c>
      <c r="C388">
        <v>0.125</v>
      </c>
    </row>
    <row r="389" spans="1:7" ht="15" x14ac:dyDescent="0.2">
      <c r="A389" s="5" t="s">
        <v>60</v>
      </c>
      <c r="B389" t="s">
        <v>44</v>
      </c>
      <c r="C389">
        <v>0.125</v>
      </c>
    </row>
    <row r="390" spans="1:7" ht="15" x14ac:dyDescent="0.2">
      <c r="A390" s="5" t="s">
        <v>60</v>
      </c>
      <c r="B390" t="s">
        <v>45</v>
      </c>
      <c r="C390" t="s">
        <v>46</v>
      </c>
      <c r="D390">
        <v>0.1</v>
      </c>
    </row>
    <row r="391" spans="1:7" ht="15" x14ac:dyDescent="0.2">
      <c r="A391" s="5" t="s">
        <v>60</v>
      </c>
      <c r="B391" t="s">
        <v>41</v>
      </c>
      <c r="C391" t="s">
        <v>35</v>
      </c>
      <c r="D391" t="s">
        <v>47</v>
      </c>
      <c r="E391" t="s">
        <v>13</v>
      </c>
    </row>
    <row r="392" spans="1:7" ht="15" x14ac:dyDescent="0.2">
      <c r="A392" s="5" t="s">
        <v>60</v>
      </c>
      <c r="B392" t="s">
        <v>48</v>
      </c>
      <c r="C392">
        <v>0</v>
      </c>
    </row>
    <row r="393" spans="1:7" ht="15" x14ac:dyDescent="0.2">
      <c r="A393" s="5" t="s">
        <v>60</v>
      </c>
      <c r="B393" t="s">
        <v>4</v>
      </c>
      <c r="C393">
        <v>3.96192E-2</v>
      </c>
      <c r="D393" t="s">
        <v>49</v>
      </c>
      <c r="E393">
        <v>5.1153400000000002E-2</v>
      </c>
      <c r="F393" t="s">
        <v>50</v>
      </c>
      <c r="G393">
        <v>17</v>
      </c>
    </row>
    <row r="394" spans="1:7" ht="15" x14ac:dyDescent="0.2">
      <c r="A394" s="5" t="s">
        <v>60</v>
      </c>
      <c r="B394" t="s">
        <v>48</v>
      </c>
      <c r="C394">
        <v>1</v>
      </c>
    </row>
    <row r="395" spans="1:7" ht="15" x14ac:dyDescent="0.2">
      <c r="A395" s="5" t="s">
        <v>60</v>
      </c>
      <c r="B395" t="s">
        <v>4</v>
      </c>
      <c r="C395">
        <v>3.96192E-2</v>
      </c>
      <c r="D395" t="s">
        <v>49</v>
      </c>
      <c r="E395">
        <v>2.8829199999999999E-2</v>
      </c>
      <c r="F395" t="s">
        <v>50</v>
      </c>
      <c r="G395">
        <v>19</v>
      </c>
    </row>
    <row r="396" spans="1:7" ht="15" x14ac:dyDescent="0.2">
      <c r="A396" s="5" t="s">
        <v>60</v>
      </c>
      <c r="B396" t="s">
        <v>3</v>
      </c>
      <c r="C396" t="s">
        <v>51</v>
      </c>
      <c r="D396">
        <v>-9.9047999999999996E-4</v>
      </c>
      <c r="E396">
        <v>2.88354E-3</v>
      </c>
      <c r="F396">
        <v>-2.6975200000000001E-3</v>
      </c>
      <c r="G396">
        <v>6.5715399999999998E-3</v>
      </c>
    </row>
    <row r="397" spans="1:7" ht="15" x14ac:dyDescent="0.2">
      <c r="A397" s="5" t="s">
        <v>60</v>
      </c>
      <c r="B397" t="s">
        <v>33</v>
      </c>
      <c r="C397" t="s">
        <v>3</v>
      </c>
      <c r="D397">
        <v>19</v>
      </c>
    </row>
    <row r="398" spans="1:7" ht="15" x14ac:dyDescent="0.2">
      <c r="A398" s="5" t="s">
        <v>60</v>
      </c>
      <c r="B398" t="s">
        <v>34</v>
      </c>
      <c r="C398" t="s">
        <v>35</v>
      </c>
      <c r="D398" t="s">
        <v>63</v>
      </c>
    </row>
    <row r="399" spans="1:7" ht="15" x14ac:dyDescent="0.2">
      <c r="A399" s="5" t="s">
        <v>60</v>
      </c>
      <c r="B399" t="s">
        <v>38</v>
      </c>
      <c r="C399">
        <v>0</v>
      </c>
      <c r="D399" t="s">
        <v>4</v>
      </c>
      <c r="E399">
        <v>3.4034300000000003E-2</v>
      </c>
    </row>
    <row r="400" spans="1:7" ht="15" x14ac:dyDescent="0.2">
      <c r="A400" s="5" t="s">
        <v>60</v>
      </c>
      <c r="B400" t="s">
        <v>38</v>
      </c>
      <c r="C400">
        <v>1</v>
      </c>
      <c r="D400" t="s">
        <v>4</v>
      </c>
      <c r="E400">
        <v>2.3623999999999999E-2</v>
      </c>
    </row>
    <row r="401" spans="1:7" ht="15" x14ac:dyDescent="0.2">
      <c r="A401" s="5" t="s">
        <v>60</v>
      </c>
      <c r="B401" t="s">
        <v>34</v>
      </c>
      <c r="C401" t="s">
        <v>39</v>
      </c>
      <c r="D401" t="s">
        <v>35</v>
      </c>
      <c r="E401" t="s">
        <v>36</v>
      </c>
    </row>
    <row r="402" spans="1:7" ht="15" x14ac:dyDescent="0.2">
      <c r="A402" s="5" t="s">
        <v>60</v>
      </c>
      <c r="B402" t="s">
        <v>40</v>
      </c>
      <c r="C402">
        <v>18</v>
      </c>
    </row>
    <row r="403" spans="1:7" ht="15" x14ac:dyDescent="0.2">
      <c r="A403" s="5" t="s">
        <v>60</v>
      </c>
      <c r="B403" t="s">
        <v>38</v>
      </c>
      <c r="C403">
        <v>0</v>
      </c>
      <c r="D403" t="s">
        <v>4</v>
      </c>
      <c r="E403">
        <v>4.5142399999999999E-2</v>
      </c>
    </row>
    <row r="404" spans="1:7" ht="15" x14ac:dyDescent="0.2">
      <c r="A404" s="5" t="s">
        <v>60</v>
      </c>
      <c r="B404" t="s">
        <v>38</v>
      </c>
      <c r="C404">
        <v>1</v>
      </c>
      <c r="D404" t="s">
        <v>4</v>
      </c>
      <c r="E404">
        <v>3.4096000000000001E-2</v>
      </c>
    </row>
    <row r="405" spans="1:7" ht="15" x14ac:dyDescent="0.2">
      <c r="A405" s="5" t="s">
        <v>60</v>
      </c>
      <c r="B405" t="s">
        <v>41</v>
      </c>
      <c r="C405" t="s">
        <v>35</v>
      </c>
      <c r="D405" t="s">
        <v>42</v>
      </c>
      <c r="E405" t="s">
        <v>13</v>
      </c>
    </row>
    <row r="406" spans="1:7" ht="15" x14ac:dyDescent="0.2">
      <c r="A406" s="5" t="s">
        <v>60</v>
      </c>
      <c r="B406" t="s">
        <v>43</v>
      </c>
      <c r="C406">
        <v>0.125</v>
      </c>
    </row>
    <row r="407" spans="1:7" ht="15" x14ac:dyDescent="0.2">
      <c r="A407" s="5" t="s">
        <v>60</v>
      </c>
      <c r="B407" t="s">
        <v>44</v>
      </c>
      <c r="C407">
        <v>0.125</v>
      </c>
    </row>
    <row r="408" spans="1:7" ht="15" x14ac:dyDescent="0.2">
      <c r="A408" s="5" t="s">
        <v>60</v>
      </c>
      <c r="B408" t="s">
        <v>45</v>
      </c>
      <c r="C408" t="s">
        <v>46</v>
      </c>
      <c r="D408">
        <v>0.1</v>
      </c>
    </row>
    <row r="409" spans="1:7" ht="15" x14ac:dyDescent="0.2">
      <c r="A409" s="5" t="s">
        <v>60</v>
      </c>
      <c r="B409" t="s">
        <v>41</v>
      </c>
      <c r="C409" t="s">
        <v>35</v>
      </c>
      <c r="D409" t="s">
        <v>47</v>
      </c>
      <c r="E409" t="s">
        <v>13</v>
      </c>
    </row>
    <row r="410" spans="1:7" ht="15" x14ac:dyDescent="0.2">
      <c r="A410" s="5" t="s">
        <v>60</v>
      </c>
      <c r="B410" t="s">
        <v>48</v>
      </c>
      <c r="C410">
        <v>0</v>
      </c>
    </row>
    <row r="411" spans="1:7" ht="15" x14ac:dyDescent="0.2">
      <c r="A411" s="5" t="s">
        <v>60</v>
      </c>
      <c r="B411" t="s">
        <v>4</v>
      </c>
      <c r="C411">
        <v>2.8829199999999999E-2</v>
      </c>
      <c r="D411" t="s">
        <v>49</v>
      </c>
      <c r="E411">
        <v>3.96192E-2</v>
      </c>
      <c r="F411" t="s">
        <v>50</v>
      </c>
      <c r="G411">
        <v>18</v>
      </c>
    </row>
    <row r="412" spans="1:7" ht="15" x14ac:dyDescent="0.2">
      <c r="A412" s="5" t="s">
        <v>60</v>
      </c>
      <c r="B412" t="s">
        <v>48</v>
      </c>
      <c r="C412">
        <v>1</v>
      </c>
    </row>
    <row r="413" spans="1:7" ht="15" x14ac:dyDescent="0.2">
      <c r="A413" s="5" t="s">
        <v>60</v>
      </c>
      <c r="B413" t="s">
        <v>4</v>
      </c>
      <c r="C413">
        <v>2.8829199999999999E-2</v>
      </c>
      <c r="D413" t="s">
        <v>49</v>
      </c>
      <c r="E413">
        <v>0</v>
      </c>
      <c r="F413" t="s">
        <v>50</v>
      </c>
      <c r="G413">
        <v>-2</v>
      </c>
    </row>
    <row r="414" spans="1:7" ht="15" x14ac:dyDescent="0.2">
      <c r="A414" s="5" t="s">
        <v>60</v>
      </c>
      <c r="B414" t="s">
        <v>3</v>
      </c>
      <c r="C414" t="s">
        <v>51</v>
      </c>
      <c r="D414">
        <v>-7.2072900000000003E-4</v>
      </c>
      <c r="E414">
        <v>2.6975200000000001E-3</v>
      </c>
      <c r="F414">
        <v>-7.2072899999999999E-3</v>
      </c>
      <c r="G414">
        <v>1.06255E-2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zoomScaleNormal="100" workbookViewId="0">
      <selection activeCell="F36" sqref="F36"/>
    </sheetView>
  </sheetViews>
  <sheetFormatPr baseColWidth="10" defaultColWidth="8.83203125" defaultRowHeight="13" x14ac:dyDescent="0.15"/>
  <cols>
    <col min="1" max="1025" width="11.5"/>
  </cols>
  <sheetData>
    <row r="1" spans="1:8" x14ac:dyDescent="0.15">
      <c r="A1" t="s">
        <v>2</v>
      </c>
      <c r="B1" t="s">
        <v>3</v>
      </c>
      <c r="C1" t="s">
        <v>12</v>
      </c>
      <c r="D1" t="s">
        <v>13</v>
      </c>
      <c r="E1">
        <v>0</v>
      </c>
      <c r="F1">
        <v>0.220196</v>
      </c>
      <c r="G1" t="s">
        <v>14</v>
      </c>
      <c r="H1">
        <v>0.50480499999999995</v>
      </c>
    </row>
    <row r="2" spans="1:8" x14ac:dyDescent="0.15">
      <c r="A2" t="s">
        <v>2</v>
      </c>
      <c r="B2" t="s">
        <v>3</v>
      </c>
      <c r="C2" t="s">
        <v>12</v>
      </c>
      <c r="D2" t="s">
        <v>13</v>
      </c>
      <c r="E2">
        <v>1</v>
      </c>
      <c r="F2">
        <v>0.10426100000000001</v>
      </c>
      <c r="G2" t="s">
        <v>14</v>
      </c>
      <c r="H2">
        <v>0.37161699999999998</v>
      </c>
    </row>
    <row r="3" spans="1:8" x14ac:dyDescent="0.15">
      <c r="A3" t="s">
        <v>2</v>
      </c>
      <c r="B3" t="s">
        <v>3</v>
      </c>
      <c r="C3" t="s">
        <v>12</v>
      </c>
      <c r="D3" t="s">
        <v>13</v>
      </c>
      <c r="E3">
        <v>2</v>
      </c>
      <c r="F3">
        <v>7.6752799999999996E-2</v>
      </c>
      <c r="G3" t="s">
        <v>14</v>
      </c>
      <c r="H3">
        <v>0.27356999999999998</v>
      </c>
    </row>
    <row r="4" spans="1:8" x14ac:dyDescent="0.15">
      <c r="A4" t="s">
        <v>2</v>
      </c>
      <c r="B4" t="s">
        <v>3</v>
      </c>
      <c r="C4" t="s">
        <v>12</v>
      </c>
      <c r="D4" t="s">
        <v>13</v>
      </c>
      <c r="E4">
        <v>3</v>
      </c>
      <c r="F4">
        <v>5.6502499999999997E-2</v>
      </c>
      <c r="G4" t="s">
        <v>14</v>
      </c>
      <c r="H4">
        <v>0.20139099999999999</v>
      </c>
    </row>
    <row r="5" spans="1:8" x14ac:dyDescent="0.15">
      <c r="A5" t="s">
        <v>2</v>
      </c>
      <c r="B5" t="s">
        <v>3</v>
      </c>
      <c r="C5" t="s">
        <v>12</v>
      </c>
      <c r="D5" t="s">
        <v>13</v>
      </c>
      <c r="E5">
        <v>4</v>
      </c>
      <c r="F5">
        <v>4.1595E-2</v>
      </c>
      <c r="G5" t="s">
        <v>14</v>
      </c>
      <c r="H5">
        <v>0.148255</v>
      </c>
    </row>
    <row r="6" spans="1:8" x14ac:dyDescent="0.15">
      <c r="A6" t="s">
        <v>2</v>
      </c>
      <c r="B6" t="s">
        <v>3</v>
      </c>
      <c r="C6" t="s">
        <v>12</v>
      </c>
      <c r="D6" t="s">
        <v>13</v>
      </c>
      <c r="E6">
        <v>5</v>
      </c>
      <c r="F6">
        <v>3.0620700000000001E-2</v>
      </c>
      <c r="G6" t="s">
        <v>14</v>
      </c>
      <c r="H6">
        <v>0.109139</v>
      </c>
    </row>
    <row r="7" spans="1:8" x14ac:dyDescent="0.15">
      <c r="A7" t="s">
        <v>2</v>
      </c>
      <c r="B7" t="s">
        <v>3</v>
      </c>
      <c r="C7" t="s">
        <v>12</v>
      </c>
      <c r="D7" t="s">
        <v>13</v>
      </c>
      <c r="E7">
        <v>6</v>
      </c>
      <c r="F7">
        <v>2.2541800000000001E-2</v>
      </c>
      <c r="G7" t="s">
        <v>14</v>
      </c>
      <c r="H7">
        <v>8.0342200000000003E-2</v>
      </c>
    </row>
    <row r="8" spans="1:8" x14ac:dyDescent="0.15">
      <c r="A8" t="s">
        <v>2</v>
      </c>
      <c r="B8" t="s">
        <v>3</v>
      </c>
      <c r="C8" t="s">
        <v>12</v>
      </c>
      <c r="D8" t="s">
        <v>13</v>
      </c>
      <c r="E8">
        <v>7</v>
      </c>
      <c r="F8">
        <v>1.6594500000000002E-2</v>
      </c>
      <c r="G8" t="s">
        <v>14</v>
      </c>
      <c r="H8">
        <v>5.9142599999999997E-2</v>
      </c>
    </row>
    <row r="9" spans="1:8" x14ac:dyDescent="0.15">
      <c r="A9" t="s">
        <v>2</v>
      </c>
      <c r="B9" t="s">
        <v>3</v>
      </c>
      <c r="C9" t="s">
        <v>12</v>
      </c>
      <c r="D9" t="s">
        <v>13</v>
      </c>
      <c r="E9">
        <v>8</v>
      </c>
      <c r="F9">
        <v>1.2216299999999999E-2</v>
      </c>
      <c r="G9" t="s">
        <v>14</v>
      </c>
      <c r="H9">
        <v>4.3535499999999998E-2</v>
      </c>
    </row>
    <row r="10" spans="1:8" x14ac:dyDescent="0.15">
      <c r="A10" t="s">
        <v>2</v>
      </c>
      <c r="B10" t="s">
        <v>3</v>
      </c>
      <c r="C10" t="s">
        <v>12</v>
      </c>
      <c r="D10" t="s">
        <v>13</v>
      </c>
      <c r="E10">
        <v>9</v>
      </c>
      <c r="F10">
        <v>8.9932999999999992E-3</v>
      </c>
      <c r="G10" t="s">
        <v>14</v>
      </c>
      <c r="H10">
        <v>3.20451E-2</v>
      </c>
    </row>
    <row r="11" spans="1:8" x14ac:dyDescent="0.15">
      <c r="A11" t="s">
        <v>2</v>
      </c>
      <c r="B11" t="s">
        <v>3</v>
      </c>
      <c r="C11" t="s">
        <v>12</v>
      </c>
      <c r="D11" t="s">
        <v>13</v>
      </c>
      <c r="E11">
        <v>10</v>
      </c>
      <c r="F11">
        <v>6.6206700000000004E-3</v>
      </c>
      <c r="G11" t="s">
        <v>14</v>
      </c>
      <c r="H11">
        <v>2.3584899999999999E-2</v>
      </c>
    </row>
    <row r="12" spans="1:8" x14ac:dyDescent="0.15">
      <c r="A12" t="s">
        <v>2</v>
      </c>
      <c r="B12" t="s">
        <v>3</v>
      </c>
      <c r="C12" t="s">
        <v>12</v>
      </c>
      <c r="D12" t="s">
        <v>13</v>
      </c>
      <c r="E12">
        <v>11</v>
      </c>
      <c r="F12">
        <v>4.8741100000000001E-3</v>
      </c>
      <c r="G12" t="s">
        <v>14</v>
      </c>
      <c r="H12">
        <v>1.73548E-2</v>
      </c>
    </row>
    <row r="13" spans="1:8" x14ac:dyDescent="0.15">
      <c r="A13" t="s">
        <v>2</v>
      </c>
      <c r="B13" t="s">
        <v>3</v>
      </c>
      <c r="C13" t="s">
        <v>12</v>
      </c>
      <c r="D13" t="s">
        <v>13</v>
      </c>
      <c r="E13">
        <v>12</v>
      </c>
      <c r="F13">
        <v>3.58845E-3</v>
      </c>
      <c r="G13" t="s">
        <v>14</v>
      </c>
      <c r="H13">
        <v>1.2765800000000001E-2</v>
      </c>
    </row>
    <row r="14" spans="1:8" x14ac:dyDescent="0.15">
      <c r="A14" t="s">
        <v>2</v>
      </c>
      <c r="B14" t="s">
        <v>3</v>
      </c>
      <c r="C14" t="s">
        <v>12</v>
      </c>
      <c r="D14" t="s">
        <v>13</v>
      </c>
      <c r="E14">
        <v>13</v>
      </c>
      <c r="F14">
        <v>2.64211E-3</v>
      </c>
      <c r="G14" t="s">
        <v>14</v>
      </c>
      <c r="H14">
        <v>9.3839700000000002E-3</v>
      </c>
    </row>
    <row r="15" spans="1:8" x14ac:dyDescent="0.15">
      <c r="A15" t="s">
        <v>2</v>
      </c>
      <c r="B15" t="s">
        <v>3</v>
      </c>
      <c r="C15" t="s">
        <v>12</v>
      </c>
      <c r="D15" t="s">
        <v>13</v>
      </c>
      <c r="E15">
        <v>14</v>
      </c>
      <c r="F15">
        <v>1.94561E-3</v>
      </c>
      <c r="G15" t="s">
        <v>14</v>
      </c>
      <c r="H15">
        <v>6.8893899999999996E-3</v>
      </c>
    </row>
    <row r="16" spans="1:8" x14ac:dyDescent="0.15">
      <c r="A16" t="s">
        <v>2</v>
      </c>
      <c r="B16" t="s">
        <v>3</v>
      </c>
      <c r="C16" t="s">
        <v>12</v>
      </c>
      <c r="D16" t="s">
        <v>13</v>
      </c>
      <c r="E16">
        <v>15</v>
      </c>
      <c r="F16">
        <v>1.43307E-3</v>
      </c>
      <c r="G16" t="s">
        <v>14</v>
      </c>
      <c r="H16">
        <v>5.0462399999999996E-3</v>
      </c>
    </row>
    <row r="17" spans="1:8" x14ac:dyDescent="0.15">
      <c r="A17" t="s">
        <v>2</v>
      </c>
      <c r="B17" t="s">
        <v>3</v>
      </c>
      <c r="C17" t="s">
        <v>12</v>
      </c>
      <c r="D17" t="s">
        <v>13</v>
      </c>
      <c r="E17">
        <v>16</v>
      </c>
      <c r="F17">
        <v>1.0560299999999999E-3</v>
      </c>
      <c r="G17" t="s">
        <v>14</v>
      </c>
      <c r="H17">
        <v>3.68024E-3</v>
      </c>
    </row>
    <row r="18" spans="1:8" x14ac:dyDescent="0.15">
      <c r="A18" t="s">
        <v>2</v>
      </c>
      <c r="B18" t="s">
        <v>3</v>
      </c>
      <c r="C18" t="s">
        <v>12</v>
      </c>
      <c r="D18" t="s">
        <v>13</v>
      </c>
      <c r="E18">
        <v>17</v>
      </c>
      <c r="F18">
        <v>7.7883800000000001E-4</v>
      </c>
      <c r="G18" t="s">
        <v>14</v>
      </c>
      <c r="H18">
        <v>2.6622500000000001E-3</v>
      </c>
    </row>
    <row r="19" spans="1:8" x14ac:dyDescent="0.15">
      <c r="A19" t="s">
        <v>2</v>
      </c>
      <c r="B19" t="s">
        <v>3</v>
      </c>
      <c r="C19" t="s">
        <v>12</v>
      </c>
      <c r="D19" t="s">
        <v>13</v>
      </c>
      <c r="E19">
        <v>18</v>
      </c>
      <c r="F19">
        <v>5.7528899999999999E-4</v>
      </c>
      <c r="G19" t="s">
        <v>14</v>
      </c>
      <c r="H19">
        <v>1.8960100000000001E-3</v>
      </c>
    </row>
    <row r="20" spans="1:8" x14ac:dyDescent="0.15">
      <c r="A20" t="s">
        <v>2</v>
      </c>
      <c r="B20" t="s">
        <v>3</v>
      </c>
      <c r="C20" t="s">
        <v>12</v>
      </c>
      <c r="D20" t="s">
        <v>13</v>
      </c>
      <c r="E20">
        <v>19</v>
      </c>
      <c r="F20">
        <v>6.3764099999999999E-4</v>
      </c>
      <c r="G20" t="s">
        <v>14</v>
      </c>
      <c r="H20">
        <v>1.3091000000000001E-3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C0.5</vt:lpstr>
      <vt:lpstr>C0.5 Converged</vt:lpstr>
      <vt:lpstr>C0.9</vt:lpstr>
      <vt:lpstr>C0.9--</vt:lpstr>
      <vt:lpstr>C0.9 Converged</vt:lpstr>
      <vt:lpstr>Uncollided</vt:lpstr>
      <vt:lpstr>SnDisc0.5</vt:lpstr>
      <vt:lpstr>S2Disc0.9</vt:lpstr>
      <vt:lpstr>SnAvg</vt:lpstr>
      <vt:lpstr>JoinedPlots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2019-09-23T12:17:08Z</dcterms:created>
  <dcterms:modified xsi:type="dcterms:W3CDTF">2019-10-16T00:51:33Z</dcterms:modified>
  <dc:language>en-US</dc:language>
</cp:coreProperties>
</file>