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3060" yWindow="780" windowWidth="22020" windowHeight="12320"/>
  </bookViews>
  <sheets>
    <sheet name="Chart1" sheetId="5" r:id="rId1"/>
    <sheet name="small_deform3_inner_edge" sheetId="10" r:id="rId2"/>
    <sheet name="small_deform3_lode_zero" sheetId="9" r:id="rId3"/>
    <sheet name="small_deform3_native" sheetId="1" r:id="rId4"/>
    <sheet name="small_deform3_outer_tip" sheetId="7" r:id="rId5"/>
    <sheet name="small_deform3_inner_tip" sheetId="8" r:id="rId6"/>
    <sheet name="expected" sheetId="2" r:id="rId7"/>
  </sheets>
  <definedNames>
    <definedName name="small_deform2" localSheetId="1">small_deform3_inner_edge!#REF!</definedName>
    <definedName name="small_deform2" localSheetId="5">small_deform3_inner_tip!#REF!</definedName>
    <definedName name="small_deform2" localSheetId="2">small_deform3_lode_zero!#REF!</definedName>
    <definedName name="small_deform2" localSheetId="3">small_deform3_native!$C$4:$K$15</definedName>
    <definedName name="small_deform2" localSheetId="4">small_deform3_outer_tip!#REF!</definedName>
    <definedName name="small_deform3_inner_edge" localSheetId="1">small_deform3_inner_edge!$C$4:$K$16</definedName>
    <definedName name="small_deform3_inner_tip" localSheetId="5">small_deform3_inner_tip!$C$4:$K$16</definedName>
    <definedName name="small_deform3_lode_zero" localSheetId="1">small_deform3_inner_edge!#REF!</definedName>
    <definedName name="small_deform3_lode_zero" localSheetId="2">small_deform3_lode_zero!$C$4:$K$16</definedName>
    <definedName name="small_deform3_outer_tip" localSheetId="5">small_deform3_inner_tip!#REF!</definedName>
    <definedName name="small_deform3_outer_tip" localSheetId="4">small_deform3_outer_tip!$C$4:$K$16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2" i="2" l="1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V8" i="2"/>
  <c r="V7" i="2"/>
  <c r="P15" i="10"/>
  <c r="O15" i="10"/>
  <c r="P14" i="10"/>
  <c r="O14" i="10"/>
  <c r="P13" i="10"/>
  <c r="O13" i="10"/>
  <c r="P12" i="10"/>
  <c r="O12" i="10"/>
  <c r="P11" i="10"/>
  <c r="O11" i="10"/>
  <c r="P10" i="10"/>
  <c r="O10" i="10"/>
  <c r="P9" i="10"/>
  <c r="O9" i="10"/>
  <c r="P8" i="10"/>
  <c r="O8" i="10"/>
  <c r="P7" i="10"/>
  <c r="O7" i="10"/>
  <c r="P6" i="10"/>
  <c r="O6" i="10"/>
  <c r="P5" i="10"/>
  <c r="O5" i="10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R12" i="2"/>
  <c r="R11" i="2"/>
  <c r="Q12" i="2"/>
  <c r="R8" i="2"/>
  <c r="R7" i="2"/>
  <c r="P15" i="9"/>
  <c r="O15" i="9"/>
  <c r="P14" i="9"/>
  <c r="O14" i="9"/>
  <c r="P13" i="9"/>
  <c r="O13" i="9"/>
  <c r="P12" i="9"/>
  <c r="O12" i="9"/>
  <c r="P11" i="9"/>
  <c r="O11" i="9"/>
  <c r="P10" i="9"/>
  <c r="O10" i="9"/>
  <c r="P9" i="9"/>
  <c r="O9" i="9"/>
  <c r="P8" i="9"/>
  <c r="O8" i="9"/>
  <c r="P7" i="9"/>
  <c r="O7" i="9"/>
  <c r="P6" i="9"/>
  <c r="O6" i="9"/>
  <c r="P5" i="9"/>
  <c r="O5" i="9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N8" i="2"/>
  <c r="N7" i="2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P8" i="8"/>
  <c r="O8" i="8"/>
  <c r="P7" i="8"/>
  <c r="O7" i="8"/>
  <c r="P6" i="8"/>
  <c r="O6" i="8"/>
  <c r="P5" i="8"/>
  <c r="O5" i="8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12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11" i="2"/>
  <c r="D3" i="2"/>
  <c r="J7" i="2"/>
  <c r="E12" i="2"/>
  <c r="J8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" i="2"/>
  <c r="E8" i="2"/>
  <c r="F11" i="2"/>
  <c r="P15" i="7"/>
  <c r="O15" i="7"/>
  <c r="P14" i="7"/>
  <c r="O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P6" i="7"/>
  <c r="O6" i="7"/>
  <c r="P5" i="7"/>
  <c r="O5" i="7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6" i="1"/>
  <c r="P6" i="1"/>
  <c r="P5" i="1"/>
  <c r="O5" i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D5" i="2"/>
</calcChain>
</file>

<file path=xl/connections.xml><?xml version="1.0" encoding="utf-8"?>
<connections xmlns="http://schemas.openxmlformats.org/spreadsheetml/2006/main">
  <connection id="1" name="small_deform2" type="6" refreshedVersion="3" background="1" saveData="1">
    <textPr codePage="850" sourceFile="MOOSE-PH:Users:wil04q:projects:moose:modules:tensor_mechanics:tests:drucker_prager:small_deform3_native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mall_deform21" type="6" refreshedVersion="3" background="1" saveData="1">
    <textPr codePage="850" sourceFile="L:\moose\projects_andy\moose\modules\tensor_mechanics\tests\mohr_coulomb\small_deform4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mall_deform3_inner_edge.csv" type="6" refreshedVersion="0" background="1" saveData="1">
    <textPr fileType="mac" sourceFile="MOOSE-PH:Users:wil04q:projects:moose:modules:tensor_mechanics:tests:drucker_prager:small_deform3_inner_edg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small_deform3_inner_tip.csv" type="6" refreshedVersion="0" background="1" saveData="1">
    <textPr fileType="mac" sourceFile="MOOSE-PH:Users:wil04q:projects:moose:modules:tensor_mechanics:tests:drucker_prager:small_deform3_inner_tip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small_deform3_lode_zero.csv" type="6" refreshedVersion="0" background="1" saveData="1">
    <textPr fileType="mac" sourceFile="MOOSE-PH:Users:wil04q:projects:moose:modules:tensor_mechanics:tests:drucker_prager:small_deform3_lode_zero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small_deform3_outer_tip.csv" type="6" refreshedVersion="0" background="1" saveData="1">
    <textPr fileType="mac" codePage="850" sourceFile="MOOSE-PH:Users:wil04q:projects:moose:modules:tensor_mechanics:tests:drucker_prager:small_deform3_outer_tip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<sst xmlns="http://schemas.openxmlformats.org/spreadsheetml/2006/main" count="84" uniqueCount="23">
  <si>
    <t>time</t>
  </si>
  <si>
    <t>f</t>
  </si>
  <si>
    <t>s_xx</t>
  </si>
  <si>
    <t>s_xy</t>
  </si>
  <si>
    <t>s_xz</t>
  </si>
  <si>
    <t>s_yy</t>
  </si>
  <si>
    <t>s_yz</t>
  </si>
  <si>
    <t>s_zz</t>
  </si>
  <si>
    <t>cohesion</t>
  </si>
  <si>
    <t>tip smoother</t>
  </si>
  <si>
    <t>edge smoother</t>
  </si>
  <si>
    <t>friction angle</t>
  </si>
  <si>
    <t>internal</t>
  </si>
  <si>
    <t>NATIVE</t>
  </si>
  <si>
    <t>aaa</t>
  </si>
  <si>
    <t>bbb</t>
  </si>
  <si>
    <t>sqrtJ2</t>
  </si>
  <si>
    <t>trace</t>
  </si>
  <si>
    <t>OUTER_TIP</t>
  </si>
  <si>
    <t>INNER_TIP</t>
  </si>
  <si>
    <t>sqrtj2</t>
  </si>
  <si>
    <t>LODE_ZERO</t>
  </si>
  <si>
    <t>INNER_EDGE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</si>
</sst>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Drucker Prager </a:t>
            </a:r>
            <a:r>
              <a:rPr lang="en-AU" baseline="0"/>
              <a:t>yield function in meridional plane</a:t>
            </a:r>
          </a:p>
          <a:p>
            <a:pPr>
              <a:defRPr/>
            </a:pPr>
            <a:r>
              <a:rPr lang="en-AU" sz="1200" baseline="0"/>
              <a:t>(Cohesion = 10, friction angle = 35deg, tip smoother = 8)</a:t>
            </a:r>
            <a:endParaRPr lang="en-AU" sz="12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expected, native</c:v>
          </c:tx>
          <c:spPr>
            <a:ln w="28575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expected!$F$11:$F$71</c:f>
              <c:numCache>
                <c:formatCode>General</c:formatCode>
                <c:ptCount val="61"/>
                <c:pt idx="0">
                  <c:v>2.856296013484229</c:v>
                </c:pt>
                <c:pt idx="1">
                  <c:v>2.834002950229569</c:v>
                </c:pt>
                <c:pt idx="2">
                  <c:v>2.767382734347404</c:v>
                </c:pt>
                <c:pt idx="3">
                  <c:v>2.657197474205008</c:v>
                </c:pt>
                <c:pt idx="4">
                  <c:v>2.504669905795023</c:v>
                </c:pt>
                <c:pt idx="5">
                  <c:v>2.311418550302964</c:v>
                </c:pt>
                <c:pt idx="6">
                  <c:v>2.079378148948753</c:v>
                </c:pt>
                <c:pt idx="7">
                  <c:v>1.810713727754508</c:v>
                </c:pt>
                <c:pt idx="8">
                  <c:v>1.507735967396361</c:v>
                </c:pt>
                <c:pt idx="9">
                  <c:v>1.172823884125534</c:v>
                </c:pt>
                <c:pt idx="10">
                  <c:v>0.80835871803179</c:v>
                </c:pt>
                <c:pt idx="11">
                  <c:v>0.416670864858385</c:v>
                </c:pt>
                <c:pt idx="12">
                  <c:v>0.0</c:v>
                </c:pt>
                <c:pt idx="13">
                  <c:v>-0.439532634611508</c:v>
                </c:pt>
                <c:pt idx="14">
                  <c:v>-0.89994148641388</c:v>
                </c:pt>
                <c:pt idx="15">
                  <c:v>-1.379385463630047</c:v>
                </c:pt>
                <c:pt idx="16">
                  <c:v>-1.876170174265262</c:v>
                </c:pt>
                <c:pt idx="17">
                  <c:v>-2.388745391409667</c:v>
                </c:pt>
                <c:pt idx="18">
                  <c:v>-2.915699228277724</c:v>
                </c:pt>
                <c:pt idx="19">
                  <c:v>-3.455750211660128</c:v>
                </c:pt>
                <c:pt idx="20">
                  <c:v>-4.007738165802544</c:v>
                </c:pt>
                <c:pt idx="21">
                  <c:v>-4.570614578967276</c:v>
                </c:pt>
                <c:pt idx="22">
                  <c:v>-5.143432928391034</c:v>
                </c:pt>
                <c:pt idx="23">
                  <c:v>-5.725339284938176</c:v>
                </c:pt>
                <c:pt idx="24">
                  <c:v>-6.315563401620394</c:v>
                </c:pt>
                <c:pt idx="25">
                  <c:v>-6.913410404053691</c:v>
                </c:pt>
                <c:pt idx="26">
                  <c:v>-7.518253139538604</c:v>
                </c:pt>
                <c:pt idx="27">
                  <c:v>-8.129525199099435</c:v>
                </c:pt>
                <c:pt idx="28">
                  <c:v>-8.746714598726338</c:v>
                </c:pt>
                <c:pt idx="29">
                  <c:v>-9.369358088393431</c:v>
                </c:pt>
                <c:pt idx="30">
                  <c:v>-9.997036047194802</c:v>
                </c:pt>
                <c:pt idx="31">
                  <c:v>-10.62936791789198</c:v>
                </c:pt>
                <c:pt idx="32">
                  <c:v>-11.26600813262842</c:v>
                </c:pt>
                <c:pt idx="33">
                  <c:v>-11.90664248232545</c:v>
                </c:pt>
                <c:pt idx="34">
                  <c:v>-12.55098488446131</c:v>
                </c:pt>
                <c:pt idx="35">
                  <c:v>-13.19877450694618</c:v>
                </c:pt>
                <c:pt idx="36">
                  <c:v>-13.84977320922211</c:v>
                </c:pt>
                <c:pt idx="37">
                  <c:v>-14.50376326526321</c:v>
                </c:pt>
                <c:pt idx="38">
                  <c:v>-15.16054533664416</c:v>
                </c:pt>
                <c:pt idx="39">
                  <c:v>-15.81993666717766</c:v>
                </c:pt>
                <c:pt idx="40">
                  <c:v>-16.48176947372655</c:v>
                </c:pt>
                <c:pt idx="41">
                  <c:v>-17.14588951064638</c:v>
                </c:pt>
                <c:pt idx="42">
                  <c:v>-17.81215478789782</c:v>
                </c:pt>
                <c:pt idx="43">
                  <c:v>-18.48043442519094</c:v>
                </c:pt>
                <c:pt idx="44">
                  <c:v>-19.15060762659654</c:v>
                </c:pt>
                <c:pt idx="45">
                  <c:v>-19.82256276190234</c:v>
                </c:pt>
                <c:pt idx="46">
                  <c:v>-20.49619654262218</c:v>
                </c:pt>
                <c:pt idx="47">
                  <c:v>-21.17141328200464</c:v>
                </c:pt>
                <c:pt idx="48">
                  <c:v>-21.84812422965557</c:v>
                </c:pt>
                <c:pt idx="49">
                  <c:v>-22.52624697250227</c:v>
                </c:pt>
                <c:pt idx="50">
                  <c:v>-23.20570489480637</c:v>
                </c:pt>
                <c:pt idx="51">
                  <c:v>-23.88642669079109</c:v>
                </c:pt>
                <c:pt idx="52">
                  <c:v>-24.56834592420321</c:v>
                </c:pt>
                <c:pt idx="53">
                  <c:v>-25.25140062979064</c:v>
                </c:pt>
                <c:pt idx="54">
                  <c:v>-25.9355329522581</c:v>
                </c:pt>
                <c:pt idx="55">
                  <c:v>-26.6206888187724</c:v>
                </c:pt>
                <c:pt idx="56">
                  <c:v>-27.30681764153697</c:v>
                </c:pt>
                <c:pt idx="57">
                  <c:v>-27.99387204734832</c:v>
                </c:pt>
                <c:pt idx="58">
                  <c:v>-28.6818076313937</c:v>
                </c:pt>
                <c:pt idx="59">
                  <c:v>-29.37058273285335</c:v>
                </c:pt>
                <c:pt idx="60">
                  <c:v>-30.06015823013911</c:v>
                </c:pt>
              </c:numCache>
            </c:numRef>
          </c:xVal>
          <c:yVal>
            <c:numRef>
              <c:f>expected!$E$11:$E$71</c:f>
              <c:numCache>
                <c:formatCode>General</c:formatCode>
                <c:ptCount val="6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</c:numCache>
            </c:numRef>
          </c:yVal>
          <c:smooth val="0"/>
        </c:ser>
        <c:ser>
          <c:idx val="0"/>
          <c:order val="1"/>
          <c:tx>
            <c:v>MOOSE native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</c:spPr>
          </c:marker>
          <c:xVal>
            <c:numRef>
              <c:f>small_deform3_native!$O$6:$O$129</c:f>
              <c:numCache>
                <c:formatCode>General</c:formatCode>
                <c:ptCount val="124"/>
                <c:pt idx="0">
                  <c:v>-1.6254742933104</c:v>
                </c:pt>
                <c:pt idx="1">
                  <c:v>-4.641857698816599</c:v>
                </c:pt>
                <c:pt idx="2">
                  <c:v>-7.152368935388001</c:v>
                </c:pt>
                <c:pt idx="3">
                  <c:v>-9.3521756660776</c:v>
                </c:pt>
                <c:pt idx="4">
                  <c:v>-11.3428461108552</c:v>
                </c:pt>
                <c:pt idx="5">
                  <c:v>-13.1827836974882</c:v>
                </c:pt>
                <c:pt idx="6">
                  <c:v>-14.9086052770066</c:v>
                </c:pt>
                <c:pt idx="7">
                  <c:v>-16.5448226379182</c:v>
                </c:pt>
                <c:pt idx="8">
                  <c:v>-18.1086868507866</c:v>
                </c:pt>
                <c:pt idx="9">
                  <c:v>-19.6128242703506</c:v>
                </c:pt>
              </c:numCache>
            </c:numRef>
          </c:xVal>
          <c:yVal>
            <c:numRef>
              <c:f>small_deform3_native!$P$6:$P$129</c:f>
              <c:numCache>
                <c:formatCode>General</c:formatCode>
                <c:ptCount val="124"/>
                <c:pt idx="0">
                  <c:v>7.749762354016231</c:v>
                </c:pt>
                <c:pt idx="1">
                  <c:v>10.56264595154936</c:v>
                </c:pt>
                <c:pt idx="2">
                  <c:v>12.69820245708548</c:v>
                </c:pt>
                <c:pt idx="3">
                  <c:v>14.48625753779161</c:v>
                </c:pt>
                <c:pt idx="4">
                  <c:v>16.06013052872915</c:v>
                </c:pt>
                <c:pt idx="5">
                  <c:v>17.4876878715057</c:v>
                </c:pt>
                <c:pt idx="6">
                  <c:v>18.80844322126776</c:v>
                </c:pt>
                <c:pt idx="7">
                  <c:v>20.0475435507954</c:v>
                </c:pt>
                <c:pt idx="8">
                  <c:v>21.2220427593646</c:v>
                </c:pt>
                <c:pt idx="9">
                  <c:v>22.34407167182259</c:v>
                </c:pt>
              </c:numCache>
            </c:numRef>
          </c:yVal>
          <c:smooth val="0"/>
        </c:ser>
        <c:ser>
          <c:idx val="2"/>
          <c:order val="2"/>
          <c:tx>
            <c:v>MOOSE outer_tip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small_deform3_outer_tip!$O$6:$O$15</c:f>
              <c:numCache>
                <c:formatCode>General</c:formatCode>
                <c:ptCount val="10"/>
                <c:pt idx="0">
                  <c:v>-0.3533722415414</c:v>
                </c:pt>
                <c:pt idx="1">
                  <c:v>-2.590441940793799</c:v>
                </c:pt>
                <c:pt idx="2">
                  <c:v>-4.618944783882199</c:v>
                </c:pt>
                <c:pt idx="3">
                  <c:v>-6.488302567972</c:v>
                </c:pt>
                <c:pt idx="4">
                  <c:v>-8.2314637104264</c:v>
                </c:pt>
                <c:pt idx="5">
                  <c:v>-9.871622687021797</c:v>
                </c:pt>
                <c:pt idx="6">
                  <c:v>-11.4258009550728</c:v>
                </c:pt>
                <c:pt idx="7">
                  <c:v>-12.9069062389584</c:v>
                </c:pt>
                <c:pt idx="8">
                  <c:v>-14.3249896479564</c:v>
                </c:pt>
                <c:pt idx="9">
                  <c:v>-15.6880508919748</c:v>
                </c:pt>
              </c:numCache>
            </c:numRef>
          </c:xVal>
          <c:yVal>
            <c:numRef>
              <c:f>small_deform3_outer_tip!$P$6:$P$15</c:f>
              <c:numCache>
                <c:formatCode>General</c:formatCode>
                <c:ptCount val="10"/>
                <c:pt idx="0">
                  <c:v>8.662043123013978</c:v>
                </c:pt>
                <c:pt idx="1">
                  <c:v>9.476483993060858</c:v>
                </c:pt>
                <c:pt idx="2">
                  <c:v>10.19038202414107</c:v>
                </c:pt>
                <c:pt idx="3">
                  <c:v>10.83168478908142</c:v>
                </c:pt>
                <c:pt idx="4">
                  <c:v>11.41779185830256</c:v>
                </c:pt>
                <c:pt idx="5">
                  <c:v>11.96032743960157</c:v>
                </c:pt>
                <c:pt idx="6">
                  <c:v>12.46747315416345</c:v>
                </c:pt>
                <c:pt idx="7">
                  <c:v>12.94522370064982</c:v>
                </c:pt>
                <c:pt idx="8">
                  <c:v>13.39811392105971</c:v>
                </c:pt>
                <c:pt idx="9">
                  <c:v>13.82966463439124</c:v>
                </c:pt>
              </c:numCache>
            </c:numRef>
          </c:yVal>
          <c:smooth val="0"/>
        </c:ser>
        <c:ser>
          <c:idx val="3"/>
          <c:order val="3"/>
          <c:tx>
            <c:v>expected, outer_tip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expected!$J$11:$J$71</c:f>
              <c:numCache>
                <c:formatCode>General</c:formatCode>
                <c:ptCount val="61"/>
                <c:pt idx="0">
                  <c:v>13.53578226883221</c:v>
                </c:pt>
                <c:pt idx="1">
                  <c:v>13.52147489286</c:v>
                </c:pt>
                <c:pt idx="2">
                  <c:v>13.47859458921719</c:v>
                </c:pt>
                <c:pt idx="3">
                  <c:v>13.40726622178002</c:v>
                </c:pt>
                <c:pt idx="4">
                  <c:v>13.30769588775873</c:v>
                </c:pt>
                <c:pt idx="5">
                  <c:v>13.18016797456847</c:v>
                </c:pt>
                <c:pt idx="6">
                  <c:v>13.02504117658961</c:v>
                </c:pt>
                <c:pt idx="7">
                  <c:v>12.84274359921926</c:v>
                </c:pt>
                <c:pt idx="8">
                  <c:v>12.63376710110495</c:v>
                </c:pt>
                <c:pt idx="9">
                  <c:v>12.39866104087224</c:v>
                </c:pt>
                <c:pt idx="10">
                  <c:v>12.13802560175142</c:v>
                </c:pt>
                <c:pt idx="11">
                  <c:v>11.85250486663031</c:v>
                </c:pt>
                <c:pt idx="12">
                  <c:v>11.54277980808009</c:v>
                </c:pt>
                <c:pt idx="13">
                  <c:v>11.20956134406801</c:v>
                </c:pt>
                <c:pt idx="14">
                  <c:v>10.85358359185353</c:v>
                </c:pt>
                <c:pt idx="15">
                  <c:v>10.47559743150458</c:v>
                </c:pt>
                <c:pt idx="16">
                  <c:v>10.07636446804307</c:v>
                </c:pt>
                <c:pt idx="17">
                  <c:v>9.656651458746827</c:v>
                </c:pt>
                <c:pt idx="18">
                  <c:v>9.217225250677457</c:v>
                </c:pt>
                <c:pt idx="19">
                  <c:v>8.758848253886766</c:v>
                </c:pt>
                <c:pt idx="20">
                  <c:v>8.28227445852703</c:v>
                </c:pt>
                <c:pt idx="21">
                  <c:v>7.788245989557377</c:v>
                </c:pt>
                <c:pt idx="22">
                  <c:v>7.277490180992032</c:v>
                </c:pt>
                <c:pt idx="23">
                  <c:v>6.750717142603003</c:v>
                </c:pt>
                <c:pt idx="24">
                  <c:v>6.208617785474404</c:v>
                </c:pt>
                <c:pt idx="25">
                  <c:v>5.651862268531372</c:v>
                </c:pt>
                <c:pt idx="26">
                  <c:v>5.081098825815321</c:v>
                </c:pt>
                <c:pt idx="27">
                  <c:v>4.496952933515621</c:v>
                </c:pt>
                <c:pt idx="28">
                  <c:v>3.900026776271422</c:v>
                </c:pt>
                <c:pt idx="29">
                  <c:v>3.29089897372625</c:v>
                </c:pt>
                <c:pt idx="30">
                  <c:v>2.670124530483932</c:v>
                </c:pt>
                <c:pt idx="31">
                  <c:v>2.038234975249514</c:v>
                </c:pt>
                <c:pt idx="32">
                  <c:v>1.395738657851187</c:v>
                </c:pt>
                <c:pt idx="33">
                  <c:v>0.743121175877353</c:v>
                </c:pt>
                <c:pt idx="34">
                  <c:v>0.0808459057065971</c:v>
                </c:pt>
                <c:pt idx="35">
                  <c:v>-0.590645384329706</c:v>
                </c:pt>
                <c:pt idx="36">
                  <c:v>-1.27093185809697</c:v>
                </c:pt>
                <c:pt idx="37">
                  <c:v>-1.959612889935453</c:v>
                </c:pt>
                <c:pt idx="38">
                  <c:v>-2.656307311467798</c:v>
                </c:pt>
                <c:pt idx="39">
                  <c:v>-3.360652639145881</c:v>
                </c:pt>
                <c:pt idx="40">
                  <c:v>-4.072304292782068</c:v>
                </c:pt>
                <c:pt idx="41">
                  <c:v>-4.790934813565971</c:v>
                </c:pt>
                <c:pt idx="42">
                  <c:v>-5.516233088533695</c:v>
                </c:pt>
                <c:pt idx="43">
                  <c:v>-6.247903587119109</c:v>
                </c:pt>
                <c:pt idx="44">
                  <c:v>-6.985665614259052</c:v>
                </c:pt>
                <c:pt idx="45">
                  <c:v>-7.729252583531057</c:v>
                </c:pt>
                <c:pt idx="46">
                  <c:v>-8.47841131295549</c:v>
                </c:pt>
                <c:pt idx="47">
                  <c:v>-9.232901345377897</c:v>
                </c:pt>
                <c:pt idx="48">
                  <c:v>-9.99249429474692</c:v>
                </c:pt>
                <c:pt idx="49">
                  <c:v>-10.75697321910289</c:v>
                </c:pt>
                <c:pt idx="50">
                  <c:v>-11.52613202067983</c:v>
                </c:pt>
                <c:pt idx="51">
                  <c:v>-12.29977487318707</c:v>
                </c:pt>
                <c:pt idx="52">
                  <c:v>-13.07771567606433</c:v>
                </c:pt>
                <c:pt idx="53">
                  <c:v>-13.85977753528787</c:v>
                </c:pt>
                <c:pt idx="54">
                  <c:v>-14.64579227013539</c:v>
                </c:pt>
                <c:pt idx="55">
                  <c:v>-15.43559994518744</c:v>
                </c:pt>
                <c:pt idx="56">
                  <c:v>-16.22904842674597</c:v>
                </c:pt>
                <c:pt idx="57">
                  <c:v>-17.02599296278153</c:v>
                </c:pt>
                <c:pt idx="58">
                  <c:v>-17.82629578547386</c:v>
                </c:pt>
                <c:pt idx="59">
                  <c:v>-18.62982573538335</c:v>
                </c:pt>
                <c:pt idx="60">
                  <c:v>-19.43645790627792</c:v>
                </c:pt>
              </c:numCache>
            </c:numRef>
          </c:xVal>
          <c:yVal>
            <c:numRef>
              <c:f>expected!$I$11:$I$71</c:f>
              <c:numCache>
                <c:formatCode>General</c:formatCode>
                <c:ptCount val="6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</c:numCache>
            </c:numRef>
          </c:yVal>
          <c:smooth val="0"/>
        </c:ser>
        <c:ser>
          <c:idx val="4"/>
          <c:order val="4"/>
          <c:tx>
            <c:v>MOOSE, inner_tip</c:v>
          </c:tx>
          <c:spPr>
            <a:ln>
              <a:noFill/>
            </a:ln>
          </c:spPr>
          <c:marker>
            <c:symbol val="x"/>
            <c:size val="5"/>
          </c:marker>
          <c:xVal>
            <c:numRef>
              <c:f>small_deform3_inner_tip!$O$6:$O$15</c:f>
              <c:numCache>
                <c:formatCode>General</c:formatCode>
                <c:ptCount val="10"/>
                <c:pt idx="0">
                  <c:v>-5.63663128006504</c:v>
                </c:pt>
                <c:pt idx="1">
                  <c:v>-9.785674685736005</c:v>
                </c:pt>
                <c:pt idx="2">
                  <c:v>-13.069656161764</c:v>
                </c:pt>
                <c:pt idx="3">
                  <c:v>-15.8441366817682</c:v>
                </c:pt>
                <c:pt idx="4">
                  <c:v>-18.2774487051272</c:v>
                </c:pt>
                <c:pt idx="5">
                  <c:v>-20.4632423914808</c:v>
                </c:pt>
                <c:pt idx="6">
                  <c:v>-22.4595432574666</c:v>
                </c:pt>
                <c:pt idx="7">
                  <c:v>-24.3050953688232</c:v>
                </c:pt>
                <c:pt idx="8">
                  <c:v>-26.0272223593856</c:v>
                </c:pt>
                <c:pt idx="9">
                  <c:v>-27.6460135935704</c:v>
                </c:pt>
              </c:numCache>
            </c:numRef>
          </c:xVal>
          <c:yVal>
            <c:numRef>
              <c:f>small_deform3_inner_tip!$P$6:$P$15</c:f>
              <c:numCache>
                <c:formatCode>General</c:formatCode>
                <c:ptCount val="10"/>
                <c:pt idx="0">
                  <c:v>4.090792477783315</c:v>
                </c:pt>
                <c:pt idx="1">
                  <c:v>5.58072842197342</c:v>
                </c:pt>
                <c:pt idx="2">
                  <c:v>6.586995376230212</c:v>
                </c:pt>
                <c:pt idx="3">
                  <c:v>7.369548331456094</c:v>
                </c:pt>
                <c:pt idx="4">
                  <c:v>8.02023978959404</c:v>
                </c:pt>
                <c:pt idx="5">
                  <c:v>8.582914450650104</c:v>
                </c:pt>
                <c:pt idx="6">
                  <c:v>9.082150914410542</c:v>
                </c:pt>
                <c:pt idx="7">
                  <c:v>9.533210106987164</c:v>
                </c:pt>
                <c:pt idx="8">
                  <c:v>9.946266802844423</c:v>
                </c:pt>
                <c:pt idx="9">
                  <c:v>10.32847105717244</c:v>
                </c:pt>
              </c:numCache>
            </c:numRef>
          </c:yVal>
          <c:smooth val="0"/>
        </c:ser>
        <c:ser>
          <c:idx val="5"/>
          <c:order val="5"/>
          <c:tx>
            <c:v>expected, inner_tip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expected!$N$11:$N$71</c:f>
              <c:numCache>
                <c:formatCode>General</c:formatCode>
                <c:ptCount val="61"/>
                <c:pt idx="0">
                  <c:v>-0.320624191718809</c:v>
                </c:pt>
                <c:pt idx="1">
                  <c:v>-0.341695740151777</c:v>
                </c:pt>
                <c:pt idx="2">
                  <c:v>-0.404848787697634</c:v>
                </c:pt>
                <c:pt idx="3">
                  <c:v>-0.509899437936765</c:v>
                </c:pt>
                <c:pt idx="4">
                  <c:v>-0.65654415601021</c:v>
                </c:pt>
                <c:pt idx="5">
                  <c:v>-0.844364103187283</c:v>
                </c:pt>
                <c:pt idx="6">
                  <c:v>-1.07283100328208</c:v>
                </c:pt>
                <c:pt idx="7">
                  <c:v>-1.341314353285025</c:v>
                </c:pt>
                <c:pt idx="8">
                  <c:v>-1.649089755980756</c:v>
                </c:pt>
                <c:pt idx="9">
                  <c:v>-1.995348129612549</c:v>
                </c:pt>
                <c:pt idx="10">
                  <c:v>-2.379205539206558</c:v>
                </c:pt>
                <c:pt idx="11">
                  <c:v>-2.799713395462299</c:v>
                </c:pt>
                <c:pt idx="12">
                  <c:v>-3.255868778868648</c:v>
                </c:pt>
                <c:pt idx="13">
                  <c:v>-3.746624667078018</c:v>
                </c:pt>
                <c:pt idx="14">
                  <c:v>-4.270899870400646</c:v>
                </c:pt>
                <c:pt idx="15">
                  <c:v>-4.827588511298313</c:v>
                </c:pt>
                <c:pt idx="16">
                  <c:v>-5.415568916786598</c:v>
                </c:pt>
                <c:pt idx="17">
                  <c:v>-6.03371182576638</c:v>
                </c:pt>
                <c:pt idx="18">
                  <c:v>-6.680887844907191</c:v>
                </c:pt>
                <c:pt idx="19">
                  <c:v>-7.355974115596556</c:v>
                </c:pt>
                <c:pt idx="20">
                  <c:v>-8.057860179841162</c:v>
                </c:pt>
                <c:pt idx="21">
                  <c:v>-8.785453054409847</c:v>
                </c:pt>
                <c:pt idx="22">
                  <c:v>-9.537681539808206</c:v>
                </c:pt>
                <c:pt idx="23">
                  <c:v>-10.31349980397852</c:v>
                </c:pt>
                <c:pt idx="24">
                  <c:v>-11.11189029021437</c:v>
                </c:pt>
                <c:pt idx="25">
                  <c:v>-11.93186600507432</c:v>
                </c:pt>
                <c:pt idx="26">
                  <c:v>-12.77247224554181</c:v>
                </c:pt>
                <c:pt idx="27">
                  <c:v>-13.63278782580027</c:v>
                </c:pt>
                <c:pt idx="28">
                  <c:v>-14.51192586325055</c:v>
                </c:pt>
                <c:pt idx="29">
                  <c:v>-15.40903418123449</c:v>
                </c:pt>
                <c:pt idx="30">
                  <c:v>-16.32329538273865</c:v>
                </c:pt>
                <c:pt idx="31">
                  <c:v>-17.25392664547096</c:v>
                </c:pt>
                <c:pt idx="32">
                  <c:v>-18.20017928441424</c:v>
                </c:pt>
                <c:pt idx="33">
                  <c:v>-19.1613381234857</c:v>
                </c:pt>
                <c:pt idx="34">
                  <c:v>-20.13672071344913</c:v>
                </c:pt>
                <c:pt idx="35">
                  <c:v>-21.12567642886431</c:v>
                </c:pt>
                <c:pt idx="36">
                  <c:v>-22.12758547271118</c:v>
                </c:pt>
                <c:pt idx="37">
                  <c:v>-23.14185781345572</c:v>
                </c:pt>
                <c:pt idx="38">
                  <c:v>-24.16793207576675</c:v>
                </c:pt>
                <c:pt idx="39">
                  <c:v>-25.20527440286612</c:v>
                </c:pt>
                <c:pt idx="40">
                  <c:v>-26.2533773056009</c:v>
                </c:pt>
                <c:pt idx="41">
                  <c:v>-27.31175851075787</c:v>
                </c:pt>
                <c:pt idx="42">
                  <c:v>-28.37995981888105</c:v>
                </c:pt>
                <c:pt idx="43">
                  <c:v>-29.45754597988337</c:v>
                </c:pt>
                <c:pt idx="44">
                  <c:v>-30.54410359303855</c:v>
                </c:pt>
                <c:pt idx="45">
                  <c:v>-31.63924003647632</c:v>
                </c:pt>
                <c:pt idx="46">
                  <c:v>-32.74258243005734</c:v>
                </c:pt>
                <c:pt idx="47">
                  <c:v>-33.85377663444916</c:v>
                </c:pt>
                <c:pt idx="48">
                  <c:v>-34.97248628834051</c:v>
                </c:pt>
                <c:pt idx="49">
                  <c:v>-36.09839188499451</c:v>
                </c:pt>
                <c:pt idx="50">
                  <c:v>-37.23118988873373</c:v>
                </c:pt>
                <c:pt idx="51">
                  <c:v>-38.37059189145483</c:v>
                </c:pt>
                <c:pt idx="52">
                  <c:v>-39.5163238088689</c:v>
                </c:pt>
                <c:pt idx="53">
                  <c:v>-40.66812511584568</c:v>
                </c:pt>
                <c:pt idx="54">
                  <c:v>-41.82574811998915</c:v>
                </c:pt>
                <c:pt idx="55">
                  <c:v>-42.9889572723808</c:v>
                </c:pt>
                <c:pt idx="56">
                  <c:v>-44.15752851428385</c:v>
                </c:pt>
                <c:pt idx="57">
                  <c:v>-45.33124865849995</c:v>
                </c:pt>
                <c:pt idx="58">
                  <c:v>-46.5099148040008</c:v>
                </c:pt>
                <c:pt idx="59">
                  <c:v>-47.69333378241717</c:v>
                </c:pt>
                <c:pt idx="60">
                  <c:v>-48.88132163494883</c:v>
                </c:pt>
              </c:numCache>
            </c:numRef>
          </c:xVal>
          <c:yVal>
            <c:numRef>
              <c:f>expected!$M$11:$M$71</c:f>
              <c:numCache>
                <c:formatCode>General</c:formatCode>
                <c:ptCount val="6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</c:numCache>
            </c:numRef>
          </c:yVal>
          <c:smooth val="0"/>
        </c:ser>
        <c:ser>
          <c:idx val="6"/>
          <c:order val="6"/>
          <c:tx>
            <c:v>MOOSE, lode_zero</c:v>
          </c:tx>
          <c:spPr>
            <a:ln>
              <a:noFill/>
            </a:ln>
          </c:spPr>
          <c:marker>
            <c:symbol val="circle"/>
            <c:size val="6"/>
          </c:marker>
          <c:xVal>
            <c:numRef>
              <c:f>small_deform3_lode_zero!$O$6:$O$15</c:f>
              <c:numCache>
                <c:formatCode>General</c:formatCode>
                <c:ptCount val="10"/>
                <c:pt idx="0">
                  <c:v>-4.26154633157556</c:v>
                </c:pt>
                <c:pt idx="1">
                  <c:v>-7.60089450092894</c:v>
                </c:pt>
                <c:pt idx="2">
                  <c:v>-10.20219365388822</c:v>
                </c:pt>
                <c:pt idx="3">
                  <c:v>-12.35962745591306</c:v>
                </c:pt>
                <c:pt idx="4">
                  <c:v>-14.21612180038522</c:v>
                </c:pt>
                <c:pt idx="5">
                  <c:v>-15.85262563350545</c:v>
                </c:pt>
                <c:pt idx="6">
                  <c:v>-17.3199047130942</c:v>
                </c:pt>
                <c:pt idx="7">
                  <c:v>-18.6521475356338</c:v>
                </c:pt>
                <c:pt idx="8">
                  <c:v>-19.8736182125788</c:v>
                </c:pt>
                <c:pt idx="9">
                  <c:v>-21.002243066059</c:v>
                </c:pt>
              </c:numCache>
            </c:numRef>
          </c:xVal>
          <c:yVal>
            <c:numRef>
              <c:f>small_deform3_lode_zero!$P$6:$P$15</c:f>
              <c:numCache>
                <c:formatCode>General</c:formatCode>
                <c:ptCount val="10"/>
                <c:pt idx="0">
                  <c:v>4.136827642485503</c:v>
                </c:pt>
                <c:pt idx="1">
                  <c:v>5.387136224590963</c:v>
                </c:pt>
                <c:pt idx="2">
                  <c:v>6.233954367211028</c:v>
                </c:pt>
                <c:pt idx="3">
                  <c:v>6.884711048679078</c:v>
                </c:pt>
                <c:pt idx="4">
                  <c:v>7.417403354860015</c:v>
                </c:pt>
                <c:pt idx="5">
                  <c:v>7.870366231448257</c:v>
                </c:pt>
                <c:pt idx="6">
                  <c:v>8.265462052128107</c:v>
                </c:pt>
                <c:pt idx="7">
                  <c:v>8.616418955178728</c:v>
                </c:pt>
                <c:pt idx="8">
                  <c:v>8.932462200365248</c:v>
                </c:pt>
                <c:pt idx="9">
                  <c:v>9.220112093559901</c:v>
                </c:pt>
              </c:numCache>
            </c:numRef>
          </c:yVal>
          <c:smooth val="0"/>
        </c:ser>
        <c:ser>
          <c:idx val="7"/>
          <c:order val="7"/>
          <c:tx>
            <c:v>expected, lode_zero</c:v>
          </c:tx>
          <c:marker>
            <c:symbol val="none"/>
          </c:marker>
          <c:xVal>
            <c:numRef>
              <c:f>expected!$R$11:$R$71</c:f>
              <c:numCache>
                <c:formatCode>General</c:formatCode>
                <c:ptCount val="61"/>
                <c:pt idx="0">
                  <c:v>1.00171710735708</c:v>
                </c:pt>
                <c:pt idx="1">
                  <c:v>0.981291075828107</c:v>
                </c:pt>
                <c:pt idx="2">
                  <c:v>0.920072691976255</c:v>
                </c:pt>
                <c:pt idx="3">
                  <c:v>0.818240218641439</c:v>
                </c:pt>
                <c:pt idx="4">
                  <c:v>0.676087892036009</c:v>
                </c:pt>
                <c:pt idx="5">
                  <c:v>0.494021719964554</c:v>
                </c:pt>
                <c:pt idx="6">
                  <c:v>0.272553795122284</c:v>
                </c:pt>
                <c:pt idx="7">
                  <c:v>0.0122953053577643</c:v>
                </c:pt>
                <c:pt idx="8">
                  <c:v>-0.286051543679166</c:v>
                </c:pt>
                <c:pt idx="9">
                  <c:v>-0.621702456068111</c:v>
                </c:pt>
                <c:pt idx="10">
                  <c:v>-0.993800575764404</c:v>
                </c:pt>
                <c:pt idx="11">
                  <c:v>-1.401426373051402</c:v>
                </c:pt>
                <c:pt idx="12">
                  <c:v>-1.843607652382093</c:v>
                </c:pt>
                <c:pt idx="13">
                  <c:v>-2.319329466442499</c:v>
                </c:pt>
                <c:pt idx="14">
                  <c:v>-2.827543747276812</c:v>
                </c:pt>
                <c:pt idx="15">
                  <c:v>-3.367178495381304</c:v>
                </c:pt>
                <c:pt idx="16">
                  <c:v>-3.937146399692065</c:v>
                </c:pt>
                <c:pt idx="17">
                  <c:v>-4.536352793488775</c:v>
                </c:pt>
                <c:pt idx="18">
                  <c:v>-5.16370288187062</c:v>
                </c:pt>
                <c:pt idx="19">
                  <c:v>-5.818108204466784</c:v>
                </c:pt>
                <c:pt idx="20">
                  <c:v>-6.49849232163852</c:v>
                </c:pt>
                <c:pt idx="21">
                  <c:v>-7.20379573317817</c:v>
                </c:pt>
                <c:pt idx="22">
                  <c:v>-7.932980055280384</c:v>
                </c:pt>
                <c:pt idx="23">
                  <c:v>-8.685031494457087</c:v>
                </c:pt>
                <c:pt idx="24">
                  <c:v>-9.45896366636951</c:v>
                </c:pt>
                <c:pt idx="25">
                  <c:v>-10.25381981365272</c:v>
                </c:pt>
                <c:pt idx="26">
                  <c:v>-11.06867448016482</c:v>
                </c:pt>
                <c:pt idx="27">
                  <c:v>-11.90263470018032</c:v>
                </c:pt>
                <c:pt idx="28">
                  <c:v>-12.75484076032834</c:v>
                </c:pt>
                <c:pt idx="29">
                  <c:v>-13.62446658997897</c:v>
                </c:pt>
                <c:pt idx="30">
                  <c:v>-14.51071983268901</c:v>
                </c:pt>
                <c:pt idx="31">
                  <c:v>-15.4128416475565</c:v>
                </c:pt>
                <c:pt idx="32">
                  <c:v>-16.33010628517506</c:v>
                </c:pt>
                <c:pt idx="33">
                  <c:v>-17.2618204785424</c:v>
                </c:pt>
                <c:pt idx="34">
                  <c:v>-18.20732268493139</c:v>
                </c:pt>
                <c:pt idx="35">
                  <c:v>-19.16598221050391</c:v>
                </c:pt>
                <c:pt idx="36">
                  <c:v>-20.13719824542801</c:v>
                </c:pt>
                <c:pt idx="37">
                  <c:v>-21.1203988335062</c:v>
                </c:pt>
                <c:pt idx="38">
                  <c:v>-22.11503979687463</c:v>
                </c:pt>
                <c:pt idx="39">
                  <c:v>-23.12060363320464</c:v>
                </c:pt>
                <c:pt idx="40">
                  <c:v>-24.1365984000331</c:v>
                </c:pt>
                <c:pt idx="41">
                  <c:v>-25.16255659835817</c:v>
                </c:pt>
                <c:pt idx="42">
                  <c:v>-26.19803406544719</c:v>
                </c:pt>
                <c:pt idx="43">
                  <c:v>-27.24260888489329</c:v>
                </c:pt>
                <c:pt idx="44">
                  <c:v>-28.2958803203056</c:v>
                </c:pt>
                <c:pt idx="45">
                  <c:v>-29.35746777759886</c:v>
                </c:pt>
                <c:pt idx="46">
                  <c:v>-30.42700979964014</c:v>
                </c:pt>
                <c:pt idx="47">
                  <c:v>-31.50416309598767</c:v>
                </c:pt>
                <c:pt idx="48">
                  <c:v>-32.58860160959963</c:v>
                </c:pt>
                <c:pt idx="49">
                  <c:v>-33.68001562167663</c:v>
                </c:pt>
                <c:pt idx="50">
                  <c:v>-34.77811089521296</c:v>
                </c:pt>
                <c:pt idx="51">
                  <c:v>-35.88260785735087</c:v>
                </c:pt>
                <c:pt idx="52">
                  <c:v>-36.99324082024381</c:v>
                </c:pt>
                <c:pt idx="53">
                  <c:v>-38.10975723982547</c:v>
                </c:pt>
                <c:pt idx="54">
                  <c:v>-39.23191701163903</c:v>
                </c:pt>
                <c:pt idx="55">
                  <c:v>-40.35949180269552</c:v>
                </c:pt>
                <c:pt idx="56">
                  <c:v>-41.49226441819142</c:v>
                </c:pt>
                <c:pt idx="57">
                  <c:v>-42.6300282018172</c:v>
                </c:pt>
                <c:pt idx="58">
                  <c:v>-43.77258646832144</c:v>
                </c:pt>
                <c:pt idx="59">
                  <c:v>-44.91975196695642</c:v>
                </c:pt>
                <c:pt idx="60">
                  <c:v>-46.07134637441257</c:v>
                </c:pt>
              </c:numCache>
            </c:numRef>
          </c:xVal>
          <c:yVal>
            <c:numRef>
              <c:f>expected!$Q$11:$Q$71</c:f>
              <c:numCache>
                <c:formatCode>General</c:formatCode>
                <c:ptCount val="6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</c:numCache>
            </c:numRef>
          </c:yVal>
          <c:smooth val="0"/>
        </c:ser>
        <c:ser>
          <c:idx val="8"/>
          <c:order val="8"/>
          <c:tx>
            <c:v>Moose, inner_edge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small_deform3_inner_edge!$O$6:$O$15</c:f>
              <c:numCache>
                <c:formatCode>General</c:formatCode>
                <c:ptCount val="10"/>
                <c:pt idx="0">
                  <c:v>-5.57864598810922</c:v>
                </c:pt>
                <c:pt idx="1">
                  <c:v>-9.284174928322398</c:v>
                </c:pt>
                <c:pt idx="2">
                  <c:v>-12.10872079319204</c:v>
                </c:pt>
                <c:pt idx="3">
                  <c:v>-14.42448448566638</c:v>
                </c:pt>
                <c:pt idx="4">
                  <c:v>-16.4035879859878</c:v>
                </c:pt>
                <c:pt idx="5">
                  <c:v>-18.140392287797</c:v>
                </c:pt>
                <c:pt idx="6">
                  <c:v>-19.6927978633126</c:v>
                </c:pt>
                <c:pt idx="7">
                  <c:v>-21.0991993569166</c:v>
                </c:pt>
                <c:pt idx="8">
                  <c:v>-22.386534215897</c:v>
                </c:pt>
                <c:pt idx="9">
                  <c:v>-23.5745279472076</c:v>
                </c:pt>
              </c:numCache>
            </c:numRef>
          </c:xVal>
          <c:yVal>
            <c:numRef>
              <c:f>small_deform3_inner_edge!$P$6:$P$15</c:f>
              <c:numCache>
                <c:formatCode>General</c:formatCode>
                <c:ptCount val="10"/>
                <c:pt idx="0">
                  <c:v>3.638962907390924</c:v>
                </c:pt>
                <c:pt idx="1">
                  <c:v>5.051348168388228</c:v>
                </c:pt>
                <c:pt idx="2">
                  <c:v>5.9564791988238</c:v>
                </c:pt>
                <c:pt idx="3">
                  <c:v>6.636308028521107</c:v>
                </c:pt>
                <c:pt idx="4">
                  <c:v>7.185886231728601</c:v>
                </c:pt>
                <c:pt idx="5">
                  <c:v>7.649570138059658</c:v>
                </c:pt>
                <c:pt idx="6">
                  <c:v>8.051878356633086</c:v>
                </c:pt>
                <c:pt idx="7">
                  <c:v>8.4078860966693</c:v>
                </c:pt>
                <c:pt idx="8">
                  <c:v>8.727570817041906</c:v>
                </c:pt>
                <c:pt idx="9">
                  <c:v>9.01790359884323</c:v>
                </c:pt>
              </c:numCache>
            </c:numRef>
          </c:yVal>
          <c:smooth val="0"/>
        </c:ser>
        <c:ser>
          <c:idx val="9"/>
          <c:order val="9"/>
          <c:tx>
            <c:v>expected, inner_edge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expected!$V$11:$V$71</c:f>
              <c:numCache>
                <c:formatCode>General</c:formatCode>
                <c:ptCount val="61"/>
                <c:pt idx="0">
                  <c:v>-1.232917658627101</c:v>
                </c:pt>
                <c:pt idx="1">
                  <c:v>-1.254434554153672</c:v>
                </c:pt>
                <c:pt idx="2">
                  <c:v>-1.318922341112068</c:v>
                </c:pt>
                <c:pt idx="3">
                  <c:v>-1.426193236432566</c:v>
                </c:pt>
                <c:pt idx="4">
                  <c:v>-1.575937290048151</c:v>
                </c:pt>
                <c:pt idx="5">
                  <c:v>-1.767726811073204</c:v>
                </c:pt>
                <c:pt idx="6">
                  <c:v>-2.0010223582067</c:v>
                </c:pt>
                <c:pt idx="7">
                  <c:v>-2.275180102760426</c:v>
                </c:pt>
                <c:pt idx="8">
                  <c:v>-2.589460337386711</c:v>
                </c:pt>
                <c:pt idx="9">
                  <c:v>-2.943036880389071</c:v>
                </c:pt>
                <c:pt idx="10">
                  <c:v>-3.335007114831449</c:v>
                </c:pt>
                <c:pt idx="11">
                  <c:v>-3.764402402982211</c:v>
                </c:pt>
                <c:pt idx="12">
                  <c:v>-4.230198628630294</c:v>
                </c:pt>
                <c:pt idx="13">
                  <c:v>-4.731326640614895</c:v>
                </c:pt>
                <c:pt idx="14">
                  <c:v>-5.266682398306393</c:v>
                </c:pt>
                <c:pt idx="15">
                  <c:v>-5.835136651449127</c:v>
                </c:pt>
                <c:pt idx="16">
                  <c:v>-6.435544020504547</c:v>
                </c:pt>
                <c:pt idx="17">
                  <c:v>-7.066751377444623</c:v>
                </c:pt>
                <c:pt idx="18">
                  <c:v>-7.727605459215273</c:v>
                </c:pt>
                <c:pt idx="19">
                  <c:v>-8.416959675591643</c:v>
                </c:pt>
                <c:pt idx="20">
                  <c:v>-9.13368009905508</c:v>
                </c:pt>
                <c:pt idx="21">
                  <c:v>-9.876650646178115</c:v>
                </c:pt>
                <c:pt idx="22">
                  <c:v>-10.64477747766922</c:v>
                </c:pt>
                <c:pt idx="23">
                  <c:v>-11.43699265781424</c:v>
                </c:pt>
                <c:pt idx="24">
                  <c:v>-12.25225712384974</c:v>
                </c:pt>
                <c:pt idx="25">
                  <c:v>-13.08956302223176</c:v>
                </c:pt>
                <c:pt idx="26">
                  <c:v>-13.94793547229925</c:v>
                </c:pt>
                <c:pt idx="27">
                  <c:v>-14.82643381897701</c:v>
                </c:pt>
                <c:pt idx="28">
                  <c:v>-15.7241524354056</c:v>
                </c:pt>
                <c:pt idx="29">
                  <c:v>-16.64022113417655</c:v>
                </c:pt>
                <c:pt idx="30">
                  <c:v>-17.57380524259374</c:v>
                </c:pt>
                <c:pt idx="31">
                  <c:v>-18.52410539341903</c:v>
                </c:pt>
                <c:pt idx="32">
                  <c:v>-19.49035707818032</c:v>
                </c:pt>
                <c:pt idx="33">
                  <c:v>-20.47183000555112</c:v>
                </c:pt>
                <c:pt idx="34">
                  <c:v>-21.46782730273329</c:v>
                </c:pt>
                <c:pt idx="35">
                  <c:v>-22.47768459332046</c:v>
                </c:pt>
                <c:pt idx="36">
                  <c:v>-23.500768980885</c:v>
                </c:pt>
                <c:pt idx="37">
                  <c:v>-24.53647796357872</c:v>
                </c:pt>
                <c:pt idx="38">
                  <c:v>-25.58423830140502</c:v>
                </c:pt>
                <c:pt idx="39">
                  <c:v>-26.64350485452482</c:v>
                </c:pt>
                <c:pt idx="40">
                  <c:v>-27.71375940800394</c:v>
                </c:pt>
                <c:pt idx="41">
                  <c:v>-28.79450949578668</c:v>
                </c:pt>
                <c:pt idx="42">
                  <c:v>-29.88528723437338</c:v>
                </c:pt>
                <c:pt idx="43">
                  <c:v>-30.98564817466805</c:v>
                </c:pt>
                <c:pt idx="44">
                  <c:v>-32.0951701787217</c:v>
                </c:pt>
                <c:pt idx="45">
                  <c:v>-33.21345232660236</c:v>
                </c:pt>
                <c:pt idx="46">
                  <c:v>-34.34011385735042</c:v>
                </c:pt>
                <c:pt idx="47">
                  <c:v>-35.4747931469</c:v>
                </c:pt>
                <c:pt idx="48">
                  <c:v>-36.61714672494485</c:v>
                </c:pt>
                <c:pt idx="49">
                  <c:v>-37.76684833197445</c:v>
                </c:pt>
                <c:pt idx="50">
                  <c:v>-38.92358801708604</c:v>
                </c:pt>
                <c:pt idx="51">
                  <c:v>-40.08707127667211</c:v>
                </c:pt>
                <c:pt idx="52">
                  <c:v>-41.2570182336734</c:v>
                </c:pt>
                <c:pt idx="53">
                  <c:v>-42.43316285676204</c:v>
                </c:pt>
                <c:pt idx="54">
                  <c:v>-43.61525221856417</c:v>
                </c:pt>
                <c:pt idx="55">
                  <c:v>-44.80304579183585</c:v>
                </c:pt>
                <c:pt idx="56">
                  <c:v>-45.99631478235974</c:v>
                </c:pt>
                <c:pt idx="57">
                  <c:v>-47.1948414972269</c:v>
                </c:pt>
                <c:pt idx="58">
                  <c:v>-48.3984187470966</c:v>
                </c:pt>
                <c:pt idx="59">
                  <c:v>-49.60684928098687</c:v>
                </c:pt>
                <c:pt idx="60">
                  <c:v>-50.81994525212896</c:v>
                </c:pt>
              </c:numCache>
            </c:numRef>
          </c:xVal>
          <c:yVal>
            <c:numRef>
              <c:f>expected!$U$11:$U$71</c:f>
              <c:numCache>
                <c:formatCode>General</c:formatCode>
                <c:ptCount val="6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95992"/>
        <c:axId val="2124260968"/>
      </c:scatterChart>
      <c:valAx>
        <c:axId val="2124795992"/>
        <c:scaling>
          <c:orientation val="minMax"/>
          <c:max val="15.0"/>
          <c:min val="-2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Tr(stress)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260968"/>
        <c:crosses val="autoZero"/>
        <c:crossBetween val="midCat"/>
      </c:valAx>
      <c:valAx>
        <c:axId val="2124260968"/>
        <c:scaling>
          <c:orientation val="minMax"/>
          <c:max val="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sqrt(J2)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795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5747" cy="56347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ll_deform3_inner_edge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mall_deform3_lode_zero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mall_deform2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mall_deform3_outer_tip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mall_deform3_inner_tip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15"/>
  <sheetViews>
    <sheetView topLeftCell="D2" workbookViewId="0">
      <selection activeCell="O5" sqref="O5:P15"/>
    </sheetView>
  </sheetViews>
  <sheetFormatPr baseColWidth="10" defaultColWidth="8.83203125" defaultRowHeight="14" x14ac:dyDescent="0"/>
  <cols>
    <col min="3" max="3" width="4.6640625" bestFit="1" customWidth="1"/>
    <col min="4" max="4" width="8.33203125" bestFit="1" customWidth="1"/>
    <col min="5" max="5" width="7.83203125" bestFit="1" customWidth="1"/>
    <col min="6" max="6" width="12.83203125" bestFit="1" customWidth="1"/>
    <col min="7" max="8" width="8.33203125" bestFit="1" customWidth="1"/>
    <col min="9" max="9" width="12.83203125" bestFit="1" customWidth="1"/>
    <col min="10" max="10" width="8.33203125" bestFit="1" customWidth="1"/>
    <col min="11" max="11" width="12.83203125" bestFit="1" customWidth="1"/>
    <col min="12" max="12" width="8.83203125" customWidth="1"/>
    <col min="13" max="13" width="12" customWidth="1"/>
    <col min="15" max="15" width="12.6640625" style="2" bestFit="1" customWidth="1"/>
  </cols>
  <sheetData>
    <row r="4" spans="3:16">
      <c r="C4" t="s">
        <v>0</v>
      </c>
      <c r="D4" t="s">
        <v>1</v>
      </c>
      <c r="E4" t="s">
        <v>12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O4" s="2" t="s">
        <v>17</v>
      </c>
      <c r="P4" t="s">
        <v>16</v>
      </c>
    </row>
    <row r="5" spans="3:16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O5" s="2">
        <f>(F5+I5+K5)</f>
        <v>0</v>
      </c>
      <c r="P5">
        <f>SQRT(((F5-I5)^2+(I5-K5)^2+(K5-F5)^2)/6)</f>
        <v>0</v>
      </c>
    </row>
    <row r="6" spans="3:16">
      <c r="C6">
        <v>1</v>
      </c>
      <c r="D6">
        <v>0</v>
      </c>
      <c r="E6" s="1">
        <v>6.6509074211935003E-6</v>
      </c>
      <c r="F6">
        <v>0.24140755145014001</v>
      </c>
      <c r="G6" s="1">
        <v>-3.3791921492201001E-18</v>
      </c>
      <c r="H6" s="1">
        <v>1.8344185952909E-17</v>
      </c>
      <c r="I6">
        <v>-6.0614610910094999</v>
      </c>
      <c r="J6" s="1">
        <v>2.0757894630923001E-17</v>
      </c>
      <c r="K6">
        <v>0.24140755145014001</v>
      </c>
      <c r="O6" s="2">
        <f t="shared" ref="O6:O15" si="0">(F6+I6+K6)</f>
        <v>-5.5786459881092192</v>
      </c>
      <c r="P6">
        <f t="shared" ref="P6:P15" si="1">SQRT(((F6-I6)^2+(I6-K6)^2+(K6-F6)^2)/6)</f>
        <v>3.6389629073909244</v>
      </c>
    </row>
    <row r="7" spans="3:16">
      <c r="C7">
        <v>2</v>
      </c>
      <c r="D7" s="1">
        <v>-4.4408920985006E-16</v>
      </c>
      <c r="E7" s="1">
        <v>1.2225874867419001E-5</v>
      </c>
      <c r="F7">
        <v>-0.17832775131799999</v>
      </c>
      <c r="G7" s="1">
        <v>-4.6907529722070001E-18</v>
      </c>
      <c r="H7" s="1">
        <v>2.5464087563408999E-17</v>
      </c>
      <c r="I7">
        <v>-8.9275194256864001</v>
      </c>
      <c r="J7" s="1">
        <v>2.8814625400699998E-17</v>
      </c>
      <c r="K7">
        <v>-0.17832775131799999</v>
      </c>
      <c r="O7" s="2">
        <f t="shared" si="0"/>
        <v>-9.2841749283223987</v>
      </c>
      <c r="P7">
        <f t="shared" si="1"/>
        <v>5.0513481683882286</v>
      </c>
    </row>
    <row r="8" spans="3:16">
      <c r="C8">
        <v>3</v>
      </c>
      <c r="D8" s="1">
        <v>4.4408920985006E-16</v>
      </c>
      <c r="E8" s="1">
        <v>1.7294795503009E-5</v>
      </c>
      <c r="F8">
        <v>-0.59726539553402003</v>
      </c>
      <c r="G8" s="1">
        <v>-3.2051487751747999E-17</v>
      </c>
      <c r="H8" s="1">
        <v>3.4106929793404003E-17</v>
      </c>
      <c r="I8">
        <v>-10.914190002124</v>
      </c>
      <c r="J8" s="1">
        <v>-4.2638596957424999E-16</v>
      </c>
      <c r="K8">
        <v>-0.59726539553402003</v>
      </c>
      <c r="O8" s="2">
        <f t="shared" si="0"/>
        <v>-12.10872079319204</v>
      </c>
      <c r="P8">
        <f t="shared" si="1"/>
        <v>5.9564791988237991</v>
      </c>
    </row>
    <row r="9" spans="3:16">
      <c r="C9">
        <v>4</v>
      </c>
      <c r="D9" s="1">
        <v>-2.2204460492503E-16</v>
      </c>
      <c r="E9" s="1">
        <v>2.2071465807289001E-5</v>
      </c>
      <c r="F9">
        <v>-0.97668726853018994</v>
      </c>
      <c r="G9" s="1">
        <v>1.7924688318972001E-17</v>
      </c>
      <c r="H9" s="1">
        <v>2.9748214082376001E-17</v>
      </c>
      <c r="I9">
        <v>-12.471109948605999</v>
      </c>
      <c r="J9" s="1">
        <v>4.5598586307825999E-16</v>
      </c>
      <c r="K9">
        <v>-0.97668726853018994</v>
      </c>
      <c r="O9" s="2">
        <f t="shared" si="0"/>
        <v>-14.42448448566638</v>
      </c>
      <c r="P9">
        <f t="shared" si="1"/>
        <v>6.6363080285211078</v>
      </c>
    </row>
    <row r="10" spans="3:16">
      <c r="C10">
        <v>5</v>
      </c>
      <c r="D10" s="1">
        <v>2.2204460492503E-16</v>
      </c>
      <c r="E10" s="1">
        <v>2.6654754625277999E-5</v>
      </c>
      <c r="F10">
        <v>-1.3190893117414</v>
      </c>
      <c r="G10" s="1">
        <v>3.1701329037161002E-17</v>
      </c>
      <c r="H10" s="1">
        <v>-3.836118258617E-17</v>
      </c>
      <c r="I10">
        <v>-13.765409362505</v>
      </c>
      <c r="J10" s="1">
        <v>-6.7396602330786997E-17</v>
      </c>
      <c r="K10">
        <v>-1.3190893117414</v>
      </c>
      <c r="O10" s="2">
        <f t="shared" si="0"/>
        <v>-16.403587985987802</v>
      </c>
      <c r="P10">
        <f t="shared" si="1"/>
        <v>7.1858862317286007</v>
      </c>
    </row>
    <row r="11" spans="3:16">
      <c r="C11">
        <v>6</v>
      </c>
      <c r="D11" s="1">
        <v>9.992007221626401E-16</v>
      </c>
      <c r="E11" s="1">
        <v>3.1098863996967002E-5</v>
      </c>
      <c r="F11">
        <v>-1.630316050872</v>
      </c>
      <c r="G11" s="1">
        <v>-9.9240594948490997E-17</v>
      </c>
      <c r="H11" s="1">
        <v>1.1110784820058001E-16</v>
      </c>
      <c r="I11">
        <v>-14.879760186053</v>
      </c>
      <c r="J11" s="1">
        <v>-8.9751953222106995E-16</v>
      </c>
      <c r="K11">
        <v>-1.630316050872</v>
      </c>
      <c r="O11" s="2">
        <f t="shared" si="0"/>
        <v>-18.140392287796999</v>
      </c>
      <c r="P11">
        <f t="shared" si="1"/>
        <v>7.6495701380596577</v>
      </c>
    </row>
    <row r="12" spans="3:16">
      <c r="C12">
        <v>7</v>
      </c>
      <c r="D12" s="1">
        <v>8.8817841970012997E-16</v>
      </c>
      <c r="E12" s="1">
        <v>3.5437052619509003E-5</v>
      </c>
      <c r="F12">
        <v>-1.9155118177532999</v>
      </c>
      <c r="G12" s="1">
        <v>6.1759350704710004E-17</v>
      </c>
      <c r="H12" s="1">
        <v>-3.1851649382973E-17</v>
      </c>
      <c r="I12">
        <v>-15.861774227806</v>
      </c>
      <c r="J12" s="1">
        <v>-2.4102188569077998E-16</v>
      </c>
      <c r="K12">
        <v>-1.9155118177532999</v>
      </c>
      <c r="O12" s="2">
        <f t="shared" si="0"/>
        <v>-19.692797863312599</v>
      </c>
      <c r="P12">
        <f t="shared" si="1"/>
        <v>8.051878356633086</v>
      </c>
    </row>
    <row r="13" spans="3:16">
      <c r="C13">
        <v>8</v>
      </c>
      <c r="D13" s="1">
        <v>3.3306690738755002E-16</v>
      </c>
      <c r="E13" s="1">
        <v>3.9691374818213003E-5</v>
      </c>
      <c r="F13">
        <v>-2.1787711510777998</v>
      </c>
      <c r="G13" s="1">
        <v>-1.5129419734283999E-17</v>
      </c>
      <c r="H13" s="1">
        <v>1.0663832581647E-16</v>
      </c>
      <c r="I13">
        <v>-16.741657054760999</v>
      </c>
      <c r="J13" s="1">
        <v>1.2815565131184E-15</v>
      </c>
      <c r="K13">
        <v>-2.1787711510777998</v>
      </c>
      <c r="O13" s="2">
        <f t="shared" si="0"/>
        <v>-21.0991993569166</v>
      </c>
      <c r="P13">
        <f t="shared" si="1"/>
        <v>8.4078860966693014</v>
      </c>
    </row>
    <row r="14" spans="3:16">
      <c r="C14">
        <v>9</v>
      </c>
      <c r="D14" s="1">
        <v>-6.6613381477508998E-16</v>
      </c>
      <c r="E14" s="1">
        <v>4.3877303772608E-5</v>
      </c>
      <c r="F14">
        <v>-2.4233127113749999</v>
      </c>
      <c r="G14" s="1">
        <v>-6.1695696402582001E-17</v>
      </c>
      <c r="H14" s="1">
        <v>-9.3208603310850004E-17</v>
      </c>
      <c r="I14">
        <v>-17.539908793146999</v>
      </c>
      <c r="J14" s="1">
        <v>-9.1382509888482007E-16</v>
      </c>
      <c r="K14">
        <v>-2.4233127113749999</v>
      </c>
      <c r="O14" s="2">
        <f t="shared" si="0"/>
        <v>-22.386534215897001</v>
      </c>
      <c r="P14">
        <f t="shared" si="1"/>
        <v>8.7275708170419062</v>
      </c>
    </row>
    <row r="15" spans="3:16">
      <c r="C15">
        <v>10</v>
      </c>
      <c r="D15" s="1">
        <v>7.7715611723760997E-16</v>
      </c>
      <c r="E15" s="1">
        <v>4.8006170040750998E-5</v>
      </c>
      <c r="F15">
        <v>-2.6516869120842999</v>
      </c>
      <c r="G15" s="1">
        <v>1.1317148768928E-16</v>
      </c>
      <c r="H15" s="1">
        <v>-6.1093733011446E-18</v>
      </c>
      <c r="I15">
        <v>-18.271154123039</v>
      </c>
      <c r="J15" s="1">
        <v>6.5337553476180995E-16</v>
      </c>
      <c r="K15">
        <v>-2.6516869120842999</v>
      </c>
      <c r="O15" s="2">
        <f t="shared" si="0"/>
        <v>-23.574527947207603</v>
      </c>
      <c r="P15">
        <f t="shared" si="1"/>
        <v>9.0179035988432297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15"/>
  <sheetViews>
    <sheetView topLeftCell="D2" workbookViewId="0">
      <selection activeCell="O5" sqref="O5:P15"/>
    </sheetView>
  </sheetViews>
  <sheetFormatPr baseColWidth="10" defaultColWidth="8.83203125" defaultRowHeight="14" x14ac:dyDescent="0"/>
  <cols>
    <col min="3" max="3" width="4.6640625" bestFit="1" customWidth="1"/>
    <col min="4" max="4" width="8.33203125" bestFit="1" customWidth="1"/>
    <col min="5" max="5" width="7.83203125" bestFit="1" customWidth="1"/>
    <col min="6" max="6" width="12.83203125" bestFit="1" customWidth="1"/>
    <col min="7" max="8" width="8.33203125" bestFit="1" customWidth="1"/>
    <col min="9" max="9" width="12.83203125" bestFit="1" customWidth="1"/>
    <col min="10" max="10" width="8.33203125" bestFit="1" customWidth="1"/>
    <col min="11" max="11" width="12.83203125" bestFit="1" customWidth="1"/>
    <col min="12" max="12" width="8.83203125" customWidth="1"/>
    <col min="13" max="13" width="12" customWidth="1"/>
    <col min="15" max="15" width="12.6640625" style="2" bestFit="1" customWidth="1"/>
  </cols>
  <sheetData>
    <row r="4" spans="3:16">
      <c r="C4" t="s">
        <v>0</v>
      </c>
      <c r="D4" t="s">
        <v>1</v>
      </c>
      <c r="E4" t="s">
        <v>12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O4" s="2" t="s">
        <v>17</v>
      </c>
      <c r="P4" t="s">
        <v>16</v>
      </c>
    </row>
    <row r="5" spans="3:16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O5" s="2">
        <f>(F5+I5+K5)</f>
        <v>0</v>
      </c>
      <c r="P5">
        <f>SQRT(((F5-I5)^2+(I5-K5)^2+(K5-F5)^2)/6)</f>
        <v>0</v>
      </c>
    </row>
    <row r="6" spans="3:16">
      <c r="C6">
        <v>1</v>
      </c>
      <c r="D6" s="1">
        <v>-8.8817841970012997E-16</v>
      </c>
      <c r="E6" s="1">
        <v>5.8869020032826999E-6</v>
      </c>
      <c r="F6">
        <v>0.96788310912157005</v>
      </c>
      <c r="G6" s="1">
        <v>-3.8415163462565997E-18</v>
      </c>
      <c r="H6" s="1">
        <v>2.0853945879679002E-17</v>
      </c>
      <c r="I6">
        <v>-6.1973125498187001</v>
      </c>
      <c r="J6" s="1">
        <v>2.3597886127005001E-17</v>
      </c>
      <c r="K6">
        <v>0.96788310912157005</v>
      </c>
      <c r="O6" s="2">
        <f t="shared" ref="O6:O15" si="0">(F6+I6+K6)</f>
        <v>-4.26154633157556</v>
      </c>
      <c r="P6">
        <f t="shared" ref="P6:P15" si="1">SQRT(((F6-I6)^2+(I6-K6)^2+(K6-F6)^2)/6)</f>
        <v>4.1368276424855033</v>
      </c>
    </row>
    <row r="7" spans="3:16">
      <c r="C7">
        <v>2</v>
      </c>
      <c r="D7" s="1">
        <v>-4.4408920985006E-16</v>
      </c>
      <c r="E7" s="1">
        <v>1.1244752143114001E-5</v>
      </c>
      <c r="F7">
        <v>0.57663304911913005</v>
      </c>
      <c r="G7" s="1">
        <v>-5.0025704851080999E-18</v>
      </c>
      <c r="H7" s="1">
        <v>2.7156811204873001E-17</v>
      </c>
      <c r="I7">
        <v>-8.7541605991672</v>
      </c>
      <c r="J7" s="1">
        <v>3.0730075837093002E-17</v>
      </c>
      <c r="K7">
        <v>0.57663304911913005</v>
      </c>
      <c r="O7" s="2">
        <f t="shared" si="0"/>
        <v>-7.6008945009289404</v>
      </c>
      <c r="P7">
        <f t="shared" si="1"/>
        <v>5.3871362245909626</v>
      </c>
    </row>
    <row r="8" spans="3:16">
      <c r="C8">
        <v>3</v>
      </c>
      <c r="D8" s="1">
        <v>-8.8817841970012997E-16</v>
      </c>
      <c r="E8" s="1">
        <v>1.6179194144178001E-5</v>
      </c>
      <c r="F8">
        <v>0.19844401406239001</v>
      </c>
      <c r="G8" s="1">
        <v>-3.3289671001366997E-17</v>
      </c>
      <c r="H8" s="1">
        <v>3.5656543980850002E-17</v>
      </c>
      <c r="I8">
        <v>-10.599081682013001</v>
      </c>
      <c r="J8" s="1">
        <v>-4.4182390633220999E-16</v>
      </c>
      <c r="K8">
        <v>0.19844401406239001</v>
      </c>
      <c r="O8" s="2">
        <f t="shared" si="0"/>
        <v>-10.202193653888219</v>
      </c>
      <c r="P8">
        <f t="shared" si="1"/>
        <v>6.2339543672110285</v>
      </c>
    </row>
    <row r="9" spans="3:16">
      <c r="C9">
        <v>4</v>
      </c>
      <c r="D9" s="1">
        <v>1.3322676295502001E-15</v>
      </c>
      <c r="E9" s="1">
        <v>2.0858996957426999E-5</v>
      </c>
      <c r="F9">
        <v>-0.14498604139002999</v>
      </c>
      <c r="G9" s="1">
        <v>1.8229840007448E-17</v>
      </c>
      <c r="H9" s="1">
        <v>3.0917991391414001E-17</v>
      </c>
      <c r="I9">
        <v>-12.069655373132999</v>
      </c>
      <c r="J9" s="1">
        <v>4.6670416355614001E-16</v>
      </c>
      <c r="K9">
        <v>-0.14498604139002999</v>
      </c>
      <c r="O9" s="2">
        <f t="shared" si="0"/>
        <v>-12.35962745591306</v>
      </c>
      <c r="P9">
        <f t="shared" si="1"/>
        <v>6.8847110486790779</v>
      </c>
    </row>
    <row r="10" spans="3:16">
      <c r="C10">
        <v>5</v>
      </c>
      <c r="D10" s="1">
        <v>1.1102230246251999E-15</v>
      </c>
      <c r="E10" s="1">
        <v>2.5366155118660999E-5</v>
      </c>
      <c r="F10">
        <v>-0.45626744317861001</v>
      </c>
      <c r="G10" s="1">
        <v>3.2568600591605001E-17</v>
      </c>
      <c r="H10" s="1">
        <v>-3.9110726203267E-17</v>
      </c>
      <c r="I10">
        <v>-13.303586914027999</v>
      </c>
      <c r="J10" s="1">
        <v>-6.7025213398552002E-17</v>
      </c>
      <c r="K10">
        <v>-0.45626744317861001</v>
      </c>
      <c r="O10" s="2">
        <f t="shared" si="0"/>
        <v>-14.216121800385221</v>
      </c>
      <c r="P10">
        <f t="shared" si="1"/>
        <v>7.4174033548600153</v>
      </c>
    </row>
    <row r="11" spans="3:16">
      <c r="C11">
        <v>6</v>
      </c>
      <c r="D11" s="1">
        <v>6.6613381477508998E-16</v>
      </c>
      <c r="E11" s="1">
        <v>2.9747107877695998E-5</v>
      </c>
      <c r="F11">
        <v>-0.74025048215421996</v>
      </c>
      <c r="G11" s="1">
        <v>-1.0131570111831E-16</v>
      </c>
      <c r="H11" s="1">
        <v>1.1347625349952E-16</v>
      </c>
      <c r="I11">
        <v>-14.372124669196999</v>
      </c>
      <c r="J11" s="1">
        <v>-9.1781028615644994E-16</v>
      </c>
      <c r="K11">
        <v>-0.74025048215422995</v>
      </c>
      <c r="O11" s="2">
        <f t="shared" si="0"/>
        <v>-15.852625633505451</v>
      </c>
      <c r="P11">
        <f t="shared" si="1"/>
        <v>7.8703662314482568</v>
      </c>
    </row>
    <row r="12" spans="3:16">
      <c r="C12">
        <v>7</v>
      </c>
      <c r="D12" s="1">
        <v>6.6613381477508998E-16</v>
      </c>
      <c r="E12" s="1">
        <v>3.4030978821925E-5</v>
      </c>
      <c r="F12">
        <v>-1.0012348302586001</v>
      </c>
      <c r="G12" s="1">
        <v>6.2599834135822996E-17</v>
      </c>
      <c r="H12" s="1">
        <v>-3.2010319196838001E-17</v>
      </c>
      <c r="I12">
        <v>-15.317435052577</v>
      </c>
      <c r="J12" s="1">
        <v>-2.5031130177002E-16</v>
      </c>
      <c r="K12">
        <v>-1.0012348302586001</v>
      </c>
      <c r="O12" s="2">
        <f t="shared" si="0"/>
        <v>-17.3199047130942</v>
      </c>
      <c r="P12">
        <f t="shared" si="1"/>
        <v>8.2654620521281075</v>
      </c>
    </row>
    <row r="13" spans="3:16">
      <c r="C13">
        <v>8</v>
      </c>
      <c r="D13" s="1">
        <v>-2.2204460492503E-16</v>
      </c>
      <c r="E13" s="1">
        <v>3.8237381401596998E-5</v>
      </c>
      <c r="F13">
        <v>-1.2426907086548999</v>
      </c>
      <c r="G13" s="1">
        <v>-1.5237092894540001E-17</v>
      </c>
      <c r="H13" s="1">
        <v>1.0865673581557001E-16</v>
      </c>
      <c r="I13">
        <v>-16.166766118323999</v>
      </c>
      <c r="J13" s="1">
        <v>1.3042005684890999E-15</v>
      </c>
      <c r="K13">
        <v>-1.2426907086548999</v>
      </c>
      <c r="O13" s="2">
        <f t="shared" si="0"/>
        <v>-18.652147535633802</v>
      </c>
      <c r="P13">
        <f t="shared" si="1"/>
        <v>8.6164189551787285</v>
      </c>
    </row>
    <row r="14" spans="3:16">
      <c r="C14">
        <v>9</v>
      </c>
      <c r="D14" s="1">
        <v>2.2204460492503E-16</v>
      </c>
      <c r="E14" s="1">
        <v>4.2380235589561E-5</v>
      </c>
      <c r="F14">
        <v>-1.4673799482859</v>
      </c>
      <c r="G14" s="1">
        <v>-6.2837354762065003E-17</v>
      </c>
      <c r="H14" s="1">
        <v>-9.4443807533889001E-17</v>
      </c>
      <c r="I14">
        <v>-16.938858316007</v>
      </c>
      <c r="J14" s="1">
        <v>-9.2529419295238996E-16</v>
      </c>
      <c r="K14">
        <v>-1.4673799482859</v>
      </c>
      <c r="O14" s="2">
        <f t="shared" si="0"/>
        <v>-19.873618212578798</v>
      </c>
      <c r="P14">
        <f t="shared" si="1"/>
        <v>8.932462200365249</v>
      </c>
    </row>
    <row r="15" spans="3:16">
      <c r="C15">
        <v>10</v>
      </c>
      <c r="D15" s="1">
        <v>6.6613381477508998E-16</v>
      </c>
      <c r="E15" s="1">
        <v>4.6469825459801002E-5</v>
      </c>
      <c r="F15">
        <v>-1.677513489511</v>
      </c>
      <c r="G15" s="1">
        <v>1.1485561580393999E-16</v>
      </c>
      <c r="H15" s="1">
        <v>-6.4983970249161E-18</v>
      </c>
      <c r="I15">
        <v>-17.647216087036998</v>
      </c>
      <c r="J15" s="1">
        <v>6.6197723925927999E-16</v>
      </c>
      <c r="K15">
        <v>-1.677513489511</v>
      </c>
      <c r="O15" s="2">
        <f t="shared" si="0"/>
        <v>-21.002243066058998</v>
      </c>
      <c r="P15">
        <f t="shared" si="1"/>
        <v>9.2201120935599015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15"/>
  <sheetViews>
    <sheetView topLeftCell="A2" workbookViewId="0">
      <selection activeCell="O5" sqref="O5:P15"/>
    </sheetView>
  </sheetViews>
  <sheetFormatPr baseColWidth="10" defaultColWidth="8.83203125" defaultRowHeight="14" x14ac:dyDescent="0"/>
  <cols>
    <col min="3" max="3" width="4.6640625" customWidth="1"/>
    <col min="4" max="4" width="8.33203125" bestFit="1" customWidth="1"/>
    <col min="5" max="5" width="7.83203125" bestFit="1" customWidth="1"/>
    <col min="6" max="6" width="12.1640625" bestFit="1" customWidth="1"/>
    <col min="7" max="8" width="8.33203125" bestFit="1" customWidth="1"/>
    <col min="9" max="9" width="8.6640625" bestFit="1" customWidth="1"/>
    <col min="10" max="10" width="8.33203125" bestFit="1" customWidth="1"/>
    <col min="11" max="11" width="8.1640625" bestFit="1" customWidth="1"/>
    <col min="12" max="12" width="8.83203125" customWidth="1"/>
    <col min="13" max="13" width="12" customWidth="1"/>
    <col min="15" max="15" width="12.6640625" style="2" bestFit="1" customWidth="1"/>
  </cols>
  <sheetData>
    <row r="4" spans="3:16">
      <c r="C4" t="s">
        <v>0</v>
      </c>
      <c r="D4" t="s">
        <v>1</v>
      </c>
      <c r="E4" t="s">
        <v>12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O4" s="2" t="s">
        <v>17</v>
      </c>
      <c r="P4" t="s">
        <v>16</v>
      </c>
    </row>
    <row r="5" spans="3:16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O5" s="2">
        <f>(F5+I5+K5)</f>
        <v>0</v>
      </c>
      <c r="P5">
        <f>SQRT(((F5-I5)^2+(I5-K5)^2+(K5-F5)^2)/6)</f>
        <v>0</v>
      </c>
    </row>
    <row r="6" spans="3:16">
      <c r="C6">
        <v>1</v>
      </c>
      <c r="D6" s="1">
        <v>4.4408920985006E-16</v>
      </c>
      <c r="E6" s="1">
        <v>2.7861656020872E-6</v>
      </c>
      <c r="F6">
        <v>3.9325026168100998</v>
      </c>
      <c r="G6" s="1">
        <v>-8.2683632067695993E-18</v>
      </c>
      <c r="H6" s="1">
        <v>4.4885400265320999E-17</v>
      </c>
      <c r="I6" s="1">
        <v>-9.4904795269305993</v>
      </c>
      <c r="J6" s="1">
        <v>3.1892258083253998E-17</v>
      </c>
      <c r="K6" s="1">
        <v>3.9325026168100998</v>
      </c>
      <c r="O6" s="2">
        <f t="shared" ref="O6" si="0">(F6+I6+K6)</f>
        <v>-1.6254742933104001</v>
      </c>
      <c r="P6">
        <f t="shared" ref="P6" si="1">SQRT(((F6-I6)^2+(I6-K6)^2+(K6-F6)^2)/6)</f>
        <v>7.7497623540162319</v>
      </c>
    </row>
    <row r="7" spans="3:16">
      <c r="C7">
        <v>2</v>
      </c>
      <c r="D7" s="1">
        <v>-4.4408920985006E-16</v>
      </c>
      <c r="E7" s="1">
        <v>5.8373006025207002E-6</v>
      </c>
      <c r="F7">
        <v>4.5510605838762004</v>
      </c>
      <c r="G7" s="1">
        <v>-1.1269480167564001E-17</v>
      </c>
      <c r="H7" s="1">
        <v>6.1177178052493002E-17</v>
      </c>
      <c r="I7" s="1">
        <v>-13.743978866569</v>
      </c>
      <c r="J7" s="1">
        <v>4.3467994932033998E-17</v>
      </c>
      <c r="K7" s="1">
        <v>4.5510605838762004</v>
      </c>
      <c r="O7" s="2">
        <f t="shared" ref="O7:O15" si="2">(F7+I7+K7)</f>
        <v>-4.6418576988165992</v>
      </c>
      <c r="P7">
        <f t="shared" ref="P7:P15" si="3">SQRT(((F7-I7)^2+(I7-K7)^2+(K7-F7)^2)/6)</f>
        <v>10.56264595154936</v>
      </c>
    </row>
    <row r="8" spans="3:16">
      <c r="C8">
        <v>3</v>
      </c>
      <c r="D8" s="1">
        <v>-1.5543122344752E-15</v>
      </c>
      <c r="E8" s="1">
        <v>8.7920665137970995E-6</v>
      </c>
      <c r="F8">
        <v>4.94718762836</v>
      </c>
      <c r="G8" s="1">
        <v>-6.7880188675485995E-17</v>
      </c>
      <c r="H8" s="1">
        <v>8.1904791039583997E-17</v>
      </c>
      <c r="I8" s="1">
        <v>-17.046744192108001</v>
      </c>
      <c r="J8" s="1">
        <v>-1.3303052688110999E-16</v>
      </c>
      <c r="K8" s="1">
        <v>4.94718762836</v>
      </c>
      <c r="O8" s="2">
        <f t="shared" si="2"/>
        <v>-7.1523689353880009</v>
      </c>
      <c r="P8">
        <f t="shared" si="3"/>
        <v>12.698202457085475</v>
      </c>
    </row>
    <row r="9" spans="3:16">
      <c r="C9">
        <v>4</v>
      </c>
      <c r="D9" s="1">
        <v>-6.6613381477508998E-16</v>
      </c>
      <c r="E9" s="1">
        <v>1.1687642945858E-5</v>
      </c>
      <c r="F9">
        <v>5.2462528003016997</v>
      </c>
      <c r="G9" s="1">
        <v>2.344525225011E-17</v>
      </c>
      <c r="H9" s="1">
        <v>7.7917362348642995E-17</v>
      </c>
      <c r="I9" s="1">
        <v>-19.844681266681</v>
      </c>
      <c r="J9" s="1">
        <v>1.9227672405297001E-16</v>
      </c>
      <c r="K9" s="1">
        <v>5.2462528003016997</v>
      </c>
      <c r="O9" s="2">
        <f t="shared" si="2"/>
        <v>-9.3521756660775992</v>
      </c>
      <c r="P9">
        <f t="shared" si="3"/>
        <v>14.486257537791614</v>
      </c>
    </row>
    <row r="10" spans="3:16">
      <c r="C10">
        <v>5</v>
      </c>
      <c r="D10" s="1">
        <v>1.1102230246251999E-15</v>
      </c>
      <c r="E10" s="1">
        <v>1.4543378733145E-5</v>
      </c>
      <c r="F10">
        <v>5.4913719803639003</v>
      </c>
      <c r="G10" s="1">
        <v>6.6498139632845003E-17</v>
      </c>
      <c r="H10" s="1">
        <v>-5.9303964116289995E-17</v>
      </c>
      <c r="I10" s="1">
        <v>-22.325590071583001</v>
      </c>
      <c r="J10" s="1">
        <v>-3.1520219627081998E-16</v>
      </c>
      <c r="K10" s="1">
        <v>5.4913719803639003</v>
      </c>
      <c r="O10" s="2">
        <f t="shared" si="2"/>
        <v>-11.342846110855199</v>
      </c>
      <c r="P10">
        <f t="shared" si="3"/>
        <v>16.06013052872915</v>
      </c>
    </row>
    <row r="11" spans="3:16">
      <c r="C11">
        <v>6</v>
      </c>
      <c r="D11" s="1">
        <v>-1.9984014443252999E-15</v>
      </c>
      <c r="E11" s="1">
        <v>1.7370399779560999E-5</v>
      </c>
      <c r="F11">
        <v>5.7022600676219</v>
      </c>
      <c r="G11" s="1">
        <v>-1.8740351892501001E-16</v>
      </c>
      <c r="H11" s="1">
        <v>2.1710672498624001E-16</v>
      </c>
      <c r="I11" s="1">
        <v>-24.587303832732001</v>
      </c>
      <c r="J11" s="1">
        <v>-7.4027954493286996E-17</v>
      </c>
      <c r="K11" s="1">
        <v>5.7022600676219</v>
      </c>
      <c r="O11" s="2">
        <f t="shared" si="2"/>
        <v>-13.182783697488201</v>
      </c>
      <c r="P11">
        <f t="shared" si="3"/>
        <v>17.487687871505695</v>
      </c>
    </row>
    <row r="12" spans="3:16">
      <c r="C12">
        <v>7</v>
      </c>
      <c r="D12" s="1">
        <v>-6.6613381477508998E-16</v>
      </c>
      <c r="E12" s="1">
        <v>2.0175681627144999E-5</v>
      </c>
      <c r="F12">
        <v>5.8895246645011996</v>
      </c>
      <c r="G12" s="1">
        <v>8.8363589512434006E-17</v>
      </c>
      <c r="H12" s="1">
        <v>-2.0059407433614999E-17</v>
      </c>
      <c r="I12" s="1">
        <v>-26.687654606009001</v>
      </c>
      <c r="J12" s="1">
        <v>7.7767171638786001E-16</v>
      </c>
      <c r="K12" s="1">
        <v>5.8895246645011996</v>
      </c>
      <c r="O12" s="2">
        <f t="shared" si="2"/>
        <v>-14.908605277006604</v>
      </c>
      <c r="P12">
        <f t="shared" si="3"/>
        <v>18.808443221267762</v>
      </c>
    </row>
    <row r="13" spans="3:16">
      <c r="C13">
        <v>8</v>
      </c>
      <c r="D13" s="1">
        <v>-2.2204460492503001E-15</v>
      </c>
      <c r="E13" s="1">
        <v>2.2963893792974999E-5</v>
      </c>
      <c r="F13">
        <v>6.0595137863364004</v>
      </c>
      <c r="G13" s="1">
        <v>-1.9192912986192001E-17</v>
      </c>
      <c r="H13" s="1">
        <v>2.2224795973934999E-16</v>
      </c>
      <c r="I13" s="1">
        <v>-28.663850210591001</v>
      </c>
      <c r="J13" s="1">
        <v>7.9459749837607001E-17</v>
      </c>
      <c r="K13" s="1">
        <v>6.0595137863364004</v>
      </c>
      <c r="O13" s="2">
        <f t="shared" si="2"/>
        <v>-16.544822637918202</v>
      </c>
      <c r="P13">
        <f t="shared" si="3"/>
        <v>20.047543550795396</v>
      </c>
    </row>
    <row r="14" spans="3:16">
      <c r="C14">
        <v>9</v>
      </c>
      <c r="D14" s="1">
        <v>-2.6645352591004002E-15</v>
      </c>
      <c r="E14" s="1">
        <v>2.5738322621032001E-5</v>
      </c>
      <c r="F14">
        <v>6.2163231496106999</v>
      </c>
      <c r="G14" s="1">
        <v>-1.2768878565236E-16</v>
      </c>
      <c r="H14" s="1">
        <v>-1.3814931922713001E-16</v>
      </c>
      <c r="I14" s="1">
        <v>-30.541333150008001</v>
      </c>
      <c r="J14" s="1">
        <v>-5.0001323451411998E-16</v>
      </c>
      <c r="K14" s="1">
        <v>6.2163231496106999</v>
      </c>
      <c r="O14" s="2">
        <f t="shared" si="2"/>
        <v>-18.108686850786597</v>
      </c>
      <c r="P14">
        <f t="shared" si="3"/>
        <v>21.222042759364601</v>
      </c>
    </row>
    <row r="15" spans="3:16">
      <c r="C15">
        <v>10</v>
      </c>
      <c r="D15" s="1">
        <v>1.3322676295502001E-15</v>
      </c>
      <c r="E15" s="1">
        <v>2.8501373442899001E-5</v>
      </c>
      <c r="F15">
        <v>6.3627477044022003</v>
      </c>
      <c r="G15" s="1">
        <v>2.0090095437968001E-16</v>
      </c>
      <c r="H15" s="1">
        <v>-3.3256712585825001E-17</v>
      </c>
      <c r="I15" s="1">
        <v>-32.338319679154999</v>
      </c>
      <c r="J15" s="1">
        <v>-6.1324326366832005E-16</v>
      </c>
      <c r="K15" s="1">
        <v>6.3627477044022003</v>
      </c>
      <c r="O15" s="2">
        <f t="shared" si="2"/>
        <v>-19.6128242703506</v>
      </c>
      <c r="P15">
        <f t="shared" si="3"/>
        <v>22.344071671822594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15"/>
  <sheetViews>
    <sheetView topLeftCell="B2" workbookViewId="0">
      <selection activeCell="O5" sqref="O5:P15"/>
    </sheetView>
  </sheetViews>
  <sheetFormatPr baseColWidth="10" defaultColWidth="8.83203125" defaultRowHeight="14" x14ac:dyDescent="0"/>
  <cols>
    <col min="3" max="3" width="4.6640625" bestFit="1" customWidth="1"/>
    <col min="4" max="4" width="8.33203125" bestFit="1" customWidth="1"/>
    <col min="5" max="5" width="7.83203125" bestFit="1" customWidth="1"/>
    <col min="6" max="6" width="12.1640625" bestFit="1" customWidth="1"/>
    <col min="7" max="8" width="8.33203125" bestFit="1" customWidth="1"/>
    <col min="9" max="9" width="12.83203125" bestFit="1" customWidth="1"/>
    <col min="10" max="10" width="8.33203125" bestFit="1" customWidth="1"/>
    <col min="11" max="11" width="12.1640625" bestFit="1" customWidth="1"/>
    <col min="12" max="12" width="8.83203125" customWidth="1"/>
    <col min="13" max="13" width="12" customWidth="1"/>
    <col min="15" max="15" width="12.6640625" style="2" bestFit="1" customWidth="1"/>
  </cols>
  <sheetData>
    <row r="4" spans="3:16">
      <c r="C4" t="s">
        <v>0</v>
      </c>
      <c r="D4" t="s">
        <v>1</v>
      </c>
      <c r="E4" t="s">
        <v>12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O4" s="2" t="s">
        <v>17</v>
      </c>
      <c r="P4" t="s">
        <v>16</v>
      </c>
    </row>
    <row r="5" spans="3:16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O5" s="2">
        <f>(F5+I5+K5)</f>
        <v>0</v>
      </c>
      <c r="P5">
        <f>SQRT(((F5-I5)^2+(I5-K5)^2+(K5-F5)^2)/6)</f>
        <v>0</v>
      </c>
    </row>
    <row r="6" spans="3:16">
      <c r="C6">
        <v>1</v>
      </c>
      <c r="D6" s="1">
        <v>1.3322676295502001E-15</v>
      </c>
      <c r="E6" s="1">
        <v>3.0648197581430001E-6</v>
      </c>
      <c r="F6">
        <v>4.8832421816237996</v>
      </c>
      <c r="G6" s="1">
        <v>-8.0436951028120006E-18</v>
      </c>
      <c r="H6" s="1">
        <v>4.3665773415264999E-17</v>
      </c>
      <c r="I6">
        <v>-10.119856604789</v>
      </c>
      <c r="J6" s="1">
        <v>4.9411269917273997E-17</v>
      </c>
      <c r="K6">
        <v>4.8832421816237996</v>
      </c>
      <c r="O6" s="2">
        <f t="shared" ref="O6:O15" si="0">(F6+I6+K6)</f>
        <v>-0.35337224154140046</v>
      </c>
      <c r="P6">
        <f t="shared" ref="P6:P15" si="1">SQRT(((F6-I6)^2+(I6-K6)^2+(K6-F6)^2)/6)</f>
        <v>8.6620431230139783</v>
      </c>
    </row>
    <row r="7" spans="3:16">
      <c r="C7">
        <v>2</v>
      </c>
      <c r="D7" s="1">
        <v>4.4408920985006E-16</v>
      </c>
      <c r="E7" s="1">
        <v>7.0383212316449E-6</v>
      </c>
      <c r="F7">
        <v>4.6077699374336003</v>
      </c>
      <c r="G7" s="1">
        <v>-8.7999963524004996E-18</v>
      </c>
      <c r="H7" s="1">
        <v>4.7771408770173999E-17</v>
      </c>
      <c r="I7">
        <v>-11.805981815660999</v>
      </c>
      <c r="J7" s="1">
        <v>5.4057120450459999E-17</v>
      </c>
      <c r="K7">
        <v>4.6077699374336003</v>
      </c>
      <c r="O7" s="2">
        <f t="shared" si="0"/>
        <v>-2.5904419407937986</v>
      </c>
      <c r="P7">
        <f t="shared" si="1"/>
        <v>9.4764839930608584</v>
      </c>
    </row>
    <row r="8" spans="3:16">
      <c r="C8">
        <v>3</v>
      </c>
      <c r="D8" s="1">
        <v>8.8817841970012997E-16</v>
      </c>
      <c r="E8" s="1">
        <v>1.0911211597004E-5</v>
      </c>
      <c r="F8">
        <v>4.3437715434889004</v>
      </c>
      <c r="G8" s="1">
        <v>-4.9895243210776002E-17</v>
      </c>
      <c r="H8" s="1">
        <v>5.7590558422449003E-17</v>
      </c>
      <c r="I8">
        <v>-13.30648787086</v>
      </c>
      <c r="J8" s="1">
        <v>-6.4373401163220999E-16</v>
      </c>
      <c r="K8">
        <v>4.3437715434889004</v>
      </c>
      <c r="O8" s="2">
        <f t="shared" si="0"/>
        <v>-4.6189447838821991</v>
      </c>
      <c r="P8">
        <f t="shared" si="1"/>
        <v>10.190382024141066</v>
      </c>
    </row>
    <row r="9" spans="3:16">
      <c r="C9">
        <v>4</v>
      </c>
      <c r="D9" s="1">
        <v>0</v>
      </c>
      <c r="E9" s="1">
        <v>1.4707331563481E-5</v>
      </c>
      <c r="F9">
        <v>4.0909086060959998</v>
      </c>
      <c r="G9" s="1">
        <v>2.1589808199646001E-17</v>
      </c>
      <c r="H9" s="1">
        <v>4.9734077209187002E-17</v>
      </c>
      <c r="I9">
        <v>-14.670119780164001</v>
      </c>
      <c r="J9" s="1">
        <v>6.1116903863455001E-16</v>
      </c>
      <c r="K9">
        <v>4.0909086060959998</v>
      </c>
      <c r="O9" s="2">
        <f t="shared" si="0"/>
        <v>-6.4883025679720001</v>
      </c>
      <c r="P9">
        <f t="shared" si="1"/>
        <v>10.831684789081422</v>
      </c>
    </row>
    <row r="10" spans="3:16">
      <c r="C10">
        <v>5</v>
      </c>
      <c r="D10" s="1">
        <v>-6.6613381477508998E-16</v>
      </c>
      <c r="E10" s="1">
        <v>1.8442575203813E-5</v>
      </c>
      <c r="F10">
        <v>3.8482439661333001</v>
      </c>
      <c r="G10" s="1">
        <v>4.6336503928961003E-17</v>
      </c>
      <c r="H10" s="1">
        <v>-4.9433401476160999E-17</v>
      </c>
      <c r="I10">
        <v>-15.927951642692999</v>
      </c>
      <c r="J10" s="1">
        <v>-5.4214701401522001E-17</v>
      </c>
      <c r="K10">
        <v>3.8482439661333001</v>
      </c>
      <c r="O10" s="2">
        <f t="shared" si="0"/>
        <v>-8.2314637104264001</v>
      </c>
      <c r="P10">
        <f t="shared" si="1"/>
        <v>11.417791858302559</v>
      </c>
    </row>
    <row r="11" spans="3:16">
      <c r="C11">
        <v>6</v>
      </c>
      <c r="D11" s="1">
        <v>1.3322676295502001E-15</v>
      </c>
      <c r="E11" s="1">
        <v>2.2128131361489E-5</v>
      </c>
      <c r="F11">
        <v>3.6147573711761001</v>
      </c>
      <c r="G11" s="1">
        <v>-1.3563997396518999E-16</v>
      </c>
      <c r="H11" s="1">
        <v>1.5335175632909999E-16</v>
      </c>
      <c r="I11">
        <v>-17.101137429373999</v>
      </c>
      <c r="J11" s="1">
        <v>-1.2601750631815001E-15</v>
      </c>
      <c r="K11">
        <v>3.6147573711761001</v>
      </c>
      <c r="O11" s="2">
        <f t="shared" si="0"/>
        <v>-9.871622687021798</v>
      </c>
      <c r="P11">
        <f t="shared" si="1"/>
        <v>11.960327439601569</v>
      </c>
    </row>
    <row r="12" spans="3:16">
      <c r="C12">
        <v>7</v>
      </c>
      <c r="D12" s="1">
        <v>4.4408920985006E-16</v>
      </c>
      <c r="E12" s="1">
        <v>2.5772211061569999E-5</v>
      </c>
      <c r="F12">
        <v>3.3894986633131001</v>
      </c>
      <c r="G12" s="1">
        <v>7.5551451956395001E-17</v>
      </c>
      <c r="H12" s="1">
        <v>-3.2181096821358999E-17</v>
      </c>
      <c r="I12">
        <v>-18.204798281698999</v>
      </c>
      <c r="J12" s="1">
        <v>-4.4071689715852002E-16</v>
      </c>
      <c r="K12">
        <v>3.3894986633131001</v>
      </c>
      <c r="O12" s="2">
        <f t="shared" si="0"/>
        <v>-11.425800955072798</v>
      </c>
      <c r="P12">
        <f t="shared" si="1"/>
        <v>12.467473154163446</v>
      </c>
    </row>
    <row r="13" spans="3:16">
      <c r="C13">
        <v>8</v>
      </c>
      <c r="D13" s="1">
        <v>6.6613381477508998E-16</v>
      </c>
      <c r="E13" s="1">
        <v>2.9381040894786E-5</v>
      </c>
      <c r="F13">
        <v>3.1716263086373</v>
      </c>
      <c r="G13" s="1">
        <v>-1.6846510712569001E-17</v>
      </c>
      <c r="H13" s="1">
        <v>1.4747721776717E-16</v>
      </c>
      <c r="I13">
        <v>-19.250158856233</v>
      </c>
      <c r="J13" s="1">
        <v>1.7142929807452E-15</v>
      </c>
      <c r="K13">
        <v>3.1716263086373</v>
      </c>
      <c r="O13" s="2">
        <f t="shared" si="0"/>
        <v>-12.906906238958399</v>
      </c>
      <c r="P13">
        <f t="shared" si="1"/>
        <v>12.945223700649825</v>
      </c>
    </row>
    <row r="14" spans="3:16">
      <c r="C14">
        <v>9</v>
      </c>
      <c r="D14" s="1">
        <v>-8.8817841970012997E-16</v>
      </c>
      <c r="E14" s="1">
        <v>3.2959469441880999E-5</v>
      </c>
      <c r="F14">
        <v>2.9604081296382998</v>
      </c>
      <c r="G14" s="1">
        <v>-8.5493651172017999E-17</v>
      </c>
      <c r="H14" s="1">
        <v>-1.1597320736132999E-16</v>
      </c>
      <c r="I14">
        <v>-20.245805907232999</v>
      </c>
      <c r="J14" s="1">
        <v>-1.1271882883260001E-15</v>
      </c>
      <c r="K14">
        <v>2.9604081296382998</v>
      </c>
      <c r="O14" s="2">
        <f t="shared" si="0"/>
        <v>-14.3249896479564</v>
      </c>
      <c r="P14">
        <f t="shared" si="1"/>
        <v>13.398113921059714</v>
      </c>
    </row>
    <row r="15" spans="3:16">
      <c r="C15">
        <v>10</v>
      </c>
      <c r="D15" s="1">
        <v>2.2204460492503E-16</v>
      </c>
      <c r="E15" s="1">
        <v>3.6511355703720998E-5</v>
      </c>
      <c r="F15">
        <v>2.7552103021430998</v>
      </c>
      <c r="G15" s="1">
        <v>1.4798869276196E-16</v>
      </c>
      <c r="H15" s="1">
        <v>-1.5450357545982999E-17</v>
      </c>
      <c r="I15">
        <v>-21.198471496261</v>
      </c>
      <c r="J15" s="1">
        <v>8.3081638772335001E-16</v>
      </c>
      <c r="K15">
        <v>2.7552103021430998</v>
      </c>
      <c r="O15" s="2">
        <f t="shared" si="0"/>
        <v>-15.688050891974802</v>
      </c>
      <c r="P15">
        <f t="shared" si="1"/>
        <v>13.829664634391245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15"/>
  <sheetViews>
    <sheetView topLeftCell="H2" workbookViewId="0">
      <selection activeCell="O5" sqref="O5:P15"/>
    </sheetView>
  </sheetViews>
  <sheetFormatPr baseColWidth="10" defaultColWidth="8.83203125" defaultRowHeight="14" x14ac:dyDescent="0"/>
  <cols>
    <col min="3" max="3" width="4.6640625" bestFit="1" customWidth="1"/>
    <col min="4" max="4" width="8.33203125" bestFit="1" customWidth="1"/>
    <col min="5" max="5" width="7.83203125" bestFit="1" customWidth="1"/>
    <col min="6" max="6" width="12.83203125" bestFit="1" customWidth="1"/>
    <col min="7" max="8" width="8.33203125" bestFit="1" customWidth="1"/>
    <col min="9" max="9" width="12.83203125" bestFit="1" customWidth="1"/>
    <col min="10" max="10" width="8.33203125" bestFit="1" customWidth="1"/>
    <col min="11" max="11" width="12.83203125" bestFit="1" customWidth="1"/>
    <col min="12" max="12" width="8.83203125" customWidth="1"/>
    <col min="13" max="13" width="12" customWidth="1"/>
    <col min="15" max="15" width="12.6640625" style="2" bestFit="1" customWidth="1"/>
  </cols>
  <sheetData>
    <row r="4" spans="3:16">
      <c r="C4" t="s">
        <v>0</v>
      </c>
      <c r="D4" t="s">
        <v>1</v>
      </c>
      <c r="E4" t="s">
        <v>12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O4" s="2" t="s">
        <v>17</v>
      </c>
      <c r="P4" t="s">
        <v>16</v>
      </c>
    </row>
    <row r="5" spans="3:16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O5" s="2">
        <f>(F5+I5+K5)</f>
        <v>0</v>
      </c>
      <c r="P5">
        <f>SQRT(((F5-I5)^2+(I5-K5)^2+(K5-F5)^2)/6)</f>
        <v>0</v>
      </c>
    </row>
    <row r="6" spans="3:16">
      <c r="C6">
        <v>1</v>
      </c>
      <c r="D6" s="1">
        <v>4.4408920985006E-16</v>
      </c>
      <c r="E6" s="1">
        <v>5.9493454354521001E-6</v>
      </c>
      <c r="F6">
        <v>0.48294304489208001</v>
      </c>
      <c r="G6" s="1">
        <v>-3.7987674446852997E-18</v>
      </c>
      <c r="H6" s="1">
        <v>2.0621880414005999E-17</v>
      </c>
      <c r="I6">
        <v>-6.6025173698491999</v>
      </c>
      <c r="J6" s="1">
        <v>2.3335285731638999E-17</v>
      </c>
      <c r="K6">
        <v>0.48294304489208001</v>
      </c>
      <c r="O6" s="2">
        <f t="shared" ref="O6:O15" si="0">(F6+I6+K6)</f>
        <v>-5.63663128006504</v>
      </c>
      <c r="P6">
        <f t="shared" ref="P6:P15" si="1">SQRT(((F6-I6)^2+(I6-K6)^2+(K6-F6)^2)/6)</f>
        <v>4.0907924777833156</v>
      </c>
    </row>
    <row r="7" spans="3:16">
      <c r="C7">
        <v>2</v>
      </c>
      <c r="D7" s="1">
        <v>-8.8817841970012997E-16</v>
      </c>
      <c r="E7" s="1">
        <v>1.1138146524576E-5</v>
      </c>
      <c r="F7">
        <v>-3.9856505211453001E-2</v>
      </c>
      <c r="G7" s="1">
        <v>-5.1823429230784E-18</v>
      </c>
      <c r="H7" s="1">
        <v>2.8132718725283001E-17</v>
      </c>
      <c r="I7">
        <v>-9.7059616753130999</v>
      </c>
      <c r="J7" s="1">
        <v>3.1834392241767001E-17</v>
      </c>
      <c r="K7">
        <v>-3.9856505211452002E-2</v>
      </c>
      <c r="O7" s="2">
        <f t="shared" si="0"/>
        <v>-9.7856746857360051</v>
      </c>
      <c r="P7">
        <f t="shared" si="1"/>
        <v>5.5807284219734195</v>
      </c>
    </row>
    <row r="8" spans="3:16">
      <c r="C8">
        <v>3</v>
      </c>
      <c r="D8" s="1">
        <v>4.4408920985006E-16</v>
      </c>
      <c r="E8" s="1">
        <v>1.5884675952886999E-5</v>
      </c>
      <c r="F8">
        <v>-0.55354850030400005</v>
      </c>
      <c r="G8" s="1">
        <v>-3.5021888930158999E-17</v>
      </c>
      <c r="H8" s="1">
        <v>3.7652298902307E-17</v>
      </c>
      <c r="I8">
        <v>-11.962559161155999</v>
      </c>
      <c r="J8" s="1">
        <v>-4.6418861958614997E-16</v>
      </c>
      <c r="K8">
        <v>-0.55354850030400005</v>
      </c>
      <c r="O8" s="2">
        <f t="shared" si="0"/>
        <v>-13.069656161764</v>
      </c>
      <c r="P8">
        <f t="shared" si="1"/>
        <v>6.5869953762302123</v>
      </c>
    </row>
    <row r="9" spans="3:16">
      <c r="C9">
        <v>4</v>
      </c>
      <c r="D9" s="1">
        <v>4.4408920985006E-16</v>
      </c>
      <c r="E9" s="1">
        <v>2.0370717864310001E-5</v>
      </c>
      <c r="F9">
        <v>-1.0265681809506</v>
      </c>
      <c r="G9" s="1">
        <v>1.8993163023142001E-17</v>
      </c>
      <c r="H9" s="1">
        <v>3.3175379348783E-17</v>
      </c>
      <c r="I9">
        <v>-13.791000319867001</v>
      </c>
      <c r="J9" s="1">
        <v>4.9053582076048996E-16</v>
      </c>
      <c r="K9">
        <v>-1.0265681809506</v>
      </c>
      <c r="O9" s="2">
        <f t="shared" si="0"/>
        <v>-15.8441366817682</v>
      </c>
      <c r="P9">
        <f t="shared" si="1"/>
        <v>7.3695483314560946</v>
      </c>
    </row>
    <row r="10" spans="3:16">
      <c r="C10">
        <v>5</v>
      </c>
      <c r="D10" s="1">
        <v>2.2204460492503E-16</v>
      </c>
      <c r="E10" s="1">
        <v>2.4682333931225999E-5</v>
      </c>
      <c r="F10">
        <v>-1.4619953002216</v>
      </c>
      <c r="G10" s="1">
        <v>3.4931437459932998E-17</v>
      </c>
      <c r="H10" s="1">
        <v>-4.1287778578504999E-17</v>
      </c>
      <c r="I10">
        <v>-15.353458104684</v>
      </c>
      <c r="J10" s="1">
        <v>-6.6602433164004001E-17</v>
      </c>
      <c r="K10">
        <v>-1.4619953002216</v>
      </c>
      <c r="O10" s="2">
        <f t="shared" si="0"/>
        <v>-18.277448705127199</v>
      </c>
      <c r="P10">
        <f t="shared" si="1"/>
        <v>8.02023978959404</v>
      </c>
    </row>
    <row r="11" spans="3:16">
      <c r="C11">
        <v>6</v>
      </c>
      <c r="D11" s="1">
        <v>-5.5511151231258005E-16</v>
      </c>
      <c r="E11" s="1">
        <v>2.8867403744935E-5</v>
      </c>
      <c r="F11">
        <v>-1.8657328286459001</v>
      </c>
      <c r="G11" s="1">
        <v>-1.0827172560393E-16</v>
      </c>
      <c r="H11" s="1">
        <v>1.2136996478514E-16</v>
      </c>
      <c r="I11">
        <v>-16.731776734189001</v>
      </c>
      <c r="J11" s="1">
        <v>-9.8541869097597002E-16</v>
      </c>
      <c r="K11">
        <v>-1.8657328286459001</v>
      </c>
      <c r="O11" s="2">
        <f t="shared" si="0"/>
        <v>-20.463242391480801</v>
      </c>
      <c r="P11">
        <f t="shared" si="1"/>
        <v>8.5829144506501045</v>
      </c>
    </row>
    <row r="12" spans="3:16">
      <c r="C12">
        <v>7</v>
      </c>
      <c r="D12" s="1">
        <v>-3.3306690738755002E-16</v>
      </c>
      <c r="E12" s="1">
        <v>3.2955593437691002E-5</v>
      </c>
      <c r="F12">
        <v>-2.2429321438997998</v>
      </c>
      <c r="G12" s="1">
        <v>6.5963509158282E-17</v>
      </c>
      <c r="H12" s="1">
        <v>-3.2739703028197E-17</v>
      </c>
      <c r="I12">
        <v>-17.973678969666999</v>
      </c>
      <c r="J12" s="1">
        <v>-2.8555823515252998E-16</v>
      </c>
      <c r="K12">
        <v>-2.2429321438997998</v>
      </c>
      <c r="O12" s="2">
        <f t="shared" si="0"/>
        <v>-22.459543257466599</v>
      </c>
      <c r="P12">
        <f t="shared" si="1"/>
        <v>9.0821509144105423</v>
      </c>
    </row>
    <row r="13" spans="3:16">
      <c r="C13">
        <v>8</v>
      </c>
      <c r="D13" s="1">
        <v>6.6613381477508998E-16</v>
      </c>
      <c r="E13" s="1">
        <v>3.6966711304961002E-5</v>
      </c>
      <c r="F13">
        <v>-2.5976970347641002</v>
      </c>
      <c r="G13" s="1">
        <v>-1.5719834846111999E-17</v>
      </c>
      <c r="H13" s="1">
        <v>1.1760642945297001E-16</v>
      </c>
      <c r="I13">
        <v>-19.109701299295001</v>
      </c>
      <c r="J13" s="1">
        <v>1.4053499693526001E-15</v>
      </c>
      <c r="K13">
        <v>-2.5976970347641002</v>
      </c>
      <c r="O13" s="2">
        <f t="shared" si="0"/>
        <v>-24.305095368823199</v>
      </c>
      <c r="P13">
        <f t="shared" si="1"/>
        <v>9.5332101069871644</v>
      </c>
    </row>
    <row r="14" spans="3:16">
      <c r="C14">
        <v>9</v>
      </c>
      <c r="D14" s="1">
        <v>1.4432899320127E-15</v>
      </c>
      <c r="E14" s="1">
        <v>4.0914726830896002E-5</v>
      </c>
      <c r="F14">
        <v>-2.9332609704078001</v>
      </c>
      <c r="G14" s="1">
        <v>-6.8511423072975997E-17</v>
      </c>
      <c r="H14" s="1">
        <v>-1.0060801614941E-16</v>
      </c>
      <c r="I14">
        <v>-20.160700418569999</v>
      </c>
      <c r="J14" s="1">
        <v>-9.823966416411099E-16</v>
      </c>
      <c r="K14">
        <v>-2.9332609704078001</v>
      </c>
      <c r="O14" s="2">
        <f t="shared" si="0"/>
        <v>-26.0272223593856</v>
      </c>
      <c r="P14">
        <f t="shared" si="1"/>
        <v>9.9462668028444234</v>
      </c>
    </row>
    <row r="15" spans="3:16">
      <c r="C15">
        <v>10</v>
      </c>
      <c r="D15" s="1">
        <v>-8.8817841970012997E-16</v>
      </c>
      <c r="E15" s="1">
        <v>4.4809910906240001E-5</v>
      </c>
      <c r="F15">
        <v>-3.2521923193476998</v>
      </c>
      <c r="G15" s="1">
        <v>1.2406552884091999E-16</v>
      </c>
      <c r="H15" s="1">
        <v>-8.6483119757092001E-18</v>
      </c>
      <c r="I15">
        <v>-21.141628954874999</v>
      </c>
      <c r="J15" s="1">
        <v>7.0893093490207001E-16</v>
      </c>
      <c r="K15">
        <v>-3.2521923193476998</v>
      </c>
      <c r="O15" s="2">
        <f t="shared" si="0"/>
        <v>-27.646013593570398</v>
      </c>
      <c r="P15">
        <f t="shared" si="1"/>
        <v>10.32847105717244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71"/>
  <sheetViews>
    <sheetView topLeftCell="D11" workbookViewId="0">
      <selection activeCell="V11" sqref="V11:V71"/>
    </sheetView>
  </sheetViews>
  <sheetFormatPr baseColWidth="10" defaultColWidth="8.83203125" defaultRowHeight="14" x14ac:dyDescent="0"/>
  <sheetData>
    <row r="2" spans="3:22">
      <c r="C2" t="s">
        <v>8</v>
      </c>
      <c r="D2">
        <v>10</v>
      </c>
    </row>
    <row r="3" spans="3:22">
      <c r="C3" t="s">
        <v>11</v>
      </c>
      <c r="D3">
        <f>E3*PI()/180</f>
        <v>0.6108652381980153</v>
      </c>
      <c r="E3">
        <v>35</v>
      </c>
    </row>
    <row r="4" spans="3:22">
      <c r="C4" t="s">
        <v>9</v>
      </c>
      <c r="D4">
        <v>8</v>
      </c>
    </row>
    <row r="5" spans="3:22">
      <c r="C5" t="s">
        <v>10</v>
      </c>
      <c r="D5">
        <f>E5*PI()/180</f>
        <v>0.3490658503988659</v>
      </c>
      <c r="E5">
        <v>20</v>
      </c>
    </row>
    <row r="7" spans="3:22">
      <c r="C7" t="s">
        <v>13</v>
      </c>
      <c r="D7" t="s">
        <v>14</v>
      </c>
      <c r="E7">
        <f>D2</f>
        <v>10</v>
      </c>
      <c r="H7" t="s">
        <v>18</v>
      </c>
      <c r="I7" t="s">
        <v>14</v>
      </c>
      <c r="J7">
        <f>2*SQRT(3)*D2*COS(D3)/(3-SIN(D3))</f>
        <v>11.694684976589796</v>
      </c>
      <c r="L7" t="s">
        <v>19</v>
      </c>
      <c r="M7" t="s">
        <v>14</v>
      </c>
      <c r="N7">
        <f>2*SQRT(3)*D2*COS(D3)/(3+SIN(D3))</f>
        <v>7.9405770947000356</v>
      </c>
      <c r="P7" t="s">
        <v>21</v>
      </c>
      <c r="Q7" t="s">
        <v>14</v>
      </c>
      <c r="R7">
        <f>D2*COS(D3)</f>
        <v>8.1915204428899173</v>
      </c>
      <c r="T7" t="s">
        <v>22</v>
      </c>
      <c r="U7" t="s">
        <v>14</v>
      </c>
      <c r="V7">
        <f>3*D2*COS(D3)/SQRT(9+3*POWER(SIN(D3),2))</f>
        <v>7.77622657646255</v>
      </c>
    </row>
    <row r="8" spans="3:22">
      <c r="D8" t="s">
        <v>15</v>
      </c>
      <c r="E8">
        <f>TAN(D3)</f>
        <v>0.70020753820970971</v>
      </c>
      <c r="I8" t="s">
        <v>15</v>
      </c>
      <c r="J8">
        <f>2*SIN(D3)/SQRT(3)/(3-SIN(D3))</f>
        <v>0.27295688591986728</v>
      </c>
      <c r="M8" t="s">
        <v>15</v>
      </c>
      <c r="N8">
        <f>2*SIN(D3)/SQRT(3)/(3+SIN(D3))</f>
        <v>0.18533506464814406</v>
      </c>
      <c r="Q8" t="s">
        <v>15</v>
      </c>
      <c r="R8">
        <f>SIN(D3)/3</f>
        <v>0.19119214545034868</v>
      </c>
      <c r="U8" t="s">
        <v>15</v>
      </c>
      <c r="V8">
        <f>SIN(D3)/SQRT(9+3*POWER(SIN(D3),2))</f>
        <v>0.18149908225552536</v>
      </c>
    </row>
    <row r="10" spans="3:22">
      <c r="E10" t="s">
        <v>16</v>
      </c>
      <c r="F10" t="s">
        <v>17</v>
      </c>
      <c r="I10" t="s">
        <v>16</v>
      </c>
      <c r="J10" t="s">
        <v>17</v>
      </c>
      <c r="M10" t="s">
        <v>20</v>
      </c>
      <c r="N10" t="s">
        <v>17</v>
      </c>
      <c r="Q10" t="s">
        <v>16</v>
      </c>
      <c r="R10" t="s">
        <v>17</v>
      </c>
      <c r="U10" t="s">
        <v>16</v>
      </c>
      <c r="V10" t="s">
        <v>17</v>
      </c>
    </row>
    <row r="11" spans="3:22">
      <c r="E11">
        <v>0</v>
      </c>
      <c r="F11">
        <f>($E$7-SQRT($D$4*$D$4+E11*E11))/$E$8</f>
        <v>2.8562960134842292</v>
      </c>
      <c r="I11">
        <v>0</v>
      </c>
      <c r="J11">
        <f>($J$7-SQRT($D$4*$D$4+I11*I11))/$J$8</f>
        <v>13.535782268832211</v>
      </c>
      <c r="M11">
        <v>0</v>
      </c>
      <c r="N11">
        <f>($N$7-SQRT($D$4*$D$4+M11*M11))/$N$8</f>
        <v>-0.32062419171880907</v>
      </c>
      <c r="Q11">
        <v>0</v>
      </c>
      <c r="R11">
        <f>($R$7-SQRT($D$4*$D$4+Q11*Q11))/$R$8</f>
        <v>1.0017171073570796</v>
      </c>
      <c r="U11">
        <v>0</v>
      </c>
      <c r="V11">
        <f>($V$7-SQRT($D$4*$D$4+U11*U11))/$V$8</f>
        <v>-1.2329176586271013</v>
      </c>
    </row>
    <row r="12" spans="3:22">
      <c r="E12">
        <f>E11+0.5</f>
        <v>0.5</v>
      </c>
      <c r="F12">
        <f t="shared" ref="F12:F71" si="0">($E$7-SQRT($D$4*$D$4+E12*E12))/$E$8</f>
        <v>2.8340029502295687</v>
      </c>
      <c r="I12">
        <f>I11+0.25</f>
        <v>0.25</v>
      </c>
      <c r="J12">
        <f t="shared" ref="J12:J71" si="1">($J$7-SQRT($D$4*$D$4+I12*I12))/$J$8</f>
        <v>13.521474892859995</v>
      </c>
      <c r="M12">
        <f>M11+0.25</f>
        <v>0.25</v>
      </c>
      <c r="N12">
        <f t="shared" ref="N12:N71" si="2">($N$7-SQRT($D$4*$D$4+M12*M12))/$N$8</f>
        <v>-0.34169574015177728</v>
      </c>
      <c r="Q12">
        <f>Q11+0.25</f>
        <v>0.25</v>
      </c>
      <c r="R12">
        <f t="shared" ref="R12:R71" si="3">($R$7-SQRT($D$4*$D$4+Q12*Q12))/$R$8</f>
        <v>0.98129107582810748</v>
      </c>
      <c r="U12">
        <f>U11+0.25</f>
        <v>0.25</v>
      </c>
      <c r="V12">
        <f t="shared" ref="V12:V71" si="4">($V$7-SQRT($D$4*$D$4+U12*U12))/$V$8</f>
        <v>-1.2544345541536723</v>
      </c>
    </row>
    <row r="13" spans="3:22" ht="15" customHeight="1">
      <c r="E13">
        <f t="shared" ref="E13:E71" si="5">E12+0.5</f>
        <v>1</v>
      </c>
      <c r="F13">
        <f t="shared" si="0"/>
        <v>2.7673827343474042</v>
      </c>
      <c r="I13">
        <f t="shared" ref="I13:I71" si="6">I12+0.25</f>
        <v>0.5</v>
      </c>
      <c r="J13">
        <f t="shared" si="1"/>
        <v>13.47859458921719</v>
      </c>
      <c r="M13">
        <f t="shared" ref="M13:M71" si="7">M12+0.25</f>
        <v>0.5</v>
      </c>
      <c r="N13">
        <f t="shared" si="2"/>
        <v>-0.40484878769763361</v>
      </c>
      <c r="Q13">
        <f t="shared" ref="Q13:Q71" si="8">Q12+0.25</f>
        <v>0.5</v>
      </c>
      <c r="R13">
        <f t="shared" si="3"/>
        <v>0.9200726919762553</v>
      </c>
      <c r="U13">
        <f t="shared" ref="U13:U71" si="9">U12+0.25</f>
        <v>0.5</v>
      </c>
      <c r="V13">
        <f t="shared" si="4"/>
        <v>-1.3189223411120679</v>
      </c>
    </row>
    <row r="14" spans="3:22">
      <c r="E14">
        <f t="shared" si="5"/>
        <v>1.5</v>
      </c>
      <c r="F14">
        <f t="shared" si="0"/>
        <v>2.6571974742050077</v>
      </c>
      <c r="I14">
        <f t="shared" si="6"/>
        <v>0.75</v>
      </c>
      <c r="J14">
        <f t="shared" si="1"/>
        <v>13.407266221780016</v>
      </c>
      <c r="M14">
        <f t="shared" si="7"/>
        <v>0.75</v>
      </c>
      <c r="N14">
        <f t="shared" si="2"/>
        <v>-0.50989943793676518</v>
      </c>
      <c r="Q14">
        <f t="shared" si="8"/>
        <v>0.75</v>
      </c>
      <c r="R14">
        <f t="shared" si="3"/>
        <v>0.81824021864143859</v>
      </c>
      <c r="U14">
        <f t="shared" si="9"/>
        <v>0.75</v>
      </c>
      <c r="V14">
        <f t="shared" si="4"/>
        <v>-1.4261932364325665</v>
      </c>
    </row>
    <row r="15" spans="3:22">
      <c r="E15">
        <f t="shared" si="5"/>
        <v>2</v>
      </c>
      <c r="F15">
        <f t="shared" si="0"/>
        <v>2.5046699057950232</v>
      </c>
      <c r="I15">
        <f t="shared" si="6"/>
        <v>1</v>
      </c>
      <c r="J15">
        <f t="shared" si="1"/>
        <v>13.307695887758731</v>
      </c>
      <c r="M15">
        <f t="shared" si="7"/>
        <v>1</v>
      </c>
      <c r="N15">
        <f t="shared" si="2"/>
        <v>-0.65654415601021054</v>
      </c>
      <c r="Q15">
        <f t="shared" si="8"/>
        <v>1</v>
      </c>
      <c r="R15">
        <f t="shared" si="3"/>
        <v>0.67608789203600861</v>
      </c>
      <c r="U15">
        <f t="shared" si="9"/>
        <v>1</v>
      </c>
      <c r="V15">
        <f t="shared" si="4"/>
        <v>-1.5759372900481512</v>
      </c>
    </row>
    <row r="16" spans="3:22">
      <c r="E16">
        <f t="shared" si="5"/>
        <v>2.5</v>
      </c>
      <c r="F16">
        <f t="shared" si="0"/>
        <v>2.3114185503029638</v>
      </c>
      <c r="I16">
        <f t="shared" si="6"/>
        <v>1.25</v>
      </c>
      <c r="J16">
        <f t="shared" si="1"/>
        <v>13.180167974568468</v>
      </c>
      <c r="M16">
        <f t="shared" si="7"/>
        <v>1.25</v>
      </c>
      <c r="N16">
        <f t="shared" si="2"/>
        <v>-0.84436410318728328</v>
      </c>
      <c r="Q16">
        <f t="shared" si="8"/>
        <v>1.25</v>
      </c>
      <c r="R16">
        <f t="shared" si="3"/>
        <v>0.49402171996455385</v>
      </c>
      <c r="U16">
        <f t="shared" si="9"/>
        <v>1.25</v>
      </c>
      <c r="V16">
        <f t="shared" si="4"/>
        <v>-1.7677268110732036</v>
      </c>
    </row>
    <row r="17" spans="5:22">
      <c r="E17">
        <f t="shared" si="5"/>
        <v>3</v>
      </c>
      <c r="F17">
        <f t="shared" si="0"/>
        <v>2.0793781489487535</v>
      </c>
      <c r="I17">
        <f t="shared" si="6"/>
        <v>1.5</v>
      </c>
      <c r="J17">
        <f t="shared" si="1"/>
        <v>13.025041176589607</v>
      </c>
      <c r="M17">
        <f t="shared" si="7"/>
        <v>1.5</v>
      </c>
      <c r="N17">
        <f t="shared" si="2"/>
        <v>-1.0728310032820796</v>
      </c>
      <c r="Q17">
        <f t="shared" si="8"/>
        <v>1.5</v>
      </c>
      <c r="R17">
        <f t="shared" si="3"/>
        <v>0.27255379512228406</v>
      </c>
      <c r="U17">
        <f t="shared" si="9"/>
        <v>1.5</v>
      </c>
      <c r="V17">
        <f t="shared" si="4"/>
        <v>-2.0010223582066993</v>
      </c>
    </row>
    <row r="18" spans="5:22">
      <c r="E18">
        <f t="shared" si="5"/>
        <v>3.5</v>
      </c>
      <c r="F18">
        <f t="shared" si="0"/>
        <v>1.810713727754508</v>
      </c>
      <c r="I18">
        <f t="shared" si="6"/>
        <v>1.75</v>
      </c>
      <c r="J18">
        <f t="shared" si="1"/>
        <v>12.84274359921926</v>
      </c>
      <c r="M18">
        <f t="shared" si="7"/>
        <v>1.75</v>
      </c>
      <c r="N18">
        <f t="shared" si="2"/>
        <v>-1.3413143532850247</v>
      </c>
      <c r="Q18">
        <f t="shared" si="8"/>
        <v>1.75</v>
      </c>
      <c r="R18">
        <f t="shared" si="3"/>
        <v>1.2295305357764297E-2</v>
      </c>
      <c r="U18">
        <f t="shared" si="9"/>
        <v>1.75</v>
      </c>
      <c r="V18">
        <f t="shared" si="4"/>
        <v>-2.2751801027604261</v>
      </c>
    </row>
    <row r="19" spans="5:22">
      <c r="E19">
        <f t="shared" si="5"/>
        <v>4</v>
      </c>
      <c r="F19">
        <f t="shared" si="0"/>
        <v>1.5077359673963606</v>
      </c>
      <c r="I19">
        <f t="shared" si="6"/>
        <v>2</v>
      </c>
      <c r="J19">
        <f t="shared" si="1"/>
        <v>12.633767101104945</v>
      </c>
      <c r="M19">
        <f t="shared" si="7"/>
        <v>2</v>
      </c>
      <c r="N19">
        <f t="shared" si="2"/>
        <v>-1.6490897559807562</v>
      </c>
      <c r="Q19">
        <f t="shared" si="8"/>
        <v>2</v>
      </c>
      <c r="R19">
        <f t="shared" si="3"/>
        <v>-0.28605154367916585</v>
      </c>
      <c r="U19">
        <f t="shared" si="9"/>
        <v>2</v>
      </c>
      <c r="V19">
        <f t="shared" si="4"/>
        <v>-2.5894603373867113</v>
      </c>
    </row>
    <row r="20" spans="5:22">
      <c r="E20">
        <f t="shared" si="5"/>
        <v>4.5</v>
      </c>
      <c r="F20">
        <f t="shared" si="0"/>
        <v>1.1728238841255343</v>
      </c>
      <c r="I20">
        <f t="shared" si="6"/>
        <v>2.25</v>
      </c>
      <c r="J20">
        <f t="shared" si="1"/>
        <v>12.398661040872236</v>
      </c>
      <c r="M20">
        <f t="shared" si="7"/>
        <v>2.25</v>
      </c>
      <c r="N20">
        <f t="shared" si="2"/>
        <v>-1.9953481296125488</v>
      </c>
      <c r="Q20">
        <f t="shared" si="8"/>
        <v>2.25</v>
      </c>
      <c r="R20">
        <f t="shared" si="3"/>
        <v>-0.62170245606811136</v>
      </c>
      <c r="U20">
        <f t="shared" si="9"/>
        <v>2.25</v>
      </c>
      <c r="V20">
        <f t="shared" si="4"/>
        <v>-2.9430368803890707</v>
      </c>
    </row>
    <row r="21" spans="5:22">
      <c r="E21">
        <f t="shared" si="5"/>
        <v>5</v>
      </c>
      <c r="F21">
        <f t="shared" si="0"/>
        <v>0.80835871803179038</v>
      </c>
      <c r="I21">
        <f t="shared" si="6"/>
        <v>2.5</v>
      </c>
      <c r="J21">
        <f t="shared" si="1"/>
        <v>12.138025601751419</v>
      </c>
      <c r="M21">
        <f t="shared" si="7"/>
        <v>2.5</v>
      </c>
      <c r="N21">
        <f t="shared" si="2"/>
        <v>-2.3792055392065583</v>
      </c>
      <c r="Q21">
        <f t="shared" si="8"/>
        <v>2.5</v>
      </c>
      <c r="R21">
        <f t="shared" si="3"/>
        <v>-0.99380057576440406</v>
      </c>
      <c r="U21">
        <f t="shared" si="9"/>
        <v>2.5</v>
      </c>
      <c r="V21">
        <f t="shared" si="4"/>
        <v>-3.3350071148314493</v>
      </c>
    </row>
    <row r="22" spans="5:22">
      <c r="E22">
        <f t="shared" si="5"/>
        <v>5.5</v>
      </c>
      <c r="F22">
        <f t="shared" si="0"/>
        <v>0.41667086485838484</v>
      </c>
      <c r="I22">
        <f t="shared" si="6"/>
        <v>2.75</v>
      </c>
      <c r="J22">
        <f t="shared" si="1"/>
        <v>11.852504866630307</v>
      </c>
      <c r="M22">
        <f t="shared" si="7"/>
        <v>2.75</v>
      </c>
      <c r="N22">
        <f t="shared" si="2"/>
        <v>-2.799713395462299</v>
      </c>
      <c r="Q22">
        <f t="shared" si="8"/>
        <v>2.75</v>
      </c>
      <c r="R22">
        <f t="shared" si="3"/>
        <v>-1.4014263730514023</v>
      </c>
      <c r="U22">
        <f t="shared" si="9"/>
        <v>2.75</v>
      </c>
      <c r="V22">
        <f t="shared" si="4"/>
        <v>-3.7644024029822112</v>
      </c>
    </row>
    <row r="23" spans="5:22">
      <c r="E23">
        <f t="shared" si="5"/>
        <v>6</v>
      </c>
      <c r="F23">
        <f t="shared" si="0"/>
        <v>0</v>
      </c>
      <c r="I23">
        <f t="shared" si="6"/>
        <v>3</v>
      </c>
      <c r="J23">
        <f t="shared" si="1"/>
        <v>11.542779808080095</v>
      </c>
      <c r="M23">
        <f t="shared" si="7"/>
        <v>3</v>
      </c>
      <c r="N23">
        <f t="shared" si="2"/>
        <v>-3.2558687788686482</v>
      </c>
      <c r="Q23">
        <f t="shared" si="8"/>
        <v>3</v>
      </c>
      <c r="R23">
        <f t="shared" si="3"/>
        <v>-1.8436076523820932</v>
      </c>
      <c r="U23">
        <f t="shared" si="9"/>
        <v>3</v>
      </c>
      <c r="V23">
        <f t="shared" si="4"/>
        <v>-4.2301986286302942</v>
      </c>
    </row>
    <row r="24" spans="5:22">
      <c r="E24">
        <f t="shared" si="5"/>
        <v>6.5</v>
      </c>
      <c r="F24">
        <f t="shared" si="0"/>
        <v>-0.43953263461150804</v>
      </c>
      <c r="I24">
        <f t="shared" si="6"/>
        <v>3.25</v>
      </c>
      <c r="J24">
        <f t="shared" si="1"/>
        <v>11.209561344068007</v>
      </c>
      <c r="M24">
        <f t="shared" si="7"/>
        <v>3.25</v>
      </c>
      <c r="N24">
        <f t="shared" si="2"/>
        <v>-3.7466246670780183</v>
      </c>
      <c r="Q24">
        <f t="shared" si="8"/>
        <v>3.25</v>
      </c>
      <c r="R24">
        <f t="shared" si="3"/>
        <v>-2.3193294664424995</v>
      </c>
      <c r="U24">
        <f t="shared" si="9"/>
        <v>3.25</v>
      </c>
      <c r="V24">
        <f t="shared" si="4"/>
        <v>-4.7313266406148955</v>
      </c>
    </row>
    <row r="25" spans="5:22">
      <c r="E25">
        <f t="shared" si="5"/>
        <v>7</v>
      </c>
      <c r="F25">
        <f t="shared" si="0"/>
        <v>-0.89994148641388017</v>
      </c>
      <c r="I25">
        <f t="shared" si="6"/>
        <v>3.5</v>
      </c>
      <c r="J25">
        <f t="shared" si="1"/>
        <v>10.853583591853528</v>
      </c>
      <c r="M25">
        <f t="shared" si="7"/>
        <v>3.5</v>
      </c>
      <c r="N25">
        <f t="shared" si="2"/>
        <v>-4.2708998704006467</v>
      </c>
      <c r="Q25">
        <f t="shared" si="8"/>
        <v>3.5</v>
      </c>
      <c r="R25">
        <f t="shared" si="3"/>
        <v>-2.8275437472768119</v>
      </c>
      <c r="U25">
        <f t="shared" si="9"/>
        <v>3.5</v>
      </c>
      <c r="V25">
        <f t="shared" si="4"/>
        <v>-5.2666823983063926</v>
      </c>
    </row>
    <row r="26" spans="5:22">
      <c r="E26">
        <f t="shared" si="5"/>
        <v>7.5</v>
      </c>
      <c r="F26">
        <f t="shared" si="0"/>
        <v>-1.3793854636300473</v>
      </c>
      <c r="I26">
        <f t="shared" si="6"/>
        <v>3.75</v>
      </c>
      <c r="J26">
        <f t="shared" si="1"/>
        <v>10.47559743150458</v>
      </c>
      <c r="M26">
        <f t="shared" si="7"/>
        <v>3.75</v>
      </c>
      <c r="N26">
        <f t="shared" si="2"/>
        <v>-4.8275885112983126</v>
      </c>
      <c r="Q26">
        <f t="shared" si="8"/>
        <v>3.75</v>
      </c>
      <c r="R26">
        <f t="shared" si="3"/>
        <v>-3.3671784953813044</v>
      </c>
      <c r="U26">
        <f t="shared" si="9"/>
        <v>3.75</v>
      </c>
      <c r="V26">
        <f t="shared" si="4"/>
        <v>-5.835136651449127</v>
      </c>
    </row>
    <row r="27" spans="5:22">
      <c r="E27">
        <f t="shared" si="5"/>
        <v>8</v>
      </c>
      <c r="F27">
        <f t="shared" si="0"/>
        <v>-1.8761701742652619</v>
      </c>
      <c r="I27">
        <f t="shared" si="6"/>
        <v>4</v>
      </c>
      <c r="J27">
        <f t="shared" si="1"/>
        <v>10.076364468043073</v>
      </c>
      <c r="M27">
        <f t="shared" si="7"/>
        <v>4</v>
      </c>
      <c r="N27">
        <f t="shared" si="2"/>
        <v>-5.4155689167865981</v>
      </c>
      <c r="Q27">
        <f t="shared" si="8"/>
        <v>4</v>
      </c>
      <c r="R27">
        <f t="shared" si="3"/>
        <v>-3.9371463996920646</v>
      </c>
      <c r="U27">
        <f t="shared" si="9"/>
        <v>4</v>
      </c>
      <c r="V27">
        <f t="shared" si="4"/>
        <v>-6.4355440205045475</v>
      </c>
    </row>
    <row r="28" spans="5:22">
      <c r="E28">
        <f t="shared" si="5"/>
        <v>8.5</v>
      </c>
      <c r="F28">
        <f t="shared" si="0"/>
        <v>-2.3887453914096666</v>
      </c>
      <c r="I28">
        <f t="shared" si="6"/>
        <v>4.25</v>
      </c>
      <c r="J28">
        <f t="shared" si="1"/>
        <v>9.6566514587468273</v>
      </c>
      <c r="M28">
        <f t="shared" si="7"/>
        <v>4.25</v>
      </c>
      <c r="N28">
        <f t="shared" si="2"/>
        <v>-6.0337118257663791</v>
      </c>
      <c r="Q28">
        <f t="shared" si="8"/>
        <v>4.25</v>
      </c>
      <c r="R28">
        <f t="shared" si="3"/>
        <v>-4.5363527934887751</v>
      </c>
      <c r="U28">
        <f t="shared" si="9"/>
        <v>4.25</v>
      </c>
      <c r="V28">
        <f t="shared" si="4"/>
        <v>-7.0667513774446231</v>
      </c>
    </row>
    <row r="29" spans="5:22">
      <c r="E29">
        <f t="shared" si="5"/>
        <v>9</v>
      </c>
      <c r="F29">
        <f t="shared" si="0"/>
        <v>-2.9156992282777243</v>
      </c>
      <c r="I29">
        <f t="shared" si="6"/>
        <v>4.5</v>
      </c>
      <c r="J29">
        <f t="shared" si="1"/>
        <v>9.2172252506774566</v>
      </c>
      <c r="M29">
        <f t="shared" si="7"/>
        <v>4.5</v>
      </c>
      <c r="N29">
        <f t="shared" si="2"/>
        <v>-6.6808878449071916</v>
      </c>
      <c r="Q29">
        <f t="shared" si="8"/>
        <v>4.5</v>
      </c>
      <c r="R29">
        <f t="shared" si="3"/>
        <v>-5.1637028818706208</v>
      </c>
      <c r="U29">
        <f t="shared" si="9"/>
        <v>4.5</v>
      </c>
      <c r="V29">
        <f t="shared" si="4"/>
        <v>-7.7276054592152734</v>
      </c>
    </row>
    <row r="30" spans="5:22">
      <c r="E30">
        <f t="shared" si="5"/>
        <v>9.5</v>
      </c>
      <c r="F30">
        <f t="shared" si="0"/>
        <v>-3.4557502116601277</v>
      </c>
      <c r="I30">
        <f t="shared" si="6"/>
        <v>4.75</v>
      </c>
      <c r="J30">
        <f t="shared" si="1"/>
        <v>8.7588482538867662</v>
      </c>
      <c r="M30">
        <f t="shared" si="7"/>
        <v>4.75</v>
      </c>
      <c r="N30">
        <f t="shared" si="2"/>
        <v>-7.3559741155965561</v>
      </c>
      <c r="Q30">
        <f t="shared" si="8"/>
        <v>4.75</v>
      </c>
      <c r="R30">
        <f t="shared" si="3"/>
        <v>-5.8181082044667836</v>
      </c>
      <c r="U30">
        <f t="shared" si="9"/>
        <v>4.75</v>
      </c>
      <c r="V30">
        <f t="shared" si="4"/>
        <v>-8.4169596755916434</v>
      </c>
    </row>
    <row r="31" spans="5:22">
      <c r="E31">
        <f t="shared" si="5"/>
        <v>10</v>
      </c>
      <c r="F31">
        <f t="shared" si="0"/>
        <v>-4.0077381658025448</v>
      </c>
      <c r="I31">
        <f t="shared" si="6"/>
        <v>5</v>
      </c>
      <c r="J31">
        <f t="shared" si="1"/>
        <v>8.2822744585270307</v>
      </c>
      <c r="M31">
        <f t="shared" si="7"/>
        <v>5</v>
      </c>
      <c r="N31">
        <f t="shared" si="2"/>
        <v>-8.0578601798411622</v>
      </c>
      <c r="Q31">
        <f t="shared" si="8"/>
        <v>5</v>
      </c>
      <c r="R31">
        <f t="shared" si="3"/>
        <v>-6.4984923216385191</v>
      </c>
      <c r="U31">
        <f t="shared" si="9"/>
        <v>5</v>
      </c>
      <c r="V31">
        <f t="shared" si="4"/>
        <v>-9.1336800990550806</v>
      </c>
    </row>
    <row r="32" spans="5:22">
      <c r="E32">
        <f t="shared" si="5"/>
        <v>10.5</v>
      </c>
      <c r="F32">
        <f t="shared" si="0"/>
        <v>-4.5706145789672759</v>
      </c>
      <c r="I32">
        <f t="shared" si="6"/>
        <v>5.25</v>
      </c>
      <c r="J32">
        <f t="shared" si="1"/>
        <v>7.7882459895573772</v>
      </c>
      <c r="M32">
        <f t="shared" si="7"/>
        <v>5.25</v>
      </c>
      <c r="N32">
        <f t="shared" si="2"/>
        <v>-8.7854530544098477</v>
      </c>
      <c r="Q32">
        <f t="shared" si="8"/>
        <v>5.25</v>
      </c>
      <c r="R32">
        <f t="shared" si="3"/>
        <v>-7.203795733178171</v>
      </c>
      <c r="U32">
        <f t="shared" si="9"/>
        <v>5.25</v>
      </c>
      <c r="V32">
        <f t="shared" si="4"/>
        <v>-9.8766506461781152</v>
      </c>
    </row>
    <row r="33" spans="5:22">
      <c r="E33">
        <f t="shared" si="5"/>
        <v>11</v>
      </c>
      <c r="F33">
        <f t="shared" si="0"/>
        <v>-5.1434329283910341</v>
      </c>
      <c r="I33">
        <f t="shared" si="6"/>
        <v>5.5</v>
      </c>
      <c r="J33">
        <f t="shared" si="1"/>
        <v>7.2774901809920323</v>
      </c>
      <c r="M33">
        <f t="shared" si="7"/>
        <v>5.5</v>
      </c>
      <c r="N33">
        <f t="shared" si="2"/>
        <v>-9.5376815398082062</v>
      </c>
      <c r="Q33">
        <f t="shared" si="8"/>
        <v>5.5</v>
      </c>
      <c r="R33">
        <f t="shared" si="3"/>
        <v>-7.9329800552803844</v>
      </c>
      <c r="U33">
        <f t="shared" si="9"/>
        <v>5.5</v>
      </c>
      <c r="V33">
        <f t="shared" si="4"/>
        <v>-10.644777477669221</v>
      </c>
    </row>
    <row r="34" spans="5:22">
      <c r="E34">
        <f t="shared" si="5"/>
        <v>11.5</v>
      </c>
      <c r="F34">
        <f t="shared" si="0"/>
        <v>-5.7253392849381761</v>
      </c>
      <c r="I34">
        <f t="shared" si="6"/>
        <v>5.75</v>
      </c>
      <c r="J34">
        <f t="shared" si="1"/>
        <v>6.750717142603003</v>
      </c>
      <c r="M34">
        <f t="shared" si="7"/>
        <v>5.75</v>
      </c>
      <c r="N34">
        <f t="shared" si="2"/>
        <v>-10.313499803978521</v>
      </c>
      <c r="Q34">
        <f t="shared" si="8"/>
        <v>5.75</v>
      </c>
      <c r="R34">
        <f t="shared" si="3"/>
        <v>-8.6850314944570872</v>
      </c>
      <c r="U34">
        <f t="shared" si="9"/>
        <v>5.75</v>
      </c>
      <c r="V34">
        <f t="shared" si="4"/>
        <v>-11.436992657814239</v>
      </c>
    </row>
    <row r="35" spans="5:22">
      <c r="E35">
        <f t="shared" si="5"/>
        <v>12</v>
      </c>
      <c r="F35">
        <f t="shared" si="0"/>
        <v>-6.3155634016203948</v>
      </c>
      <c r="I35">
        <f t="shared" si="6"/>
        <v>6</v>
      </c>
      <c r="J35">
        <f t="shared" si="1"/>
        <v>6.2086177854744049</v>
      </c>
      <c r="M35">
        <f t="shared" si="7"/>
        <v>6</v>
      </c>
      <c r="N35">
        <f t="shared" si="2"/>
        <v>-11.111890290214369</v>
      </c>
      <c r="Q35">
        <f t="shared" si="8"/>
        <v>6</v>
      </c>
      <c r="R35">
        <f t="shared" si="3"/>
        <v>-9.4589636663695096</v>
      </c>
      <c r="U35">
        <f t="shared" si="9"/>
        <v>6</v>
      </c>
      <c r="V35">
        <f t="shared" si="4"/>
        <v>-12.252257123849738</v>
      </c>
    </row>
    <row r="36" spans="5:22">
      <c r="E36">
        <f t="shared" si="5"/>
        <v>12.5</v>
      </c>
      <c r="F36">
        <f t="shared" si="0"/>
        <v>-6.9134104040536917</v>
      </c>
      <c r="I36">
        <f t="shared" si="6"/>
        <v>6.25</v>
      </c>
      <c r="J36">
        <f t="shared" si="1"/>
        <v>5.6518622685313717</v>
      </c>
      <c r="M36">
        <f t="shared" si="7"/>
        <v>6.25</v>
      </c>
      <c r="N36">
        <f t="shared" si="2"/>
        <v>-11.931866005074315</v>
      </c>
      <c r="Q36">
        <f t="shared" si="8"/>
        <v>6.25</v>
      </c>
      <c r="R36">
        <f t="shared" si="3"/>
        <v>-10.253819813652724</v>
      </c>
      <c r="U36">
        <f t="shared" si="9"/>
        <v>6.25</v>
      </c>
      <c r="V36">
        <f t="shared" si="4"/>
        <v>-13.089563022231765</v>
      </c>
    </row>
    <row r="37" spans="5:22">
      <c r="E37">
        <f t="shared" si="5"/>
        <v>13</v>
      </c>
      <c r="F37">
        <f t="shared" si="0"/>
        <v>-7.5182531395386043</v>
      </c>
      <c r="I37">
        <f t="shared" si="6"/>
        <v>6.5</v>
      </c>
      <c r="J37">
        <f t="shared" si="1"/>
        <v>5.0810988258153218</v>
      </c>
      <c r="M37">
        <f t="shared" si="7"/>
        <v>6.5</v>
      </c>
      <c r="N37">
        <f t="shared" si="2"/>
        <v>-12.772472245541806</v>
      </c>
      <c r="Q37">
        <f t="shared" si="8"/>
        <v>6.5</v>
      </c>
      <c r="R37">
        <f t="shared" si="3"/>
        <v>-11.068674480164818</v>
      </c>
      <c r="U37">
        <f t="shared" si="9"/>
        <v>6.5</v>
      </c>
      <c r="V37">
        <f t="shared" si="4"/>
        <v>-13.947935472299251</v>
      </c>
    </row>
    <row r="38" spans="5:22">
      <c r="E38">
        <f t="shared" si="5"/>
        <v>13.5</v>
      </c>
      <c r="F38">
        <f t="shared" si="0"/>
        <v>-8.1295251990994348</v>
      </c>
      <c r="I38">
        <f t="shared" si="6"/>
        <v>6.75</v>
      </c>
      <c r="J38">
        <f t="shared" si="1"/>
        <v>4.4969529335156215</v>
      </c>
      <c r="M38">
        <f t="shared" si="7"/>
        <v>6.75</v>
      </c>
      <c r="N38">
        <f t="shared" si="2"/>
        <v>-13.632787825800271</v>
      </c>
      <c r="Q38">
        <f t="shared" si="8"/>
        <v>6.75</v>
      </c>
      <c r="R38">
        <f t="shared" si="3"/>
        <v>-11.90263470018032</v>
      </c>
      <c r="U38">
        <f t="shared" si="9"/>
        <v>6.75</v>
      </c>
      <c r="V38">
        <f t="shared" si="4"/>
        <v>-14.826433818977005</v>
      </c>
    </row>
    <row r="39" spans="5:22">
      <c r="E39">
        <f t="shared" si="5"/>
        <v>14</v>
      </c>
      <c r="F39">
        <f t="shared" si="0"/>
        <v>-8.7467145987263386</v>
      </c>
      <c r="I39">
        <f t="shared" si="6"/>
        <v>7</v>
      </c>
      <c r="J39">
        <f t="shared" si="1"/>
        <v>3.9000267762714218</v>
      </c>
      <c r="M39">
        <f t="shared" si="7"/>
        <v>7</v>
      </c>
      <c r="N39">
        <f t="shared" si="2"/>
        <v>-14.51192586325055</v>
      </c>
      <c r="Q39">
        <f t="shared" si="8"/>
        <v>7</v>
      </c>
      <c r="R39">
        <f t="shared" si="3"/>
        <v>-12.754840760328344</v>
      </c>
      <c r="U39">
        <f t="shared" si="9"/>
        <v>7</v>
      </c>
      <c r="V39">
        <f t="shared" si="4"/>
        <v>-15.724152435405598</v>
      </c>
    </row>
    <row r="40" spans="5:22">
      <c r="E40">
        <f t="shared" si="5"/>
        <v>14.5</v>
      </c>
      <c r="F40">
        <f t="shared" si="0"/>
        <v>-9.3693580883934313</v>
      </c>
      <c r="I40">
        <f t="shared" si="6"/>
        <v>7.25</v>
      </c>
      <c r="J40">
        <f t="shared" si="1"/>
        <v>3.2908989737262497</v>
      </c>
      <c r="M40">
        <f t="shared" si="7"/>
        <v>7.25</v>
      </c>
      <c r="N40">
        <f t="shared" si="2"/>
        <v>-15.409034181234492</v>
      </c>
      <c r="Q40">
        <f t="shared" si="8"/>
        <v>7.25</v>
      </c>
      <c r="R40">
        <f t="shared" si="3"/>
        <v>-13.624466589978965</v>
      </c>
      <c r="U40">
        <f t="shared" si="9"/>
        <v>7.25</v>
      </c>
      <c r="V40">
        <f t="shared" si="4"/>
        <v>-16.640221134176553</v>
      </c>
    </row>
    <row r="41" spans="5:22">
      <c r="E41">
        <f t="shared" si="5"/>
        <v>15</v>
      </c>
      <c r="F41">
        <f t="shared" si="0"/>
        <v>-9.9970360471948023</v>
      </c>
      <c r="I41">
        <f t="shared" si="6"/>
        <v>7.5</v>
      </c>
      <c r="J41">
        <f t="shared" si="1"/>
        <v>2.6701245304839318</v>
      </c>
      <c r="M41">
        <f t="shared" si="7"/>
        <v>7.5</v>
      </c>
      <c r="N41">
        <f t="shared" si="2"/>
        <v>-16.32329538273865</v>
      </c>
      <c r="Q41">
        <f t="shared" si="8"/>
        <v>7.5</v>
      </c>
      <c r="R41">
        <f t="shared" si="3"/>
        <v>-14.510719832689013</v>
      </c>
      <c r="U41">
        <f t="shared" si="9"/>
        <v>7.5</v>
      </c>
      <c r="V41">
        <f t="shared" si="4"/>
        <v>-17.573805242593743</v>
      </c>
    </row>
    <row r="42" spans="5:22">
      <c r="E42">
        <f t="shared" si="5"/>
        <v>15.5</v>
      </c>
      <c r="F42">
        <f t="shared" si="0"/>
        <v>-10.629367917891978</v>
      </c>
      <c r="I42">
        <f t="shared" si="6"/>
        <v>7.75</v>
      </c>
      <c r="J42">
        <f t="shared" si="1"/>
        <v>2.0382349752495137</v>
      </c>
      <c r="M42">
        <f t="shared" si="7"/>
        <v>7.75</v>
      </c>
      <c r="N42">
        <f t="shared" si="2"/>
        <v>-17.253926645470958</v>
      </c>
      <c r="Q42">
        <f t="shared" si="8"/>
        <v>7.75</v>
      </c>
      <c r="R42">
        <f t="shared" si="3"/>
        <v>-15.412841647556499</v>
      </c>
      <c r="U42">
        <f t="shared" si="9"/>
        <v>7.75</v>
      </c>
      <c r="V42">
        <f t="shared" si="4"/>
        <v>-18.524105393419028</v>
      </c>
    </row>
    <row r="43" spans="5:22">
      <c r="E43">
        <f t="shared" si="5"/>
        <v>16</v>
      </c>
      <c r="F43">
        <f t="shared" si="0"/>
        <v>-11.266008132628425</v>
      </c>
      <c r="I43">
        <f t="shared" si="6"/>
        <v>8</v>
      </c>
      <c r="J43">
        <f t="shared" si="1"/>
        <v>1.3957386578511868</v>
      </c>
      <c r="M43">
        <f t="shared" si="7"/>
        <v>8</v>
      </c>
      <c r="N43">
        <f t="shared" si="2"/>
        <v>-18.20017928441424</v>
      </c>
      <c r="Q43">
        <f t="shared" si="8"/>
        <v>8</v>
      </c>
      <c r="R43">
        <f t="shared" si="3"/>
        <v>-16.330106285175063</v>
      </c>
      <c r="U43">
        <f t="shared" si="9"/>
        <v>8</v>
      </c>
      <c r="V43">
        <f t="shared" si="4"/>
        <v>-19.490357078180324</v>
      </c>
    </row>
    <row r="44" spans="5:22">
      <c r="E44">
        <f t="shared" si="5"/>
        <v>16.5</v>
      </c>
      <c r="F44">
        <f t="shared" si="0"/>
        <v>-11.906642482325449</v>
      </c>
      <c r="I44">
        <f t="shared" si="6"/>
        <v>8.25</v>
      </c>
      <c r="J44">
        <f t="shared" si="1"/>
        <v>0.74312117587735305</v>
      </c>
      <c r="M44">
        <f t="shared" si="7"/>
        <v>8.25</v>
      </c>
      <c r="N44">
        <f t="shared" si="2"/>
        <v>-19.161338123485692</v>
      </c>
      <c r="Q44">
        <f t="shared" si="8"/>
        <v>8.25</v>
      </c>
      <c r="R44">
        <f t="shared" si="3"/>
        <v>-17.261820478542404</v>
      </c>
      <c r="U44">
        <f t="shared" si="9"/>
        <v>8.25</v>
      </c>
      <c r="V44">
        <f t="shared" si="4"/>
        <v>-20.471830005551116</v>
      </c>
    </row>
    <row r="45" spans="5:22">
      <c r="E45">
        <f t="shared" si="5"/>
        <v>17</v>
      </c>
      <c r="F45">
        <f t="shared" si="0"/>
        <v>-12.550984884461315</v>
      </c>
      <c r="I45">
        <f t="shared" si="6"/>
        <v>8.5</v>
      </c>
      <c r="J45">
        <f t="shared" si="1"/>
        <v>8.0845905706597165E-2</v>
      </c>
      <c r="M45">
        <f t="shared" si="7"/>
        <v>8.5</v>
      </c>
      <c r="N45">
        <f t="shared" si="2"/>
        <v>-20.136720713449133</v>
      </c>
      <c r="Q45">
        <f t="shared" si="8"/>
        <v>8.5</v>
      </c>
      <c r="R45">
        <f t="shared" si="3"/>
        <v>-18.207322684931388</v>
      </c>
      <c r="U45">
        <f t="shared" si="9"/>
        <v>8.5</v>
      </c>
      <c r="V45">
        <f t="shared" si="4"/>
        <v>-21.467827302733287</v>
      </c>
    </row>
    <row r="46" spans="5:22">
      <c r="E46">
        <f t="shared" si="5"/>
        <v>17.5</v>
      </c>
      <c r="F46">
        <f t="shared" si="0"/>
        <v>-13.198774506946176</v>
      </c>
      <c r="I46">
        <f t="shared" si="6"/>
        <v>8.75</v>
      </c>
      <c r="J46">
        <f t="shared" si="1"/>
        <v>-0.59064538432970559</v>
      </c>
      <c r="M46">
        <f t="shared" si="7"/>
        <v>8.75</v>
      </c>
      <c r="N46">
        <f t="shared" si="2"/>
        <v>-21.12567642886431</v>
      </c>
      <c r="Q46">
        <f t="shared" si="8"/>
        <v>8.75</v>
      </c>
      <c r="R46">
        <f t="shared" si="3"/>
        <v>-19.165982210503909</v>
      </c>
      <c r="U46">
        <f t="shared" si="9"/>
        <v>8.75</v>
      </c>
      <c r="V46">
        <f t="shared" si="4"/>
        <v>-22.477684593320465</v>
      </c>
    </row>
    <row r="47" spans="5:22">
      <c r="E47">
        <f t="shared" si="5"/>
        <v>18</v>
      </c>
      <c r="F47">
        <f t="shared" si="0"/>
        <v>-13.849773209222114</v>
      </c>
      <c r="I47">
        <f t="shared" si="6"/>
        <v>9</v>
      </c>
      <c r="J47">
        <f t="shared" si="1"/>
        <v>-1.27093185809697</v>
      </c>
      <c r="M47">
        <f t="shared" si="7"/>
        <v>9</v>
      </c>
      <c r="N47">
        <f t="shared" si="2"/>
        <v>-22.127585472711182</v>
      </c>
      <c r="Q47">
        <f t="shared" si="8"/>
        <v>9</v>
      </c>
      <c r="R47">
        <f t="shared" si="3"/>
        <v>-20.13719824542801</v>
      </c>
      <c r="U47">
        <f t="shared" si="9"/>
        <v>9</v>
      </c>
      <c r="V47">
        <f t="shared" si="4"/>
        <v>-23.500768980885002</v>
      </c>
    </row>
    <row r="48" spans="5:22">
      <c r="E48">
        <f t="shared" si="5"/>
        <v>18.5</v>
      </c>
      <c r="F48">
        <f t="shared" si="0"/>
        <v>-14.50376326526321</v>
      </c>
      <c r="I48">
        <f t="shared" si="6"/>
        <v>9.25</v>
      </c>
      <c r="J48">
        <f t="shared" si="1"/>
        <v>-1.959612889935453</v>
      </c>
      <c r="M48">
        <f t="shared" si="7"/>
        <v>9.25</v>
      </c>
      <c r="N48">
        <f t="shared" si="2"/>
        <v>-23.141857813455719</v>
      </c>
      <c r="Q48">
        <f t="shared" si="8"/>
        <v>9.25</v>
      </c>
      <c r="R48">
        <f t="shared" si="3"/>
        <v>-21.120398833506197</v>
      </c>
      <c r="U48">
        <f t="shared" si="9"/>
        <v>9.25</v>
      </c>
      <c r="V48">
        <f t="shared" si="4"/>
        <v>-24.536477963578719</v>
      </c>
    </row>
    <row r="49" spans="5:22">
      <c r="E49">
        <f t="shared" si="5"/>
        <v>19</v>
      </c>
      <c r="F49">
        <f t="shared" si="0"/>
        <v>-15.160545336644162</v>
      </c>
      <c r="I49">
        <f t="shared" si="6"/>
        <v>9.5</v>
      </c>
      <c r="J49">
        <f t="shared" si="1"/>
        <v>-2.6563073114677982</v>
      </c>
      <c r="M49">
        <f t="shared" si="7"/>
        <v>9.5</v>
      </c>
      <c r="N49">
        <f t="shared" si="2"/>
        <v>-24.167932075766753</v>
      </c>
      <c r="Q49">
        <f t="shared" si="8"/>
        <v>9.5</v>
      </c>
      <c r="R49">
        <f t="shared" si="3"/>
        <v>-22.11503979687463</v>
      </c>
      <c r="U49">
        <f t="shared" si="9"/>
        <v>9.5</v>
      </c>
      <c r="V49">
        <f t="shared" si="4"/>
        <v>-25.584238301405016</v>
      </c>
    </row>
    <row r="50" spans="5:22">
      <c r="E50">
        <f t="shared" si="5"/>
        <v>19.5</v>
      </c>
      <c r="F50">
        <f t="shared" si="0"/>
        <v>-15.819936667177663</v>
      </c>
      <c r="I50">
        <f t="shared" si="6"/>
        <v>9.75</v>
      </c>
      <c r="J50">
        <f t="shared" si="1"/>
        <v>-3.3606526391458806</v>
      </c>
      <c r="M50">
        <f t="shared" si="7"/>
        <v>9.75</v>
      </c>
      <c r="N50">
        <f t="shared" si="2"/>
        <v>-25.205274402866124</v>
      </c>
      <c r="Q50">
        <f t="shared" si="8"/>
        <v>9.75</v>
      </c>
      <c r="R50">
        <f t="shared" si="3"/>
        <v>-23.120603633204642</v>
      </c>
      <c r="U50">
        <f t="shared" si="9"/>
        <v>9.75</v>
      </c>
      <c r="V50">
        <f t="shared" si="4"/>
        <v>-26.643504854524817</v>
      </c>
    </row>
    <row r="51" spans="5:22">
      <c r="E51">
        <f t="shared" si="5"/>
        <v>20</v>
      </c>
      <c r="F51">
        <f t="shared" si="0"/>
        <v>-16.481769473726555</v>
      </c>
      <c r="I51">
        <f t="shared" si="6"/>
        <v>10</v>
      </c>
      <c r="J51">
        <f t="shared" si="1"/>
        <v>-4.0723042927820687</v>
      </c>
      <c r="M51">
        <f t="shared" si="7"/>
        <v>10</v>
      </c>
      <c r="N51">
        <f t="shared" si="2"/>
        <v>-26.253377305600903</v>
      </c>
      <c r="Q51">
        <f t="shared" si="8"/>
        <v>10</v>
      </c>
      <c r="R51">
        <f t="shared" si="3"/>
        <v>-24.13659840003309</v>
      </c>
      <c r="U51">
        <f t="shared" si="9"/>
        <v>10</v>
      </c>
      <c r="V51">
        <f t="shared" si="4"/>
        <v>-27.713759408003941</v>
      </c>
    </row>
    <row r="52" spans="5:22">
      <c r="E52">
        <f t="shared" si="5"/>
        <v>20.5</v>
      </c>
      <c r="F52">
        <f t="shared" si="0"/>
        <v>-17.145889510646381</v>
      </c>
      <c r="I52">
        <f t="shared" si="6"/>
        <v>10.25</v>
      </c>
      <c r="J52">
        <f t="shared" si="1"/>
        <v>-4.7909348135659711</v>
      </c>
      <c r="M52">
        <f t="shared" si="7"/>
        <v>10.25</v>
      </c>
      <c r="N52">
        <f t="shared" si="2"/>
        <v>-27.311758510757866</v>
      </c>
      <c r="Q52">
        <f t="shared" si="8"/>
        <v>10.25</v>
      </c>
      <c r="R52">
        <f t="shared" si="3"/>
        <v>-25.162556598358169</v>
      </c>
      <c r="U52">
        <f t="shared" si="9"/>
        <v>10.25</v>
      </c>
      <c r="V52">
        <f t="shared" si="4"/>
        <v>-28.794509495786684</v>
      </c>
    </row>
    <row r="53" spans="5:22">
      <c r="E53">
        <f t="shared" si="5"/>
        <v>21</v>
      </c>
      <c r="F53">
        <f t="shared" si="0"/>
        <v>-17.812154787897825</v>
      </c>
      <c r="I53">
        <f t="shared" si="6"/>
        <v>10.5</v>
      </c>
      <c r="J53">
        <f t="shared" si="1"/>
        <v>-5.5162330885336956</v>
      </c>
      <c r="M53">
        <f t="shared" si="7"/>
        <v>10.5</v>
      </c>
      <c r="N53">
        <f t="shared" si="2"/>
        <v>-28.379959818881048</v>
      </c>
      <c r="Q53">
        <f t="shared" si="8"/>
        <v>10.5</v>
      </c>
      <c r="R53">
        <f t="shared" si="3"/>
        <v>-26.198034065447185</v>
      </c>
      <c r="U53">
        <f t="shared" si="9"/>
        <v>10.5</v>
      </c>
      <c r="V53">
        <f t="shared" si="4"/>
        <v>-29.885287234373376</v>
      </c>
    </row>
    <row r="54" spans="5:22">
      <c r="E54">
        <f t="shared" si="5"/>
        <v>21.5</v>
      </c>
      <c r="F54">
        <f t="shared" si="0"/>
        <v>-18.480434425190943</v>
      </c>
      <c r="I54">
        <f t="shared" si="6"/>
        <v>10.75</v>
      </c>
      <c r="J54">
        <f t="shared" si="1"/>
        <v>-6.2479035871191089</v>
      </c>
      <c r="M54">
        <f t="shared" si="7"/>
        <v>10.75</v>
      </c>
      <c r="N54">
        <f t="shared" si="2"/>
        <v>-29.457545979883371</v>
      </c>
      <c r="Q54">
        <f t="shared" si="8"/>
        <v>10.75</v>
      </c>
      <c r="R54">
        <f t="shared" si="3"/>
        <v>-27.24260888489329</v>
      </c>
      <c r="U54">
        <f t="shared" si="9"/>
        <v>10.75</v>
      </c>
      <c r="V54">
        <f t="shared" si="4"/>
        <v>-30.985648174668054</v>
      </c>
    </row>
    <row r="55" spans="5:22">
      <c r="E55">
        <f t="shared" si="5"/>
        <v>22</v>
      </c>
      <c r="F55">
        <f t="shared" si="0"/>
        <v>-19.150607626596535</v>
      </c>
      <c r="I55">
        <f t="shared" si="6"/>
        <v>11</v>
      </c>
      <c r="J55">
        <f t="shared" si="1"/>
        <v>-6.9856656142590525</v>
      </c>
      <c r="M55">
        <f t="shared" si="7"/>
        <v>11</v>
      </c>
      <c r="N55">
        <f t="shared" si="2"/>
        <v>-30.544103593038546</v>
      </c>
      <c r="Q55">
        <f t="shared" si="8"/>
        <v>11</v>
      </c>
      <c r="R55">
        <f t="shared" si="3"/>
        <v>-28.295880320305596</v>
      </c>
      <c r="U55">
        <f t="shared" si="9"/>
        <v>11</v>
      </c>
      <c r="V55">
        <f t="shared" si="4"/>
        <v>-32.095170178721695</v>
      </c>
    </row>
    <row r="56" spans="5:22">
      <c r="E56">
        <f t="shared" si="5"/>
        <v>22.5</v>
      </c>
      <c r="F56">
        <f t="shared" si="0"/>
        <v>-19.822562761902343</v>
      </c>
      <c r="I56">
        <f t="shared" si="6"/>
        <v>11.25</v>
      </c>
      <c r="J56">
        <f t="shared" si="1"/>
        <v>-7.7292525835310579</v>
      </c>
      <c r="M56">
        <f t="shared" si="7"/>
        <v>11.25</v>
      </c>
      <c r="N56">
        <f t="shared" si="2"/>
        <v>-31.639240036476323</v>
      </c>
      <c r="Q56">
        <f t="shared" si="8"/>
        <v>11.25</v>
      </c>
      <c r="R56">
        <f t="shared" si="3"/>
        <v>-29.357467777598856</v>
      </c>
      <c r="U56">
        <f t="shared" si="9"/>
        <v>11.25</v>
      </c>
      <c r="V56">
        <f t="shared" si="4"/>
        <v>-33.213452326602365</v>
      </c>
    </row>
    <row r="57" spans="5:22">
      <c r="E57">
        <f t="shared" si="5"/>
        <v>23</v>
      </c>
      <c r="F57">
        <f t="shared" si="0"/>
        <v>-20.496196542622183</v>
      </c>
      <c r="I57">
        <f t="shared" si="6"/>
        <v>11.5</v>
      </c>
      <c r="J57">
        <f t="shared" si="1"/>
        <v>-8.4784113129554903</v>
      </c>
      <c r="M57">
        <f t="shared" si="7"/>
        <v>11.5</v>
      </c>
      <c r="N57">
        <f t="shared" si="2"/>
        <v>-32.742582430057347</v>
      </c>
      <c r="Q57">
        <f t="shared" si="8"/>
        <v>11.5</v>
      </c>
      <c r="R57">
        <f t="shared" si="3"/>
        <v>-30.427009799640143</v>
      </c>
      <c r="U57">
        <f t="shared" si="9"/>
        <v>11.5</v>
      </c>
      <c r="V57">
        <f t="shared" si="4"/>
        <v>-34.340113857350417</v>
      </c>
    </row>
    <row r="58" spans="5:22">
      <c r="E58">
        <f t="shared" si="5"/>
        <v>23.5</v>
      </c>
      <c r="F58">
        <f t="shared" si="0"/>
        <v>-21.171413282004639</v>
      </c>
      <c r="I58">
        <f t="shared" si="6"/>
        <v>11.75</v>
      </c>
      <c r="J58">
        <f t="shared" si="1"/>
        <v>-9.232901345377897</v>
      </c>
      <c r="M58">
        <f t="shared" si="7"/>
        <v>11.75</v>
      </c>
      <c r="N58">
        <f t="shared" si="2"/>
        <v>-33.853776634449162</v>
      </c>
      <c r="Q58">
        <f t="shared" si="8"/>
        <v>11.75</v>
      </c>
      <c r="R58">
        <f t="shared" si="3"/>
        <v>-31.504163095987675</v>
      </c>
      <c r="U58">
        <f t="shared" si="9"/>
        <v>11.75</v>
      </c>
      <c r="V58">
        <f t="shared" si="4"/>
        <v>-35.474793146899998</v>
      </c>
    </row>
    <row r="59" spans="5:22">
      <c r="E59">
        <f t="shared" si="5"/>
        <v>24</v>
      </c>
      <c r="F59">
        <f t="shared" si="0"/>
        <v>-21.848124229655568</v>
      </c>
      <c r="I59">
        <f t="shared" si="6"/>
        <v>12</v>
      </c>
      <c r="J59">
        <f t="shared" si="1"/>
        <v>-9.9924942947469226</v>
      </c>
      <c r="M59">
        <f t="shared" si="7"/>
        <v>12</v>
      </c>
      <c r="N59">
        <f t="shared" si="2"/>
        <v>-34.972486288340512</v>
      </c>
      <c r="Q59">
        <f t="shared" si="8"/>
        <v>12</v>
      </c>
      <c r="R59">
        <f t="shared" si="3"/>
        <v>-32.588601609599628</v>
      </c>
      <c r="U59">
        <f t="shared" si="9"/>
        <v>12</v>
      </c>
      <c r="V59">
        <f t="shared" si="4"/>
        <v>-36.617146724944853</v>
      </c>
    </row>
    <row r="60" spans="5:22">
      <c r="E60">
        <f t="shared" si="5"/>
        <v>24.5</v>
      </c>
      <c r="F60">
        <f t="shared" si="0"/>
        <v>-22.526246972502275</v>
      </c>
      <c r="I60">
        <f t="shared" si="6"/>
        <v>12.25</v>
      </c>
      <c r="J60">
        <f t="shared" si="1"/>
        <v>-10.756973219102893</v>
      </c>
      <c r="M60">
        <f t="shared" si="7"/>
        <v>12.25</v>
      </c>
      <c r="N60">
        <f t="shared" si="2"/>
        <v>-36.098391884994513</v>
      </c>
      <c r="Q60">
        <f t="shared" si="8"/>
        <v>12.25</v>
      </c>
      <c r="R60">
        <f t="shared" si="3"/>
        <v>-33.680015621676631</v>
      </c>
      <c r="U60">
        <f t="shared" si="9"/>
        <v>12.25</v>
      </c>
      <c r="V60">
        <f t="shared" si="4"/>
        <v>-37.766848331974451</v>
      </c>
    </row>
    <row r="61" spans="5:22">
      <c r="E61">
        <f t="shared" si="5"/>
        <v>25</v>
      </c>
      <c r="F61">
        <f t="shared" si="0"/>
        <v>-23.205704894806367</v>
      </c>
      <c r="I61">
        <f t="shared" si="6"/>
        <v>12.5</v>
      </c>
      <c r="J61">
        <f t="shared" si="1"/>
        <v>-11.52613202067983</v>
      </c>
      <c r="M61">
        <f t="shared" si="7"/>
        <v>12.5</v>
      </c>
      <c r="N61">
        <f t="shared" si="2"/>
        <v>-37.231189888733731</v>
      </c>
      <c r="Q61">
        <f t="shared" si="8"/>
        <v>12.5</v>
      </c>
      <c r="R61">
        <f t="shared" si="3"/>
        <v>-34.778110895212961</v>
      </c>
      <c r="U61">
        <f t="shared" si="9"/>
        <v>12.5</v>
      </c>
      <c r="V61">
        <f t="shared" si="4"/>
        <v>-38.92358801708604</v>
      </c>
    </row>
    <row r="62" spans="5:22">
      <c r="E62">
        <f t="shared" si="5"/>
        <v>25.5</v>
      </c>
      <c r="F62">
        <f t="shared" si="0"/>
        <v>-23.88642669079109</v>
      </c>
      <c r="I62">
        <f t="shared" si="6"/>
        <v>12.75</v>
      </c>
      <c r="J62">
        <f t="shared" si="1"/>
        <v>-12.299774873187069</v>
      </c>
      <c r="M62">
        <f t="shared" si="7"/>
        <v>12.75</v>
      </c>
      <c r="N62">
        <f t="shared" si="2"/>
        <v>-38.370591891454829</v>
      </c>
      <c r="Q62">
        <f t="shared" si="8"/>
        <v>12.75</v>
      </c>
      <c r="R62">
        <f t="shared" si="3"/>
        <v>-35.88260785735087</v>
      </c>
      <c r="U62">
        <f t="shared" si="9"/>
        <v>12.75</v>
      </c>
      <c r="V62">
        <f t="shared" si="4"/>
        <v>-40.087071276672106</v>
      </c>
    </row>
    <row r="63" spans="5:22">
      <c r="E63">
        <f t="shared" si="5"/>
        <v>26</v>
      </c>
      <c r="F63">
        <f t="shared" si="0"/>
        <v>-24.568345924203214</v>
      </c>
      <c r="I63">
        <f t="shared" si="6"/>
        <v>13</v>
      </c>
      <c r="J63">
        <f t="shared" si="1"/>
        <v>-13.077715676064329</v>
      </c>
      <c r="M63">
        <f t="shared" si="7"/>
        <v>13</v>
      </c>
      <c r="N63">
        <f t="shared" si="2"/>
        <v>-39.516323808868897</v>
      </c>
      <c r="Q63">
        <f t="shared" si="8"/>
        <v>13</v>
      </c>
      <c r="R63">
        <f t="shared" si="3"/>
        <v>-36.993240820243805</v>
      </c>
      <c r="U63">
        <f t="shared" si="9"/>
        <v>13</v>
      </c>
      <c r="V63">
        <f t="shared" si="4"/>
        <v>-41.257018233673399</v>
      </c>
    </row>
    <row r="64" spans="5:22">
      <c r="E64">
        <f t="shared" si="5"/>
        <v>26.5</v>
      </c>
      <c r="F64">
        <f t="shared" si="0"/>
        <v>-25.251400629790641</v>
      </c>
      <c r="I64">
        <f t="shared" si="6"/>
        <v>13.25</v>
      </c>
      <c r="J64">
        <f t="shared" si="1"/>
        <v>-13.85977753528787</v>
      </c>
      <c r="M64">
        <f t="shared" si="7"/>
        <v>13.25</v>
      </c>
      <c r="N64">
        <f t="shared" si="2"/>
        <v>-40.668125115845683</v>
      </c>
      <c r="Q64">
        <f t="shared" si="8"/>
        <v>13.25</v>
      </c>
      <c r="R64">
        <f t="shared" si="3"/>
        <v>-38.10975723982547</v>
      </c>
      <c r="U64">
        <f t="shared" si="9"/>
        <v>13.25</v>
      </c>
      <c r="V64">
        <f t="shared" si="4"/>
        <v>-42.433162856762038</v>
      </c>
    </row>
    <row r="65" spans="5:22">
      <c r="E65">
        <f t="shared" si="5"/>
        <v>27</v>
      </c>
      <c r="F65">
        <f t="shared" si="0"/>
        <v>-25.935532952258097</v>
      </c>
      <c r="I65">
        <f t="shared" si="6"/>
        <v>13.5</v>
      </c>
      <c r="J65">
        <f t="shared" si="1"/>
        <v>-14.645792270135388</v>
      </c>
      <c r="M65">
        <f t="shared" si="7"/>
        <v>13.5</v>
      </c>
      <c r="N65">
        <f t="shared" si="2"/>
        <v>-41.825748119989157</v>
      </c>
      <c r="Q65">
        <f t="shared" si="8"/>
        <v>13.5</v>
      </c>
      <c r="R65">
        <f t="shared" si="3"/>
        <v>-39.231917011639027</v>
      </c>
      <c r="U65">
        <f t="shared" si="9"/>
        <v>13.5</v>
      </c>
      <c r="V65">
        <f t="shared" si="4"/>
        <v>-43.61525221856418</v>
      </c>
    </row>
    <row r="66" spans="5:22">
      <c r="E66">
        <f t="shared" si="5"/>
        <v>27.5</v>
      </c>
      <c r="F66">
        <f t="shared" si="0"/>
        <v>-26.620688818772404</v>
      </c>
      <c r="I66">
        <f t="shared" si="6"/>
        <v>13.75</v>
      </c>
      <c r="J66">
        <f t="shared" si="1"/>
        <v>-15.435599945187439</v>
      </c>
      <c r="M66">
        <f t="shared" si="7"/>
        <v>13.75</v>
      </c>
      <c r="N66">
        <f t="shared" si="2"/>
        <v>-42.988957272380802</v>
      </c>
      <c r="Q66">
        <f t="shared" si="8"/>
        <v>13.75</v>
      </c>
      <c r="R66">
        <f t="shared" si="3"/>
        <v>-40.359491802695516</v>
      </c>
      <c r="U66">
        <f t="shared" si="9"/>
        <v>13.75</v>
      </c>
      <c r="V66">
        <f t="shared" si="4"/>
        <v>-44.803045791835849</v>
      </c>
    </row>
    <row r="67" spans="5:22">
      <c r="E67">
        <f t="shared" si="5"/>
        <v>28</v>
      </c>
      <c r="F67">
        <f t="shared" si="0"/>
        <v>-27.30681764153697</v>
      </c>
      <c r="I67">
        <f t="shared" si="6"/>
        <v>14</v>
      </c>
      <c r="J67">
        <f t="shared" si="1"/>
        <v>-16.229048426745972</v>
      </c>
      <c r="M67">
        <f t="shared" si="7"/>
        <v>14</v>
      </c>
      <c r="N67">
        <f t="shared" si="2"/>
        <v>-44.157528514283854</v>
      </c>
      <c r="Q67">
        <f t="shared" si="8"/>
        <v>14</v>
      </c>
      <c r="R67">
        <f t="shared" si="3"/>
        <v>-41.492264418191418</v>
      </c>
      <c r="U67">
        <f t="shared" si="9"/>
        <v>14</v>
      </c>
      <c r="V67">
        <f t="shared" si="4"/>
        <v>-45.996314782359747</v>
      </c>
    </row>
    <row r="68" spans="5:22">
      <c r="E68">
        <f t="shared" si="5"/>
        <v>28.5</v>
      </c>
      <c r="F68">
        <f t="shared" si="0"/>
        <v>-27.993872047348315</v>
      </c>
      <c r="I68">
        <f t="shared" si="6"/>
        <v>14.25</v>
      </c>
      <c r="J68">
        <f t="shared" si="1"/>
        <v>-17.02599296278153</v>
      </c>
      <c r="M68">
        <f t="shared" si="7"/>
        <v>14.25</v>
      </c>
      <c r="N68">
        <f t="shared" si="2"/>
        <v>-45.331248658499952</v>
      </c>
      <c r="Q68">
        <f t="shared" si="8"/>
        <v>14.25</v>
      </c>
      <c r="R68">
        <f t="shared" si="3"/>
        <v>-42.630028201817197</v>
      </c>
      <c r="U68">
        <f t="shared" si="9"/>
        <v>14.25</v>
      </c>
      <c r="V68">
        <f t="shared" si="4"/>
        <v>-47.194841497226903</v>
      </c>
    </row>
    <row r="69" spans="5:22">
      <c r="E69">
        <f t="shared" si="5"/>
        <v>29</v>
      </c>
      <c r="F69">
        <f t="shared" si="0"/>
        <v>-28.681807631393699</v>
      </c>
      <c r="I69">
        <f t="shared" si="6"/>
        <v>14.5</v>
      </c>
      <c r="J69">
        <f t="shared" si="1"/>
        <v>-17.82629578547386</v>
      </c>
      <c r="M69">
        <f t="shared" si="7"/>
        <v>14.5</v>
      </c>
      <c r="N69">
        <f t="shared" si="2"/>
        <v>-46.5099148040008</v>
      </c>
      <c r="Q69">
        <f t="shared" si="8"/>
        <v>14.5</v>
      </c>
      <c r="R69">
        <f t="shared" si="3"/>
        <v>-43.772586468321443</v>
      </c>
      <c r="U69">
        <f t="shared" si="9"/>
        <v>14.5</v>
      </c>
      <c r="V69">
        <f t="shared" si="4"/>
        <v>-48.398418747096599</v>
      </c>
    </row>
    <row r="70" spans="5:22">
      <c r="E70">
        <f t="shared" si="5"/>
        <v>29.5</v>
      </c>
      <c r="F70">
        <f t="shared" si="0"/>
        <v>-29.370582732853347</v>
      </c>
      <c r="I70">
        <f t="shared" si="6"/>
        <v>14.75</v>
      </c>
      <c r="J70">
        <f t="shared" si="1"/>
        <v>-18.629825735383346</v>
      </c>
      <c r="M70">
        <f t="shared" si="7"/>
        <v>14.75</v>
      </c>
      <c r="N70">
        <f t="shared" si="2"/>
        <v>-47.69333378241717</v>
      </c>
      <c r="Q70">
        <f t="shared" si="8"/>
        <v>14.75</v>
      </c>
      <c r="R70">
        <f t="shared" si="3"/>
        <v>-44.919751966956419</v>
      </c>
      <c r="U70">
        <f t="shared" si="9"/>
        <v>14.75</v>
      </c>
      <c r="V70">
        <f t="shared" si="4"/>
        <v>-49.606849280986872</v>
      </c>
    </row>
    <row r="71" spans="5:22">
      <c r="E71">
        <f t="shared" si="5"/>
        <v>30</v>
      </c>
      <c r="F71">
        <f t="shared" si="0"/>
        <v>-30.060158230139105</v>
      </c>
      <c r="I71">
        <f t="shared" si="6"/>
        <v>15</v>
      </c>
      <c r="J71">
        <f t="shared" si="1"/>
        <v>-19.436457906277916</v>
      </c>
      <c r="M71">
        <f t="shared" si="7"/>
        <v>15</v>
      </c>
      <c r="N71">
        <f t="shared" si="2"/>
        <v>-48.881321634948833</v>
      </c>
      <c r="Q71">
        <f t="shared" si="8"/>
        <v>15</v>
      </c>
      <c r="R71">
        <f t="shared" si="3"/>
        <v>-46.07134637441257</v>
      </c>
      <c r="U71">
        <f t="shared" si="9"/>
        <v>15</v>
      </c>
      <c r="V71">
        <f t="shared" si="4"/>
        <v>-50.81994525212896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small_deform3_inner_edge</vt:lpstr>
      <vt:lpstr>small_deform3_lode_zero</vt:lpstr>
      <vt:lpstr>small_deform3_native</vt:lpstr>
      <vt:lpstr>small_deform3_outer_tip</vt:lpstr>
      <vt:lpstr>small_deform3_inner_tip</vt:lpstr>
      <vt:lpstr>expected</vt:lpstr>
      <vt:lpstr>Chart1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Andy Wilkins</cp:lastModifiedBy>
  <dcterms:created xsi:type="dcterms:W3CDTF">2014-08-11T01:47:35Z</dcterms:created>
  <dcterms:modified xsi:type="dcterms:W3CDTF">2016-03-21T07:27:14Z</dcterms:modified>
</cp:coreProperties>
</file>