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360" windowHeight="7755"/>
  </bookViews>
  <sheets>
    <sheet name="SampleActuarialModel1" sheetId="1" r:id="rId1"/>
  </sheets>
  <definedNames>
    <definedName name="MortalityTable2">SampleActuarialModel1!$M$7:$N$117</definedName>
    <definedName name="PolicyData">SampleActuarialModel1!$A$7:$F$18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R7" i="1"/>
  <c r="F3" i="1" l="1"/>
  <c r="D3" i="1"/>
  <c r="C3" i="1"/>
  <c r="B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J8" i="1"/>
  <c r="S7" i="1" s="1"/>
  <c r="Q8" i="1"/>
  <c r="R8" i="1" s="1"/>
  <c r="P7" i="1"/>
  <c r="P6" i="1"/>
  <c r="S8" i="1" l="1"/>
  <c r="T8" i="1"/>
  <c r="T7" i="1"/>
  <c r="Q9" i="1" l="1"/>
  <c r="R9" i="1" s="1"/>
  <c r="T9" i="1" l="1"/>
  <c r="S9" i="1"/>
  <c r="Q10" i="1" l="1"/>
  <c r="R10" i="1" s="1"/>
  <c r="T10" i="1" l="1"/>
  <c r="S10" i="1"/>
  <c r="Q11" i="1" l="1"/>
  <c r="R11" i="1" s="1"/>
  <c r="S11" i="1" l="1"/>
  <c r="T11" i="1"/>
  <c r="Q12" i="1" l="1"/>
  <c r="R12" i="1" s="1"/>
  <c r="Q13" i="1" l="1"/>
  <c r="R13" i="1" s="1"/>
  <c r="S12" i="1"/>
  <c r="T12" i="1" l="1"/>
  <c r="S13" i="1"/>
  <c r="T13" i="1"/>
  <c r="Q14" i="1" l="1"/>
  <c r="R14" i="1" s="1"/>
  <c r="S14" i="1" l="1"/>
  <c r="T14" i="1"/>
  <c r="Q15" i="1" l="1"/>
  <c r="R15" i="1" s="1"/>
  <c r="T15" i="1" l="1"/>
  <c r="S15" i="1"/>
  <c r="Q16" i="1" l="1"/>
  <c r="R16" i="1" s="1"/>
  <c r="S16" i="1" l="1"/>
  <c r="T16" i="1"/>
  <c r="Q17" i="1" l="1"/>
  <c r="R17" i="1" s="1"/>
  <c r="S17" i="1" l="1"/>
  <c r="T17" i="1"/>
  <c r="Q18" i="1" l="1"/>
  <c r="R18" i="1" s="1"/>
  <c r="S18" i="1" l="1"/>
  <c r="T18" i="1"/>
  <c r="Q19" i="1" l="1"/>
  <c r="R19" i="1" s="1"/>
  <c r="T19" i="1" l="1"/>
  <c r="S19" i="1"/>
  <c r="Q20" i="1" l="1"/>
  <c r="R20" i="1" s="1"/>
  <c r="T20" i="1" l="1"/>
  <c r="S20" i="1"/>
  <c r="Q21" i="1" l="1"/>
  <c r="R21" i="1" s="1"/>
  <c r="T21" i="1" l="1"/>
  <c r="S21" i="1"/>
  <c r="Q22" i="1" l="1"/>
  <c r="R22" i="1" s="1"/>
  <c r="S22" i="1" l="1"/>
  <c r="T22" i="1"/>
  <c r="Q23" i="1" l="1"/>
  <c r="R23" i="1" s="1"/>
  <c r="Q24" i="1" l="1"/>
  <c r="R24" i="1" s="1"/>
  <c r="S23" i="1"/>
  <c r="T23" i="1" l="1"/>
  <c r="S24" i="1"/>
  <c r="T24" i="1"/>
  <c r="Q25" i="1" l="1"/>
  <c r="R25" i="1" s="1"/>
  <c r="T25" i="1" l="1"/>
  <c r="S25" i="1"/>
  <c r="Q26" i="1" l="1"/>
  <c r="R26" i="1" s="1"/>
  <c r="Q27" i="1" l="1"/>
  <c r="R27" i="1" s="1"/>
  <c r="S26" i="1"/>
  <c r="T26" i="1" l="1"/>
  <c r="S27" i="1"/>
  <c r="T27" i="1"/>
  <c r="Q28" i="1" l="1"/>
  <c r="R28" i="1" s="1"/>
  <c r="T28" i="1" l="1"/>
  <c r="S28" i="1"/>
  <c r="Q29" i="1" l="1"/>
  <c r="R29" i="1" s="1"/>
  <c r="Q30" i="1" l="1"/>
  <c r="R30" i="1" s="1"/>
  <c r="S29" i="1"/>
  <c r="T29" i="1" l="1"/>
  <c r="S30" i="1"/>
  <c r="T30" i="1"/>
  <c r="Q31" i="1" l="1"/>
  <c r="R31" i="1" s="1"/>
  <c r="S31" i="1" l="1"/>
  <c r="T31" i="1"/>
  <c r="Q32" i="1" l="1"/>
  <c r="R32" i="1" s="1"/>
  <c r="S32" i="1" l="1"/>
  <c r="T32" i="1"/>
  <c r="Q33" i="1" l="1"/>
  <c r="R33" i="1" s="1"/>
  <c r="T33" i="1" l="1"/>
  <c r="S33" i="1"/>
  <c r="Q34" i="1" l="1"/>
  <c r="R34" i="1" s="1"/>
  <c r="S34" i="1" l="1"/>
  <c r="T34" i="1"/>
  <c r="Q35" i="1" l="1"/>
  <c r="R35" i="1" s="1"/>
  <c r="S35" i="1" l="1"/>
  <c r="T35" i="1"/>
  <c r="Q36" i="1" l="1"/>
  <c r="R36" i="1" s="1"/>
  <c r="T36" i="1" l="1"/>
  <c r="S36" i="1"/>
  <c r="Q37" i="1" l="1"/>
  <c r="R37" i="1" s="1"/>
  <c r="T37" i="1" l="1"/>
  <c r="S37" i="1"/>
  <c r="Q38" i="1" l="1"/>
  <c r="R38" i="1" s="1"/>
  <c r="Q39" i="1" l="1"/>
  <c r="R39" i="1" s="1"/>
  <c r="S38" i="1"/>
  <c r="T38" i="1" l="1"/>
  <c r="T39" i="1"/>
  <c r="S39" i="1"/>
  <c r="Q40" i="1" l="1"/>
  <c r="R40" i="1" s="1"/>
  <c r="Q41" i="1" l="1"/>
  <c r="R41" i="1" s="1"/>
  <c r="S40" i="1"/>
  <c r="T41" i="1" l="1"/>
  <c r="T40" i="1"/>
  <c r="S41" i="1"/>
  <c r="Q42" i="1" l="1"/>
  <c r="S42" i="1"/>
  <c r="R42" i="1" l="1"/>
  <c r="T42" i="1" s="1"/>
  <c r="Q43" i="1" l="1"/>
  <c r="R43" i="1" s="1"/>
  <c r="S43" i="1"/>
  <c r="T43" i="1"/>
  <c r="Q44" i="1" l="1"/>
  <c r="R44" i="1" s="1"/>
  <c r="S44" i="1" l="1"/>
  <c r="T44" i="1"/>
  <c r="Q45" i="1" l="1"/>
  <c r="R45" i="1" s="1"/>
  <c r="T45" i="1" l="1"/>
  <c r="S45" i="1"/>
  <c r="Q46" i="1" l="1"/>
  <c r="R46" i="1" s="1"/>
  <c r="T46" i="1" l="1"/>
  <c r="S46" i="1"/>
  <c r="Q47" i="1" l="1"/>
  <c r="R47" i="1" s="1"/>
  <c r="S47" i="1" l="1"/>
  <c r="T47" i="1"/>
  <c r="Q48" i="1" l="1"/>
  <c r="R48" i="1" s="1"/>
  <c r="S48" i="1" l="1"/>
  <c r="T48" i="1"/>
  <c r="Q49" i="1" l="1"/>
  <c r="R49" i="1" s="1"/>
  <c r="T49" i="1" l="1"/>
  <c r="S49" i="1"/>
  <c r="Q50" i="1" l="1"/>
  <c r="R50" i="1" s="1"/>
  <c r="T50" i="1" l="1"/>
  <c r="S50" i="1"/>
  <c r="Q51" i="1" l="1"/>
  <c r="R51" i="1" s="1"/>
  <c r="S51" i="1" l="1"/>
  <c r="T51" i="1"/>
  <c r="Q52" i="1" l="1"/>
  <c r="R52" i="1" s="1"/>
  <c r="S52" i="1" l="1"/>
  <c r="T52" i="1"/>
  <c r="Q53" i="1" l="1"/>
  <c r="R53" i="1" s="1"/>
  <c r="T53" i="1" l="1"/>
  <c r="S53" i="1"/>
  <c r="Q54" i="1" l="1"/>
  <c r="R54" i="1" s="1"/>
  <c r="T54" i="1" l="1"/>
  <c r="S54" i="1"/>
  <c r="Q55" i="1" l="1"/>
  <c r="R55" i="1" s="1"/>
  <c r="S55" i="1" l="1"/>
  <c r="T55" i="1"/>
  <c r="Q56" i="1" l="1"/>
  <c r="R56" i="1" s="1"/>
  <c r="S56" i="1" l="1"/>
  <c r="T56" i="1"/>
  <c r="Q57" i="1" l="1"/>
  <c r="R57" i="1" s="1"/>
  <c r="T57" i="1" l="1"/>
  <c r="S57" i="1"/>
  <c r="Q58" i="1" l="1"/>
  <c r="R58" i="1" s="1"/>
  <c r="T58" i="1" l="1"/>
  <c r="S58" i="1"/>
  <c r="Q59" i="1" l="1"/>
  <c r="R59" i="1" s="1"/>
  <c r="S59" i="1" l="1"/>
  <c r="T59" i="1"/>
  <c r="Q60" i="1" l="1"/>
  <c r="R60" i="1" s="1"/>
  <c r="S60" i="1" l="1"/>
  <c r="T60" i="1"/>
  <c r="Q61" i="1" l="1"/>
  <c r="R61" i="1" s="1"/>
  <c r="T61" i="1" l="1"/>
  <c r="S61" i="1"/>
  <c r="Q62" i="1" l="1"/>
  <c r="R62" i="1" s="1"/>
  <c r="S62" i="1" l="1"/>
  <c r="T62" i="1"/>
  <c r="Q63" i="1" l="1"/>
  <c r="S63" i="1"/>
  <c r="R63" i="1" l="1"/>
  <c r="T63" i="1" s="1"/>
  <c r="Q64" i="1" l="1"/>
  <c r="R64" i="1" s="1"/>
  <c r="S64" i="1"/>
  <c r="T64" i="1" l="1"/>
  <c r="Q65" i="1"/>
  <c r="R65" i="1" s="1"/>
  <c r="S65" i="1" l="1"/>
  <c r="T65" i="1"/>
  <c r="Q66" i="1" l="1"/>
  <c r="R66" i="1" s="1"/>
  <c r="T66" i="1" l="1"/>
  <c r="S66" i="1"/>
  <c r="Q67" i="1" l="1"/>
  <c r="R67" i="1" s="1"/>
  <c r="S67" i="1" l="1"/>
  <c r="T67" i="1"/>
  <c r="Q68" i="1" l="1"/>
  <c r="R68" i="1" s="1"/>
  <c r="T68" i="1" l="1"/>
  <c r="S68" i="1"/>
  <c r="Q69" i="1" l="1"/>
  <c r="R69" i="1" s="1"/>
  <c r="T69" i="1" l="1"/>
  <c r="S69" i="1"/>
  <c r="Q70" i="1" l="1"/>
  <c r="R70" i="1" s="1"/>
  <c r="T70" i="1" l="1"/>
  <c r="S70" i="1"/>
  <c r="Q71" i="1" l="1"/>
  <c r="R71" i="1" s="1"/>
  <c r="S71" i="1" l="1"/>
  <c r="T71" i="1"/>
  <c r="Q72" i="1" l="1"/>
  <c r="R72" i="1" s="1"/>
  <c r="T72" i="1" l="1"/>
  <c r="S72" i="1"/>
  <c r="Q73" i="1" l="1"/>
  <c r="R73" i="1" s="1"/>
  <c r="T73" i="1" l="1"/>
  <c r="S73" i="1"/>
  <c r="Q74" i="1" l="1"/>
  <c r="R74" i="1" s="1"/>
  <c r="S74" i="1" l="1"/>
  <c r="T74" i="1"/>
  <c r="Q75" i="1" l="1"/>
  <c r="R75" i="1" s="1"/>
  <c r="S75" i="1" l="1"/>
  <c r="T75" i="1"/>
  <c r="Q76" i="1" l="1"/>
  <c r="R76" i="1" s="1"/>
  <c r="T76" i="1" l="1"/>
  <c r="S76" i="1"/>
  <c r="Q77" i="1" l="1"/>
  <c r="R77" i="1" s="1"/>
  <c r="T77" i="1" l="1"/>
  <c r="S77" i="1"/>
  <c r="Q78" i="1" l="1"/>
  <c r="R78" i="1" s="1"/>
  <c r="T78" i="1" l="1"/>
  <c r="S78" i="1"/>
  <c r="Q79" i="1" l="1"/>
  <c r="R79" i="1" s="1"/>
  <c r="S79" i="1" l="1"/>
  <c r="T79" i="1"/>
  <c r="Q80" i="1" l="1"/>
  <c r="R80" i="1" s="1"/>
  <c r="S80" i="1" l="1"/>
  <c r="T80" i="1"/>
  <c r="Q81" i="1"/>
  <c r="R81" i="1" s="1"/>
  <c r="S81" i="1" l="1"/>
  <c r="T81" i="1"/>
  <c r="Q82" i="1" l="1"/>
  <c r="R82" i="1" s="1"/>
  <c r="T82" i="1" l="1"/>
  <c r="S82" i="1"/>
  <c r="Q83" i="1" l="1"/>
  <c r="R83" i="1" s="1"/>
  <c r="T83" i="1" l="1"/>
  <c r="S83" i="1"/>
  <c r="Q84" i="1" l="1"/>
  <c r="R84" i="1" s="1"/>
  <c r="S84" i="1" l="1"/>
  <c r="T84" i="1"/>
  <c r="Q85" i="1" l="1"/>
  <c r="R85" i="1" s="1"/>
  <c r="S85" i="1" l="1"/>
  <c r="T85" i="1"/>
  <c r="Q86" i="1" l="1"/>
  <c r="R86" i="1" s="1"/>
  <c r="S86" i="1" l="1"/>
  <c r="T86" i="1"/>
  <c r="Q87" i="1"/>
  <c r="R87" i="1" s="1"/>
  <c r="S87" i="1" l="1"/>
  <c r="T87" i="1" l="1"/>
  <c r="Q88" i="1"/>
  <c r="R88" i="1" s="1"/>
  <c r="S88" i="1" l="1"/>
  <c r="T88" i="1" l="1"/>
  <c r="Q89" i="1"/>
  <c r="R89" i="1" s="1"/>
  <c r="S89" i="1" l="1"/>
  <c r="T89" i="1" l="1"/>
  <c r="Q90" i="1"/>
  <c r="R90" i="1" s="1"/>
  <c r="S90" i="1" l="1"/>
  <c r="T90" i="1" l="1"/>
  <c r="Q91" i="1"/>
  <c r="R91" i="1" s="1"/>
  <c r="S91" i="1" l="1"/>
  <c r="T91" i="1" l="1"/>
  <c r="Q92" i="1"/>
  <c r="R92" i="1" s="1"/>
  <c r="S92" i="1" l="1"/>
  <c r="T92" i="1" l="1"/>
  <c r="Q93" i="1"/>
  <c r="R93" i="1" s="1"/>
  <c r="S93" i="1" l="1"/>
  <c r="T93" i="1" l="1"/>
  <c r="Q94" i="1"/>
  <c r="R94" i="1" s="1"/>
  <c r="S94" i="1" l="1"/>
  <c r="T94" i="1" l="1"/>
  <c r="Q95" i="1"/>
  <c r="R95" i="1" s="1"/>
  <c r="S95" i="1" l="1"/>
  <c r="T95" i="1" l="1"/>
  <c r="Q96" i="1"/>
  <c r="R96" i="1" s="1"/>
  <c r="S96" i="1" l="1"/>
  <c r="T96" i="1" l="1"/>
  <c r="Q97" i="1"/>
  <c r="R97" i="1" s="1"/>
  <c r="S97" i="1" l="1"/>
  <c r="T97" i="1" l="1"/>
  <c r="Q98" i="1"/>
  <c r="R98" i="1" s="1"/>
  <c r="S98" i="1" l="1"/>
  <c r="T98" i="1" l="1"/>
  <c r="Q99" i="1"/>
  <c r="R99" i="1" s="1"/>
  <c r="S99" i="1" l="1"/>
  <c r="T99" i="1" l="1"/>
  <c r="Q100" i="1"/>
  <c r="R100" i="1" s="1"/>
  <c r="S100" i="1" l="1"/>
  <c r="T100" i="1" l="1"/>
  <c r="Q101" i="1"/>
  <c r="R101" i="1" s="1"/>
  <c r="S101" i="1" l="1"/>
  <c r="T101" i="1" l="1"/>
  <c r="Q102" i="1"/>
  <c r="R102" i="1" s="1"/>
  <c r="S102" i="1" l="1"/>
  <c r="T102" i="1" l="1"/>
  <c r="Q103" i="1"/>
  <c r="R103" i="1" s="1"/>
  <c r="S103" i="1" l="1"/>
  <c r="T103" i="1" l="1"/>
  <c r="Q104" i="1"/>
  <c r="R104" i="1" s="1"/>
  <c r="S104" i="1" l="1"/>
  <c r="T104" i="1" l="1"/>
  <c r="Q105" i="1"/>
  <c r="R105" i="1" s="1"/>
  <c r="S105" i="1" l="1"/>
  <c r="T105" i="1" l="1"/>
  <c r="Q106" i="1"/>
  <c r="R106" i="1" s="1"/>
  <c r="S106" i="1" l="1"/>
  <c r="T106" i="1" l="1"/>
  <c r="Q107" i="1"/>
  <c r="R107" i="1" s="1"/>
  <c r="S107" i="1" l="1"/>
  <c r="T107" i="1" l="1"/>
  <c r="Q108" i="1"/>
  <c r="R108" i="1" s="1"/>
  <c r="S108" i="1" l="1"/>
  <c r="T108" i="1" l="1"/>
  <c r="Q109" i="1"/>
  <c r="R109" i="1" s="1"/>
  <c r="S109" i="1" l="1"/>
  <c r="T109" i="1" l="1"/>
  <c r="Q110" i="1"/>
  <c r="R110" i="1" s="1"/>
  <c r="S110" i="1" l="1"/>
  <c r="T110" i="1" l="1"/>
  <c r="Q111" i="1"/>
  <c r="R111" i="1" s="1"/>
  <c r="S111" i="1" l="1"/>
  <c r="T111" i="1" l="1"/>
  <c r="Q112" i="1"/>
  <c r="R112" i="1" s="1"/>
  <c r="S112" i="1" l="1"/>
  <c r="T112" i="1" l="1"/>
  <c r="Q113" i="1"/>
  <c r="R113" i="1" s="1"/>
  <c r="S113" i="1" l="1"/>
  <c r="T113" i="1" l="1"/>
  <c r="Q114" i="1"/>
  <c r="R114" i="1" s="1"/>
  <c r="S114" i="1" l="1"/>
  <c r="T114" i="1" l="1"/>
  <c r="Q115" i="1"/>
  <c r="R115" i="1" s="1"/>
  <c r="S115" i="1" l="1"/>
  <c r="T115" i="1" l="1"/>
  <c r="Q116" i="1"/>
  <c r="R116" i="1" s="1"/>
  <c r="S116" i="1" l="1"/>
  <c r="T116" i="1" l="1"/>
  <c r="Q117" i="1"/>
  <c r="R117" i="1" s="1"/>
  <c r="S117" i="1" l="1"/>
  <c r="T117" i="1"/>
  <c r="V9" i="1" l="1"/>
  <c r="V13" i="1"/>
  <c r="V17" i="1"/>
  <c r="V23" i="1"/>
  <c r="V26" i="1"/>
  <c r="V28" i="1"/>
  <c r="V33" i="1"/>
  <c r="V37" i="1"/>
  <c r="V41" i="1"/>
  <c r="V45" i="1"/>
  <c r="V49" i="1"/>
  <c r="V53" i="1"/>
  <c r="V57" i="1"/>
  <c r="V60" i="1"/>
  <c r="V65" i="1"/>
  <c r="V69" i="1"/>
  <c r="V73" i="1"/>
  <c r="V77" i="1"/>
  <c r="V81" i="1"/>
  <c r="V85" i="1"/>
  <c r="V89" i="1"/>
  <c r="V93" i="1"/>
  <c r="V97" i="1"/>
  <c r="V101" i="1"/>
  <c r="V105" i="1"/>
  <c r="V109" i="1"/>
  <c r="V116" i="1"/>
  <c r="V117" i="1"/>
  <c r="V11" i="1"/>
  <c r="V14" i="1"/>
  <c r="V10" i="1"/>
  <c r="V18" i="1"/>
  <c r="V22" i="1"/>
  <c r="V27" i="1"/>
  <c r="V34" i="1"/>
  <c r="V38" i="1"/>
  <c r="V44" i="1"/>
  <c r="V50" i="1"/>
  <c r="V55" i="1"/>
  <c r="V62" i="1"/>
  <c r="V67" i="1"/>
  <c r="V71" i="1"/>
  <c r="V76" i="1"/>
  <c r="V82" i="1"/>
  <c r="V87" i="1"/>
  <c r="V92" i="1"/>
  <c r="V98" i="1"/>
  <c r="V103" i="1"/>
  <c r="V108" i="1"/>
  <c r="V112" i="1"/>
  <c r="V12" i="1"/>
  <c r="V19" i="1"/>
  <c r="V24" i="1"/>
  <c r="V30" i="1"/>
  <c r="V35" i="1"/>
  <c r="V39" i="1"/>
  <c r="V46" i="1"/>
  <c r="V51" i="1"/>
  <c r="V56" i="1"/>
  <c r="V61" i="1"/>
  <c r="V66" i="1"/>
  <c r="V72" i="1"/>
  <c r="V78" i="1"/>
  <c r="V83" i="1"/>
  <c r="V88" i="1"/>
  <c r="V94" i="1"/>
  <c r="V99" i="1"/>
  <c r="V104" i="1"/>
  <c r="V110" i="1"/>
  <c r="V115" i="1"/>
  <c r="V7" i="1"/>
  <c r="V15" i="1"/>
  <c r="V20" i="1"/>
  <c r="V25" i="1"/>
  <c r="V31" i="1"/>
  <c r="V36" i="1"/>
  <c r="V42" i="1"/>
  <c r="V47" i="1"/>
  <c r="V52" i="1"/>
  <c r="V58" i="1"/>
  <c r="V63" i="1"/>
  <c r="V68" i="1"/>
  <c r="V74" i="1"/>
  <c r="V79" i="1"/>
  <c r="V84" i="1"/>
  <c r="V90" i="1"/>
  <c r="V95" i="1"/>
  <c r="V100" i="1"/>
  <c r="V106" i="1"/>
  <c r="V111" i="1"/>
  <c r="V113" i="1"/>
  <c r="V8" i="1"/>
  <c r="V16" i="1"/>
  <c r="V21" i="1"/>
  <c r="V29" i="1"/>
  <c r="V32" i="1"/>
  <c r="V40" i="1"/>
  <c r="V43" i="1"/>
  <c r="V48" i="1"/>
  <c r="V54" i="1"/>
  <c r="V59" i="1"/>
  <c r="V64" i="1"/>
  <c r="V70" i="1"/>
  <c r="V75" i="1"/>
  <c r="V80" i="1"/>
  <c r="V86" i="1"/>
  <c r="V91" i="1"/>
  <c r="V96" i="1"/>
  <c r="V102" i="1"/>
  <c r="V107" i="1"/>
  <c r="V114" i="1"/>
  <c r="U8" i="1"/>
  <c r="U12" i="1"/>
  <c r="U16" i="1"/>
  <c r="U20" i="1"/>
  <c r="U24" i="1"/>
  <c r="U28" i="1"/>
  <c r="U32" i="1"/>
  <c r="U37" i="1"/>
  <c r="U39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5" i="1"/>
  <c r="U113" i="1"/>
  <c r="U9" i="1"/>
  <c r="U13" i="1"/>
  <c r="U17" i="1"/>
  <c r="U22" i="1"/>
  <c r="U26" i="1"/>
  <c r="U29" i="1"/>
  <c r="U33" i="1"/>
  <c r="U36" i="1"/>
  <c r="U41" i="1"/>
  <c r="U45" i="1"/>
  <c r="U49" i="1"/>
  <c r="U53" i="1"/>
  <c r="U57" i="1"/>
  <c r="U62" i="1"/>
  <c r="U67" i="1"/>
  <c r="U69" i="1"/>
  <c r="U73" i="1"/>
  <c r="U77" i="1"/>
  <c r="U81" i="1"/>
  <c r="U85" i="1"/>
  <c r="U89" i="1"/>
  <c r="U93" i="1"/>
  <c r="U97" i="1"/>
  <c r="U101" i="1"/>
  <c r="U105" i="1"/>
  <c r="U109" i="1"/>
  <c r="U114" i="1"/>
  <c r="U10" i="1"/>
  <c r="U18" i="1"/>
  <c r="U25" i="1"/>
  <c r="U35" i="1"/>
  <c r="U42" i="1"/>
  <c r="U50" i="1"/>
  <c r="U58" i="1"/>
  <c r="U65" i="1"/>
  <c r="U74" i="1"/>
  <c r="U83" i="1"/>
  <c r="U90" i="1"/>
  <c r="U98" i="1"/>
  <c r="U106" i="1"/>
  <c r="U116" i="1"/>
  <c r="U11" i="1"/>
  <c r="U19" i="1"/>
  <c r="U27" i="1"/>
  <c r="U34" i="1"/>
  <c r="U43" i="1"/>
  <c r="U51" i="1"/>
  <c r="U59" i="1"/>
  <c r="U66" i="1"/>
  <c r="U75" i="1"/>
  <c r="U82" i="1"/>
  <c r="U91" i="1"/>
  <c r="U99" i="1"/>
  <c r="U107" i="1"/>
  <c r="U112" i="1"/>
  <c r="U117" i="1"/>
  <c r="U14" i="1"/>
  <c r="U23" i="1"/>
  <c r="U30" i="1"/>
  <c r="U38" i="1"/>
  <c r="U46" i="1"/>
  <c r="U54" i="1"/>
  <c r="U61" i="1"/>
  <c r="U70" i="1"/>
  <c r="U78" i="1"/>
  <c r="U86" i="1"/>
  <c r="U94" i="1"/>
  <c r="U102" i="1"/>
  <c r="U110" i="1"/>
  <c r="U7" i="1"/>
  <c r="U15" i="1"/>
  <c r="U21" i="1"/>
  <c r="U31" i="1"/>
  <c r="U40" i="1"/>
  <c r="U47" i="1"/>
  <c r="U55" i="1"/>
  <c r="U63" i="1"/>
  <c r="U71" i="1"/>
  <c r="U79" i="1"/>
  <c r="U87" i="1"/>
  <c r="U95" i="1"/>
  <c r="U103" i="1"/>
  <c r="U111" i="1"/>
  <c r="G3" i="1" l="1"/>
  <c r="H3" i="1"/>
  <c r="I3" i="1" l="1"/>
</calcChain>
</file>

<file path=xl/sharedStrings.xml><?xml version="1.0" encoding="utf-8"?>
<sst xmlns="http://schemas.openxmlformats.org/spreadsheetml/2006/main" count="28" uniqueCount="22">
  <si>
    <t>Age</t>
    <phoneticPr fontId="3"/>
  </si>
  <si>
    <t>Male</t>
    <phoneticPr fontId="3"/>
  </si>
  <si>
    <t>Female</t>
    <phoneticPr fontId="3"/>
  </si>
  <si>
    <t>Sex</t>
    <phoneticPr fontId="3"/>
  </si>
  <si>
    <t>Product</t>
    <phoneticPr fontId="3"/>
  </si>
  <si>
    <t>Term</t>
    <phoneticPr fontId="3"/>
  </si>
  <si>
    <t>Int Rate</t>
    <phoneticPr fontId="3"/>
  </si>
  <si>
    <t>lx</t>
    <phoneticPr fontId="3"/>
  </si>
  <si>
    <t>dx</t>
    <phoneticPr fontId="3"/>
  </si>
  <si>
    <t>Dx</t>
    <phoneticPr fontId="3"/>
  </si>
  <si>
    <t>Cx</t>
    <phoneticPr fontId="3"/>
  </si>
  <si>
    <t>Nx</t>
    <phoneticPr fontId="3"/>
  </si>
  <si>
    <t>Mx</t>
    <phoneticPr fontId="3"/>
  </si>
  <si>
    <t>ID</t>
    <phoneticPr fontId="2"/>
  </si>
  <si>
    <t>Mortality Table</t>
    <phoneticPr fontId="2"/>
  </si>
  <si>
    <t>Commutation Functions</t>
    <phoneticPr fontId="2"/>
  </si>
  <si>
    <t>ID</t>
    <phoneticPr fontId="3"/>
  </si>
  <si>
    <t>Sum Assured</t>
    <phoneticPr fontId="2"/>
  </si>
  <si>
    <t>PV Benefits</t>
    <phoneticPr fontId="2"/>
  </si>
  <si>
    <t>PV Annuity</t>
    <phoneticPr fontId="2"/>
  </si>
  <si>
    <t>Annual Net Premium</t>
    <phoneticPr fontId="2"/>
  </si>
  <si>
    <t>Policy Data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</si>
</sst>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_ ;[Red]\-#,##0.000\ "/>
  </numFmts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38" fontId="4" fillId="0" borderId="0" xfId="1" applyFont="1" applyAlignment="1"/>
    <xf numFmtId="176" fontId="4" fillId="0" borderId="0" xfId="0" applyNumberFormat="1" applyFont="1"/>
    <xf numFmtId="40" fontId="4" fillId="0" borderId="0" xfId="1" applyNumberFormat="1" applyFont="1" applyAlignment="1"/>
    <xf numFmtId="38" fontId="4" fillId="0" borderId="0" xfId="1" applyFont="1" applyAlignment="1">
      <alignment vertical="center"/>
    </xf>
    <xf numFmtId="10" fontId="4" fillId="0" borderId="0" xfId="0" applyNumberFormat="1" applyFont="1" applyAlignment="1">
      <alignment vertical="center"/>
    </xf>
    <xf numFmtId="40" fontId="4" fillId="0" borderId="0" xfId="1" applyNumberFormat="1" applyFont="1" applyAlignment="1">
      <alignment vertical="center"/>
    </xf>
    <xf numFmtId="10" fontId="4" fillId="0" borderId="0" xfId="2" applyNumberFormat="1" applyFont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7"/>
  <sheetViews>
    <sheetView tabSelected="1" workbookViewId="0">
      <selection activeCell="U11" sqref="U11"/>
    </sheetView>
  </sheetViews>
  <sheetFormatPr defaultRowHeight="14.25" x14ac:dyDescent="0.2"/>
  <cols>
    <col min="1" max="5" width="9" style="1"/>
    <col min="6" max="6" width="12.875" style="1" bestFit="1" customWidth="1"/>
    <col min="7" max="7" width="14.375" style="1" customWidth="1"/>
    <col min="8" max="8" width="13.625" style="1" customWidth="1"/>
    <col min="9" max="9" width="12.375" style="1" customWidth="1"/>
    <col min="10" max="10" width="11.5" style="1" customWidth="1"/>
    <col min="11" max="11" width="5.75" style="1" customWidth="1"/>
    <col min="12" max="16" width="9" style="1"/>
    <col min="17" max="17" width="10.5" style="1" customWidth="1"/>
    <col min="18" max="18" width="9.375" style="1" customWidth="1"/>
    <col min="19" max="19" width="10.5" style="1" customWidth="1"/>
    <col min="20" max="20" width="9.375" style="1" customWidth="1"/>
    <col min="21" max="21" width="14" style="1" customWidth="1"/>
    <col min="22" max="22" width="11" style="1" customWidth="1"/>
    <col min="23" max="16384" width="9" style="1"/>
  </cols>
  <sheetData>
    <row r="2" spans="1:22" x14ac:dyDescent="0.2">
      <c r="A2" s="2" t="s">
        <v>16</v>
      </c>
      <c r="B2" s="2" t="s">
        <v>0</v>
      </c>
      <c r="C2" s="2" t="s">
        <v>3</v>
      </c>
      <c r="D2" s="2" t="s">
        <v>4</v>
      </c>
      <c r="E2" s="2" t="s">
        <v>5</v>
      </c>
      <c r="F2" s="2" t="s">
        <v>17</v>
      </c>
      <c r="G2" s="2" t="s">
        <v>18</v>
      </c>
      <c r="H2" s="2" t="s">
        <v>19</v>
      </c>
      <c r="I2" s="2" t="s">
        <v>20</v>
      </c>
      <c r="J2" s="2"/>
    </row>
    <row r="3" spans="1:22" x14ac:dyDescent="0.2">
      <c r="A3" s="3">
        <v>2</v>
      </c>
      <c r="B3" s="1">
        <f>INDEX(B$7:B$18,$A$3)</f>
        <v>20</v>
      </c>
      <c r="C3" s="1">
        <f>INDEX(C$7:C$18,$A$3)</f>
        <v>1</v>
      </c>
      <c r="D3" s="1">
        <f>INDEX(D$7:D$18,$A$3)</f>
        <v>2</v>
      </c>
      <c r="E3" s="1">
        <f>INDEX(E$7:E$18,$A$3)</f>
        <v>50</v>
      </c>
      <c r="F3" s="4">
        <f>INDEX(F$7:F$18,$A$3)</f>
        <v>100000</v>
      </c>
      <c r="G3" s="1">
        <f>F3*(INDEX($V$7:$V$117,B3+1) - IF(D3=1,INDEX($V$7:$V$117,B3+1+E3),0))/INDEX($S$7:$S$117,B3+1)</f>
        <v>42622.78088329982</v>
      </c>
      <c r="H3" s="5">
        <f>(INDEX($U$7:$U$117,B3+1) -IF(D3=1, INDEX($U$7:$U$117,B3+1+E3),0)) / INDEX($S$7:$S$117,B3+1)</f>
        <v>39.039158745638971</v>
      </c>
      <c r="I3" s="6">
        <f>G3/H3</f>
        <v>1091.7955778968001</v>
      </c>
      <c r="J3" s="2"/>
    </row>
    <row r="4" spans="1:22" x14ac:dyDescent="0.2">
      <c r="H4" s="2"/>
    </row>
    <row r="5" spans="1:22" x14ac:dyDescent="0.2">
      <c r="A5" s="1" t="s">
        <v>21</v>
      </c>
      <c r="L5" s="1" t="s">
        <v>14</v>
      </c>
      <c r="P5" s="1" t="s">
        <v>15</v>
      </c>
    </row>
    <row r="6" spans="1:22" x14ac:dyDescent="0.2">
      <c r="A6" s="1" t="s">
        <v>13</v>
      </c>
      <c r="B6" s="2" t="s">
        <v>0</v>
      </c>
      <c r="C6" s="2" t="s">
        <v>3</v>
      </c>
      <c r="D6" s="2" t="s">
        <v>4</v>
      </c>
      <c r="E6" s="2" t="s">
        <v>5</v>
      </c>
      <c r="F6" s="2" t="s">
        <v>17</v>
      </c>
      <c r="G6" s="2"/>
      <c r="H6" s="2"/>
      <c r="I6" s="2"/>
      <c r="J6" s="2" t="s">
        <v>6</v>
      </c>
      <c r="K6" s="2"/>
      <c r="L6" s="2" t="s">
        <v>0</v>
      </c>
      <c r="M6" s="2" t="s">
        <v>1</v>
      </c>
      <c r="N6" s="2" t="s">
        <v>2</v>
      </c>
      <c r="O6" s="2"/>
      <c r="P6" s="2" t="str">
        <f t="shared" ref="P6:P37" si="0">L6</f>
        <v>Age</v>
      </c>
      <c r="Q6" s="2" t="s">
        <v>7</v>
      </c>
      <c r="R6" s="2" t="s">
        <v>8</v>
      </c>
      <c r="S6" s="2" t="s">
        <v>9</v>
      </c>
      <c r="T6" s="2" t="s">
        <v>10</v>
      </c>
      <c r="U6" s="2" t="s">
        <v>11</v>
      </c>
      <c r="V6" s="2" t="s">
        <v>12</v>
      </c>
    </row>
    <row r="7" spans="1:22" x14ac:dyDescent="0.2">
      <c r="A7" s="1">
        <v>1</v>
      </c>
      <c r="B7" s="2">
        <v>10</v>
      </c>
      <c r="C7" s="2">
        <v>1</v>
      </c>
      <c r="D7" s="2">
        <v>1</v>
      </c>
      <c r="E7" s="2">
        <v>60</v>
      </c>
      <c r="F7" s="7">
        <v>100000</v>
      </c>
      <c r="G7" s="2"/>
      <c r="H7" s="2"/>
      <c r="I7" s="2"/>
      <c r="J7" s="8">
        <v>1.4999999999999999E-2</v>
      </c>
      <c r="K7" s="2"/>
      <c r="L7" s="2">
        <v>0</v>
      </c>
      <c r="M7" s="2">
        <v>1.08E-3</v>
      </c>
      <c r="N7" s="2">
        <v>9.6000000000000002E-4</v>
      </c>
      <c r="O7" s="2"/>
      <c r="P7" s="2">
        <f t="shared" si="0"/>
        <v>0</v>
      </c>
      <c r="Q7" s="9">
        <v>100000</v>
      </c>
      <c r="R7" s="9">
        <f>Q7*INDEX(MortalityTable2,L7+1, INDEX(PolicyData,$A$3, 3))</f>
        <v>108</v>
      </c>
      <c r="S7" s="9">
        <f t="shared" ref="S7:S38" si="1">Q7*$J$8^L7</f>
        <v>100000</v>
      </c>
      <c r="T7" s="9">
        <f t="shared" ref="T7:T38" si="2">R7*$J$8^(L7+0.5)</f>
        <v>107.19900006886047</v>
      </c>
      <c r="U7" s="9">
        <f>SUM(S7:S$117)</f>
        <v>4613632.8878736077</v>
      </c>
      <c r="V7" s="9">
        <f>SUM(T7:T$117)</f>
        <v>32055.981694597191</v>
      </c>
    </row>
    <row r="8" spans="1:22" x14ac:dyDescent="0.2">
      <c r="A8" s="1">
        <f>A7+1</f>
        <v>2</v>
      </c>
      <c r="B8" s="2">
        <v>20</v>
      </c>
      <c r="C8" s="2">
        <v>1</v>
      </c>
      <c r="D8" s="2">
        <v>2</v>
      </c>
      <c r="E8" s="2">
        <v>50</v>
      </c>
      <c r="F8" s="7">
        <v>100000</v>
      </c>
      <c r="G8" s="2"/>
      <c r="H8" s="2"/>
      <c r="I8" s="2"/>
      <c r="J8" s="10">
        <f>1/(1+J7)</f>
        <v>0.98522167487684742</v>
      </c>
      <c r="K8" s="2"/>
      <c r="L8" s="2">
        <v>1</v>
      </c>
      <c r="M8" s="2">
        <v>7.5000000000000002E-4</v>
      </c>
      <c r="N8" s="2">
        <v>6.6E-4</v>
      </c>
      <c r="O8" s="2"/>
      <c r="P8" s="2">
        <f t="shared" si="0"/>
        <v>1</v>
      </c>
      <c r="Q8" s="9">
        <f>Q7-R7</f>
        <v>99892</v>
      </c>
      <c r="R8" s="9">
        <f>Q8*INDEX(MortalityTable2,L8+1, INDEX(PolicyData,$A$3, 3))</f>
        <v>74.918999999999997</v>
      </c>
      <c r="S8" s="9">
        <f t="shared" si="1"/>
        <v>98415.763546798044</v>
      </c>
      <c r="T8" s="9">
        <f t="shared" si="2"/>
        <v>73.264385022431668</v>
      </c>
      <c r="U8" s="9">
        <f>SUM(S8:S$117)</f>
        <v>4513632.8878736077</v>
      </c>
      <c r="V8" s="9">
        <f>SUM(T8:T$117)</f>
        <v>31948.78269452833</v>
      </c>
    </row>
    <row r="9" spans="1:22" x14ac:dyDescent="0.2">
      <c r="A9" s="1">
        <f t="shared" ref="A9:A18" si="3">A8+1</f>
        <v>3</v>
      </c>
      <c r="B9" s="2">
        <v>30</v>
      </c>
      <c r="C9" s="2">
        <v>1</v>
      </c>
      <c r="D9" s="2">
        <v>1</v>
      </c>
      <c r="E9" s="2">
        <v>40</v>
      </c>
      <c r="F9" s="7">
        <v>100000</v>
      </c>
      <c r="G9" s="2"/>
      <c r="H9" s="2"/>
      <c r="I9" s="2"/>
      <c r="J9" s="2"/>
      <c r="K9" s="2"/>
      <c r="L9" s="2">
        <v>2</v>
      </c>
      <c r="M9" s="2">
        <v>4.8999999999999998E-4</v>
      </c>
      <c r="N9" s="2">
        <v>4.2000000000000002E-4</v>
      </c>
      <c r="O9" s="2"/>
      <c r="P9" s="2">
        <f t="shared" si="0"/>
        <v>2</v>
      </c>
      <c r="Q9" s="9">
        <f t="shared" ref="Q9:Q72" si="4">Q8-R8</f>
        <v>99817.081000000006</v>
      </c>
      <c r="R9" s="9">
        <f>Q9*INDEX(MortalityTable2,L9+1, INDEX(PolicyData,$A$3, 3))</f>
        <v>48.910369690000003</v>
      </c>
      <c r="S9" s="9">
        <f t="shared" si="1"/>
        <v>96888.622388313262</v>
      </c>
      <c r="T9" s="9">
        <f t="shared" si="2"/>
        <v>47.123315598680826</v>
      </c>
      <c r="U9" s="9">
        <f>SUM(S9:S$117)</f>
        <v>4415217.1243268112</v>
      </c>
      <c r="V9" s="9">
        <f>SUM(T9:T$117)</f>
        <v>31875.518309505904</v>
      </c>
    </row>
    <row r="10" spans="1:22" x14ac:dyDescent="0.2">
      <c r="A10" s="1">
        <f t="shared" si="3"/>
        <v>4</v>
      </c>
      <c r="B10" s="2">
        <v>40</v>
      </c>
      <c r="C10" s="2">
        <v>1</v>
      </c>
      <c r="D10" s="2">
        <v>2</v>
      </c>
      <c r="E10" s="2">
        <v>30</v>
      </c>
      <c r="F10" s="7">
        <v>100000</v>
      </c>
      <c r="G10" s="2"/>
      <c r="H10" s="2"/>
      <c r="I10" s="2"/>
      <c r="J10" s="2"/>
      <c r="K10" s="2"/>
      <c r="L10" s="2">
        <v>3</v>
      </c>
      <c r="M10" s="2">
        <v>3.1E-4</v>
      </c>
      <c r="N10" s="2">
        <v>2.5999999999999998E-4</v>
      </c>
      <c r="O10" s="2"/>
      <c r="P10" s="2">
        <f t="shared" si="0"/>
        <v>3</v>
      </c>
      <c r="Q10" s="9">
        <f t="shared" si="4"/>
        <v>99768.170630310007</v>
      </c>
      <c r="R10" s="9">
        <f>Q10*INDEX(MortalityTable2,L10+1, INDEX(PolicyData,$A$3, 3))</f>
        <v>30.928132895396104</v>
      </c>
      <c r="S10" s="9">
        <f t="shared" si="1"/>
        <v>95409.997008219711</v>
      </c>
      <c r="T10" s="9">
        <f t="shared" si="2"/>
        <v>29.357735606618316</v>
      </c>
      <c r="U10" s="9">
        <f>SUM(S10:S$117)</f>
        <v>4318328.5019384976</v>
      </c>
      <c r="V10" s="9">
        <f>SUM(T10:T$117)</f>
        <v>31828.394993907219</v>
      </c>
    </row>
    <row r="11" spans="1:22" x14ac:dyDescent="0.2">
      <c r="A11" s="1">
        <f t="shared" si="3"/>
        <v>5</v>
      </c>
      <c r="B11" s="2">
        <v>50</v>
      </c>
      <c r="C11" s="2">
        <v>1</v>
      </c>
      <c r="D11" s="2">
        <v>1</v>
      </c>
      <c r="E11" s="2">
        <v>20</v>
      </c>
      <c r="F11" s="7">
        <v>100000</v>
      </c>
      <c r="G11" s="2"/>
      <c r="H11" s="2"/>
      <c r="I11" s="2"/>
      <c r="J11" s="2"/>
      <c r="K11" s="2"/>
      <c r="L11" s="2">
        <v>4</v>
      </c>
      <c r="M11" s="2">
        <v>2.1000000000000001E-4</v>
      </c>
      <c r="N11" s="2">
        <v>1.6000000000000001E-4</v>
      </c>
      <c r="O11" s="2"/>
      <c r="P11" s="2">
        <f t="shared" si="0"/>
        <v>4</v>
      </c>
      <c r="Q11" s="9">
        <f t="shared" si="4"/>
        <v>99737.242497414612</v>
      </c>
      <c r="R11" s="9">
        <f>Q11*INDEX(MortalityTable2,L11+1, INDEX(PolicyData,$A$3, 3))</f>
        <v>20.944820924457069</v>
      </c>
      <c r="S11" s="9">
        <f t="shared" si="1"/>
        <v>93970.857053346961</v>
      </c>
      <c r="T11" s="9">
        <f t="shared" si="2"/>
        <v>19.587520383924538</v>
      </c>
      <c r="U11" s="9">
        <f>SUM(S11:S$117)</f>
        <v>4222918.5049302792</v>
      </c>
      <c r="V11" s="9">
        <f>SUM(T11:T$117)</f>
        <v>31799.037258300603</v>
      </c>
    </row>
    <row r="12" spans="1:22" x14ac:dyDescent="0.2">
      <c r="A12" s="1">
        <f t="shared" si="3"/>
        <v>6</v>
      </c>
      <c r="B12" s="2">
        <v>60</v>
      </c>
      <c r="C12" s="2">
        <v>1</v>
      </c>
      <c r="D12" s="2">
        <v>2</v>
      </c>
      <c r="E12" s="2">
        <v>10</v>
      </c>
      <c r="F12" s="7">
        <v>100000</v>
      </c>
      <c r="G12" s="2"/>
      <c r="H12" s="2"/>
      <c r="I12" s="2"/>
      <c r="J12" s="2"/>
      <c r="K12" s="2"/>
      <c r="L12" s="2">
        <v>5</v>
      </c>
      <c r="M12" s="2">
        <v>1.7000000000000001E-4</v>
      </c>
      <c r="N12" s="2">
        <v>1.2E-4</v>
      </c>
      <c r="O12" s="2"/>
      <c r="P12" s="2">
        <f t="shared" si="0"/>
        <v>5</v>
      </c>
      <c r="Q12" s="9">
        <f t="shared" si="4"/>
        <v>99716.297676490154</v>
      </c>
      <c r="R12" s="9">
        <f>Q12*INDEX(MortalityTable2,L12+1, INDEX(PolicyData,$A$3, 3))</f>
        <v>16.951770605003329</v>
      </c>
      <c r="S12" s="9">
        <f t="shared" si="1"/>
        <v>92562.682929424394</v>
      </c>
      <c r="T12" s="9">
        <f t="shared" si="2"/>
        <v>15.618949991974977</v>
      </c>
      <c r="U12" s="9">
        <f>SUM(S12:S$117)</f>
        <v>4128947.6478769328</v>
      </c>
      <c r="V12" s="9">
        <f>SUM(T12:T$117)</f>
        <v>31779.449737916679</v>
      </c>
    </row>
    <row r="13" spans="1:22" x14ac:dyDescent="0.2">
      <c r="A13" s="1">
        <f t="shared" si="3"/>
        <v>7</v>
      </c>
      <c r="B13" s="2">
        <v>10</v>
      </c>
      <c r="C13" s="2">
        <v>2</v>
      </c>
      <c r="D13" s="2">
        <v>1</v>
      </c>
      <c r="E13" s="2">
        <v>60</v>
      </c>
      <c r="F13" s="7">
        <v>100000</v>
      </c>
      <c r="G13" s="2"/>
      <c r="H13" s="2"/>
      <c r="I13" s="2"/>
      <c r="J13" s="2"/>
      <c r="K13" s="2"/>
      <c r="L13" s="2">
        <v>6</v>
      </c>
      <c r="M13" s="2">
        <v>1.6000000000000001E-4</v>
      </c>
      <c r="N13" s="2">
        <v>1.2E-4</v>
      </c>
      <c r="O13" s="2"/>
      <c r="P13" s="2">
        <f t="shared" si="0"/>
        <v>6</v>
      </c>
      <c r="Q13" s="9">
        <f t="shared" si="4"/>
        <v>99699.345905885144</v>
      </c>
      <c r="R13" s="9">
        <f>Q13*INDEX(MortalityTable2,L13+1, INDEX(PolicyData,$A$3, 3))</f>
        <v>15.951895344941624</v>
      </c>
      <c r="S13" s="9">
        <f t="shared" si="1"/>
        <v>91179.25839736592</v>
      </c>
      <c r="T13" s="9">
        <f t="shared" si="2"/>
        <v>14.480481966248709</v>
      </c>
      <c r="U13" s="9">
        <f>SUM(S13:S$117)</f>
        <v>4036384.9649475091</v>
      </c>
      <c r="V13" s="9">
        <f>SUM(T13:T$117)</f>
        <v>31763.8307879247</v>
      </c>
    </row>
    <row r="14" spans="1:22" x14ac:dyDescent="0.2">
      <c r="A14" s="1">
        <f t="shared" si="3"/>
        <v>8</v>
      </c>
      <c r="B14" s="2">
        <v>20</v>
      </c>
      <c r="C14" s="2">
        <v>2</v>
      </c>
      <c r="D14" s="2">
        <v>2</v>
      </c>
      <c r="E14" s="2">
        <v>50</v>
      </c>
      <c r="F14" s="7">
        <v>100000</v>
      </c>
      <c r="G14" s="2"/>
      <c r="H14" s="2"/>
      <c r="I14" s="2"/>
      <c r="J14" s="2"/>
      <c r="K14" s="2"/>
      <c r="L14" s="2">
        <v>7</v>
      </c>
      <c r="M14" s="2">
        <v>1.6000000000000001E-4</v>
      </c>
      <c r="N14" s="2">
        <v>1.2E-4</v>
      </c>
      <c r="O14" s="2"/>
      <c r="P14" s="2">
        <f t="shared" si="0"/>
        <v>7</v>
      </c>
      <c r="Q14" s="9">
        <f t="shared" si="4"/>
        <v>99683.3940105402</v>
      </c>
      <c r="R14" s="9">
        <f>Q14*INDEX(MortalityTable2,L14+1, INDEX(PolicyData,$A$3, 3))</f>
        <v>15.949343041686433</v>
      </c>
      <c r="S14" s="9">
        <f t="shared" si="1"/>
        <v>89817.408587214144</v>
      </c>
      <c r="T14" s="9">
        <f t="shared" si="2"/>
        <v>14.264202058260206</v>
      </c>
      <c r="U14" s="9">
        <f>SUM(S14:S$117)</f>
        <v>3945205.7065501432</v>
      </c>
      <c r="V14" s="9">
        <f>SUM(T14:T$117)</f>
        <v>31749.350305958455</v>
      </c>
    </row>
    <row r="15" spans="1:22" x14ac:dyDescent="0.2">
      <c r="A15" s="1">
        <f t="shared" si="3"/>
        <v>9</v>
      </c>
      <c r="B15" s="2">
        <v>30</v>
      </c>
      <c r="C15" s="2">
        <v>2</v>
      </c>
      <c r="D15" s="2">
        <v>1</v>
      </c>
      <c r="E15" s="2">
        <v>40</v>
      </c>
      <c r="F15" s="7">
        <v>100000</v>
      </c>
      <c r="G15" s="2"/>
      <c r="H15" s="2"/>
      <c r="I15" s="2"/>
      <c r="J15" s="2"/>
      <c r="K15" s="2"/>
      <c r="L15" s="2">
        <v>8</v>
      </c>
      <c r="M15" s="2">
        <v>1.6000000000000001E-4</v>
      </c>
      <c r="N15" s="2">
        <v>1.1E-4</v>
      </c>
      <c r="O15" s="2"/>
      <c r="P15" s="2">
        <f t="shared" si="0"/>
        <v>8</v>
      </c>
      <c r="Q15" s="9">
        <f t="shared" si="4"/>
        <v>99667.444667498508</v>
      </c>
      <c r="R15" s="9">
        <f>Q15*INDEX(MortalityTable2,L15+1, INDEX(PolicyData,$A$3, 3))</f>
        <v>15.946791146799763</v>
      </c>
      <c r="S15" s="9">
        <f t="shared" si="1"/>
        <v>88475.89931215781</v>
      </c>
      <c r="T15" s="9">
        <f t="shared" si="2"/>
        <v>14.051152498454075</v>
      </c>
      <c r="U15" s="9">
        <f>SUM(S15:S$117)</f>
        <v>3855388.2979629287</v>
      </c>
      <c r="V15" s="9">
        <f>SUM(T15:T$117)</f>
        <v>31735.08610390019</v>
      </c>
    </row>
    <row r="16" spans="1:22" x14ac:dyDescent="0.2">
      <c r="A16" s="1">
        <f t="shared" si="3"/>
        <v>10</v>
      </c>
      <c r="B16" s="2">
        <v>40</v>
      </c>
      <c r="C16" s="2">
        <v>2</v>
      </c>
      <c r="D16" s="2">
        <v>2</v>
      </c>
      <c r="E16" s="2">
        <v>30</v>
      </c>
      <c r="F16" s="7">
        <v>100000</v>
      </c>
      <c r="G16" s="2"/>
      <c r="H16" s="2"/>
      <c r="I16" s="2"/>
      <c r="J16" s="2"/>
      <c r="K16" s="2"/>
      <c r="L16" s="2">
        <v>9</v>
      </c>
      <c r="M16" s="2">
        <v>1.4999999999999999E-4</v>
      </c>
      <c r="N16" s="2">
        <v>1E-4</v>
      </c>
      <c r="O16" s="2"/>
      <c r="P16" s="2">
        <f t="shared" si="0"/>
        <v>9</v>
      </c>
      <c r="Q16" s="9">
        <f t="shared" si="4"/>
        <v>99651.497876351714</v>
      </c>
      <c r="R16" s="9">
        <f>Q16*INDEX(MortalityTable2,L16+1, INDEX(PolicyData,$A$3, 3))</f>
        <v>14.947724681452756</v>
      </c>
      <c r="S16" s="9">
        <f t="shared" si="1"/>
        <v>87154.426766766395</v>
      </c>
      <c r="T16" s="9">
        <f t="shared" si="2"/>
        <v>12.976204723572343</v>
      </c>
      <c r="U16" s="9">
        <f>SUM(S16:S$117)</f>
        <v>3766912.3986507705</v>
      </c>
      <c r="V16" s="9">
        <f>SUM(T16:T$117)</f>
        <v>31721.034951401736</v>
      </c>
    </row>
    <row r="17" spans="1:22" x14ac:dyDescent="0.2">
      <c r="A17" s="1">
        <f t="shared" si="3"/>
        <v>11</v>
      </c>
      <c r="B17" s="2">
        <v>50</v>
      </c>
      <c r="C17" s="2">
        <v>2</v>
      </c>
      <c r="D17" s="2">
        <v>1</v>
      </c>
      <c r="E17" s="2">
        <v>20</v>
      </c>
      <c r="F17" s="7">
        <v>100000</v>
      </c>
      <c r="G17" s="2"/>
      <c r="H17" s="2"/>
      <c r="I17" s="2"/>
      <c r="J17" s="2"/>
      <c r="K17" s="2"/>
      <c r="L17" s="2">
        <v>10</v>
      </c>
      <c r="M17" s="2">
        <v>1.3999999999999999E-4</v>
      </c>
      <c r="N17" s="2">
        <v>1E-4</v>
      </c>
      <c r="O17" s="2"/>
      <c r="P17" s="2">
        <f t="shared" si="0"/>
        <v>10</v>
      </c>
      <c r="Q17" s="9">
        <f t="shared" si="4"/>
        <v>99636.550151670264</v>
      </c>
      <c r="R17" s="9">
        <f>Q17*INDEX(MortalityTable2,L17+1, INDEX(PolicyData,$A$3, 3))</f>
        <v>13.949117021233835</v>
      </c>
      <c r="S17" s="9">
        <f t="shared" si="1"/>
        <v>85853.550347538316</v>
      </c>
      <c r="T17" s="9">
        <f t="shared" si="2"/>
        <v>11.9303524532081</v>
      </c>
      <c r="U17" s="9">
        <f>SUM(S17:S$117)</f>
        <v>3679757.9718840043</v>
      </c>
      <c r="V17" s="9">
        <f>SUM(T17:T$117)</f>
        <v>31708.058746678165</v>
      </c>
    </row>
    <row r="18" spans="1:22" x14ac:dyDescent="0.2">
      <c r="A18" s="1">
        <f t="shared" si="3"/>
        <v>12</v>
      </c>
      <c r="B18" s="2">
        <v>60</v>
      </c>
      <c r="C18" s="2">
        <v>2</v>
      </c>
      <c r="D18" s="2">
        <v>2</v>
      </c>
      <c r="E18" s="2">
        <v>10</v>
      </c>
      <c r="F18" s="7">
        <v>100000</v>
      </c>
      <c r="G18" s="2"/>
      <c r="H18" s="2"/>
      <c r="I18" s="2"/>
      <c r="J18" s="2"/>
      <c r="K18" s="2"/>
      <c r="L18" s="2">
        <v>11</v>
      </c>
      <c r="M18" s="2">
        <v>1.2999999999999999E-4</v>
      </c>
      <c r="N18" s="2">
        <v>9.0000000000000006E-5</v>
      </c>
      <c r="O18" s="2"/>
      <c r="P18" s="2">
        <f t="shared" si="0"/>
        <v>11</v>
      </c>
      <c r="Q18" s="9">
        <f t="shared" si="4"/>
        <v>99622.601034649037</v>
      </c>
      <c r="R18" s="9">
        <f>Q18*INDEX(MortalityTable2,L18+1, INDEX(PolicyData,$A$3, 3))</f>
        <v>12.950938134504373</v>
      </c>
      <c r="S18" s="9">
        <f t="shared" si="1"/>
        <v>84572.936798512004</v>
      </c>
      <c r="T18" s="9">
        <f t="shared" si="2"/>
        <v>10.912939384253377</v>
      </c>
      <c r="U18" s="9">
        <f>SUM(S18:S$117)</f>
        <v>3593904.4215364666</v>
      </c>
      <c r="V18" s="9">
        <f>SUM(T18:T$117)</f>
        <v>31696.128394224957</v>
      </c>
    </row>
    <row r="19" spans="1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12</v>
      </c>
      <c r="M19" s="2">
        <v>1.3999999999999999E-4</v>
      </c>
      <c r="N19" s="2">
        <v>9.0000000000000006E-5</v>
      </c>
      <c r="O19" s="2"/>
      <c r="P19" s="2">
        <f t="shared" si="0"/>
        <v>12</v>
      </c>
      <c r="Q19" s="9">
        <f t="shared" si="4"/>
        <v>99609.650096514539</v>
      </c>
      <c r="R19" s="9">
        <f>Q19*INDEX(MortalityTable2,L19+1, INDEX(PolicyData,$A$3, 3))</f>
        <v>13.945351013512035</v>
      </c>
      <c r="S19" s="9">
        <f t="shared" si="1"/>
        <v>83312.258440126301</v>
      </c>
      <c r="T19" s="9">
        <f t="shared" si="2"/>
        <v>11.577210294040771</v>
      </c>
      <c r="U19" s="9">
        <f>SUM(S19:S$117)</f>
        <v>3509331.4847379541</v>
      </c>
      <c r="V19" s="9">
        <f>SUM(T19:T$117)</f>
        <v>31685.215454840705</v>
      </c>
    </row>
    <row r="20" spans="1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13</v>
      </c>
      <c r="M20" s="2">
        <v>1.8000000000000001E-4</v>
      </c>
      <c r="N20" s="2">
        <v>1E-4</v>
      </c>
      <c r="O20" s="2"/>
      <c r="P20" s="2">
        <f t="shared" si="0"/>
        <v>13</v>
      </c>
      <c r="Q20" s="9">
        <f t="shared" si="4"/>
        <v>99595.704745501032</v>
      </c>
      <c r="R20" s="9">
        <f>Q20*INDEX(MortalityTable2,L20+1, INDEX(PolicyData,$A$3, 3))</f>
        <v>17.927226854190188</v>
      </c>
      <c r="S20" s="9">
        <f t="shared" si="1"/>
        <v>82069.551452162268</v>
      </c>
      <c r="T20" s="9">
        <f t="shared" si="2"/>
        <v>14.662956419619492</v>
      </c>
      <c r="U20" s="9">
        <f>SUM(S20:S$117)</f>
        <v>3426019.2262978279</v>
      </c>
      <c r="V20" s="9">
        <f>SUM(T20:T$117)</f>
        <v>31673.638244546666</v>
      </c>
    </row>
    <row r="21" spans="1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14</v>
      </c>
      <c r="M21" s="2">
        <v>2.5000000000000001E-4</v>
      </c>
      <c r="N21" s="2">
        <v>1.2E-4</v>
      </c>
      <c r="O21" s="2"/>
      <c r="P21" s="2">
        <f t="shared" si="0"/>
        <v>14</v>
      </c>
      <c r="Q21" s="9">
        <f t="shared" si="4"/>
        <v>99577.777518646835</v>
      </c>
      <c r="R21" s="9">
        <f>Q21*INDEX(MortalityTable2,L21+1, INDEX(PolicyData,$A$3, 3))</f>
        <v>24.89444437966171</v>
      </c>
      <c r="S21" s="9">
        <f t="shared" si="1"/>
        <v>80842.146731922054</v>
      </c>
      <c r="T21" s="9">
        <f t="shared" si="2"/>
        <v>20.06064188213459</v>
      </c>
      <c r="U21" s="9">
        <f>SUM(S21:S$117)</f>
        <v>3343949.6748456657</v>
      </c>
      <c r="V21" s="9">
        <f>SUM(T21:T$117)</f>
        <v>31658.975288127047</v>
      </c>
    </row>
    <row r="22" spans="1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v>15</v>
      </c>
      <c r="M22" s="2">
        <v>3.6000000000000002E-4</v>
      </c>
      <c r="N22" s="2">
        <v>1.6000000000000001E-4</v>
      </c>
      <c r="O22" s="2"/>
      <c r="P22" s="2">
        <f t="shared" si="0"/>
        <v>15</v>
      </c>
      <c r="Q22" s="9">
        <f t="shared" si="4"/>
        <v>99552.883074267171</v>
      </c>
      <c r="R22" s="9">
        <f>Q22*INDEX(MortalityTable2,L22+1, INDEX(PolicyData,$A$3, 3))</f>
        <v>35.839037906736181</v>
      </c>
      <c r="S22" s="9">
        <f t="shared" si="1"/>
        <v>79627.523345063135</v>
      </c>
      <c r="T22" s="9">
        <f t="shared" si="2"/>
        <v>28.453302935168715</v>
      </c>
      <c r="U22" s="9">
        <f>SUM(S22:S$117)</f>
        <v>3263107.5281137433</v>
      </c>
      <c r="V22" s="9">
        <f>SUM(T22:T$117)</f>
        <v>31638.914646244913</v>
      </c>
    </row>
    <row r="23" spans="1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16</v>
      </c>
      <c r="M23" s="2">
        <v>4.8999999999999998E-4</v>
      </c>
      <c r="N23" s="2">
        <v>2.0000000000000001E-4</v>
      </c>
      <c r="O23" s="2"/>
      <c r="P23" s="2">
        <f t="shared" si="0"/>
        <v>16</v>
      </c>
      <c r="Q23" s="9">
        <f t="shared" si="4"/>
        <v>99517.044036360428</v>
      </c>
      <c r="R23" s="9">
        <f>Q23*INDEX(MortalityTable2,L23+1, INDEX(PolicyData,$A$3, 3))</f>
        <v>48.763351577816607</v>
      </c>
      <c r="S23" s="9">
        <f t="shared" si="1"/>
        <v>78422.519642028477</v>
      </c>
      <c r="T23" s="9">
        <f t="shared" si="2"/>
        <v>38.142034142295856</v>
      </c>
      <c r="U23" s="9">
        <f>SUM(S23:S$117)</f>
        <v>3183480.0047686803</v>
      </c>
      <c r="V23" s="9">
        <f>SUM(T23:T$117)</f>
        <v>31610.46134330974</v>
      </c>
    </row>
    <row r="24" spans="1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17</v>
      </c>
      <c r="M24" s="2">
        <v>6.2E-4</v>
      </c>
      <c r="N24" s="2">
        <v>2.4000000000000001E-4</v>
      </c>
      <c r="O24" s="2"/>
      <c r="P24" s="2">
        <f t="shared" si="0"/>
        <v>17</v>
      </c>
      <c r="Q24" s="9">
        <f t="shared" si="4"/>
        <v>99468.280684782614</v>
      </c>
      <c r="R24" s="9">
        <f>Q24*INDEX(MortalityTable2,L24+1, INDEX(PolicyData,$A$3, 3))</f>
        <v>61.670334024565221</v>
      </c>
      <c r="S24" s="9">
        <f t="shared" si="1"/>
        <v>77225.707002368377</v>
      </c>
      <c r="T24" s="9">
        <f t="shared" si="2"/>
        <v>47.524828829297284</v>
      </c>
      <c r="U24" s="9">
        <f>SUM(S24:S$117)</f>
        <v>3105057.4851266514</v>
      </c>
      <c r="V24" s="9">
        <f>SUM(T24:T$117)</f>
        <v>31572.319309167447</v>
      </c>
    </row>
    <row r="25" spans="1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18</v>
      </c>
      <c r="M25" s="2">
        <v>7.2999999999999996E-4</v>
      </c>
      <c r="N25" s="2">
        <v>2.7999999999999998E-4</v>
      </c>
      <c r="O25" s="2"/>
      <c r="P25" s="2">
        <f t="shared" si="0"/>
        <v>18</v>
      </c>
      <c r="Q25" s="9">
        <f t="shared" si="4"/>
        <v>99406.610350758056</v>
      </c>
      <c r="R25" s="9">
        <f>Q25*INDEX(MortalityTable2,L25+1, INDEX(PolicyData,$A$3, 3))</f>
        <v>72.566825556053374</v>
      </c>
      <c r="S25" s="9">
        <f t="shared" si="1"/>
        <v>76037.268043376273</v>
      </c>
      <c r="T25" s="9">
        <f t="shared" si="2"/>
        <v>55.095527264991084</v>
      </c>
      <c r="U25" s="9">
        <f>SUM(S25:S$117)</f>
        <v>3027831.7781242835</v>
      </c>
      <c r="V25" s="9">
        <f>SUM(T25:T$117)</f>
        <v>31524.794480338147</v>
      </c>
    </row>
    <row r="26" spans="1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v>19</v>
      </c>
      <c r="M26" s="2">
        <v>8.0000000000000004E-4</v>
      </c>
      <c r="N26" s="2">
        <v>2.9999999999999997E-4</v>
      </c>
      <c r="O26" s="2"/>
      <c r="P26" s="2">
        <f t="shared" si="0"/>
        <v>19</v>
      </c>
      <c r="Q26" s="9">
        <f t="shared" si="4"/>
        <v>99334.043525201996</v>
      </c>
      <c r="R26" s="9">
        <f>Q26*INDEX(MortalityTable2,L26+1, INDEX(PolicyData,$A$3, 3))</f>
        <v>79.467234820161607</v>
      </c>
      <c r="S26" s="9">
        <f t="shared" si="1"/>
        <v>74858.877672615388</v>
      </c>
      <c r="T26" s="9">
        <f t="shared" si="2"/>
        <v>59.442939502085324</v>
      </c>
      <c r="U26" s="9">
        <f>SUM(S26:S$117)</f>
        <v>2951794.510080907</v>
      </c>
      <c r="V26" s="9">
        <f>SUM(T26:T$117)</f>
        <v>31469.698953073159</v>
      </c>
    </row>
    <row r="27" spans="1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v>20</v>
      </c>
      <c r="M27" s="2">
        <v>8.4000000000000003E-4</v>
      </c>
      <c r="N27" s="2">
        <v>3.1E-4</v>
      </c>
      <c r="O27" s="2"/>
      <c r="P27" s="2">
        <f t="shared" si="0"/>
        <v>20</v>
      </c>
      <c r="Q27" s="9">
        <f t="shared" si="4"/>
        <v>99254.576290381839</v>
      </c>
      <c r="R27" s="9">
        <f>Q27*INDEX(MortalityTable2,L27+1, INDEX(PolicyData,$A$3, 3))</f>
        <v>83.373844083920744</v>
      </c>
      <c r="S27" s="9">
        <f t="shared" si="1"/>
        <v>73693.586768943162</v>
      </c>
      <c r="T27" s="9">
        <f t="shared" si="2"/>
        <v>61.443501879810682</v>
      </c>
      <c r="U27" s="9">
        <f>SUM(S27:S$117)</f>
        <v>2876935.6324082916</v>
      </c>
      <c r="V27" s="9">
        <f>SUM(T27:T$117)</f>
        <v>31410.256013571074</v>
      </c>
    </row>
    <row r="28" spans="1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>
        <v>21</v>
      </c>
      <c r="M28" s="2">
        <v>8.5999999999999998E-4</v>
      </c>
      <c r="N28" s="2">
        <v>3.1E-4</v>
      </c>
      <c r="O28" s="2"/>
      <c r="P28" s="2">
        <f t="shared" si="0"/>
        <v>21</v>
      </c>
      <c r="Q28" s="9">
        <f t="shared" si="4"/>
        <v>99171.202446297917</v>
      </c>
      <c r="R28" s="9">
        <f>Q28*INDEX(MortalityTable2,L28+1, INDEX(PolicyData,$A$3, 3))</f>
        <v>85.287234103816203</v>
      </c>
      <c r="S28" s="9">
        <f t="shared" si="1"/>
        <v>72543.531188233741</v>
      </c>
      <c r="T28" s="9">
        <f t="shared" si="2"/>
        <v>61.924730038563467</v>
      </c>
      <c r="U28" s="9">
        <f>SUM(S28:S$117)</f>
        <v>2803242.0456393487</v>
      </c>
      <c r="V28" s="9">
        <f>SUM(T28:T$117)</f>
        <v>31348.812511691263</v>
      </c>
    </row>
    <row r="29" spans="1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22</v>
      </c>
      <c r="M29" s="2">
        <v>8.4999999999999995E-4</v>
      </c>
      <c r="N29" s="2">
        <v>3.2000000000000003E-4</v>
      </c>
      <c r="O29" s="2"/>
      <c r="P29" s="2">
        <f t="shared" si="0"/>
        <v>22</v>
      </c>
      <c r="Q29" s="9">
        <f t="shared" si="4"/>
        <v>99085.915212194101</v>
      </c>
      <c r="R29" s="9">
        <f>Q29*INDEX(MortalityTable2,L29+1, INDEX(PolicyData,$A$3, 3))</f>
        <v>84.223027930364978</v>
      </c>
      <c r="S29" s="9">
        <f t="shared" si="1"/>
        <v>71409.993843755539</v>
      </c>
      <c r="T29" s="9">
        <f t="shared" si="2"/>
        <v>60.248314303036736</v>
      </c>
      <c r="U29" s="9">
        <f>SUM(S29:S$117)</f>
        <v>2730698.5144511149</v>
      </c>
      <c r="V29" s="9">
        <f>SUM(T29:T$117)</f>
        <v>31286.887781652695</v>
      </c>
    </row>
    <row r="30" spans="1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23</v>
      </c>
      <c r="M30" s="2">
        <v>8.4000000000000003E-4</v>
      </c>
      <c r="N30" s="2">
        <v>3.4000000000000002E-4</v>
      </c>
      <c r="O30" s="2"/>
      <c r="P30" s="2">
        <f t="shared" si="0"/>
        <v>23</v>
      </c>
      <c r="Q30" s="9">
        <f t="shared" si="4"/>
        <v>99001.692184263738</v>
      </c>
      <c r="R30" s="9">
        <f>Q30*INDEX(MortalityTable2,L30+1, INDEX(PolicyData,$A$3, 3))</f>
        <v>83.161421434781545</v>
      </c>
      <c r="S30" s="9">
        <f t="shared" si="1"/>
        <v>70294.872265013168</v>
      </c>
      <c r="T30" s="9">
        <f t="shared" si="2"/>
        <v>58.609755686048686</v>
      </c>
      <c r="U30" s="9">
        <f>SUM(S30:S$117)</f>
        <v>2659288.5206073592</v>
      </c>
      <c r="V30" s="9">
        <f>SUM(T30:T$117)</f>
        <v>31226.639467349662</v>
      </c>
    </row>
    <row r="31" spans="1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>
        <v>24</v>
      </c>
      <c r="M31" s="2">
        <v>8.3000000000000001E-4</v>
      </c>
      <c r="N31" s="2">
        <v>3.5E-4</v>
      </c>
      <c r="O31" s="2"/>
      <c r="P31" s="2">
        <f t="shared" si="0"/>
        <v>24</v>
      </c>
      <c r="Q31" s="9">
        <f t="shared" si="4"/>
        <v>98918.530762828959</v>
      </c>
      <c r="R31" s="9">
        <f>Q31*INDEX(MortalityTable2,L31+1, INDEX(PolicyData,$A$3, 3))</f>
        <v>82.102380533148036</v>
      </c>
      <c r="S31" s="9">
        <f t="shared" si="1"/>
        <v>69197.856721488235</v>
      </c>
      <c r="T31" s="9">
        <f t="shared" si="2"/>
        <v>57.008250642453781</v>
      </c>
      <c r="U31" s="9">
        <f>SUM(S31:S$117)</f>
        <v>2588993.6483423463</v>
      </c>
      <c r="V31" s="9">
        <f>SUM(T31:T$117)</f>
        <v>31168.029711663614</v>
      </c>
    </row>
    <row r="32" spans="1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25</v>
      </c>
      <c r="M32" s="2">
        <v>8.1999999999999998E-4</v>
      </c>
      <c r="N32" s="2">
        <v>3.6000000000000002E-4</v>
      </c>
      <c r="O32" s="2"/>
      <c r="P32" s="2">
        <f t="shared" si="0"/>
        <v>25</v>
      </c>
      <c r="Q32" s="9">
        <f t="shared" si="4"/>
        <v>98836.42838229581</v>
      </c>
      <c r="R32" s="9">
        <f>Q32*INDEX(MortalityTable2,L32+1, INDEX(PolicyData,$A$3, 3))</f>
        <v>81.045871273482561</v>
      </c>
      <c r="S32" s="9">
        <f t="shared" si="1"/>
        <v>68118.64285754622</v>
      </c>
      <c r="T32" s="9">
        <f t="shared" si="2"/>
        <v>55.443012299157054</v>
      </c>
      <c r="U32" s="9">
        <f>SUM(S32:S$117)</f>
        <v>2519795.7916208575</v>
      </c>
      <c r="V32" s="9">
        <f>SUM(T32:T$117)</f>
        <v>31111.021461021162</v>
      </c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26</v>
      </c>
      <c r="M33" s="2">
        <v>8.0999999999999996E-4</v>
      </c>
      <c r="N33" s="2">
        <v>3.8000000000000002E-4</v>
      </c>
      <c r="O33" s="2"/>
      <c r="P33" s="2">
        <f t="shared" si="0"/>
        <v>26</v>
      </c>
      <c r="Q33" s="9">
        <f t="shared" si="4"/>
        <v>98755.382511022326</v>
      </c>
      <c r="R33" s="9">
        <f>Q33*INDEX(MortalityTable2,L33+1, INDEX(PolicyData,$A$3, 3))</f>
        <v>79.991859833928075</v>
      </c>
      <c r="S33" s="9">
        <f t="shared" si="1"/>
        <v>67056.931596456183</v>
      </c>
      <c r="T33" s="9">
        <f t="shared" si="2"/>
        <v>53.913270111195615</v>
      </c>
      <c r="U33" s="9">
        <f>SUM(S33:S$117)</f>
        <v>2451677.1487633116</v>
      </c>
      <c r="V33" s="9">
        <f>SUM(T33:T$117)</f>
        <v>31055.578448722001</v>
      </c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27</v>
      </c>
      <c r="M34" s="2">
        <v>8.0000000000000004E-4</v>
      </c>
      <c r="N34" s="2">
        <v>4.0000000000000002E-4</v>
      </c>
      <c r="O34" s="2"/>
      <c r="P34" s="2">
        <f t="shared" si="0"/>
        <v>27</v>
      </c>
      <c r="Q34" s="9">
        <f t="shared" si="4"/>
        <v>98675.390651188398</v>
      </c>
      <c r="R34" s="9">
        <f>Q34*INDEX(MortalityTable2,L34+1, INDEX(PolicyData,$A$3, 3))</f>
        <v>78.940312520950727</v>
      </c>
      <c r="S34" s="9">
        <f t="shared" si="1"/>
        <v>66012.42904617051</v>
      </c>
      <c r="T34" s="9">
        <f t="shared" si="2"/>
        <v>52.418269524933955</v>
      </c>
      <c r="U34" s="9">
        <f>SUM(S34:S$117)</f>
        <v>2384620.2171668555</v>
      </c>
      <c r="V34" s="9">
        <f>SUM(T34:T$117)</f>
        <v>31001.665178610805</v>
      </c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28</v>
      </c>
      <c r="M35" s="2">
        <v>8.0999999999999996E-4</v>
      </c>
      <c r="N35" s="2">
        <v>4.2000000000000002E-4</v>
      </c>
      <c r="O35" s="2"/>
      <c r="P35" s="2">
        <f t="shared" si="0"/>
        <v>28</v>
      </c>
      <c r="Q35" s="9">
        <f t="shared" si="4"/>
        <v>98596.450338667448</v>
      </c>
      <c r="R35" s="9">
        <f>Q35*INDEX(MortalityTable2,L35+1, INDEX(PolicyData,$A$3, 3))</f>
        <v>79.863124774320625</v>
      </c>
      <c r="S35" s="9">
        <f t="shared" si="1"/>
        <v>64984.846406831115</v>
      </c>
      <c r="T35" s="9">
        <f t="shared" si="2"/>
        <v>52.247329158305838</v>
      </c>
      <c r="U35" s="9">
        <f>SUM(S35:S$117)</f>
        <v>2318607.7881206851</v>
      </c>
      <c r="V35" s="9">
        <f>SUM(T35:T$117)</f>
        <v>30949.246909085872</v>
      </c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>
        <v>29</v>
      </c>
      <c r="M36" s="2">
        <v>8.3000000000000001E-4</v>
      </c>
      <c r="N36" s="2">
        <v>4.4999999999999999E-4</v>
      </c>
      <c r="O36" s="2"/>
      <c r="P36" s="2">
        <f t="shared" si="0"/>
        <v>29</v>
      </c>
      <c r="Q36" s="9">
        <f t="shared" si="4"/>
        <v>98516.58721389313</v>
      </c>
      <c r="R36" s="9">
        <f>Q36*INDEX(MortalityTable2,L36+1, INDEX(PolicyData,$A$3, 3))</f>
        <v>81.768767387531298</v>
      </c>
      <c r="S36" s="9">
        <f t="shared" si="1"/>
        <v>63972.6193903858</v>
      </c>
      <c r="T36" s="9">
        <f t="shared" si="2"/>
        <v>52.70346934501093</v>
      </c>
      <c r="U36" s="9">
        <f>SUM(S36:S$117)</f>
        <v>2253622.9417138533</v>
      </c>
      <c r="V36" s="9">
        <f>SUM(T36:T$117)</f>
        <v>30896.999579927571</v>
      </c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30</v>
      </c>
      <c r="M37" s="2">
        <v>8.5999999999999998E-4</v>
      </c>
      <c r="N37" s="2">
        <v>4.8999999999999998E-4</v>
      </c>
      <c r="O37" s="2"/>
      <c r="P37" s="2">
        <f t="shared" si="0"/>
        <v>30</v>
      </c>
      <c r="Q37" s="9">
        <f t="shared" si="4"/>
        <v>98434.818446505597</v>
      </c>
      <c r="R37" s="9">
        <f>Q37*INDEX(MortalityTable2,L37+1, INDEX(PolicyData,$A$3, 3))</f>
        <v>84.653943863994812</v>
      </c>
      <c r="S37" s="9">
        <f t="shared" si="1"/>
        <v>62974.898636740676</v>
      </c>
      <c r="T37" s="9">
        <f t="shared" si="2"/>
        <v>53.756737966990251</v>
      </c>
      <c r="U37" s="9">
        <f>SUM(S37:S$117)</f>
        <v>2189650.3223234667</v>
      </c>
      <c r="V37" s="9">
        <f>SUM(T37:T$117)</f>
        <v>30844.29611058256</v>
      </c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31</v>
      </c>
      <c r="M38" s="2">
        <v>8.8999999999999995E-4</v>
      </c>
      <c r="N38" s="2">
        <v>5.2999999999999998E-4</v>
      </c>
      <c r="O38" s="2"/>
      <c r="P38" s="2">
        <f t="shared" ref="P38:P69" si="5">L38</f>
        <v>31</v>
      </c>
      <c r="Q38" s="9">
        <f t="shared" si="4"/>
        <v>98350.164502641608</v>
      </c>
      <c r="R38" s="9">
        <f>Q38*INDEX(MortalityTable2,L38+1, INDEX(PolicyData,$A$3, 3))</f>
        <v>87.531646407351033</v>
      </c>
      <c r="S38" s="9">
        <f t="shared" si="1"/>
        <v>61990.877067894675</v>
      </c>
      <c r="T38" s="9">
        <f t="shared" si="2"/>
        <v>54.762689177891389</v>
      </c>
      <c r="U38" s="9">
        <f>SUM(S38:S$117)</f>
        <v>2126675.423686726</v>
      </c>
      <c r="V38" s="9">
        <f>SUM(T38:T$117)</f>
        <v>30790.539372615567</v>
      </c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32</v>
      </c>
      <c r="M39" s="2">
        <v>9.2000000000000003E-4</v>
      </c>
      <c r="N39" s="2">
        <v>5.5999999999999995E-4</v>
      </c>
      <c r="O39" s="2"/>
      <c r="P39" s="2">
        <f t="shared" si="5"/>
        <v>32</v>
      </c>
      <c r="Q39" s="9">
        <f t="shared" si="4"/>
        <v>98262.632856234253</v>
      </c>
      <c r="R39" s="9">
        <f>Q39*INDEX(MortalityTable2,L39+1, INDEX(PolicyData,$A$3, 3))</f>
        <v>90.401622227735515</v>
      </c>
      <c r="S39" s="9">
        <f t="shared" ref="S39:S70" si="6">Q39*$J$8^L39</f>
        <v>61020.399199314532</v>
      </c>
      <c r="T39" s="9">
        <f t="shared" ref="T39:T70" si="7">R39*$J$8^(L39+0.5)</f>
        <v>55.722404775293334</v>
      </c>
      <c r="U39" s="9">
        <f>SUM(S39:S$117)</f>
        <v>2064684.5466188313</v>
      </c>
      <c r="V39" s="9">
        <f>SUM(T39:T$117)</f>
        <v>30735.776683437674</v>
      </c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>
        <v>33</v>
      </c>
      <c r="M40" s="2">
        <v>9.6000000000000002E-4</v>
      </c>
      <c r="N40" s="2">
        <v>5.9999999999999995E-4</v>
      </c>
      <c r="O40" s="2"/>
      <c r="P40" s="2">
        <f t="shared" si="5"/>
        <v>33</v>
      </c>
      <c r="Q40" s="9">
        <f t="shared" si="4"/>
        <v>98172.231234006511</v>
      </c>
      <c r="R40" s="9">
        <f>Q40*INDEX(MortalityTable2,L40+1, INDEX(PolicyData,$A$3, 3))</f>
        <v>94.245341984646259</v>
      </c>
      <c r="S40" s="9">
        <f t="shared" si="6"/>
        <v>60063.310770493757</v>
      </c>
      <c r="T40" s="9">
        <f t="shared" si="7"/>
        <v>57.233127603752472</v>
      </c>
      <c r="U40" s="9">
        <f>SUM(S40:S$117)</f>
        <v>2003664.1474195169</v>
      </c>
      <c r="V40" s="9">
        <f>SUM(T40:T$117)</f>
        <v>30680.054278662385</v>
      </c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>
        <v>34</v>
      </c>
      <c r="M41" s="2">
        <v>1E-3</v>
      </c>
      <c r="N41" s="2">
        <v>6.4000000000000005E-4</v>
      </c>
      <c r="O41" s="2"/>
      <c r="P41" s="2">
        <f t="shared" si="5"/>
        <v>34</v>
      </c>
      <c r="Q41" s="9">
        <f t="shared" si="4"/>
        <v>98077.985892021868</v>
      </c>
      <c r="R41" s="9">
        <f>Q41*INDEX(MortalityTable2,L41+1, INDEX(PolicyData,$A$3, 3))</f>
        <v>98.077985892021871</v>
      </c>
      <c r="S41" s="9">
        <f t="shared" si="6"/>
        <v>59118.866987343936</v>
      </c>
      <c r="T41" s="9">
        <f t="shared" si="7"/>
        <v>58.680402094881856</v>
      </c>
      <c r="U41" s="9">
        <f>SUM(S41:S$117)</f>
        <v>1943600.8366490235</v>
      </c>
      <c r="V41" s="9">
        <f>SUM(T41:T$117)</f>
        <v>30622.821151058633</v>
      </c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>
        <v>35</v>
      </c>
      <c r="M42" s="2">
        <v>1.0499999999999999E-3</v>
      </c>
      <c r="N42" s="2">
        <v>6.8999999999999997E-4</v>
      </c>
      <c r="O42" s="2"/>
      <c r="P42" s="2">
        <f t="shared" si="5"/>
        <v>35</v>
      </c>
      <c r="Q42" s="9">
        <f t="shared" si="4"/>
        <v>97979.90790612984</v>
      </c>
      <c r="R42" s="9">
        <f>Q42*INDEX(MortalityTable2,L42+1, INDEX(PolicyData,$A$3, 3))</f>
        <v>102.87890330143632</v>
      </c>
      <c r="S42" s="9">
        <f t="shared" si="6"/>
        <v>58186.943960942459</v>
      </c>
      <c r="T42" s="9">
        <f t="shared" si="7"/>
        <v>60.643160371848595</v>
      </c>
      <c r="U42" s="9">
        <f>SUM(S42:S$117)</f>
        <v>1884481.9696616791</v>
      </c>
      <c r="V42" s="9">
        <f>SUM(T42:T$117)</f>
        <v>30564.14074896375</v>
      </c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>
        <v>36</v>
      </c>
      <c r="M43" s="2">
        <v>1.1199999999999999E-3</v>
      </c>
      <c r="N43" s="2">
        <v>7.5000000000000002E-4</v>
      </c>
      <c r="O43" s="2"/>
      <c r="P43" s="2">
        <f t="shared" si="5"/>
        <v>36</v>
      </c>
      <c r="Q43" s="9">
        <f t="shared" si="4"/>
        <v>97877.029002828407</v>
      </c>
      <c r="R43" s="9">
        <f>Q43*INDEX(MortalityTable2,L43+1, INDEX(PolicyData,$A$3, 3))</f>
        <v>109.62227248316781</v>
      </c>
      <c r="S43" s="9">
        <f t="shared" si="6"/>
        <v>57266.84499486057</v>
      </c>
      <c r="T43" s="9">
        <f t="shared" si="7"/>
        <v>63.663169842714652</v>
      </c>
      <c r="U43" s="9">
        <f>SUM(S43:S$117)</f>
        <v>1826295.0257007368</v>
      </c>
      <c r="V43" s="9">
        <f>SUM(T43:T$117)</f>
        <v>30503.497588591898</v>
      </c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>
        <v>37</v>
      </c>
      <c r="M44" s="2">
        <v>1.1900000000000001E-3</v>
      </c>
      <c r="N44" s="2">
        <v>8.1999999999999998E-4</v>
      </c>
      <c r="O44" s="2"/>
      <c r="P44" s="2">
        <f t="shared" si="5"/>
        <v>37</v>
      </c>
      <c r="Q44" s="9">
        <f t="shared" si="4"/>
        <v>97767.406730345232</v>
      </c>
      <c r="R44" s="9">
        <f>Q44*INDEX(MortalityTable2,L44+1, INDEX(PolicyData,$A$3, 3))</f>
        <v>116.34321400911084</v>
      </c>
      <c r="S44" s="9">
        <f t="shared" si="6"/>
        <v>56357.345939375693</v>
      </c>
      <c r="T44" s="9">
        <f t="shared" si="7"/>
        <v>66.567841168247782</v>
      </c>
      <c r="U44" s="9">
        <f>SUM(S44:S$117)</f>
        <v>1769028.1807058761</v>
      </c>
      <c r="V44" s="9">
        <f>SUM(T44:T$117)</f>
        <v>30439.834418749182</v>
      </c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>
        <v>38</v>
      </c>
      <c r="M45" s="2">
        <v>1.2800000000000001E-3</v>
      </c>
      <c r="N45" s="2">
        <v>8.8000000000000003E-4</v>
      </c>
      <c r="O45" s="2"/>
      <c r="P45" s="2">
        <f t="shared" si="5"/>
        <v>38</v>
      </c>
      <c r="Q45" s="9">
        <f t="shared" si="4"/>
        <v>97651.063516336115</v>
      </c>
      <c r="R45" s="9">
        <f>Q45*INDEX(MortalityTable2,L45+1, INDEX(PolicyData,$A$3, 3))</f>
        <v>124.99336130091024</v>
      </c>
      <c r="S45" s="9">
        <f t="shared" si="6"/>
        <v>55458.404628283577</v>
      </c>
      <c r="T45" s="9">
        <f t="shared" si="7"/>
        <v>70.460272848192815</v>
      </c>
      <c r="U45" s="9">
        <f>SUM(S45:S$117)</f>
        <v>1712670.8347665006</v>
      </c>
      <c r="V45" s="9">
        <f>SUM(T45:T$117)</f>
        <v>30373.266577580936</v>
      </c>
    </row>
    <row r="46" spans="2:22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>
        <v>39</v>
      </c>
      <c r="M46" s="2">
        <v>1.3699999999999999E-3</v>
      </c>
      <c r="N46" s="2">
        <v>9.3000000000000005E-4</v>
      </c>
      <c r="O46" s="2"/>
      <c r="P46" s="2">
        <f t="shared" si="5"/>
        <v>39</v>
      </c>
      <c r="Q46" s="9">
        <f t="shared" si="4"/>
        <v>97526.07015503521</v>
      </c>
      <c r="R46" s="9">
        <f>Q46*INDEX(MortalityTable2,L46+1, INDEX(PolicyData,$A$3, 3))</f>
        <v>133.61071611239822</v>
      </c>
      <c r="S46" s="9">
        <f t="shared" si="6"/>
        <v>54568.884601339305</v>
      </c>
      <c r="T46" s="9">
        <f t="shared" si="7"/>
        <v>74.204906609881135</v>
      </c>
      <c r="U46" s="9">
        <f>SUM(S46:S$117)</f>
        <v>1657212.4301382168</v>
      </c>
      <c r="V46" s="9">
        <f>SUM(T46:T$117)</f>
        <v>30302.806304732745</v>
      </c>
    </row>
    <row r="47" spans="2:22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>
        <v>40</v>
      </c>
      <c r="M47" s="2">
        <v>1.48E-3</v>
      </c>
      <c r="N47" s="2">
        <v>9.7999999999999997E-4</v>
      </c>
      <c r="O47" s="2"/>
      <c r="P47" s="2">
        <f t="shared" si="5"/>
        <v>40</v>
      </c>
      <c r="Q47" s="9">
        <f t="shared" si="4"/>
        <v>97392.459438922815</v>
      </c>
      <c r="R47" s="9">
        <f>Q47*INDEX(MortalityTable2,L47+1, INDEX(PolicyData,$A$3, 3))</f>
        <v>144.14083996960576</v>
      </c>
      <c r="S47" s="9">
        <f t="shared" si="6"/>
        <v>53688.79332949307</v>
      </c>
      <c r="T47" s="9">
        <f t="shared" si="7"/>
        <v>78.870090190199505</v>
      </c>
      <c r="U47" s="9">
        <f>SUM(S47:S$117)</f>
        <v>1602643.5455368776</v>
      </c>
      <c r="V47" s="9">
        <f>SUM(T47:T$117)</f>
        <v>30228.601398122861</v>
      </c>
    </row>
    <row r="48" spans="2:22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>
        <v>41</v>
      </c>
      <c r="M48" s="2">
        <v>1.6100000000000001E-3</v>
      </c>
      <c r="N48" s="2">
        <v>1.0399999999999999E-3</v>
      </c>
      <c r="O48" s="2"/>
      <c r="P48" s="2">
        <f t="shared" si="5"/>
        <v>41</v>
      </c>
      <c r="Q48" s="9">
        <f t="shared" si="4"/>
        <v>97248.318598953207</v>
      </c>
      <c r="R48" s="9">
        <f>Q48*INDEX(MortalityTable2,L48+1, INDEX(PolicyData,$A$3, 3))</f>
        <v>156.56979294431468</v>
      </c>
      <c r="S48" s="9">
        <f t="shared" si="6"/>
        <v>52817.077749128504</v>
      </c>
      <c r="T48" s="9">
        <f t="shared" si="7"/>
        <v>84.404815307759307</v>
      </c>
      <c r="U48" s="9">
        <f>SUM(S48:S$117)</f>
        <v>1548954.7522073847</v>
      </c>
      <c r="V48" s="9">
        <f>SUM(T48:T$117)</f>
        <v>30149.731307932663</v>
      </c>
    </row>
    <row r="49" spans="2:22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>
        <v>42</v>
      </c>
      <c r="M49" s="2">
        <v>1.7600000000000001E-3</v>
      </c>
      <c r="N49" s="2">
        <v>1.1100000000000001E-3</v>
      </c>
      <c r="O49" s="2"/>
      <c r="P49" s="2">
        <f t="shared" si="5"/>
        <v>42</v>
      </c>
      <c r="Q49" s="9">
        <f t="shared" si="4"/>
        <v>97091.748806008894</v>
      </c>
      <c r="R49" s="9">
        <f>Q49*INDEX(MortalityTable2,L49+1, INDEX(PolicyData,$A$3, 3))</f>
        <v>170.88147789857567</v>
      </c>
      <c r="S49" s="9">
        <f t="shared" si="6"/>
        <v>51952.750989115673</v>
      </c>
      <c r="T49" s="9">
        <f t="shared" si="7"/>
        <v>90.758685222898947</v>
      </c>
      <c r="U49" s="9">
        <f>SUM(S49:S$117)</f>
        <v>1496137.674458256</v>
      </c>
      <c r="V49" s="9">
        <f>SUM(T49:T$117)</f>
        <v>30065.326492624903</v>
      </c>
    </row>
    <row r="50" spans="2:22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>
        <v>43</v>
      </c>
      <c r="M50" s="2">
        <v>1.92E-3</v>
      </c>
      <c r="N50" s="2">
        <v>1.1999999999999999E-3</v>
      </c>
      <c r="O50" s="2"/>
      <c r="P50" s="2">
        <f t="shared" si="5"/>
        <v>43</v>
      </c>
      <c r="Q50" s="9">
        <f t="shared" si="4"/>
        <v>96920.867328110326</v>
      </c>
      <c r="R50" s="9">
        <f>Q50*INDEX(MortalityTable2,L50+1, INDEX(PolicyData,$A$3, 3))</f>
        <v>186.08806526997182</v>
      </c>
      <c r="S50" s="9">
        <f t="shared" si="6"/>
        <v>51094.890785590986</v>
      </c>
      <c r="T50" s="9">
        <f t="shared" si="7"/>
        <v>97.374599126097607</v>
      </c>
      <c r="U50" s="9">
        <f>SUM(S50:S$117)</f>
        <v>1444184.9234691407</v>
      </c>
      <c r="V50" s="9">
        <f>SUM(T50:T$117)</f>
        <v>29974.567807402003</v>
      </c>
    </row>
    <row r="51" spans="2:22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44</v>
      </c>
      <c r="M51" s="2">
        <v>2.1099999999999999E-3</v>
      </c>
      <c r="N51" s="2">
        <v>1.2899999999999999E-3</v>
      </c>
      <c r="O51" s="2"/>
      <c r="P51" s="2">
        <f t="shared" si="5"/>
        <v>44</v>
      </c>
      <c r="Q51" s="9">
        <f t="shared" si="4"/>
        <v>96734.779262840355</v>
      </c>
      <c r="R51" s="9">
        <f>Q51*INDEX(MortalityTable2,L51+1, INDEX(PolicyData,$A$3, 3))</f>
        <v>204.11038424459315</v>
      </c>
      <c r="S51" s="9">
        <f t="shared" si="6"/>
        <v>50243.141473184878</v>
      </c>
      <c r="T51" s="9">
        <f t="shared" si="7"/>
        <v>105.22676528124298</v>
      </c>
      <c r="U51" s="9">
        <f>SUM(S51:S$117)</f>
        <v>1393090.0326835497</v>
      </c>
      <c r="V51" s="9">
        <f>SUM(T51:T$117)</f>
        <v>29877.193208275909</v>
      </c>
    </row>
    <row r="52" spans="2:22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45</v>
      </c>
      <c r="M52" s="2">
        <v>2.31E-3</v>
      </c>
      <c r="N52" s="2">
        <v>1.4E-3</v>
      </c>
      <c r="O52" s="2"/>
      <c r="P52" s="2">
        <f t="shared" si="5"/>
        <v>45</v>
      </c>
      <c r="Q52" s="9">
        <f t="shared" si="4"/>
        <v>96530.668878595767</v>
      </c>
      <c r="R52" s="9">
        <f>Q52*INDEX(MortalityTable2,L52+1, INDEX(PolicyData,$A$3, 3))</f>
        <v>222.98584510955621</v>
      </c>
      <c r="S52" s="9">
        <f t="shared" si="6"/>
        <v>49396.18565977976</v>
      </c>
      <c r="T52" s="9">
        <f t="shared" si="7"/>
        <v>113.25890879602831</v>
      </c>
      <c r="U52" s="9">
        <f>SUM(S52:S$117)</f>
        <v>1342846.8912103649</v>
      </c>
      <c r="V52" s="9">
        <f>SUM(T52:T$117)</f>
        <v>29771.966442994664</v>
      </c>
    </row>
    <row r="53" spans="2:22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46</v>
      </c>
      <c r="M53" s="2">
        <v>2.5400000000000002E-3</v>
      </c>
      <c r="N53" s="2">
        <v>1.5299999999999999E-3</v>
      </c>
      <c r="O53" s="2"/>
      <c r="P53" s="2">
        <f t="shared" si="5"/>
        <v>46</v>
      </c>
      <c r="Q53" s="9">
        <f t="shared" si="4"/>
        <v>96307.683033486217</v>
      </c>
      <c r="R53" s="9">
        <f>Q53*INDEX(MortalityTable2,L53+1, INDEX(PolicyData,$A$3, 3))</f>
        <v>244.62151490505499</v>
      </c>
      <c r="S53" s="9">
        <f t="shared" si="6"/>
        <v>48553.773862961265</v>
      </c>
      <c r="T53" s="9">
        <f t="shared" si="7"/>
        <v>122.41191351393265</v>
      </c>
      <c r="U53" s="9">
        <f>SUM(S53:S$117)</f>
        <v>1293450.7055505852</v>
      </c>
      <c r="V53" s="9">
        <f>SUM(T53:T$117)</f>
        <v>29658.707534198635</v>
      </c>
    </row>
    <row r="54" spans="2:22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47</v>
      </c>
      <c r="M54" s="2">
        <v>2.7699999999999999E-3</v>
      </c>
      <c r="N54" s="2">
        <v>1.67E-3</v>
      </c>
      <c r="O54" s="2"/>
      <c r="P54" s="2">
        <f t="shared" si="5"/>
        <v>47</v>
      </c>
      <c r="Q54" s="9">
        <f t="shared" si="4"/>
        <v>96063.061518581162</v>
      </c>
      <c r="R54" s="9">
        <f>Q54*INDEX(MortalityTable2,L54+1, INDEX(PolicyData,$A$3, 3))</f>
        <v>266.09468040646982</v>
      </c>
      <c r="S54" s="9">
        <f t="shared" si="6"/>
        <v>47714.726381624983</v>
      </c>
      <c r="T54" s="9">
        <f t="shared" si="7"/>
        <v>131.18953287013389</v>
      </c>
      <c r="U54" s="9">
        <f>SUM(S54:S$117)</f>
        <v>1244896.931687624</v>
      </c>
      <c r="V54" s="9">
        <f>SUM(T54:T$117)</f>
        <v>29536.295620684701</v>
      </c>
    </row>
    <row r="55" spans="2:22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48</v>
      </c>
      <c r="M55" s="2">
        <v>3.0400000000000002E-3</v>
      </c>
      <c r="N55" s="2">
        <v>1.82E-3</v>
      </c>
      <c r="O55" s="2"/>
      <c r="P55" s="2">
        <f t="shared" si="5"/>
        <v>48</v>
      </c>
      <c r="Q55" s="9">
        <f t="shared" si="4"/>
        <v>95796.966838174689</v>
      </c>
      <c r="R55" s="9">
        <f>Q55*INDEX(MortalityTable2,L55+1, INDEX(PolicyData,$A$3, 3))</f>
        <v>291.22277918805105</v>
      </c>
      <c r="S55" s="9">
        <f t="shared" si="6"/>
        <v>46879.366098076731</v>
      </c>
      <c r="T55" s="9">
        <f t="shared" si="7"/>
        <v>141.45629958806146</v>
      </c>
      <c r="U55" s="9">
        <f>SUM(S55:S$117)</f>
        <v>1197182.2053059989</v>
      </c>
      <c r="V55" s="9">
        <f>SUM(T55:T$117)</f>
        <v>29405.106087814565</v>
      </c>
    </row>
    <row r="56" spans="2:22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49</v>
      </c>
      <c r="M56" s="2">
        <v>3.3300000000000001E-3</v>
      </c>
      <c r="N56" s="2">
        <v>1.99E-3</v>
      </c>
      <c r="O56" s="2"/>
      <c r="P56" s="2">
        <f t="shared" si="5"/>
        <v>49</v>
      </c>
      <c r="Q56" s="9">
        <f t="shared" si="4"/>
        <v>95505.744058986631</v>
      </c>
      <c r="R56" s="9">
        <f>Q56*INDEX(MortalityTable2,L56+1, INDEX(PolicyData,$A$3, 3))</f>
        <v>318.03412771642547</v>
      </c>
      <c r="S56" s="9">
        <f t="shared" si="6"/>
        <v>46046.160418855739</v>
      </c>
      <c r="T56" s="9">
        <f t="shared" si="7"/>
        <v>152.19648924561019</v>
      </c>
      <c r="U56" s="9">
        <f>SUM(S56:S$117)</f>
        <v>1150302.8392079223</v>
      </c>
      <c r="V56" s="9">
        <f>SUM(T56:T$117)</f>
        <v>29263.64978822651</v>
      </c>
    </row>
    <row r="57" spans="2:22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>
        <v>50</v>
      </c>
      <c r="M57" s="2">
        <v>3.65E-3</v>
      </c>
      <c r="N57" s="2">
        <v>2.16E-3</v>
      </c>
      <c r="O57" s="2"/>
      <c r="P57" s="2">
        <f t="shared" si="5"/>
        <v>50</v>
      </c>
      <c r="Q57" s="9">
        <f t="shared" si="4"/>
        <v>95187.709931270205</v>
      </c>
      <c r="R57" s="9">
        <f>Q57*INDEX(MortalityTable2,L57+1, INDEX(PolicyData,$A$3, 3))</f>
        <v>347.43514124913622</v>
      </c>
      <c r="S57" s="9">
        <f t="shared" si="6"/>
        <v>45214.607590798965</v>
      </c>
      <c r="T57" s="9">
        <f t="shared" si="7"/>
        <v>163.80932070531856</v>
      </c>
      <c r="U57" s="9">
        <f>SUM(S57:S$117)</f>
        <v>1104256.6787890668</v>
      </c>
      <c r="V57" s="9">
        <f>SUM(T57:T$117)</f>
        <v>29111.453298980894</v>
      </c>
    </row>
    <row r="58" spans="2:22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>
        <v>51</v>
      </c>
      <c r="M58" s="2">
        <v>4.0099999999999997E-3</v>
      </c>
      <c r="N58" s="2">
        <v>2.3400000000000001E-3</v>
      </c>
      <c r="O58" s="2"/>
      <c r="P58" s="2">
        <f t="shared" si="5"/>
        <v>51</v>
      </c>
      <c r="Q58" s="9">
        <f t="shared" si="4"/>
        <v>94840.274790021067</v>
      </c>
      <c r="R58" s="9">
        <f>Q58*INDEX(MortalityTable2,L58+1, INDEX(PolicyData,$A$3, 3))</f>
        <v>380.30950190798444</v>
      </c>
      <c r="S58" s="9">
        <f t="shared" si="6"/>
        <v>44383.817017825182</v>
      </c>
      <c r="T58" s="9">
        <f t="shared" si="7"/>
        <v>176.65909465033377</v>
      </c>
      <c r="U58" s="9">
        <f>SUM(S58:S$117)</f>
        <v>1059042.0711982676</v>
      </c>
      <c r="V58" s="9">
        <f>SUM(T58:T$117)</f>
        <v>28947.643978275577</v>
      </c>
    </row>
    <row r="59" spans="2:22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>
        <v>52</v>
      </c>
      <c r="M59" s="2">
        <v>4.4000000000000003E-3</v>
      </c>
      <c r="N59" s="2">
        <v>2.5100000000000001E-3</v>
      </c>
      <c r="O59" s="2"/>
      <c r="P59" s="2">
        <f t="shared" si="5"/>
        <v>52</v>
      </c>
      <c r="Q59" s="9">
        <f t="shared" si="4"/>
        <v>94459.96528811309</v>
      </c>
      <c r="R59" s="9">
        <f>Q59*INDEX(MortalityTable2,L59+1, INDEX(PolicyData,$A$3, 3))</f>
        <v>415.62384726769761</v>
      </c>
      <c r="S59" s="9">
        <f t="shared" si="6"/>
        <v>43552.549666584935</v>
      </c>
      <c r="T59" s="9">
        <f t="shared" si="7"/>
        <v>190.20995378437121</v>
      </c>
      <c r="U59" s="9">
        <f>SUM(S59:S$117)</f>
        <v>1014658.2541804427</v>
      </c>
      <c r="V59" s="9">
        <f>SUM(T59:T$117)</f>
        <v>28770.984883625242</v>
      </c>
    </row>
    <row r="60" spans="2:22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>
        <v>53</v>
      </c>
      <c r="M60" s="2">
        <v>4.7999999999999996E-3</v>
      </c>
      <c r="N60" s="2">
        <v>2.6800000000000001E-3</v>
      </c>
      <c r="O60" s="2"/>
      <c r="P60" s="2">
        <f t="shared" si="5"/>
        <v>53</v>
      </c>
      <c r="Q60" s="9">
        <f t="shared" si="4"/>
        <v>94044.341440845397</v>
      </c>
      <c r="R60" s="9">
        <f>Q60*INDEX(MortalityTable2,L60+1, INDEX(PolicyData,$A$3, 3))</f>
        <v>451.41283891605786</v>
      </c>
      <c r="S60" s="9">
        <f t="shared" si="6"/>
        <v>42720.116697588142</v>
      </c>
      <c r="T60" s="9">
        <f t="shared" si="7"/>
        <v>203.53572412473261</v>
      </c>
      <c r="U60" s="9">
        <f>SUM(S60:S$117)</f>
        <v>971105.70451385772</v>
      </c>
      <c r="V60" s="9">
        <f>SUM(T60:T$117)</f>
        <v>28580.774929840874</v>
      </c>
    </row>
    <row r="61" spans="2:22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>
        <v>54</v>
      </c>
      <c r="M61" s="2">
        <v>5.2199999999999998E-3</v>
      </c>
      <c r="N61" s="2">
        <v>2.8400000000000001E-3</v>
      </c>
      <c r="O61" s="2"/>
      <c r="P61" s="2">
        <f t="shared" si="5"/>
        <v>54</v>
      </c>
      <c r="Q61" s="9">
        <f t="shared" si="4"/>
        <v>93592.928601929336</v>
      </c>
      <c r="R61" s="9">
        <f>Q61*INDEX(MortalityTable2,L61+1, INDEX(PolicyData,$A$3, 3))</f>
        <v>488.55508730207112</v>
      </c>
      <c r="S61" s="9">
        <f t="shared" si="6"/>
        <v>41886.758756098257</v>
      </c>
      <c r="T61" s="9">
        <f t="shared" si="7"/>
        <v>217.02723498100065</v>
      </c>
      <c r="U61" s="9">
        <f>SUM(S61:S$117)</f>
        <v>928385.58781626949</v>
      </c>
      <c r="V61" s="9">
        <f>SUM(T61:T$117)</f>
        <v>28377.239205716141</v>
      </c>
    </row>
    <row r="62" spans="2:22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>
        <v>55</v>
      </c>
      <c r="M62" s="2">
        <v>5.6699999999999997E-3</v>
      </c>
      <c r="N62" s="2">
        <v>2.98E-3</v>
      </c>
      <c r="O62" s="2"/>
      <c r="P62" s="2">
        <f t="shared" si="5"/>
        <v>55</v>
      </c>
      <c r="Q62" s="9">
        <f t="shared" si="4"/>
        <v>93104.373514627267</v>
      </c>
      <c r="R62" s="9">
        <f>Q62*INDEX(MortalityTable2,L62+1, INDEX(PolicyData,$A$3, 3))</f>
        <v>527.90179782793655</v>
      </c>
      <c r="S62" s="9">
        <f t="shared" si="6"/>
        <v>41052.325000385645</v>
      </c>
      <c r="T62" s="9">
        <f t="shared" si="7"/>
        <v>231.04033000351944</v>
      </c>
      <c r="U62" s="9">
        <f>SUM(S62:S$117)</f>
        <v>886498.82906017138</v>
      </c>
      <c r="V62" s="9">
        <f>SUM(T62:T$117)</f>
        <v>28160.211970735138</v>
      </c>
    </row>
    <row r="63" spans="2:22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>
        <v>56</v>
      </c>
      <c r="M63" s="2">
        <v>6.1500000000000001E-3</v>
      </c>
      <c r="N63" s="2">
        <v>3.1099999999999999E-3</v>
      </c>
      <c r="O63" s="2"/>
      <c r="P63" s="2">
        <f t="shared" si="5"/>
        <v>56</v>
      </c>
      <c r="Q63" s="9">
        <f t="shared" si="4"/>
        <v>92576.471716799337</v>
      </c>
      <c r="R63" s="9">
        <f>Q63*INDEX(MortalityTable2,L63+1, INDEX(PolicyData,$A$3, 3))</f>
        <v>569.34530105831595</v>
      </c>
      <c r="S63" s="9">
        <f t="shared" si="6"/>
        <v>40216.313613431979</v>
      </c>
      <c r="T63" s="9">
        <f t="shared" si="7"/>
        <v>245.49596227561142</v>
      </c>
      <c r="U63" s="9">
        <f>SUM(S63:S$117)</f>
        <v>845446.50405978586</v>
      </c>
      <c r="V63" s="9">
        <f>SUM(T63:T$117)</f>
        <v>27929.17164073162</v>
      </c>
    </row>
    <row r="64" spans="2:22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57</v>
      </c>
      <c r="M64" s="2">
        <v>6.6600000000000001E-3</v>
      </c>
      <c r="N64" s="2">
        <v>3.2399999999999998E-3</v>
      </c>
      <c r="O64" s="2"/>
      <c r="P64" s="2">
        <f t="shared" si="5"/>
        <v>57</v>
      </c>
      <c r="Q64" s="9">
        <f t="shared" si="4"/>
        <v>92007.126415741019</v>
      </c>
      <c r="R64" s="9">
        <f>Q64*INDEX(MortalityTable2,L64+1, INDEX(PolicyData,$A$3, 3))</f>
        <v>612.76746192883525</v>
      </c>
      <c r="S64" s="9">
        <f t="shared" si="6"/>
        <v>39378.308654886088</v>
      </c>
      <c r="T64" s="9">
        <f t="shared" si="7"/>
        <v>260.31444425274947</v>
      </c>
      <c r="U64" s="9">
        <f>SUM(S64:S$117)</f>
        <v>805230.19044635363</v>
      </c>
      <c r="V64" s="9">
        <f>SUM(T64:T$117)</f>
        <v>27683.675678456013</v>
      </c>
    </row>
    <row r="65" spans="2:22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58</v>
      </c>
      <c r="M65" s="2">
        <v>7.1799999999999998E-3</v>
      </c>
      <c r="N65" s="2">
        <v>3.3800000000000002E-3</v>
      </c>
      <c r="O65" s="2"/>
      <c r="P65" s="2">
        <f t="shared" si="5"/>
        <v>58</v>
      </c>
      <c r="Q65" s="9">
        <f t="shared" si="4"/>
        <v>91394.358953812189</v>
      </c>
      <c r="R65" s="9">
        <f>Q65*INDEX(MortalityTable2,L65+1, INDEX(PolicyData,$A$3, 3))</f>
        <v>656.21149728837145</v>
      </c>
      <c r="S65" s="9">
        <f t="shared" si="6"/>
        <v>38537.979427827151</v>
      </c>
      <c r="T65" s="9">
        <f t="shared" si="7"/>
        <v>274.65048083372648</v>
      </c>
      <c r="U65" s="9">
        <f>SUM(S65:S$117)</f>
        <v>765851.88179146766</v>
      </c>
      <c r="V65" s="9">
        <f>SUM(T65:T$117)</f>
        <v>27423.361234203257</v>
      </c>
    </row>
    <row r="66" spans="2:22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59</v>
      </c>
      <c r="M66" s="2">
        <v>7.7400000000000004E-3</v>
      </c>
      <c r="N66" s="2">
        <v>3.5599999999999998E-3</v>
      </c>
      <c r="O66" s="2"/>
      <c r="P66" s="2">
        <f t="shared" si="5"/>
        <v>59</v>
      </c>
      <c r="Q66" s="9">
        <f t="shared" si="4"/>
        <v>90738.147456523817</v>
      </c>
      <c r="R66" s="9">
        <f>Q66*INDEX(MortalityTable2,L66+1, INDEX(PolicyData,$A$3, 3))</f>
        <v>702.31326131349442</v>
      </c>
      <c r="S66" s="9">
        <f t="shared" si="6"/>
        <v>37695.83914831069</v>
      </c>
      <c r="T66" s="9">
        <f t="shared" si="7"/>
        <v>289.60186554764533</v>
      </c>
      <c r="U66" s="9">
        <f>SUM(S66:S$117)</f>
        <v>727313.90236364037</v>
      </c>
      <c r="V66" s="9">
        <f>SUM(T66:T$117)</f>
        <v>27148.710753369538</v>
      </c>
    </row>
    <row r="67" spans="2:22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60</v>
      </c>
      <c r="M67" s="2">
        <v>8.3400000000000002E-3</v>
      </c>
      <c r="N67" s="2">
        <v>3.79E-3</v>
      </c>
      <c r="O67" s="2"/>
      <c r="P67" s="2">
        <f t="shared" si="5"/>
        <v>60</v>
      </c>
      <c r="Q67" s="9">
        <f t="shared" si="4"/>
        <v>90035.834195210322</v>
      </c>
      <c r="R67" s="9">
        <f>Q67*INDEX(MortalityTable2,L67+1, INDEX(PolicyData,$A$3, 3))</f>
        <v>750.89885718805408</v>
      </c>
      <c r="S67" s="9">
        <f t="shared" si="6"/>
        <v>36851.30379635741</v>
      </c>
      <c r="T67" s="9">
        <f t="shared" si="7"/>
        <v>305.06043646125647</v>
      </c>
      <c r="U67" s="9">
        <f>SUM(S67:S$117)</f>
        <v>689618.06321532966</v>
      </c>
      <c r="V67" s="9">
        <f>SUM(T67:T$117)</f>
        <v>26859.108887821894</v>
      </c>
    </row>
    <row r="68" spans="2:22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61</v>
      </c>
      <c r="M68" s="2">
        <v>9.0200000000000002E-3</v>
      </c>
      <c r="N68" s="2">
        <v>4.0800000000000003E-3</v>
      </c>
      <c r="O68" s="2"/>
      <c r="P68" s="2">
        <f t="shared" si="5"/>
        <v>61</v>
      </c>
      <c r="Q68" s="9">
        <f t="shared" si="4"/>
        <v>89284.935338022275</v>
      </c>
      <c r="R68" s="9">
        <f>Q68*INDEX(MortalityTable2,L68+1, INDEX(PolicyData,$A$3, 3))</f>
        <v>805.35011674896089</v>
      </c>
      <c r="S68" s="9">
        <f t="shared" si="6"/>
        <v>36003.905342557431</v>
      </c>
      <c r="T68" s="9">
        <f t="shared" si="7"/>
        <v>322.34662513602319</v>
      </c>
      <c r="U68" s="9">
        <f>SUM(S68:S$117)</f>
        <v>652766.7594189723</v>
      </c>
      <c r="V68" s="9">
        <f>SUM(T68:T$117)</f>
        <v>26554.048451360635</v>
      </c>
    </row>
    <row r="69" spans="2:22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>
        <v>62</v>
      </c>
      <c r="M69" s="2">
        <v>9.8099999999999993E-3</v>
      </c>
      <c r="N69" s="2">
        <v>4.4200000000000003E-3</v>
      </c>
      <c r="O69" s="2"/>
      <c r="P69" s="2">
        <f t="shared" si="5"/>
        <v>62</v>
      </c>
      <c r="Q69" s="9">
        <f t="shared" si="4"/>
        <v>88479.585221273315</v>
      </c>
      <c r="R69" s="9">
        <f>Q69*INDEX(MortalityTable2,L69+1, INDEX(PolicyData,$A$3, 3))</f>
        <v>867.98473102069113</v>
      </c>
      <c r="S69" s="9">
        <f t="shared" si="6"/>
        <v>35151.872035830114</v>
      </c>
      <c r="T69" s="9">
        <f t="shared" si="7"/>
        <v>342.28230256171582</v>
      </c>
      <c r="U69" s="9">
        <f>SUM(S69:S$117)</f>
        <v>616762.85407641483</v>
      </c>
      <c r="V69" s="9">
        <f>SUM(T69:T$117)</f>
        <v>26231.701826224613</v>
      </c>
    </row>
    <row r="70" spans="2:22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63</v>
      </c>
      <c r="M70" s="2">
        <v>1.072E-2</v>
      </c>
      <c r="N70" s="2">
        <v>4.8199999999999996E-3</v>
      </c>
      <c r="O70" s="2"/>
      <c r="P70" s="2">
        <f t="shared" ref="P70:P101" si="8">L70</f>
        <v>63</v>
      </c>
      <c r="Q70" s="9">
        <f t="shared" si="4"/>
        <v>87611.600490252618</v>
      </c>
      <c r="R70" s="9">
        <f>Q70*INDEX(MortalityTable2,L70+1, INDEX(PolicyData,$A$3, 3))</f>
        <v>939.19635725550813</v>
      </c>
      <c r="S70" s="9">
        <f t="shared" si="6"/>
        <v>34292.642533161212</v>
      </c>
      <c r="T70" s="9">
        <f t="shared" si="7"/>
        <v>364.89063449087701</v>
      </c>
      <c r="U70" s="9">
        <f>SUM(S70:S$117)</f>
        <v>581610.98204058479</v>
      </c>
      <c r="V70" s="9">
        <f>SUM(T70:T$117)</f>
        <v>25889.419523662902</v>
      </c>
    </row>
    <row r="71" spans="2:22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>
        <v>64</v>
      </c>
      <c r="M71" s="2">
        <v>1.18E-2</v>
      </c>
      <c r="N71" s="2">
        <v>5.2700000000000004E-3</v>
      </c>
      <c r="O71" s="2"/>
      <c r="P71" s="2">
        <f t="shared" si="8"/>
        <v>64</v>
      </c>
      <c r="Q71" s="9">
        <f t="shared" si="4"/>
        <v>86672.404132997108</v>
      </c>
      <c r="R71" s="9">
        <f>Q71*INDEX(MortalityTable2,L71+1, INDEX(PolicyData,$A$3, 3))</f>
        <v>1022.7343687693658</v>
      </c>
      <c r="S71" s="9">
        <f t="shared" ref="S71:S102" si="9">Q71*$J$8^L71</f>
        <v>33423.670349956374</v>
      </c>
      <c r="T71" s="9">
        <f t="shared" ref="T71:T102" si="10">R71*$J$8^(L71+0.5)</f>
        <v>391.47418216415986</v>
      </c>
      <c r="U71" s="9">
        <f>SUM(S71:S$117)</f>
        <v>547318.33950742346</v>
      </c>
      <c r="V71" s="9">
        <f>SUM(T71:T$117)</f>
        <v>25524.528889172019</v>
      </c>
    </row>
    <row r="72" spans="2:22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65</v>
      </c>
      <c r="M72" s="2">
        <v>1.306E-2</v>
      </c>
      <c r="N72" s="2">
        <v>5.77E-3</v>
      </c>
      <c r="O72" s="2"/>
      <c r="P72" s="2">
        <f t="shared" si="8"/>
        <v>65</v>
      </c>
      <c r="Q72" s="9">
        <f t="shared" si="4"/>
        <v>85649.669764227743</v>
      </c>
      <c r="R72" s="9">
        <f>Q72*INDEX(MortalityTable2,L72+1, INDEX(PolicyData,$A$3, 3))</f>
        <v>1118.5846871208144</v>
      </c>
      <c r="S72" s="9">
        <f t="shared" si="9"/>
        <v>32541.153733819603</v>
      </c>
      <c r="T72" s="9">
        <f t="shared" si="10"/>
        <v>421.83547764874129</v>
      </c>
      <c r="U72" s="9">
        <f>SUM(S72:S$117)</f>
        <v>513894.6691574672</v>
      </c>
      <c r="V72" s="9">
        <f>SUM(T72:T$117)</f>
        <v>25133.054707007861</v>
      </c>
    </row>
    <row r="73" spans="2:22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>
        <v>66</v>
      </c>
      <c r="M73" s="2">
        <v>1.452E-2</v>
      </c>
      <c r="N73" s="2">
        <v>6.3299999999999997E-3</v>
      </c>
      <c r="O73" s="2"/>
      <c r="P73" s="2">
        <f t="shared" si="8"/>
        <v>66</v>
      </c>
      <c r="Q73" s="9">
        <f t="shared" ref="Q73:Q117" si="11">Q72-R72</f>
        <v>84531.085077106924</v>
      </c>
      <c r="R73" s="9">
        <f>Q73*INDEX(MortalityTable2,L73+1, INDEX(PolicyData,$A$3, 3))</f>
        <v>1227.3913553195925</v>
      </c>
      <c r="S73" s="9">
        <f t="shared" si="9"/>
        <v>31641.543119266913</v>
      </c>
      <c r="T73" s="9">
        <f t="shared" si="10"/>
        <v>456.02772860617688</v>
      </c>
      <c r="U73" s="9">
        <f>SUM(S73:S$117)</f>
        <v>481353.51542364759</v>
      </c>
      <c r="V73" s="9">
        <f>SUM(T73:T$117)</f>
        <v>24711.219229359122</v>
      </c>
    </row>
    <row r="74" spans="2:22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>
        <v>67</v>
      </c>
      <c r="M74" s="2">
        <v>1.6160000000000001E-2</v>
      </c>
      <c r="N74" s="2">
        <v>6.9499999999999996E-3</v>
      </c>
      <c r="O74" s="2"/>
      <c r="P74" s="2">
        <f t="shared" si="8"/>
        <v>67</v>
      </c>
      <c r="Q74" s="9">
        <f t="shared" si="11"/>
        <v>83303.693721787335</v>
      </c>
      <c r="R74" s="9">
        <f>Q74*INDEX(MortalityTable2,L74+1, INDEX(PolicyData,$A$3, 3))</f>
        <v>1346.1876905440834</v>
      </c>
      <c r="S74" s="9">
        <f t="shared" si="9"/>
        <v>30721.288584409031</v>
      </c>
      <c r="T74" s="9">
        <f t="shared" si="10"/>
        <v>492.77397499945283</v>
      </c>
      <c r="U74" s="9">
        <f>SUM(S74:S$117)</f>
        <v>449711.97230438067</v>
      </c>
      <c r="V74" s="9">
        <f>SUM(T74:T$117)</f>
        <v>24255.191500752946</v>
      </c>
    </row>
    <row r="75" spans="2:22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>
        <v>68</v>
      </c>
      <c r="M75" s="2">
        <v>1.7940000000000001E-2</v>
      </c>
      <c r="N75" s="2">
        <v>7.62E-3</v>
      </c>
      <c r="O75" s="2"/>
      <c r="P75" s="2">
        <f t="shared" si="8"/>
        <v>68</v>
      </c>
      <c r="Q75" s="9">
        <f t="shared" si="11"/>
        <v>81957.506031243247</v>
      </c>
      <c r="R75" s="9">
        <f>Q75*INDEX(MortalityTable2,L75+1, INDEX(PolicyData,$A$3, 3))</f>
        <v>1470.317658200504</v>
      </c>
      <c r="S75" s="9">
        <f t="shared" si="9"/>
        <v>29778.160158507369</v>
      </c>
      <c r="T75" s="9">
        <f t="shared" si="10"/>
        <v>530.25806048435004</v>
      </c>
      <c r="U75" s="9">
        <f>SUM(S75:S$117)</f>
        <v>418990.68371997162</v>
      </c>
      <c r="V75" s="9">
        <f>SUM(T75:T$117)</f>
        <v>23762.417525753495</v>
      </c>
    </row>
    <row r="76" spans="2:22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>
        <v>69</v>
      </c>
      <c r="M76" s="2">
        <v>1.9859999999999999E-2</v>
      </c>
      <c r="N76" s="2">
        <v>8.3499999999999998E-3</v>
      </c>
      <c r="O76" s="2"/>
      <c r="P76" s="2">
        <f t="shared" si="8"/>
        <v>69</v>
      </c>
      <c r="Q76" s="9">
        <f t="shared" si="11"/>
        <v>80487.188373042736</v>
      </c>
      <c r="R76" s="9">
        <f>Q76*INDEX(MortalityTable2,L76+1, INDEX(PolicyData,$A$3, 3))</f>
        <v>1598.4755610886286</v>
      </c>
      <c r="S76" s="9">
        <f t="shared" si="9"/>
        <v>28811.763512575119</v>
      </c>
      <c r="T76" s="9">
        <f t="shared" si="10"/>
        <v>567.95779501799188</v>
      </c>
      <c r="U76" s="9">
        <f>SUM(S76:S$117)</f>
        <v>389212.52356146427</v>
      </c>
      <c r="V76" s="9">
        <f>SUM(T76:T$117)</f>
        <v>23232.159465269142</v>
      </c>
    </row>
    <row r="77" spans="2:22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>
        <v>70</v>
      </c>
      <c r="M77" s="2">
        <v>2.1930000000000002E-2</v>
      </c>
      <c r="N77" s="2">
        <v>9.1400000000000006E-3</v>
      </c>
      <c r="O77" s="2"/>
      <c r="P77" s="2">
        <f t="shared" si="8"/>
        <v>70</v>
      </c>
      <c r="Q77" s="9">
        <f t="shared" si="11"/>
        <v>78888.712811954101</v>
      </c>
      <c r="R77" s="9">
        <f>Q77*INDEX(MortalityTable2,L77+1, INDEX(PolicyData,$A$3, 3))</f>
        <v>1730.0294719661536</v>
      </c>
      <c r="S77" s="9">
        <f t="shared" si="9"/>
        <v>27822.228462281164</v>
      </c>
      <c r="T77" s="9">
        <f t="shared" si="10"/>
        <v>605.61625466303235</v>
      </c>
      <c r="U77" s="9">
        <f>SUM(S77:S$117)</f>
        <v>360400.76004888909</v>
      </c>
      <c r="V77" s="9">
        <f>SUM(T77:T$117)</f>
        <v>22664.201670251154</v>
      </c>
    </row>
    <row r="78" spans="2:22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>
        <v>71</v>
      </c>
      <c r="M78" s="2">
        <v>2.4150000000000001E-2</v>
      </c>
      <c r="N78" s="2">
        <v>1.0160000000000001E-2</v>
      </c>
      <c r="O78" s="2"/>
      <c r="P78" s="2">
        <f t="shared" si="8"/>
        <v>71</v>
      </c>
      <c r="Q78" s="9">
        <f t="shared" si="11"/>
        <v>77158.683339987954</v>
      </c>
      <c r="R78" s="9">
        <f>Q78*INDEX(MortalityTable2,L78+1, INDEX(PolicyData,$A$3, 3))</f>
        <v>1863.3822026607093</v>
      </c>
      <c r="S78" s="9">
        <f t="shared" si="9"/>
        <v>26809.937923254525</v>
      </c>
      <c r="T78" s="9">
        <f t="shared" si="10"/>
        <v>642.65800625313739</v>
      </c>
      <c r="U78" s="9">
        <f>SUM(S78:S$117)</f>
        <v>332578.53158660786</v>
      </c>
      <c r="V78" s="9">
        <f>SUM(T78:T$117)</f>
        <v>22058.585415588117</v>
      </c>
    </row>
    <row r="79" spans="2:22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>
        <v>72</v>
      </c>
      <c r="M79" s="2">
        <v>2.657E-2</v>
      </c>
      <c r="N79" s="2">
        <v>1.132E-2</v>
      </c>
      <c r="O79" s="2"/>
      <c r="P79" s="2">
        <f t="shared" si="8"/>
        <v>72</v>
      </c>
      <c r="Q79" s="9">
        <f t="shared" si="11"/>
        <v>75295.301137327246</v>
      </c>
      <c r="R79" s="9">
        <f>Q79*INDEX(MortalityTable2,L79+1, INDEX(PolicyData,$A$3, 3))</f>
        <v>2000.5961512187848</v>
      </c>
      <c r="S79" s="9">
        <f t="shared" si="9"/>
        <v>25775.840317643284</v>
      </c>
      <c r="T79" s="9">
        <f t="shared" si="10"/>
        <v>679.7846691035885</v>
      </c>
      <c r="U79" s="9">
        <f>SUM(S79:S$117)</f>
        <v>305768.59366335341</v>
      </c>
      <c r="V79" s="9">
        <f>SUM(T79:T$117)</f>
        <v>21415.927409334981</v>
      </c>
    </row>
    <row r="80" spans="2:22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>
        <v>73</v>
      </c>
      <c r="M80" s="2">
        <v>2.9229999999999999E-2</v>
      </c>
      <c r="N80" s="2">
        <v>1.2659999999999999E-2</v>
      </c>
      <c r="O80" s="2"/>
      <c r="P80" s="2">
        <f t="shared" si="8"/>
        <v>73</v>
      </c>
      <c r="Q80" s="9">
        <f t="shared" si="11"/>
        <v>73294.704986108467</v>
      </c>
      <c r="R80" s="9">
        <f>Q80*INDEX(MortalityTable2,L80+1, INDEX(PolicyData,$A$3, 3))</f>
        <v>2142.4042267439504</v>
      </c>
      <c r="S80" s="9">
        <f t="shared" si="9"/>
        <v>24720.173635865522</v>
      </c>
      <c r="T80" s="9">
        <f t="shared" si="10"/>
        <v>717.21160999468452</v>
      </c>
      <c r="U80" s="9">
        <f>SUM(S80:S$117)</f>
        <v>279992.75334571005</v>
      </c>
      <c r="V80" s="9">
        <f>SUM(T80:T$117)</f>
        <v>20736.142740231393</v>
      </c>
    </row>
    <row r="81" spans="2:22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>
        <v>74</v>
      </c>
      <c r="M81" s="2">
        <v>3.2230000000000002E-2</v>
      </c>
      <c r="N81" s="2">
        <v>1.4200000000000001E-2</v>
      </c>
      <c r="O81" s="2"/>
      <c r="P81" s="2">
        <f t="shared" si="8"/>
        <v>74</v>
      </c>
      <c r="Q81" s="9">
        <f t="shared" si="11"/>
        <v>71152.300759364516</v>
      </c>
      <c r="R81" s="9">
        <f>Q81*INDEX(MortalityTable2,L81+1, INDEX(PolicyData,$A$3, 3))</f>
        <v>2293.2386534743187</v>
      </c>
      <c r="S81" s="9">
        <f t="shared" si="9"/>
        <v>23642.95858176273</v>
      </c>
      <c r="T81" s="9">
        <f t="shared" si="10"/>
        <v>756.36096245915201</v>
      </c>
      <c r="U81" s="9">
        <f>SUM(S81:S$117)</f>
        <v>255272.57970984449</v>
      </c>
      <c r="V81" s="9">
        <f>SUM(T81:T$117)</f>
        <v>20018.931130236713</v>
      </c>
    </row>
    <row r="82" spans="2:22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>
        <v>75</v>
      </c>
      <c r="M82" s="2">
        <v>3.5680000000000003E-2</v>
      </c>
      <c r="N82" s="2">
        <v>1.5970000000000002E-2</v>
      </c>
      <c r="O82" s="2"/>
      <c r="P82" s="2">
        <f t="shared" si="8"/>
        <v>75</v>
      </c>
      <c r="Q82" s="9">
        <f t="shared" si="11"/>
        <v>68859.062105890203</v>
      </c>
      <c r="R82" s="9">
        <f>Q82*INDEX(MortalityTable2,L82+1, INDEX(PolicyData,$A$3, 3))</f>
        <v>2456.8913359381627</v>
      </c>
      <c r="S82" s="9">
        <f t="shared" si="9"/>
        <v>22542.803967165048</v>
      </c>
      <c r="T82" s="9">
        <f t="shared" si="10"/>
        <v>798.36181899013604</v>
      </c>
      <c r="U82" s="9">
        <f>SUM(S82:S$117)</f>
        <v>231629.62112808175</v>
      </c>
      <c r="V82" s="9">
        <f>SUM(T82:T$117)</f>
        <v>19262.570167777561</v>
      </c>
    </row>
    <row r="83" spans="2:22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>
        <v>76</v>
      </c>
      <c r="M83" s="2">
        <v>3.9609999999999999E-2</v>
      </c>
      <c r="N83" s="2">
        <v>1.7999999999999999E-2</v>
      </c>
      <c r="O83" s="2"/>
      <c r="P83" s="2">
        <f t="shared" si="8"/>
        <v>76</v>
      </c>
      <c r="Q83" s="9">
        <f t="shared" si="11"/>
        <v>66402.170769952034</v>
      </c>
      <c r="R83" s="9">
        <f>Q83*INDEX(MortalityTable2,L83+1, INDEX(PolicyData,$A$3, 3))</f>
        <v>2630.1899841978002</v>
      </c>
      <c r="S83" s="9">
        <f t="shared" si="9"/>
        <v>21417.218444942464</v>
      </c>
      <c r="T83" s="9">
        <f t="shared" si="10"/>
        <v>842.04419764408783</v>
      </c>
      <c r="U83" s="9">
        <f>SUM(S83:S$117)</f>
        <v>209086.81716091675</v>
      </c>
      <c r="V83" s="9">
        <f>SUM(T83:T$117)</f>
        <v>18464.208348787426</v>
      </c>
    </row>
    <row r="84" spans="2:22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>
        <v>77</v>
      </c>
      <c r="M84" s="2">
        <v>4.3999999999999997E-2</v>
      </c>
      <c r="N84" s="2">
        <v>2.0330000000000001E-2</v>
      </c>
      <c r="O84" s="2"/>
      <c r="P84" s="2">
        <f t="shared" si="8"/>
        <v>77</v>
      </c>
      <c r="Q84" s="9">
        <f t="shared" si="11"/>
        <v>63771.980785754233</v>
      </c>
      <c r="R84" s="9">
        <f>Q84*INDEX(MortalityTable2,L84+1, INDEX(PolicyData,$A$3, 3))</f>
        <v>2805.9671545731862</v>
      </c>
      <c r="S84" s="9">
        <f t="shared" si="9"/>
        <v>20264.908790481077</v>
      </c>
      <c r="T84" s="9">
        <f t="shared" si="10"/>
        <v>885.04287211439248</v>
      </c>
      <c r="U84" s="9">
        <f>SUM(S84:S$117)</f>
        <v>187669.59871597428</v>
      </c>
      <c r="V84" s="9">
        <f>SUM(T84:T$117)</f>
        <v>17622.164151143337</v>
      </c>
    </row>
    <row r="85" spans="2:22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>
        <v>78</v>
      </c>
      <c r="M85" s="2">
        <v>4.8770000000000001E-2</v>
      </c>
      <c r="N85" s="2">
        <v>2.3009999999999999E-2</v>
      </c>
      <c r="O85" s="2"/>
      <c r="P85" s="2">
        <f t="shared" si="8"/>
        <v>78</v>
      </c>
      <c r="Q85" s="9">
        <f t="shared" si="11"/>
        <v>60966.013631181049</v>
      </c>
      <c r="R85" s="9">
        <f>Q85*INDEX(MortalityTable2,L85+1, INDEX(PolicyData,$A$3, 3))</f>
        <v>2973.3124847926997</v>
      </c>
      <c r="S85" s="9">
        <f t="shared" si="9"/>
        <v>19086.948575073806</v>
      </c>
      <c r="T85" s="9">
        <f t="shared" si="10"/>
        <v>923.96652652499085</v>
      </c>
      <c r="U85" s="9">
        <f>SUM(S85:S$117)</f>
        <v>167404.68992549324</v>
      </c>
      <c r="V85" s="9">
        <f>SUM(T85:T$117)</f>
        <v>16737.121279028943</v>
      </c>
    </row>
    <row r="86" spans="2:22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>
        <v>79</v>
      </c>
      <c r="M86" s="2">
        <v>5.425E-2</v>
      </c>
      <c r="N86" s="2">
        <v>2.6079999999999999E-2</v>
      </c>
      <c r="O86" s="2"/>
      <c r="P86" s="2">
        <f t="shared" si="8"/>
        <v>79</v>
      </c>
      <c r="Q86" s="9">
        <f t="shared" si="11"/>
        <v>57992.701146388346</v>
      </c>
      <c r="R86" s="9">
        <f>Q86*INDEX(MortalityTable2,L86+1, INDEX(PolicyData,$A$3, 3))</f>
        <v>3146.1040371915678</v>
      </c>
      <c r="S86" s="9">
        <f t="shared" si="9"/>
        <v>17887.761668046762</v>
      </c>
      <c r="T86" s="9">
        <f t="shared" si="10"/>
        <v>963.21385567079051</v>
      </c>
      <c r="U86" s="9">
        <f>SUM(S86:S$117)</f>
        <v>148317.74135041941</v>
      </c>
      <c r="V86" s="9">
        <f>SUM(T86:T$117)</f>
        <v>15813.154752503951</v>
      </c>
    </row>
    <row r="87" spans="2:22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>
        <v>80</v>
      </c>
      <c r="M87" s="2">
        <v>6.0389999999999999E-2</v>
      </c>
      <c r="N87" s="2">
        <v>2.9600000000000001E-2</v>
      </c>
      <c r="O87" s="2"/>
      <c r="P87" s="2">
        <f t="shared" si="8"/>
        <v>80</v>
      </c>
      <c r="Q87" s="9">
        <f t="shared" si="11"/>
        <v>54846.59710919678</v>
      </c>
      <c r="R87" s="9">
        <f>Q87*INDEX(MortalityTable2,L87+1, INDEX(PolicyData,$A$3, 3))</f>
        <v>3312.1859994243937</v>
      </c>
      <c r="S87" s="9">
        <f t="shared" si="9"/>
        <v>16667.34049020219</v>
      </c>
      <c r="T87" s="9">
        <f t="shared" si="10"/>
        <v>999.07551604457126</v>
      </c>
      <c r="U87" s="9">
        <f>SUM(S87:S$117)</f>
        <v>130429.97968237265</v>
      </c>
      <c r="V87" s="9">
        <f>SUM(T87:T$117)</f>
        <v>14849.940896833159</v>
      </c>
    </row>
    <row r="88" spans="2:22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>
        <v>81</v>
      </c>
      <c r="M88" s="2">
        <v>6.7280000000000006E-2</v>
      </c>
      <c r="N88" s="2">
        <v>3.3640000000000003E-2</v>
      </c>
      <c r="O88" s="2"/>
      <c r="P88" s="2">
        <f t="shared" si="8"/>
        <v>81</v>
      </c>
      <c r="Q88" s="9">
        <f t="shared" si="11"/>
        <v>51534.411109772387</v>
      </c>
      <c r="R88" s="9">
        <f>Q88*INDEX(MortalityTable2,L88+1, INDEX(PolicyData,$A$3, 3))</f>
        <v>3467.2351794654865</v>
      </c>
      <c r="S88" s="9">
        <f t="shared" si="9"/>
        <v>15429.359406895448</v>
      </c>
      <c r="T88" s="9">
        <f t="shared" si="10"/>
        <v>1030.3881540761643</v>
      </c>
      <c r="U88" s="9">
        <f>SUM(S88:S$117)</f>
        <v>113762.63919217043</v>
      </c>
      <c r="V88" s="9">
        <f>SUM(T88:T$117)</f>
        <v>13850.865380788588</v>
      </c>
    </row>
    <row r="89" spans="2:22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>
        <v>82</v>
      </c>
      <c r="M89" s="2">
        <v>7.4999999999999997E-2</v>
      </c>
      <c r="N89" s="2">
        <v>3.8269999999999998E-2</v>
      </c>
      <c r="O89" s="2"/>
      <c r="P89" s="2">
        <f t="shared" si="8"/>
        <v>82</v>
      </c>
      <c r="Q89" s="9">
        <f t="shared" si="11"/>
        <v>48067.175930306897</v>
      </c>
      <c r="R89" s="9">
        <f>Q89*INDEX(MortalityTable2,L89+1, INDEX(PolicyData,$A$3, 3))</f>
        <v>3605.038194773017</v>
      </c>
      <c r="S89" s="9">
        <f t="shared" si="9"/>
        <v>14178.593207881304</v>
      </c>
      <c r="T89" s="9">
        <f t="shared" si="10"/>
        <v>1055.5076487972328</v>
      </c>
      <c r="U89" s="9">
        <f>SUM(S89:S$117)</f>
        <v>98333.279785274994</v>
      </c>
      <c r="V89" s="9">
        <f>SUM(T89:T$117)</f>
        <v>12820.477226712424</v>
      </c>
    </row>
    <row r="90" spans="2:22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>
        <v>83</v>
      </c>
      <c r="M90" s="2">
        <v>8.3640000000000006E-2</v>
      </c>
      <c r="N90" s="2">
        <v>4.3569999999999998E-2</v>
      </c>
      <c r="O90" s="2"/>
      <c r="P90" s="2">
        <f t="shared" si="8"/>
        <v>83</v>
      </c>
      <c r="Q90" s="9">
        <f t="shared" si="11"/>
        <v>44462.137735533877</v>
      </c>
      <c r="R90" s="9">
        <f>Q90*INDEX(MortalityTable2,L90+1, INDEX(PolicyData,$A$3, 3))</f>
        <v>3718.8132002000539</v>
      </c>
      <c r="S90" s="9">
        <f t="shared" si="9"/>
        <v>12921.378046591339</v>
      </c>
      <c r="T90" s="9">
        <f t="shared" si="10"/>
        <v>1072.7285420623386</v>
      </c>
      <c r="U90" s="9">
        <f>SUM(S90:S$117)</f>
        <v>84154.686577393702</v>
      </c>
      <c r="V90" s="9">
        <f>SUM(T90:T$117)</f>
        <v>11764.96957791519</v>
      </c>
    </row>
    <row r="91" spans="2:22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>
        <v>84</v>
      </c>
      <c r="M91" s="2">
        <v>9.3289999999999998E-2</v>
      </c>
      <c r="N91" s="2">
        <v>4.9639999999999997E-2</v>
      </c>
      <c r="O91" s="2"/>
      <c r="P91" s="2">
        <f t="shared" si="8"/>
        <v>84</v>
      </c>
      <c r="Q91" s="9">
        <f t="shared" si="11"/>
        <v>40743.324535333821</v>
      </c>
      <c r="R91" s="9">
        <f>Q91*INDEX(MortalityTable2,L91+1, INDEX(PolicyData,$A$3, 3))</f>
        <v>3800.9447459012922</v>
      </c>
      <c r="S91" s="9">
        <f t="shared" si="9"/>
        <v>11665.649248053634</v>
      </c>
      <c r="T91" s="9">
        <f t="shared" si="10"/>
        <v>1080.2169466087123</v>
      </c>
      <c r="U91" s="9">
        <f>SUM(S91:S$117)</f>
        <v>71233.308530802373</v>
      </c>
      <c r="V91" s="9">
        <f>SUM(T91:T$117)</f>
        <v>10692.24103585285</v>
      </c>
    </row>
    <row r="92" spans="2:22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>
        <v>85</v>
      </c>
      <c r="M92" s="2">
        <v>0.10407</v>
      </c>
      <c r="N92" s="2">
        <v>5.6570000000000002E-2</v>
      </c>
      <c r="O92" s="2"/>
      <c r="P92" s="2">
        <f t="shared" si="8"/>
        <v>85</v>
      </c>
      <c r="Q92" s="9">
        <f t="shared" si="11"/>
        <v>36942.379789432525</v>
      </c>
      <c r="R92" s="9">
        <f>Q92*INDEX(MortalityTable2,L92+1, INDEX(PolicyData,$A$3, 3))</f>
        <v>3844.5934646862429</v>
      </c>
      <c r="S92" s="9">
        <f t="shared" si="9"/>
        <v>10421.045152416464</v>
      </c>
      <c r="T92" s="9">
        <f t="shared" si="10"/>
        <v>1076.4746599499631</v>
      </c>
      <c r="U92" s="9">
        <f>SUM(S92:S$117)</f>
        <v>59567.659282748675</v>
      </c>
      <c r="V92" s="9">
        <f>SUM(T92:T$117)</f>
        <v>9612.0240892441379</v>
      </c>
    </row>
    <row r="93" spans="2:22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>
        <v>86</v>
      </c>
      <c r="M93" s="2">
        <v>0.11609</v>
      </c>
      <c r="N93" s="2">
        <v>6.4490000000000006E-2</v>
      </c>
      <c r="O93" s="2"/>
      <c r="P93" s="2">
        <f t="shared" si="8"/>
        <v>86</v>
      </c>
      <c r="Q93" s="9">
        <f t="shared" si="11"/>
        <v>33097.786324746281</v>
      </c>
      <c r="R93" s="9">
        <f>Q93*INDEX(MortalityTable2,L93+1, INDEX(PolicyData,$A$3, 3))</f>
        <v>3842.3220144397956</v>
      </c>
      <c r="S93" s="9">
        <f t="shared" si="9"/>
        <v>9198.5487521226441</v>
      </c>
      <c r="T93" s="9">
        <f t="shared" si="10"/>
        <v>1059.9395671737486</v>
      </c>
      <c r="U93" s="9">
        <f>SUM(S93:S$117)</f>
        <v>49146.614130332222</v>
      </c>
      <c r="V93" s="9">
        <f>SUM(T93:T$117)</f>
        <v>8535.5494292941748</v>
      </c>
    </row>
    <row r="94" spans="2:22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>
        <v>87</v>
      </c>
      <c r="M94" s="2">
        <v>0.12945999999999999</v>
      </c>
      <c r="N94" s="2">
        <v>7.3520000000000002E-2</v>
      </c>
      <c r="O94" s="2"/>
      <c r="P94" s="2">
        <f t="shared" si="8"/>
        <v>87</v>
      </c>
      <c r="Q94" s="9">
        <f t="shared" si="11"/>
        <v>29255.464310306485</v>
      </c>
      <c r="R94" s="9">
        <f>Q94*INDEX(MortalityTable2,L94+1, INDEX(PolicyData,$A$3, 3))</f>
        <v>3787.4124096122773</v>
      </c>
      <c r="S94" s="9">
        <f t="shared" si="9"/>
        <v>8010.5312586095843</v>
      </c>
      <c r="T94" s="9">
        <f t="shared" si="10"/>
        <v>1029.3519723566621</v>
      </c>
      <c r="U94" s="9">
        <f>SUM(S94:S$117)</f>
        <v>39948.065378209576</v>
      </c>
      <c r="V94" s="9">
        <f>SUM(T94:T$117)</f>
        <v>7475.6098621204246</v>
      </c>
    </row>
    <row r="95" spans="2:22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>
        <v>88</v>
      </c>
      <c r="M95" s="2">
        <v>0.14432</v>
      </c>
      <c r="N95" s="2">
        <v>8.3799999999999999E-2</v>
      </c>
      <c r="O95" s="2"/>
      <c r="P95" s="2">
        <f t="shared" si="8"/>
        <v>88</v>
      </c>
      <c r="Q95" s="9">
        <f t="shared" si="11"/>
        <v>25468.051900694209</v>
      </c>
      <c r="R95" s="9">
        <f>Q95*INDEX(MortalityTable2,L95+1, INDEX(PolicyData,$A$3, 3))</f>
        <v>3675.5492503081882</v>
      </c>
      <c r="S95" s="9">
        <f t="shared" si="9"/>
        <v>6870.4314107093478</v>
      </c>
      <c r="T95" s="9">
        <f t="shared" si="10"/>
        <v>984.18673525525935</v>
      </c>
      <c r="U95" s="9">
        <f>SUM(S95:S$117)</f>
        <v>31937.534119600012</v>
      </c>
      <c r="V95" s="9">
        <f>SUM(T95:T$117)</f>
        <v>6446.2578897637623</v>
      </c>
    </row>
    <row r="96" spans="2:22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>
        <v>89</v>
      </c>
      <c r="M96" s="2">
        <v>0.16078999999999999</v>
      </c>
      <c r="N96" s="2">
        <v>9.5500000000000002E-2</v>
      </c>
      <c r="O96" s="2"/>
      <c r="P96" s="2">
        <f t="shared" si="8"/>
        <v>89</v>
      </c>
      <c r="Q96" s="9">
        <f t="shared" si="11"/>
        <v>21792.502650386021</v>
      </c>
      <c r="R96" s="9">
        <f>Q96*INDEX(MortalityTable2,L96+1, INDEX(PolicyData,$A$3, 3))</f>
        <v>3504.0165011555682</v>
      </c>
      <c r="S96" s="9">
        <f t="shared" si="9"/>
        <v>5792.0105906559365</v>
      </c>
      <c r="T96" s="9">
        <f t="shared" si="10"/>
        <v>924.39026120906453</v>
      </c>
      <c r="U96" s="9">
        <f>SUM(S96:S$117)</f>
        <v>25067.102708890663</v>
      </c>
      <c r="V96" s="9">
        <f>SUM(T96:T$117)</f>
        <v>5462.0711545085032</v>
      </c>
    </row>
    <row r="97" spans="2:22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>
        <v>90</v>
      </c>
      <c r="M97" s="2">
        <v>0.17899999999999999</v>
      </c>
      <c r="N97" s="2">
        <v>0.10878</v>
      </c>
      <c r="O97" s="2"/>
      <c r="P97" s="2">
        <f t="shared" si="8"/>
        <v>90</v>
      </c>
      <c r="Q97" s="9">
        <f t="shared" si="11"/>
        <v>18288.486149230452</v>
      </c>
      <c r="R97" s="9">
        <f>Q97*INDEX(MortalityTable2,L97+1, INDEX(PolicyData,$A$3, 3))</f>
        <v>3273.6390207122508</v>
      </c>
      <c r="S97" s="9">
        <f t="shared" si="9"/>
        <v>4788.8800076693278</v>
      </c>
      <c r="T97" s="9">
        <f t="shared" si="10"/>
        <v>850.85188463585052</v>
      </c>
      <c r="U97" s="9">
        <f>SUM(S97:S$117)</f>
        <v>19275.092118234727</v>
      </c>
      <c r="V97" s="9">
        <f>SUM(T97:T$117)</f>
        <v>4537.6808932994381</v>
      </c>
    </row>
    <row r="98" spans="2:22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>
        <v>91</v>
      </c>
      <c r="M98" s="2">
        <v>0.1991</v>
      </c>
      <c r="N98" s="2">
        <v>0.12382</v>
      </c>
      <c r="O98" s="2"/>
      <c r="P98" s="2">
        <f t="shared" si="8"/>
        <v>91</v>
      </c>
      <c r="Q98" s="9">
        <f t="shared" si="11"/>
        <v>15014.8471285182</v>
      </c>
      <c r="R98" s="9">
        <f>Q98*INDEX(MortalityTable2,L98+1, INDEX(PolicyData,$A$3, 3))</f>
        <v>2989.4560632879738</v>
      </c>
      <c r="S98" s="9">
        <f t="shared" si="9"/>
        <v>3873.5669815729248</v>
      </c>
      <c r="T98" s="9">
        <f t="shared" si="10"/>
        <v>765.50725155983855</v>
      </c>
      <c r="U98" s="9">
        <f>SUM(S98:S$117)</f>
        <v>14486.212110565399</v>
      </c>
      <c r="V98" s="9">
        <f>SUM(T98:T$117)</f>
        <v>3686.8290086635902</v>
      </c>
    </row>
    <row r="99" spans="2:22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>
        <v>92</v>
      </c>
      <c r="M99" s="2">
        <v>0.22119</v>
      </c>
      <c r="N99" s="2">
        <v>0.14082</v>
      </c>
      <c r="O99" s="2"/>
      <c r="P99" s="2">
        <f t="shared" si="8"/>
        <v>92</v>
      </c>
      <c r="Q99" s="9">
        <f t="shared" si="11"/>
        <v>12025.391065230226</v>
      </c>
      <c r="R99" s="9">
        <f>Q99*INDEX(MortalityTable2,L99+1, INDEX(PolicyData,$A$3, 3))</f>
        <v>2659.8962497182738</v>
      </c>
      <c r="S99" s="9">
        <f t="shared" si="9"/>
        <v>3056.4924094007451</v>
      </c>
      <c r="T99" s="9">
        <f t="shared" si="10"/>
        <v>671.05140359248048</v>
      </c>
      <c r="U99" s="9">
        <f>SUM(S99:S$117)</f>
        <v>10612.645128992475</v>
      </c>
      <c r="V99" s="9">
        <f>SUM(T99:T$117)</f>
        <v>2921.3217571037517</v>
      </c>
    </row>
    <row r="100" spans="2:22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>
        <v>93</v>
      </c>
      <c r="M100" s="2">
        <v>0.24540000000000001</v>
      </c>
      <c r="N100" s="2">
        <v>0.15997</v>
      </c>
      <c r="O100" s="2"/>
      <c r="P100" s="2">
        <f t="shared" si="8"/>
        <v>93</v>
      </c>
      <c r="Q100" s="9">
        <f t="shared" si="11"/>
        <v>9365.4948155119528</v>
      </c>
      <c r="R100" s="9">
        <f>Q100*INDEX(MortalityTable2,L100+1, INDEX(PolicyData,$A$3, 3))</f>
        <v>2298.2924277266334</v>
      </c>
      <c r="S100" s="9">
        <f t="shared" si="9"/>
        <v>2345.2481313944768</v>
      </c>
      <c r="T100" s="9">
        <f t="shared" si="10"/>
        <v>571.25542294961372</v>
      </c>
      <c r="U100" s="9">
        <f>SUM(S100:S$117)</f>
        <v>7556.1527195917279</v>
      </c>
      <c r="V100" s="9">
        <f>SUM(T100:T$117)</f>
        <v>2250.2703535112714</v>
      </c>
    </row>
    <row r="101" spans="2:22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>
        <v>94</v>
      </c>
      <c r="M101" s="2">
        <v>0.27184000000000003</v>
      </c>
      <c r="N101" s="2">
        <v>0.18149000000000001</v>
      </c>
      <c r="O101" s="2"/>
      <c r="P101" s="2">
        <f t="shared" si="8"/>
        <v>94</v>
      </c>
      <c r="Q101" s="9">
        <f t="shared" si="11"/>
        <v>7067.2023877853189</v>
      </c>
      <c r="R101" s="9">
        <f>Q101*INDEX(MortalityTable2,L101+1, INDEX(PolicyData,$A$3, 3))</f>
        <v>1921.1482970955612</v>
      </c>
      <c r="S101" s="9">
        <f t="shared" si="9"/>
        <v>1743.5706797539628</v>
      </c>
      <c r="T101" s="9">
        <f t="shared" si="10"/>
        <v>470.45695967243785</v>
      </c>
      <c r="U101" s="9">
        <f>SUM(S101:S$117)</f>
        <v>5210.9045881972506</v>
      </c>
      <c r="V101" s="9">
        <f>SUM(T101:T$117)</f>
        <v>1679.0149305616569</v>
      </c>
    </row>
    <row r="102" spans="2:22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>
        <v>95</v>
      </c>
      <c r="M102" s="2">
        <v>0.30058000000000001</v>
      </c>
      <c r="N102" s="2">
        <v>0.20558000000000001</v>
      </c>
      <c r="O102" s="2"/>
      <c r="P102" s="2">
        <f t="shared" ref="P102:P117" si="12">L102</f>
        <v>95</v>
      </c>
      <c r="Q102" s="9">
        <f t="shared" si="11"/>
        <v>5146.0540906897577</v>
      </c>
      <c r="R102" s="9">
        <f>Q102*INDEX(MortalityTable2,L102+1, INDEX(PolicyData,$A$3, 3))</f>
        <v>1546.8009385795274</v>
      </c>
      <c r="S102" s="9">
        <f t="shared" si="9"/>
        <v>1250.8358878518679</v>
      </c>
      <c r="T102" s="9">
        <f t="shared" si="10"/>
        <v>373.1877608807219</v>
      </c>
      <c r="U102" s="9">
        <f>SUM(S102:S$117)</f>
        <v>3467.3339084432873</v>
      </c>
      <c r="V102" s="9">
        <f>SUM(T102:T$117)</f>
        <v>1208.5579708892192</v>
      </c>
    </row>
    <row r="103" spans="2:22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>
        <v>96</v>
      </c>
      <c r="M103" s="2">
        <v>0.33166000000000001</v>
      </c>
      <c r="N103" s="2">
        <v>0.23243</v>
      </c>
      <c r="O103" s="2"/>
      <c r="P103" s="2">
        <f t="shared" si="12"/>
        <v>96</v>
      </c>
      <c r="Q103" s="9">
        <f t="shared" si="11"/>
        <v>3599.2531521102301</v>
      </c>
      <c r="R103" s="9">
        <f>Q103*INDEX(MortalityTable2,L103+1, INDEX(PolicyData,$A$3, 3))</f>
        <v>1193.728300428879</v>
      </c>
      <c r="S103" s="9">
        <f t="shared" ref="S103:S117" si="13">Q103*$J$8^L103</f>
        <v>861.93067653335311</v>
      </c>
      <c r="T103" s="9">
        <f t="shared" ref="T103:T117" si="14">R103*$J$8^(L103+0.5)</f>
        <v>283.7477412273264</v>
      </c>
      <c r="U103" s="9">
        <f>SUM(S103:S$117)</f>
        <v>2216.4980205914194</v>
      </c>
      <c r="V103" s="9">
        <f>SUM(T103:T$117)</f>
        <v>835.37021000849745</v>
      </c>
    </row>
    <row r="104" spans="2:22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>
        <v>97</v>
      </c>
      <c r="M104" s="2">
        <v>0.36509999999999998</v>
      </c>
      <c r="N104" s="2">
        <v>0.26221</v>
      </c>
      <c r="O104" s="2"/>
      <c r="P104" s="2">
        <f t="shared" si="12"/>
        <v>97</v>
      </c>
      <c r="Q104" s="9">
        <f t="shared" si="11"/>
        <v>2405.5248516813508</v>
      </c>
      <c r="R104" s="9">
        <f>Q104*INDEX(MortalityTable2,L104+1, INDEX(PolicyData,$A$3, 3))</f>
        <v>878.25712334886111</v>
      </c>
      <c r="S104" s="9">
        <f t="shared" si="13"/>
        <v>567.54950576778447</v>
      </c>
      <c r="T104" s="9">
        <f t="shared" si="14"/>
        <v>205.6754999474808</v>
      </c>
      <c r="U104" s="9">
        <f>SUM(S104:S$117)</f>
        <v>1354.5673440580665</v>
      </c>
      <c r="V104" s="9">
        <f>SUM(T104:T$117)</f>
        <v>551.62246878117105</v>
      </c>
    </row>
    <row r="105" spans="2:22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>
        <v>98</v>
      </c>
      <c r="M105" s="2">
        <v>0.40084999999999998</v>
      </c>
      <c r="N105" s="2">
        <v>0.29504999999999998</v>
      </c>
      <c r="O105" s="2"/>
      <c r="P105" s="2">
        <f t="shared" si="12"/>
        <v>98</v>
      </c>
      <c r="Q105" s="9">
        <f t="shared" si="11"/>
        <v>1527.2677283324897</v>
      </c>
      <c r="R105" s="9">
        <f>Q105*INDEX(MortalityTable2,L105+1, INDEX(PolicyData,$A$3, 3))</f>
        <v>612.2052689020785</v>
      </c>
      <c r="S105" s="9">
        <f t="shared" si="13"/>
        <v>355.01200119405559</v>
      </c>
      <c r="T105" s="9">
        <f t="shared" si="14"/>
        <v>141.25112044433848</v>
      </c>
      <c r="U105" s="9">
        <f>SUM(S105:S$117)</f>
        <v>787.01783829028193</v>
      </c>
      <c r="V105" s="9">
        <f>SUM(T105:T$117)</f>
        <v>345.94696883369022</v>
      </c>
    </row>
    <row r="106" spans="2:22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>
        <v>99</v>
      </c>
      <c r="M106" s="2">
        <v>0.43880000000000002</v>
      </c>
      <c r="N106" s="2">
        <v>0.33105000000000001</v>
      </c>
      <c r="O106" s="2"/>
      <c r="P106" s="2">
        <f t="shared" si="12"/>
        <v>99</v>
      </c>
      <c r="Q106" s="9">
        <f t="shared" si="11"/>
        <v>915.0624594304112</v>
      </c>
      <c r="R106" s="9">
        <f>Q106*INDEX(MortalityTable2,L106+1, INDEX(PolicyData,$A$3, 3))</f>
        <v>401.52940719806446</v>
      </c>
      <c r="S106" s="9">
        <f t="shared" si="13"/>
        <v>209.56201036001815</v>
      </c>
      <c r="T106" s="9">
        <f t="shared" si="14"/>
        <v>91.27380461269091</v>
      </c>
      <c r="U106" s="9">
        <f>SUM(S106:S$117)</f>
        <v>432.00583709622646</v>
      </c>
      <c r="V106" s="9">
        <f>SUM(T106:T$117)</f>
        <v>204.69584838935177</v>
      </c>
    </row>
    <row r="107" spans="2:22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>
        <v>100</v>
      </c>
      <c r="M107" s="2">
        <v>0.47876999999999997</v>
      </c>
      <c r="N107" s="2">
        <v>0.37021999999999999</v>
      </c>
      <c r="O107" s="2"/>
      <c r="P107" s="2">
        <f t="shared" si="12"/>
        <v>100</v>
      </c>
      <c r="Q107" s="9">
        <f t="shared" si="11"/>
        <v>513.53305223234679</v>
      </c>
      <c r="R107" s="9">
        <f>Q107*INDEX(MortalityTable2,L107+1, INDEX(PolicyData,$A$3, 3))</f>
        <v>245.86421941728065</v>
      </c>
      <c r="S107" s="9">
        <f t="shared" si="13"/>
        <v>115.86817755078049</v>
      </c>
      <c r="T107" s="9">
        <f t="shared" si="14"/>
        <v>55.062773696726403</v>
      </c>
      <c r="U107" s="9">
        <f>SUM(S107:S$117)</f>
        <v>222.44382673620831</v>
      </c>
      <c r="V107" s="9">
        <f>SUM(T107:T$117)</f>
        <v>113.42204377666084</v>
      </c>
    </row>
    <row r="108" spans="2:22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>
        <v>101</v>
      </c>
      <c r="M108" s="2">
        <v>0.52048000000000005</v>
      </c>
      <c r="N108" s="2">
        <v>0.41245999999999999</v>
      </c>
      <c r="O108" s="2"/>
      <c r="P108" s="2">
        <f t="shared" si="12"/>
        <v>101</v>
      </c>
      <c r="Q108" s="9">
        <f t="shared" si="11"/>
        <v>267.66883281506614</v>
      </c>
      <c r="R108" s="9">
        <f>Q108*INDEX(MortalityTable2,L108+1, INDEX(PolicyData,$A$3, 3))</f>
        <v>139.31627410358564</v>
      </c>
      <c r="S108" s="9">
        <f t="shared" si="13"/>
        <v>59.501448457924461</v>
      </c>
      <c r="T108" s="9">
        <f t="shared" si="14"/>
        <v>30.739624835083962</v>
      </c>
      <c r="U108" s="9">
        <f>SUM(S108:S$117)</f>
        <v>106.57564918542778</v>
      </c>
      <c r="V108" s="9">
        <f>SUM(T108:T$117)</f>
        <v>58.359270079934433</v>
      </c>
    </row>
    <row r="109" spans="2:22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>
        <v>102</v>
      </c>
      <c r="M109" s="2">
        <v>0.56359000000000004</v>
      </c>
      <c r="N109" s="2">
        <v>0.45759</v>
      </c>
      <c r="O109" s="2"/>
      <c r="P109" s="2">
        <f t="shared" si="12"/>
        <v>102</v>
      </c>
      <c r="Q109" s="9">
        <f t="shared" si="11"/>
        <v>128.3525587114805</v>
      </c>
      <c r="R109" s="9">
        <f>Q109*INDEX(MortalityTable2,L109+1, INDEX(PolicyData,$A$3, 3))</f>
        <v>72.338218564203302</v>
      </c>
      <c r="S109" s="9">
        <f t="shared" si="13"/>
        <v>28.110477403491561</v>
      </c>
      <c r="T109" s="9">
        <f t="shared" si="14"/>
        <v>15.725283322233059</v>
      </c>
      <c r="U109" s="9">
        <f>SUM(S109:S$117)</f>
        <v>47.074200727503332</v>
      </c>
      <c r="V109" s="9">
        <f>SUM(T109:T$117)</f>
        <v>27.619645244850471</v>
      </c>
    </row>
    <row r="110" spans="2:22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>
        <v>103</v>
      </c>
      <c r="M110" s="2">
        <v>0.60760999999999998</v>
      </c>
      <c r="N110" s="2">
        <v>0.50526000000000004</v>
      </c>
      <c r="O110" s="2"/>
      <c r="P110" s="2">
        <f t="shared" si="12"/>
        <v>103</v>
      </c>
      <c r="Q110" s="9">
        <f t="shared" si="11"/>
        <v>56.014340147277196</v>
      </c>
      <c r="R110" s="9">
        <f>Q110*INDEX(MortalityTable2,L110+1, INDEX(PolicyData,$A$3, 3))</f>
        <v>34.034873216887092</v>
      </c>
      <c r="S110" s="9">
        <f t="shared" si="13"/>
        <v>12.08639748143621</v>
      </c>
      <c r="T110" s="9">
        <f t="shared" si="14"/>
        <v>7.2893493432396239</v>
      </c>
      <c r="U110" s="9">
        <f>SUM(S110:S$117)</f>
        <v>18.96372332401177</v>
      </c>
      <c r="V110" s="9">
        <f>SUM(T110:T$117)</f>
        <v>11.894361922617414</v>
      </c>
    </row>
    <row r="111" spans="2:22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>
        <v>104</v>
      </c>
      <c r="M111" s="2">
        <v>0.65200000000000002</v>
      </c>
      <c r="N111" s="2">
        <v>0.55496000000000001</v>
      </c>
      <c r="O111" s="2"/>
      <c r="P111" s="2">
        <f t="shared" si="12"/>
        <v>104</v>
      </c>
      <c r="Q111" s="9">
        <f t="shared" si="11"/>
        <v>21.979466930390103</v>
      </c>
      <c r="R111" s="9">
        <f>Q111*INDEX(MortalityTable2,L111+1, INDEX(PolicyData,$A$3, 3))</f>
        <v>14.330612438614347</v>
      </c>
      <c r="S111" s="9">
        <f t="shared" si="13"/>
        <v>4.6724940962963109</v>
      </c>
      <c r="T111" s="9">
        <f t="shared" si="14"/>
        <v>3.0238715287759619</v>
      </c>
      <c r="U111" s="9">
        <f>SUM(S111:S$117)</f>
        <v>6.8773258425755595</v>
      </c>
      <c r="V111" s="9">
        <f>SUM(T111:T$117)</f>
        <v>4.6050125793777887</v>
      </c>
    </row>
    <row r="112" spans="2:22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>
        <v>105</v>
      </c>
      <c r="M112" s="2">
        <v>0.69611999999999996</v>
      </c>
      <c r="N112" s="2">
        <v>0.60601000000000005</v>
      </c>
      <c r="O112" s="2"/>
      <c r="P112" s="2">
        <f t="shared" si="12"/>
        <v>105</v>
      </c>
      <c r="Q112" s="9">
        <f t="shared" si="11"/>
        <v>7.6488544917757562</v>
      </c>
      <c r="R112" s="9">
        <f>Q112*INDEX(MortalityTable2,L112+1, INDEX(PolicyData,$A$3, 3))</f>
        <v>5.3245205888149387</v>
      </c>
      <c r="S112" s="9">
        <f t="shared" si="13"/>
        <v>1.6019979758730212</v>
      </c>
      <c r="T112" s="9">
        <f t="shared" si="14"/>
        <v>1.1069118923461119</v>
      </c>
      <c r="U112" s="9">
        <f>SUM(S112:S$117)</f>
        <v>2.2048317462792486</v>
      </c>
      <c r="V112" s="9">
        <f>SUM(T112:T$117)</f>
        <v>1.5811410506018277</v>
      </c>
    </row>
    <row r="113" spans="2:22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>
        <v>106</v>
      </c>
      <c r="M113" s="2">
        <v>0.73924999999999996</v>
      </c>
      <c r="N113" s="2">
        <v>0.65756999999999999</v>
      </c>
      <c r="O113" s="2"/>
      <c r="P113" s="2">
        <f t="shared" si="12"/>
        <v>106</v>
      </c>
      <c r="Q113" s="9">
        <f t="shared" si="11"/>
        <v>2.3243339029608174</v>
      </c>
      <c r="R113" s="9">
        <f>Q113*INDEX(MortalityTable2,L113+1, INDEX(PolicyData,$A$3, 3))</f>
        <v>1.7182638377637842</v>
      </c>
      <c r="S113" s="9">
        <f t="shared" si="13"/>
        <v>0.47962083242196435</v>
      </c>
      <c r="T113" s="9">
        <f t="shared" si="14"/>
        <v>0.35193004948294193</v>
      </c>
      <c r="U113" s="9">
        <f>SUM(S113:S$117)</f>
        <v>0.60283377040622765</v>
      </c>
      <c r="V113" s="9">
        <f>SUM(T113:T$117)</f>
        <v>0.47422915825571577</v>
      </c>
    </row>
    <row r="114" spans="2:22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>
        <v>107</v>
      </c>
      <c r="M114" s="2">
        <v>1</v>
      </c>
      <c r="N114" s="2">
        <v>0.70860999999999996</v>
      </c>
      <c r="O114" s="2"/>
      <c r="P114" s="2">
        <f t="shared" si="12"/>
        <v>107</v>
      </c>
      <c r="Q114" s="9">
        <f t="shared" si="11"/>
        <v>0.60607006519703321</v>
      </c>
      <c r="R114" s="9">
        <f>Q114*INDEX(MortalityTable2,L114+1, INDEX(PolicyData,$A$3, 3))</f>
        <v>0.60607006519703321</v>
      </c>
      <c r="S114" s="9">
        <f t="shared" si="13"/>
        <v>0.12321293798426329</v>
      </c>
      <c r="T114" s="9">
        <f t="shared" si="14"/>
        <v>0.12229910877277382</v>
      </c>
      <c r="U114" s="9">
        <f>SUM(S114:S$117)</f>
        <v>0.12321293798426329</v>
      </c>
      <c r="V114" s="9">
        <f>SUM(T114:T$117)</f>
        <v>0.12229910877277382</v>
      </c>
    </row>
    <row r="115" spans="2:22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>
        <v>108</v>
      </c>
      <c r="M115" s="2">
        <v>1</v>
      </c>
      <c r="N115" s="2">
        <v>0.75802000000000003</v>
      </c>
      <c r="O115" s="2"/>
      <c r="P115" s="2">
        <f t="shared" si="12"/>
        <v>108</v>
      </c>
      <c r="Q115" s="9">
        <f t="shared" si="11"/>
        <v>0</v>
      </c>
      <c r="R115" s="9">
        <f>Q115*INDEX(MortalityTable2,L115+1, INDEX(PolicyData,$A$3, 3))</f>
        <v>0</v>
      </c>
      <c r="S115" s="9">
        <f t="shared" si="13"/>
        <v>0</v>
      </c>
      <c r="T115" s="9">
        <f t="shared" si="14"/>
        <v>0</v>
      </c>
      <c r="U115" s="9">
        <f>SUM(S115:S$117)</f>
        <v>0</v>
      </c>
      <c r="V115" s="9">
        <f>SUM(T115:T$117)</f>
        <v>0</v>
      </c>
    </row>
    <row r="116" spans="2:22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>
        <v>109</v>
      </c>
      <c r="M116" s="2">
        <v>1</v>
      </c>
      <c r="N116" s="2">
        <v>0.80459999999999998</v>
      </c>
      <c r="O116" s="2"/>
      <c r="P116" s="2">
        <f t="shared" si="12"/>
        <v>109</v>
      </c>
      <c r="Q116" s="9">
        <f t="shared" si="11"/>
        <v>0</v>
      </c>
      <c r="R116" s="9">
        <f>Q116*INDEX(MortalityTable2,L116+1, INDEX(PolicyData,$A$3, 3))</f>
        <v>0</v>
      </c>
      <c r="S116" s="9">
        <f t="shared" si="13"/>
        <v>0</v>
      </c>
      <c r="T116" s="9">
        <f t="shared" si="14"/>
        <v>0</v>
      </c>
      <c r="U116" s="9">
        <f>SUM(S116:S$117)</f>
        <v>0</v>
      </c>
      <c r="V116" s="9">
        <f>SUM(T116:T$117)</f>
        <v>0</v>
      </c>
    </row>
    <row r="117" spans="2:22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>
        <v>110</v>
      </c>
      <c r="M117" s="2">
        <v>1</v>
      </c>
      <c r="N117" s="2">
        <v>1</v>
      </c>
      <c r="O117" s="2"/>
      <c r="P117" s="2">
        <f t="shared" si="12"/>
        <v>110</v>
      </c>
      <c r="Q117" s="9">
        <f t="shared" si="11"/>
        <v>0</v>
      </c>
      <c r="R117" s="9">
        <f>Q117*INDEX(MortalityTable2,L117+1, INDEX(PolicyData,$A$3, 3))</f>
        <v>0</v>
      </c>
      <c r="S117" s="9">
        <f t="shared" si="13"/>
        <v>0</v>
      </c>
      <c r="T117" s="9">
        <f t="shared" si="14"/>
        <v>0</v>
      </c>
      <c r="U117" s="9">
        <f>SUM(S117:S$117)</f>
        <v>0</v>
      </c>
      <c r="V117" s="9">
        <f>SUM(T117:T$117)</f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SampleActuarialModel1</vt:lpstr>
      <vt:lpstr>MortalityTable2</vt:lpstr>
      <vt:lpstr>PolicyData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2017-03-27T05:47:05Z</dcterms:created>
  <dcterms:modified xsi:type="dcterms:W3CDTF">2017-04-27T16:00:22Z</dcterms:modified>
</cp:coreProperties>
</file>