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hil\Desktop\Apple Final\"/>
    </mc:Choice>
  </mc:AlternateContent>
  <xr:revisionPtr revIDLastSave="0" documentId="10_ncr:8100000_{4544E189-DCA7-4812-AF20-489130E513CF}" xr6:coauthVersionLast="32" xr6:coauthVersionMax="32" xr10:uidLastSave="{00000000-0000-0000-0000-000000000000}"/>
  <bookViews>
    <workbookView xWindow="0" yWindow="0" windowWidth="14380" windowHeight="4210" xr2:uid="{00000000-000D-0000-FFFF-FFFF00000000}"/>
  </bookViews>
  <sheets>
    <sheet name="Sheet2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0" i="2" l="1"/>
  <c r="F46" i="2"/>
  <c r="F47" i="2"/>
  <c r="F48" i="2"/>
  <c r="F49" i="2"/>
  <c r="F45" i="2"/>
  <c r="C49" i="2"/>
  <c r="C48" i="2"/>
  <c r="C47" i="2"/>
  <c r="C46" i="2"/>
  <c r="C45" i="2"/>
  <c r="C50" i="2" s="1"/>
  <c r="B50" i="2"/>
  <c r="D14" i="2" l="1"/>
  <c r="D13" i="2"/>
  <c r="F38" i="2" l="1"/>
  <c r="E31" i="2"/>
  <c r="E32" i="2"/>
  <c r="E33" i="2"/>
  <c r="E34" i="2"/>
  <c r="E35" i="2"/>
  <c r="D32" i="2"/>
  <c r="D36" i="2" s="1"/>
  <c r="D33" i="2"/>
  <c r="D34" i="2"/>
  <c r="D35" i="2"/>
  <c r="D31" i="2"/>
  <c r="C36" i="2"/>
  <c r="B24" i="2" l="1"/>
  <c r="E3" i="2"/>
  <c r="C7" i="2"/>
  <c r="E4" i="2"/>
  <c r="B25" i="2" s="1"/>
  <c r="E2" i="2"/>
  <c r="B23" i="2" s="1"/>
  <c r="C6" i="2"/>
  <c r="C5" i="2"/>
  <c r="C4" i="2"/>
  <c r="C3" i="2"/>
  <c r="C2" i="2"/>
  <c r="B7" i="2"/>
  <c r="E7" i="2" l="1"/>
  <c r="B20" i="2" s="1"/>
  <c r="D20" i="2" s="1"/>
</calcChain>
</file>

<file path=xl/sharedStrings.xml><?xml version="1.0" encoding="utf-8"?>
<sst xmlns="http://schemas.openxmlformats.org/spreadsheetml/2006/main" count="54" uniqueCount="37">
  <si>
    <t xml:space="preserve">iPhone </t>
  </si>
  <si>
    <t>iPad</t>
  </si>
  <si>
    <t>Mac</t>
  </si>
  <si>
    <t>Services</t>
  </si>
  <si>
    <t>Other Products</t>
  </si>
  <si>
    <t>Total</t>
  </si>
  <si>
    <t xml:space="preserve">Percentage </t>
  </si>
  <si>
    <t>Product Category</t>
  </si>
  <si>
    <t>Unit Sales by Product 2017(in thousands)</t>
  </si>
  <si>
    <t>Net Sales by product($) 2017(in Million)</t>
  </si>
  <si>
    <t>-</t>
  </si>
  <si>
    <t>Increase in YOY revenue in 2018</t>
  </si>
  <si>
    <t>Growth Rate 2018</t>
  </si>
  <si>
    <t>Average Selling Price</t>
  </si>
  <si>
    <t>iPhone</t>
  </si>
  <si>
    <t>ASP(Estimated 2018)</t>
  </si>
  <si>
    <t xml:space="preserve"> Projected Unit sales 2018 </t>
  </si>
  <si>
    <t>Total Projected Revenue 2018</t>
  </si>
  <si>
    <t>Difference in revenue</t>
  </si>
  <si>
    <t>Initial revenue</t>
  </si>
  <si>
    <t>Demographics</t>
  </si>
  <si>
    <t>GDP Growth Rate</t>
  </si>
  <si>
    <t>Americas</t>
  </si>
  <si>
    <t>Europe</t>
  </si>
  <si>
    <t>Greater China</t>
  </si>
  <si>
    <t>Japan</t>
  </si>
  <si>
    <t>Rest of Asia</t>
  </si>
  <si>
    <t>Sales 2016-17</t>
  </si>
  <si>
    <t>Percentage impact by demographic</t>
  </si>
  <si>
    <t>Growth effect by region on sale</t>
  </si>
  <si>
    <t>weighted avg</t>
  </si>
  <si>
    <t>Perpetuity Growth Rate Calculation</t>
  </si>
  <si>
    <t>YOY increase in 2018</t>
  </si>
  <si>
    <t>Rounding UP</t>
  </si>
  <si>
    <t>Weighted Avg(Weight * ERP)</t>
  </si>
  <si>
    <t>Equity Risk premium (ERP))</t>
  </si>
  <si>
    <t>Risk Premium Apple=5.89%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</si>
</sst>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0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164" fontId="0" fillId="0" borderId="4" xfId="1" applyNumberFormat="1" applyFont="1" applyBorder="1"/>
    <xf numFmtId="0" fontId="0" fillId="0" borderId="5" xfId="0" applyBorder="1"/>
    <xf numFmtId="164" fontId="0" fillId="0" borderId="6" xfId="1" applyNumberFormat="1" applyFont="1" applyBorder="1"/>
    <xf numFmtId="0" fontId="0" fillId="0" borderId="7" xfId="0" applyBorder="1"/>
    <xf numFmtId="0" fontId="0" fillId="0" borderId="0" xfId="0" applyBorder="1"/>
    <xf numFmtId="0" fontId="0" fillId="0" borderId="4" xfId="0" applyBorder="1"/>
    <xf numFmtId="164" fontId="0" fillId="0" borderId="8" xfId="0" applyNumberFormat="1" applyBorder="1"/>
    <xf numFmtId="10" fontId="0" fillId="2" borderId="6" xfId="1" applyNumberFormat="1" applyFont="1" applyFill="1" applyBorder="1"/>
    <xf numFmtId="164" fontId="0" fillId="0" borderId="0" xfId="0" applyNumberFormat="1" applyBorder="1"/>
    <xf numFmtId="10" fontId="0" fillId="0" borderId="0" xfId="1" applyNumberFormat="1" applyFont="1" applyBorder="1"/>
    <xf numFmtId="10" fontId="0" fillId="0" borderId="0" xfId="0" applyNumberFormat="1" applyBorder="1"/>
    <xf numFmtId="164" fontId="0" fillId="0" borderId="4" xfId="0" applyNumberFormat="1" applyBorder="1"/>
    <xf numFmtId="164" fontId="0" fillId="0" borderId="4" xfId="2" applyNumberFormat="1" applyFont="1" applyBorder="1"/>
    <xf numFmtId="9" fontId="0" fillId="0" borderId="8" xfId="1" applyFont="1" applyBorder="1"/>
    <xf numFmtId="0" fontId="0" fillId="0" borderId="8" xfId="0" applyBorder="1"/>
    <xf numFmtId="0" fontId="0" fillId="0" borderId="6" xfId="0" applyBorder="1"/>
    <xf numFmtId="0" fontId="2" fillId="3" borderId="1" xfId="0" applyFont="1" applyFill="1" applyBorder="1"/>
    <xf numFmtId="2" fontId="0" fillId="0" borderId="0" xfId="0" applyNumberFormat="1" applyBorder="1"/>
    <xf numFmtId="165" fontId="0" fillId="0" borderId="0" xfId="0" applyNumberFormat="1" applyBorder="1"/>
    <xf numFmtId="0" fontId="0" fillId="2" borderId="8" xfId="0" applyFill="1" applyBorder="1"/>
    <xf numFmtId="0" fontId="0" fillId="2" borderId="6" xfId="0" applyFill="1" applyBorder="1"/>
    <xf numFmtId="0" fontId="0" fillId="0" borderId="0" xfId="0" applyFill="1" applyBorder="1"/>
    <xf numFmtId="0" fontId="0" fillId="0" borderId="9" xfId="0" applyBorder="1"/>
    <xf numFmtId="0" fontId="0" fillId="0" borderId="10" xfId="0" applyBorder="1"/>
    <xf numFmtId="0" fontId="0" fillId="0" borderId="10" xfId="0" applyFill="1" applyBorder="1"/>
    <xf numFmtId="0" fontId="0" fillId="0" borderId="11" xfId="0" applyFill="1" applyBorder="1"/>
    <xf numFmtId="9" fontId="0" fillId="0" borderId="0" xfId="1" applyFont="1" applyBorder="1"/>
    <xf numFmtId="0" fontId="0" fillId="2" borderId="4" xfId="0" applyFill="1" applyBorder="1"/>
    <xf numFmtId="0" fontId="0" fillId="2" borderId="0" xfId="0" applyFill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2"/>
  <sheetViews>
    <sheetView tabSelected="1" topLeftCell="A37" zoomScaleNormal="100" workbookViewId="0">
      <selection activeCell="D54" sqref="D54"/>
    </sheetView>
  </sheetViews>
  <sheetFormatPr defaultRowHeight="14.5" x14ac:dyDescent="0.35"/>
  <cols>
    <col min="1" max="1" width="17.6328125" customWidth="1"/>
    <col min="2" max="2" width="36.36328125" customWidth="1"/>
    <col min="3" max="3" width="31.26953125" customWidth="1"/>
    <col min="4" max="4" width="13.1796875" customWidth="1"/>
    <col min="5" max="5" width="24.26953125" customWidth="1"/>
    <col min="6" max="6" width="29.90625" customWidth="1"/>
  </cols>
  <sheetData>
    <row r="1" spans="1:6" x14ac:dyDescent="0.35">
      <c r="A1" s="2" t="s">
        <v>7</v>
      </c>
      <c r="B1" s="8" t="s">
        <v>9</v>
      </c>
      <c r="C1" s="8" t="s">
        <v>6</v>
      </c>
      <c r="D1" s="8" t="s">
        <v>11</v>
      </c>
      <c r="E1" s="3" t="s">
        <v>17</v>
      </c>
    </row>
    <row r="2" spans="1:6" x14ac:dyDescent="0.35">
      <c r="A2" s="4" t="s">
        <v>0</v>
      </c>
      <c r="B2" s="13">
        <v>141319</v>
      </c>
      <c r="C2" s="14">
        <f>B2/B7</f>
        <v>0.61648359318425716</v>
      </c>
      <c r="D2" s="15">
        <v>0.25</v>
      </c>
      <c r="E2" s="16">
        <f>(1+D2)*B2</f>
        <v>176648.75</v>
      </c>
      <c r="F2" s="1"/>
    </row>
    <row r="3" spans="1:6" x14ac:dyDescent="0.35">
      <c r="A3" s="4" t="s">
        <v>1</v>
      </c>
      <c r="B3" s="13">
        <v>19222</v>
      </c>
      <c r="C3" s="14">
        <f>B3/B7</f>
        <v>8.3853180592756746E-2</v>
      </c>
      <c r="D3" s="15">
        <v>0.11</v>
      </c>
      <c r="E3" s="17">
        <f>(1+D3)*B3</f>
        <v>21336.420000000002</v>
      </c>
    </row>
    <row r="4" spans="1:6" x14ac:dyDescent="0.35">
      <c r="A4" s="4" t="s">
        <v>2</v>
      </c>
      <c r="B4" s="13">
        <v>25850</v>
      </c>
      <c r="C4" s="14">
        <f>B4/B7</f>
        <v>0.11276686704415576</v>
      </c>
      <c r="D4" s="15">
        <v>0.15</v>
      </c>
      <c r="E4" s="16">
        <f t="shared" ref="E4" si="0">(1+D4)*B4</f>
        <v>29727.499999999996</v>
      </c>
    </row>
    <row r="5" spans="1:6" x14ac:dyDescent="0.35">
      <c r="A5" s="4" t="s">
        <v>3</v>
      </c>
      <c r="B5" s="13">
        <v>29980</v>
      </c>
      <c r="C5" s="14">
        <f>B5/B7</f>
        <v>0.13078339164347347</v>
      </c>
      <c r="D5" s="15"/>
      <c r="E5" s="16">
        <v>39000</v>
      </c>
    </row>
    <row r="6" spans="1:6" x14ac:dyDescent="0.35">
      <c r="A6" s="4" t="s">
        <v>4</v>
      </c>
      <c r="B6" s="13">
        <v>12863</v>
      </c>
      <c r="C6" s="14">
        <f>B6/B7</f>
        <v>5.6112967535356884E-2</v>
      </c>
      <c r="D6" s="15"/>
      <c r="E6" s="16">
        <v>18000</v>
      </c>
    </row>
    <row r="7" spans="1:6" ht="15" thickBot="1" x14ac:dyDescent="0.4">
      <c r="A7" s="6" t="s">
        <v>5</v>
      </c>
      <c r="B7" s="11">
        <f>B2+B3+B4+B5+B6</f>
        <v>229234</v>
      </c>
      <c r="C7" s="18">
        <f>C2+C3+C4+C5+C6</f>
        <v>1</v>
      </c>
      <c r="D7" s="18"/>
      <c r="E7" s="7">
        <f>E2+E3+E4+E5+E6</f>
        <v>284712.67000000004</v>
      </c>
    </row>
    <row r="11" spans="1:6" ht="15" thickBot="1" x14ac:dyDescent="0.4"/>
    <row r="12" spans="1:6" x14ac:dyDescent="0.35">
      <c r="A12" s="2" t="s">
        <v>7</v>
      </c>
      <c r="B12" s="8" t="s">
        <v>8</v>
      </c>
      <c r="C12" s="3" t="s">
        <v>16</v>
      </c>
      <c r="D12" s="26" t="s">
        <v>32</v>
      </c>
    </row>
    <row r="13" spans="1:6" x14ac:dyDescent="0.35">
      <c r="A13" s="4" t="s">
        <v>0</v>
      </c>
      <c r="B13" s="9">
        <v>216756</v>
      </c>
      <c r="C13" s="10">
        <v>267000</v>
      </c>
      <c r="D13">
        <f>(C13-B13)/B13</f>
        <v>0.2317998117699164</v>
      </c>
    </row>
    <row r="14" spans="1:6" x14ac:dyDescent="0.35">
      <c r="A14" s="4" t="s">
        <v>1</v>
      </c>
      <c r="B14" s="9">
        <v>43753</v>
      </c>
      <c r="C14" s="10">
        <v>48565</v>
      </c>
      <c r="D14">
        <f>(C14-B14)/B14</f>
        <v>0.10998102987223733</v>
      </c>
    </row>
    <row r="15" spans="1:6" x14ac:dyDescent="0.35">
      <c r="A15" s="4" t="s">
        <v>2</v>
      </c>
      <c r="B15" s="9">
        <v>19251</v>
      </c>
      <c r="C15" s="10">
        <v>28000</v>
      </c>
    </row>
    <row r="16" spans="1:6" x14ac:dyDescent="0.35">
      <c r="A16" s="4" t="s">
        <v>3</v>
      </c>
      <c r="B16" s="9" t="s">
        <v>10</v>
      </c>
      <c r="C16" s="10"/>
    </row>
    <row r="17" spans="1:6" ht="15" thickBot="1" x14ac:dyDescent="0.4">
      <c r="A17" s="6" t="s">
        <v>4</v>
      </c>
      <c r="B17" s="19" t="s">
        <v>10</v>
      </c>
      <c r="C17" s="20"/>
    </row>
    <row r="18" spans="1:6" x14ac:dyDescent="0.35">
      <c r="A18" s="2"/>
      <c r="B18" s="8"/>
      <c r="C18" s="8"/>
      <c r="D18" s="3"/>
    </row>
    <row r="19" spans="1:6" x14ac:dyDescent="0.35">
      <c r="A19" s="4"/>
      <c r="B19" s="9" t="s">
        <v>18</v>
      </c>
      <c r="C19" s="9" t="s">
        <v>19</v>
      </c>
      <c r="D19" s="10"/>
    </row>
    <row r="20" spans="1:6" ht="15" thickBot="1" x14ac:dyDescent="0.4">
      <c r="A20" s="6" t="s">
        <v>12</v>
      </c>
      <c r="B20" s="11">
        <f>E7-B7</f>
        <v>55478.670000000042</v>
      </c>
      <c r="C20" s="11">
        <v>229234</v>
      </c>
      <c r="D20" s="12">
        <f>B20/B7</f>
        <v>0.24201763263739254</v>
      </c>
    </row>
    <row r="21" spans="1:6" ht="15" thickBot="1" x14ac:dyDescent="0.4"/>
    <row r="22" spans="1:6" x14ac:dyDescent="0.35">
      <c r="A22" s="2" t="s">
        <v>13</v>
      </c>
      <c r="B22" s="3" t="s">
        <v>15</v>
      </c>
    </row>
    <row r="23" spans="1:6" x14ac:dyDescent="0.35">
      <c r="A23" s="4" t="s">
        <v>14</v>
      </c>
      <c r="B23" s="5">
        <f>(E2/C13)*1000</f>
        <v>661.60580524344573</v>
      </c>
    </row>
    <row r="24" spans="1:6" x14ac:dyDescent="0.35">
      <c r="A24" s="4" t="s">
        <v>1</v>
      </c>
      <c r="B24" s="5">
        <f>(E3/C14)*1000</f>
        <v>439.3373828889118</v>
      </c>
    </row>
    <row r="25" spans="1:6" ht="15" thickBot="1" x14ac:dyDescent="0.4">
      <c r="A25" s="6" t="s">
        <v>2</v>
      </c>
      <c r="B25" s="7">
        <f>(E4/C15)*1000</f>
        <v>1061.6964285714284</v>
      </c>
    </row>
    <row r="28" spans="1:6" ht="15" thickBot="1" x14ac:dyDescent="0.4"/>
    <row r="29" spans="1:6" x14ac:dyDescent="0.35">
      <c r="A29" s="21" t="s">
        <v>31</v>
      </c>
      <c r="B29" s="8"/>
      <c r="C29" s="8"/>
      <c r="D29" s="8"/>
      <c r="E29" s="8"/>
      <c r="F29" s="3"/>
    </row>
    <row r="30" spans="1:6" x14ac:dyDescent="0.35">
      <c r="A30" s="4" t="s">
        <v>20</v>
      </c>
      <c r="B30" s="9" t="s">
        <v>21</v>
      </c>
      <c r="C30" s="9" t="s">
        <v>27</v>
      </c>
      <c r="D30" s="9" t="s">
        <v>28</v>
      </c>
      <c r="E30" s="9" t="s">
        <v>29</v>
      </c>
      <c r="F30" s="10"/>
    </row>
    <row r="31" spans="1:6" x14ac:dyDescent="0.35">
      <c r="A31" s="4" t="s">
        <v>22</v>
      </c>
      <c r="B31" s="9">
        <v>1.6</v>
      </c>
      <c r="C31" s="9">
        <v>96600</v>
      </c>
      <c r="D31" s="22">
        <f>C31*100/C36</f>
        <v>42.140345672980445</v>
      </c>
      <c r="E31" s="23">
        <f>D31*B31</f>
        <v>67.424553076768717</v>
      </c>
      <c r="F31" s="10"/>
    </row>
    <row r="32" spans="1:6" x14ac:dyDescent="0.35">
      <c r="A32" s="4" t="s">
        <v>23</v>
      </c>
      <c r="B32" s="9">
        <v>2.4</v>
      </c>
      <c r="C32" s="9">
        <v>54938</v>
      </c>
      <c r="D32" s="22">
        <f>C32*100/C36</f>
        <v>23.965903836254657</v>
      </c>
      <c r="E32" s="23">
        <f t="shared" ref="E32:E35" si="1">D32*B32</f>
        <v>57.518169207011177</v>
      </c>
      <c r="F32" s="10"/>
    </row>
    <row r="33" spans="1:6" x14ac:dyDescent="0.35">
      <c r="A33" s="4" t="s">
        <v>24</v>
      </c>
      <c r="B33" s="9">
        <v>6.7</v>
      </c>
      <c r="C33" s="9">
        <v>44764</v>
      </c>
      <c r="D33" s="22">
        <f>C33*100/C36</f>
        <v>19.527644241255661</v>
      </c>
      <c r="E33" s="23">
        <f t="shared" si="1"/>
        <v>130.83521641641295</v>
      </c>
      <c r="F33" s="10"/>
    </row>
    <row r="34" spans="1:6" x14ac:dyDescent="0.35">
      <c r="A34" s="4" t="s">
        <v>25</v>
      </c>
      <c r="B34" s="9">
        <v>1</v>
      </c>
      <c r="C34" s="9">
        <v>17733</v>
      </c>
      <c r="D34" s="22">
        <f>C34*100/C36</f>
        <v>7.7357634556828394</v>
      </c>
      <c r="E34" s="23">
        <f t="shared" si="1"/>
        <v>7.7357634556828394</v>
      </c>
      <c r="F34" s="10"/>
    </row>
    <row r="35" spans="1:6" x14ac:dyDescent="0.35">
      <c r="A35" s="4" t="s">
        <v>26</v>
      </c>
      <c r="B35" s="9">
        <v>7</v>
      </c>
      <c r="C35" s="9">
        <v>15199</v>
      </c>
      <c r="D35" s="22">
        <f>C35*100/C36</f>
        <v>6.6303427938263955</v>
      </c>
      <c r="E35" s="23">
        <f t="shared" si="1"/>
        <v>46.41239955678477</v>
      </c>
      <c r="F35" s="10"/>
    </row>
    <row r="36" spans="1:6" x14ac:dyDescent="0.35">
      <c r="A36" s="4"/>
      <c r="B36" s="9"/>
      <c r="C36" s="9">
        <f>C31+C32+C33+C34+C35</f>
        <v>229234</v>
      </c>
      <c r="D36" s="9">
        <f>D31+D32+D33+D34+D35</f>
        <v>100</v>
      </c>
      <c r="E36" s="9"/>
      <c r="F36" s="10"/>
    </row>
    <row r="37" spans="1:6" x14ac:dyDescent="0.35">
      <c r="A37" s="4"/>
      <c r="B37" s="9"/>
      <c r="C37" s="9"/>
      <c r="D37" s="9"/>
      <c r="E37" s="9"/>
      <c r="F37" s="10"/>
    </row>
    <row r="38" spans="1:6" ht="15" thickBot="1" x14ac:dyDescent="0.4">
      <c r="A38" s="6"/>
      <c r="B38" s="19"/>
      <c r="C38" s="19"/>
      <c r="D38" s="19"/>
      <c r="E38" s="24" t="s">
        <v>30</v>
      </c>
      <c r="F38" s="25">
        <f>(E31+E32+E33+E34+E35)/(D31+D32+D33+D34+D35)</f>
        <v>3.099261017126604</v>
      </c>
    </row>
    <row r="43" spans="1:6" ht="15" thickBot="1" x14ac:dyDescent="0.4"/>
    <row r="44" spans="1:6" ht="15" thickBot="1" x14ac:dyDescent="0.4">
      <c r="A44" s="27" t="s">
        <v>20</v>
      </c>
      <c r="B44" s="28" t="s">
        <v>27</v>
      </c>
      <c r="C44" s="28" t="s">
        <v>28</v>
      </c>
      <c r="D44" s="29" t="s">
        <v>33</v>
      </c>
      <c r="E44" s="29" t="s">
        <v>35</v>
      </c>
      <c r="F44" s="30" t="s">
        <v>34</v>
      </c>
    </row>
    <row r="45" spans="1:6" x14ac:dyDescent="0.35">
      <c r="A45" s="4" t="s">
        <v>22</v>
      </c>
      <c r="B45" s="9">
        <v>96600</v>
      </c>
      <c r="C45" s="22">
        <f>B45*100/B50</f>
        <v>42.140345672980445</v>
      </c>
      <c r="D45" s="31">
        <v>0.43</v>
      </c>
      <c r="E45" s="9">
        <v>5.08</v>
      </c>
      <c r="F45" s="10">
        <f>D45*E45</f>
        <v>2.1844000000000001</v>
      </c>
    </row>
    <row r="46" spans="1:6" x14ac:dyDescent="0.35">
      <c r="A46" s="4" t="s">
        <v>23</v>
      </c>
      <c r="B46" s="9">
        <v>54938</v>
      </c>
      <c r="C46" s="22">
        <f>B46*100/B50</f>
        <v>23.965903836254657</v>
      </c>
      <c r="D46" s="31">
        <v>0.24</v>
      </c>
      <c r="E46" s="9">
        <v>7</v>
      </c>
      <c r="F46" s="10">
        <f t="shared" ref="F46:F49" si="2">D46*E46</f>
        <v>1.68</v>
      </c>
    </row>
    <row r="47" spans="1:6" x14ac:dyDescent="0.35">
      <c r="A47" s="4" t="s">
        <v>24</v>
      </c>
      <c r="B47" s="9">
        <v>44764</v>
      </c>
      <c r="C47" s="22">
        <f>B47*100/B50</f>
        <v>19.527644241255661</v>
      </c>
      <c r="D47" s="31">
        <v>0.19</v>
      </c>
      <c r="E47" s="9">
        <v>5.89</v>
      </c>
      <c r="F47" s="10">
        <f t="shared" si="2"/>
        <v>1.1191</v>
      </c>
    </row>
    <row r="48" spans="1:6" x14ac:dyDescent="0.35">
      <c r="A48" s="4" t="s">
        <v>25</v>
      </c>
      <c r="B48" s="9">
        <v>17733</v>
      </c>
      <c r="C48" s="22">
        <f>B48*100/B50</f>
        <v>7.7357634556828394</v>
      </c>
      <c r="D48" s="31">
        <v>0.08</v>
      </c>
      <c r="E48" s="9">
        <v>5.89</v>
      </c>
      <c r="F48" s="10">
        <f t="shared" si="2"/>
        <v>0.47120000000000001</v>
      </c>
    </row>
    <row r="49" spans="1:6" x14ac:dyDescent="0.35">
      <c r="A49" s="4" t="s">
        <v>26</v>
      </c>
      <c r="B49" s="9">
        <v>15199</v>
      </c>
      <c r="C49" s="22">
        <f>B49*100/B50</f>
        <v>6.6303427938263955</v>
      </c>
      <c r="D49" s="31">
        <v>0.06</v>
      </c>
      <c r="E49" s="9">
        <v>7.27</v>
      </c>
      <c r="F49" s="10">
        <f t="shared" si="2"/>
        <v>0.43619999999999998</v>
      </c>
    </row>
    <row r="50" spans="1:6" x14ac:dyDescent="0.35">
      <c r="A50" s="4"/>
      <c r="B50" s="9">
        <f>B45+B46+B47+B48+B49</f>
        <v>229234</v>
      </c>
      <c r="C50" s="9">
        <f>C45+C46+C47+C48+C49</f>
        <v>100</v>
      </c>
      <c r="D50" s="9"/>
      <c r="E50" s="9"/>
      <c r="F50" s="32">
        <f>F45+F46+F47+F48+F49</f>
        <v>5.8908999999999994</v>
      </c>
    </row>
    <row r="51" spans="1:6" ht="15" thickBot="1" x14ac:dyDescent="0.4">
      <c r="A51" s="6"/>
      <c r="B51" s="19"/>
      <c r="C51" s="19"/>
      <c r="D51" s="19"/>
      <c r="E51" s="19"/>
      <c r="F51" s="20"/>
    </row>
    <row r="52" spans="1:6" x14ac:dyDescent="0.35">
      <c r="C52" s="33" t="s">
        <v>36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Nikhil Sharma</dc:creator>
  <cp:lastModifiedBy>nikhil</cp:lastModifiedBy>
  <dcterms:created xsi:type="dcterms:W3CDTF">2018-03-21T13:27:18Z</dcterms:created>
  <dcterms:modified xsi:type="dcterms:W3CDTF">2018-05-03T19:59:30Z</dcterms:modified>
</cp:coreProperties>
</file>