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28515" windowHeight="12300"/>
  </bookViews>
  <sheets>
    <sheet name="freeschoolmeals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C91" i="1"/>
  <c r="D91"/>
  <c r="E91"/>
  <c r="F91"/>
  <c r="G91"/>
  <c r="H91"/>
  <c r="I91"/>
  <c r="J91"/>
  <c r="K91"/>
  <c r="L91"/>
  <c r="M91"/>
  <c r="N91"/>
  <c r="O91"/>
  <c r="P91"/>
  <c r="Q91"/>
  <c r="R91"/>
  <c r="C92"/>
  <c r="D92"/>
  <c r="E92"/>
  <c r="F92"/>
  <c r="G92"/>
  <c r="H92"/>
  <c r="I92"/>
  <c r="J92"/>
  <c r="K92"/>
  <c r="L92"/>
  <c r="M92"/>
  <c r="N92"/>
  <c r="O92"/>
  <c r="P92"/>
  <c r="Q92"/>
  <c r="R92"/>
  <c r="C93"/>
  <c r="D93"/>
  <c r="E93"/>
  <c r="F93"/>
  <c r="G93"/>
  <c r="H93"/>
  <c r="I93"/>
  <c r="J93"/>
  <c r="K93"/>
  <c r="L93"/>
  <c r="M93"/>
  <c r="N93"/>
  <c r="O93"/>
  <c r="P93"/>
  <c r="Q93"/>
  <c r="R93"/>
  <c r="C94"/>
  <c r="D94"/>
  <c r="E94"/>
  <c r="F94"/>
  <c r="G94"/>
  <c r="H94"/>
  <c r="I94"/>
  <c r="J94"/>
  <c r="K94"/>
  <c r="L94"/>
  <c r="M94"/>
  <c r="N94"/>
  <c r="O94"/>
  <c r="P94"/>
  <c r="Q94"/>
  <c r="R94"/>
  <c r="C95"/>
  <c r="D95"/>
  <c r="E95"/>
  <c r="F95"/>
  <c r="G95"/>
  <c r="H95"/>
  <c r="I95"/>
  <c r="J95"/>
  <c r="K95"/>
  <c r="L95"/>
  <c r="M95"/>
  <c r="N95"/>
  <c r="O95"/>
  <c r="P95"/>
  <c r="Q95"/>
  <c r="R95"/>
  <c r="C96"/>
  <c r="D96"/>
  <c r="E96"/>
  <c r="F96"/>
  <c r="G96"/>
  <c r="H96"/>
  <c r="I96"/>
  <c r="J96"/>
  <c r="K96"/>
  <c r="L96"/>
  <c r="M96"/>
  <c r="N96"/>
  <c r="O96"/>
  <c r="P96"/>
  <c r="Q96"/>
  <c r="R96"/>
  <c r="C97"/>
  <c r="D97"/>
  <c r="E97"/>
  <c r="F97"/>
  <c r="G97"/>
  <c r="H97"/>
  <c r="I97"/>
  <c r="J97"/>
  <c r="K97"/>
  <c r="L97"/>
  <c r="M97"/>
  <c r="N97"/>
  <c r="O97"/>
  <c r="P97"/>
  <c r="Q97"/>
  <c r="R97"/>
  <c r="C98"/>
  <c r="D98"/>
  <c r="E98"/>
  <c r="F98"/>
  <c r="G98"/>
  <c r="H98"/>
  <c r="I98"/>
  <c r="J98"/>
  <c r="K98"/>
  <c r="L98"/>
  <c r="M98"/>
  <c r="N98"/>
  <c r="O98"/>
  <c r="P98"/>
  <c r="Q98"/>
  <c r="R98"/>
  <c r="C99"/>
  <c r="D99"/>
  <c r="E99"/>
  <c r="F99"/>
  <c r="G99"/>
  <c r="H99"/>
  <c r="I99"/>
  <c r="J99"/>
  <c r="K99"/>
  <c r="L99"/>
  <c r="M99"/>
  <c r="N99"/>
  <c r="O99"/>
  <c r="P99"/>
  <c r="Q99"/>
  <c r="R99"/>
  <c r="C100"/>
  <c r="D100"/>
  <c r="E100"/>
  <c r="F100"/>
  <c r="G100"/>
  <c r="H100"/>
  <c r="I100"/>
  <c r="J100"/>
  <c r="K100"/>
  <c r="L100"/>
  <c r="M100"/>
  <c r="N100"/>
  <c r="O100"/>
  <c r="P100"/>
  <c r="Q100"/>
  <c r="R100"/>
  <c r="C101"/>
  <c r="D101"/>
  <c r="E101"/>
  <c r="F101"/>
  <c r="G101"/>
  <c r="H101"/>
  <c r="I101"/>
  <c r="J101"/>
  <c r="K101"/>
  <c r="L101"/>
  <c r="M101"/>
  <c r="N101"/>
  <c r="O101"/>
  <c r="P101"/>
  <c r="Q101"/>
  <c r="R101"/>
  <c r="C102"/>
  <c r="D102"/>
  <c r="E102"/>
  <c r="F102"/>
  <c r="G102"/>
  <c r="H102"/>
  <c r="I102"/>
  <c r="J102"/>
  <c r="K102"/>
  <c r="L102"/>
  <c r="M102"/>
  <c r="N102"/>
  <c r="O102"/>
  <c r="P102"/>
  <c r="Q102"/>
  <c r="R102"/>
  <c r="C103"/>
  <c r="D103"/>
  <c r="E103"/>
  <c r="F103"/>
  <c r="G103"/>
  <c r="H103"/>
  <c r="I103"/>
  <c r="J103"/>
  <c r="K103"/>
  <c r="L103"/>
  <c r="M103"/>
  <c r="N103"/>
  <c r="O103"/>
  <c r="P103"/>
  <c r="Q103"/>
  <c r="R103"/>
  <c r="C104"/>
  <c r="D104"/>
  <c r="E104"/>
  <c r="F104"/>
  <c r="G104"/>
  <c r="H104"/>
  <c r="I104"/>
  <c r="J104"/>
  <c r="K104"/>
  <c r="L104"/>
  <c r="M104"/>
  <c r="N104"/>
  <c r="O104"/>
  <c r="P104"/>
  <c r="Q104"/>
  <c r="R104"/>
  <c r="C105"/>
  <c r="D105"/>
  <c r="E105"/>
  <c r="F105"/>
  <c r="G105"/>
  <c r="H105"/>
  <c r="I105"/>
  <c r="J105"/>
  <c r="K105"/>
  <c r="L105"/>
  <c r="M105"/>
  <c r="N105"/>
  <c r="O105"/>
  <c r="P105"/>
  <c r="Q105"/>
  <c r="R105"/>
  <c r="C106"/>
  <c r="D106"/>
  <c r="E106"/>
  <c r="F106"/>
  <c r="G106"/>
  <c r="H106"/>
  <c r="I106"/>
  <c r="J106"/>
  <c r="K106"/>
  <c r="L106"/>
  <c r="M106"/>
  <c r="N106"/>
  <c r="O106"/>
  <c r="P106"/>
  <c r="Q106"/>
  <c r="R106"/>
  <c r="C107"/>
  <c r="D107"/>
  <c r="E107"/>
  <c r="F107"/>
  <c r="G107"/>
  <c r="H107"/>
  <c r="I107"/>
  <c r="J107"/>
  <c r="K107"/>
  <c r="L107"/>
  <c r="M107"/>
  <c r="N107"/>
  <c r="O107"/>
  <c r="P107"/>
  <c r="Q107"/>
  <c r="R107"/>
  <c r="C108"/>
  <c r="D108"/>
  <c r="E108"/>
  <c r="F108"/>
  <c r="G108"/>
  <c r="H108"/>
  <c r="I108"/>
  <c r="J108"/>
  <c r="K108"/>
  <c r="L108"/>
  <c r="M108"/>
  <c r="N108"/>
  <c r="O108"/>
  <c r="P108"/>
  <c r="Q108"/>
  <c r="R108"/>
  <c r="C109"/>
  <c r="D109"/>
  <c r="E109"/>
  <c r="F109"/>
  <c r="G109"/>
  <c r="H109"/>
  <c r="I109"/>
  <c r="J109"/>
  <c r="K109"/>
  <c r="L109"/>
  <c r="M109"/>
  <c r="N109"/>
  <c r="O109"/>
  <c r="P109"/>
  <c r="Q109"/>
  <c r="R109"/>
  <c r="C110"/>
  <c r="D110"/>
  <c r="E110"/>
  <c r="F110"/>
  <c r="G110"/>
  <c r="H110"/>
  <c r="I110"/>
  <c r="J110"/>
  <c r="K110"/>
  <c r="L110"/>
  <c r="M110"/>
  <c r="N110"/>
  <c r="O110"/>
  <c r="P110"/>
  <c r="Q110"/>
  <c r="R110"/>
  <c r="C111"/>
  <c r="D111"/>
  <c r="E111"/>
  <c r="F111"/>
  <c r="G111"/>
  <c r="H111"/>
  <c r="I111"/>
  <c r="J111"/>
  <c r="K111"/>
  <c r="L111"/>
  <c r="M111"/>
  <c r="N111"/>
  <c r="O111"/>
  <c r="P111"/>
  <c r="Q111"/>
  <c r="R111"/>
  <c r="C112"/>
  <c r="D112"/>
  <c r="E112"/>
  <c r="F112"/>
  <c r="G112"/>
  <c r="H112"/>
  <c r="I112"/>
  <c r="J112"/>
  <c r="K112"/>
  <c r="L112"/>
  <c r="M112"/>
  <c r="N112"/>
  <c r="O112"/>
  <c r="P112"/>
  <c r="Q112"/>
  <c r="R112"/>
  <c r="C113"/>
  <c r="D113"/>
  <c r="E113"/>
  <c r="F113"/>
  <c r="G113"/>
  <c r="H113"/>
  <c r="I113"/>
  <c r="J113"/>
  <c r="K113"/>
  <c r="L113"/>
  <c r="M113"/>
  <c r="N113"/>
  <c r="O113"/>
  <c r="P113"/>
  <c r="Q113"/>
  <c r="R113"/>
  <c r="C114"/>
  <c r="D114"/>
  <c r="E114"/>
  <c r="F114"/>
  <c r="G114"/>
  <c r="H114"/>
  <c r="I114"/>
  <c r="J114"/>
  <c r="K114"/>
  <c r="L114"/>
  <c r="M114"/>
  <c r="N114"/>
  <c r="O114"/>
  <c r="P114"/>
  <c r="Q114"/>
  <c r="R114"/>
  <c r="C115"/>
  <c r="D115"/>
  <c r="E115"/>
  <c r="F115"/>
  <c r="G115"/>
  <c r="H115"/>
  <c r="I115"/>
  <c r="J115"/>
  <c r="K115"/>
  <c r="L115"/>
  <c r="M115"/>
  <c r="N115"/>
  <c r="O115"/>
  <c r="P115"/>
  <c r="Q115"/>
  <c r="R115"/>
  <c r="D90"/>
  <c r="E90"/>
  <c r="F90"/>
  <c r="G90"/>
  <c r="H90"/>
  <c r="I90"/>
  <c r="J90"/>
  <c r="K90"/>
  <c r="L90"/>
  <c r="M90"/>
  <c r="N90"/>
  <c r="O90"/>
  <c r="P90"/>
  <c r="Q90"/>
  <c r="R90"/>
  <c r="C90"/>
  <c r="D89"/>
  <c r="E89"/>
  <c r="F89"/>
  <c r="G89"/>
  <c r="H89"/>
  <c r="I89"/>
  <c r="J89"/>
  <c r="K89"/>
  <c r="L89"/>
  <c r="M89"/>
  <c r="N89"/>
  <c r="O89"/>
  <c r="P89"/>
  <c r="Q89"/>
  <c r="R89"/>
  <c r="C89"/>
  <c r="C61"/>
  <c r="D61"/>
  <c r="E61"/>
  <c r="F61"/>
  <c r="G61"/>
  <c r="H61"/>
  <c r="I61"/>
  <c r="J61"/>
  <c r="K61"/>
  <c r="L61"/>
  <c r="M61"/>
  <c r="N61"/>
  <c r="O61"/>
  <c r="P61"/>
  <c r="Q61"/>
  <c r="R61"/>
  <c r="C62"/>
  <c r="D62"/>
  <c r="E62"/>
  <c r="F62"/>
  <c r="G62"/>
  <c r="H62"/>
  <c r="I62"/>
  <c r="J62"/>
  <c r="K62"/>
  <c r="L62"/>
  <c r="M62"/>
  <c r="N62"/>
  <c r="O62"/>
  <c r="P62"/>
  <c r="Q62"/>
  <c r="R62"/>
  <c r="C63"/>
  <c r="D63"/>
  <c r="E63"/>
  <c r="F63"/>
  <c r="G63"/>
  <c r="H63"/>
  <c r="I63"/>
  <c r="J63"/>
  <c r="K63"/>
  <c r="L63"/>
  <c r="M63"/>
  <c r="N63"/>
  <c r="O63"/>
  <c r="P63"/>
  <c r="Q63"/>
  <c r="R63"/>
  <c r="C64"/>
  <c r="D64"/>
  <c r="E64"/>
  <c r="F64"/>
  <c r="G64"/>
  <c r="H64"/>
  <c r="I64"/>
  <c r="J64"/>
  <c r="K64"/>
  <c r="L64"/>
  <c r="M64"/>
  <c r="N64"/>
  <c r="O64"/>
  <c r="P64"/>
  <c r="Q64"/>
  <c r="R64"/>
  <c r="C65"/>
  <c r="D65"/>
  <c r="E65"/>
  <c r="F65"/>
  <c r="G65"/>
  <c r="H65"/>
  <c r="I65"/>
  <c r="J65"/>
  <c r="K65"/>
  <c r="L65"/>
  <c r="M65"/>
  <c r="N65"/>
  <c r="O65"/>
  <c r="P65"/>
  <c r="Q65"/>
  <c r="R65"/>
  <c r="C66"/>
  <c r="D66"/>
  <c r="E66"/>
  <c r="F66"/>
  <c r="G66"/>
  <c r="H66"/>
  <c r="I66"/>
  <c r="J66"/>
  <c r="K66"/>
  <c r="L66"/>
  <c r="M66"/>
  <c r="N66"/>
  <c r="O66"/>
  <c r="P66"/>
  <c r="Q66"/>
  <c r="R66"/>
  <c r="C67"/>
  <c r="D67"/>
  <c r="E67"/>
  <c r="F67"/>
  <c r="G67"/>
  <c r="H67"/>
  <c r="I67"/>
  <c r="J67"/>
  <c r="K67"/>
  <c r="L67"/>
  <c r="M67"/>
  <c r="N67"/>
  <c r="O67"/>
  <c r="P67"/>
  <c r="Q67"/>
  <c r="R67"/>
  <c r="C68"/>
  <c r="D68"/>
  <c r="E68"/>
  <c r="F68"/>
  <c r="G68"/>
  <c r="H68"/>
  <c r="I68"/>
  <c r="J68"/>
  <c r="K68"/>
  <c r="L68"/>
  <c r="M68"/>
  <c r="N68"/>
  <c r="O68"/>
  <c r="P68"/>
  <c r="Q68"/>
  <c r="R68"/>
  <c r="C69"/>
  <c r="D69"/>
  <c r="E69"/>
  <c r="F69"/>
  <c r="G69"/>
  <c r="H69"/>
  <c r="I69"/>
  <c r="J69"/>
  <c r="K69"/>
  <c r="L69"/>
  <c r="M69"/>
  <c r="N69"/>
  <c r="O69"/>
  <c r="P69"/>
  <c r="Q69"/>
  <c r="R69"/>
  <c r="C70"/>
  <c r="D70"/>
  <c r="E70"/>
  <c r="F70"/>
  <c r="G70"/>
  <c r="H70"/>
  <c r="I70"/>
  <c r="J70"/>
  <c r="K70"/>
  <c r="L70"/>
  <c r="M70"/>
  <c r="N70"/>
  <c r="O70"/>
  <c r="P70"/>
  <c r="Q70"/>
  <c r="R70"/>
  <c r="C71"/>
  <c r="D71"/>
  <c r="E71"/>
  <c r="F71"/>
  <c r="G71"/>
  <c r="H71"/>
  <c r="I71"/>
  <c r="J71"/>
  <c r="K71"/>
  <c r="L71"/>
  <c r="M71"/>
  <c r="N71"/>
  <c r="O71"/>
  <c r="P71"/>
  <c r="Q71"/>
  <c r="R71"/>
  <c r="C72"/>
  <c r="D72"/>
  <c r="E72"/>
  <c r="F72"/>
  <c r="G72"/>
  <c r="H72"/>
  <c r="I72"/>
  <c r="J72"/>
  <c r="K72"/>
  <c r="L72"/>
  <c r="M72"/>
  <c r="N72"/>
  <c r="O72"/>
  <c r="P72"/>
  <c r="Q72"/>
  <c r="R72"/>
  <c r="C73"/>
  <c r="D73"/>
  <c r="E73"/>
  <c r="F73"/>
  <c r="G73"/>
  <c r="H73"/>
  <c r="I73"/>
  <c r="J73"/>
  <c r="K73"/>
  <c r="L73"/>
  <c r="M73"/>
  <c r="N73"/>
  <c r="O73"/>
  <c r="P73"/>
  <c r="Q73"/>
  <c r="R73"/>
  <c r="C74"/>
  <c r="D74"/>
  <c r="E74"/>
  <c r="F74"/>
  <c r="G74"/>
  <c r="H74"/>
  <c r="I74"/>
  <c r="J74"/>
  <c r="K74"/>
  <c r="L74"/>
  <c r="M74"/>
  <c r="N74"/>
  <c r="O74"/>
  <c r="P74"/>
  <c r="Q74"/>
  <c r="R74"/>
  <c r="C75"/>
  <c r="D75"/>
  <c r="E75"/>
  <c r="F75"/>
  <c r="G75"/>
  <c r="H75"/>
  <c r="I75"/>
  <c r="J75"/>
  <c r="K75"/>
  <c r="L75"/>
  <c r="M75"/>
  <c r="N75"/>
  <c r="O75"/>
  <c r="P75"/>
  <c r="Q75"/>
  <c r="R75"/>
  <c r="C76"/>
  <c r="D76"/>
  <c r="E76"/>
  <c r="F76"/>
  <c r="G76"/>
  <c r="H76"/>
  <c r="I76"/>
  <c r="J76"/>
  <c r="K76"/>
  <c r="L76"/>
  <c r="M76"/>
  <c r="N76"/>
  <c r="O76"/>
  <c r="P76"/>
  <c r="Q76"/>
  <c r="R76"/>
  <c r="C77"/>
  <c r="D77"/>
  <c r="E77"/>
  <c r="F77"/>
  <c r="G77"/>
  <c r="H77"/>
  <c r="I77"/>
  <c r="J77"/>
  <c r="K77"/>
  <c r="L77"/>
  <c r="M77"/>
  <c r="N77"/>
  <c r="O77"/>
  <c r="P77"/>
  <c r="Q77"/>
  <c r="R77"/>
  <c r="C78"/>
  <c r="D78"/>
  <c r="E78"/>
  <c r="F78"/>
  <c r="G78"/>
  <c r="H78"/>
  <c r="I78"/>
  <c r="J78"/>
  <c r="K78"/>
  <c r="L78"/>
  <c r="M78"/>
  <c r="N78"/>
  <c r="O78"/>
  <c r="P78"/>
  <c r="Q78"/>
  <c r="R78"/>
  <c r="C79"/>
  <c r="D79"/>
  <c r="E79"/>
  <c r="F79"/>
  <c r="G79"/>
  <c r="H79"/>
  <c r="I79"/>
  <c r="J79"/>
  <c r="K79"/>
  <c r="L79"/>
  <c r="M79"/>
  <c r="N79"/>
  <c r="O79"/>
  <c r="P79"/>
  <c r="Q79"/>
  <c r="R79"/>
  <c r="C80"/>
  <c r="D80"/>
  <c r="E80"/>
  <c r="F80"/>
  <c r="G80"/>
  <c r="H80"/>
  <c r="I80"/>
  <c r="J80"/>
  <c r="K80"/>
  <c r="L80"/>
  <c r="M80"/>
  <c r="N80"/>
  <c r="O80"/>
  <c r="P80"/>
  <c r="Q80"/>
  <c r="R80"/>
  <c r="C81"/>
  <c r="D81"/>
  <c r="E81"/>
  <c r="F81"/>
  <c r="G81"/>
  <c r="H81"/>
  <c r="I81"/>
  <c r="J81"/>
  <c r="K81"/>
  <c r="L81"/>
  <c r="M81"/>
  <c r="N81"/>
  <c r="O81"/>
  <c r="P81"/>
  <c r="Q81"/>
  <c r="R81"/>
  <c r="C82"/>
  <c r="D82"/>
  <c r="E82"/>
  <c r="F82"/>
  <c r="G82"/>
  <c r="H82"/>
  <c r="I82"/>
  <c r="J82"/>
  <c r="K82"/>
  <c r="L82"/>
  <c r="M82"/>
  <c r="N82"/>
  <c r="O82"/>
  <c r="P82"/>
  <c r="Q82"/>
  <c r="R82"/>
  <c r="C83"/>
  <c r="D83"/>
  <c r="E83"/>
  <c r="F83"/>
  <c r="G83"/>
  <c r="H83"/>
  <c r="I83"/>
  <c r="J83"/>
  <c r="K83"/>
  <c r="L83"/>
  <c r="M83"/>
  <c r="N83"/>
  <c r="O83"/>
  <c r="P83"/>
  <c r="Q83"/>
  <c r="R83"/>
  <c r="C84"/>
  <c r="D84"/>
  <c r="E84"/>
  <c r="F84"/>
  <c r="G84"/>
  <c r="H84"/>
  <c r="I84"/>
  <c r="J84"/>
  <c r="K84"/>
  <c r="L84"/>
  <c r="M84"/>
  <c r="N84"/>
  <c r="O84"/>
  <c r="P84"/>
  <c r="Q84"/>
  <c r="R84"/>
  <c r="C85"/>
  <c r="D85"/>
  <c r="E85"/>
  <c r="F85"/>
  <c r="G85"/>
  <c r="H85"/>
  <c r="I85"/>
  <c r="J85"/>
  <c r="K85"/>
  <c r="L85"/>
  <c r="M85"/>
  <c r="N85"/>
  <c r="O85"/>
  <c r="P85"/>
  <c r="Q85"/>
  <c r="R85"/>
  <c r="C86"/>
  <c r="D86"/>
  <c r="E86"/>
  <c r="F86"/>
  <c r="G86"/>
  <c r="H86"/>
  <c r="I86"/>
  <c r="J86"/>
  <c r="K86"/>
  <c r="L86"/>
  <c r="M86"/>
  <c r="N86"/>
  <c r="O86"/>
  <c r="P86"/>
  <c r="Q86"/>
  <c r="R86"/>
  <c r="C60"/>
  <c r="D60"/>
  <c r="E60"/>
  <c r="F60"/>
  <c r="G60"/>
  <c r="H60"/>
  <c r="I60"/>
  <c r="J60"/>
  <c r="K60"/>
  <c r="L60"/>
  <c r="M60"/>
  <c r="N60"/>
  <c r="O60"/>
  <c r="P60"/>
  <c r="Q60"/>
  <c r="R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60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D54"/>
  <c r="D55"/>
  <c r="D56"/>
  <c r="D57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C54"/>
  <c r="C55"/>
  <c r="C56"/>
  <c r="C57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B54"/>
  <c r="B55"/>
  <c r="B56"/>
  <c r="B57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31"/>
  <c r="R31"/>
  <c r="Q31"/>
  <c r="P31"/>
  <c r="O31"/>
  <c r="N31"/>
  <c r="M31"/>
  <c r="L31"/>
  <c r="K31"/>
  <c r="J31"/>
  <c r="I31"/>
  <c r="H31"/>
  <c r="G31"/>
  <c r="F31"/>
  <c r="E31"/>
  <c r="D31"/>
  <c r="C31"/>
</calcChain>
</file>

<file path=xl/sharedStrings.xml><?xml version="1.0" encoding="utf-8"?>
<sst xmlns="http://schemas.openxmlformats.org/spreadsheetml/2006/main" count="128" uniqueCount="47">
  <si>
    <t>Area</t>
  </si>
  <si>
    <t>2003/04 (6)</t>
  </si>
  <si>
    <t>2004/05 (6)</t>
  </si>
  <si>
    <t>2005/06 (7)</t>
  </si>
  <si>
    <t xml:space="preserve">2006/07 </t>
  </si>
  <si>
    <t xml:space="preserve">2007/08 </t>
  </si>
  <si>
    <t xml:space="preserve">2008/09 </t>
  </si>
  <si>
    <t xml:space="preserve">2009/10 </t>
  </si>
  <si>
    <t xml:space="preserve">2010/11 </t>
  </si>
  <si>
    <t xml:space="preserve">2011/12 </t>
  </si>
  <si>
    <t xml:space="preserve">2012/13 </t>
  </si>
  <si>
    <t xml:space="preserve">2013/14 </t>
  </si>
  <si>
    <t xml:space="preserve">2014/15 </t>
  </si>
  <si>
    <t xml:space="preserve">2015/16 </t>
  </si>
  <si>
    <t xml:space="preserve">2016/17 </t>
  </si>
  <si>
    <t xml:space="preserve">2017/18 </t>
  </si>
  <si>
    <t xml:space="preserve">2018/19 </t>
  </si>
  <si>
    <t>2019/20 (8)</t>
  </si>
  <si>
    <t>North Wales total</t>
  </si>
  <si>
    <t>Isle of Anglesey (2)</t>
  </si>
  <si>
    <t>Gwynedd (2)</t>
  </si>
  <si>
    <t>Conwy (2)</t>
  </si>
  <si>
    <t>Denbighshire (2)</t>
  </si>
  <si>
    <t>Flintshire (2)</t>
  </si>
  <si>
    <t>Wrexham (2)</t>
  </si>
  <si>
    <t>South West and Mid Wales total</t>
  </si>
  <si>
    <t>Powys (3)</t>
  </si>
  <si>
    <t>Ceredigion (3)</t>
  </si>
  <si>
    <t>Pembrokeshire (3)</t>
  </si>
  <si>
    <t>Carmarthenshire (3)</t>
  </si>
  <si>
    <t>Swansea (3)</t>
  </si>
  <si>
    <t>Neath Port Talbot (3)</t>
  </si>
  <si>
    <t>Central South Wales total</t>
  </si>
  <si>
    <t>Bridgend (4)</t>
  </si>
  <si>
    <t>Vale of Glamorgan (4)</t>
  </si>
  <si>
    <t>Rhondda Cynon Taf (4)</t>
  </si>
  <si>
    <t>Merthyr Tydfil (4)</t>
  </si>
  <si>
    <t>Cardiff (4)</t>
  </si>
  <si>
    <t>South East Wales total</t>
  </si>
  <si>
    <t>Caerphilly (5)</t>
  </si>
  <si>
    <t>Blaenau Gwent (5)</t>
  </si>
  <si>
    <t>Torfaen (5)</t>
  </si>
  <si>
    <t>Monmouthshire (5)</t>
  </si>
  <si>
    <t>Newport (5)</t>
  </si>
  <si>
    <t>Wales total</t>
  </si>
  <si>
    <t>TOTAL PUPILS</t>
  </si>
  <si>
    <t>INDEX=2004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</si>
</sst>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2"/>
          <c:order val="0"/>
          <c:tx>
            <c:strRef>
              <c:f>freeschoolmeals!$A$90</c:f>
              <c:strCache>
                <c:ptCount val="1"/>
                <c:pt idx="0">
                  <c:v>Isle of Anglesey (2)</c:v>
                </c:pt>
              </c:strCache>
            </c:strRef>
          </c:tx>
          <c:marker>
            <c:symbol val="none"/>
          </c:marker>
          <c:cat>
            <c:numRef>
              <c:f>freeschoolmeals!$B$88:$R$88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freeschoolmeals!$B$90:$R$90</c:f>
              <c:numCache>
                <c:formatCode>General</c:formatCode>
                <c:ptCount val="17"/>
                <c:pt idx="0">
                  <c:v>100</c:v>
                </c:pt>
                <c:pt idx="1">
                  <c:v>93.755691574054694</c:v>
                </c:pt>
                <c:pt idx="2">
                  <c:v>87.318937937616084</c:v>
                </c:pt>
                <c:pt idx="3">
                  <c:v>82.904793556554978</c:v>
                </c:pt>
                <c:pt idx="4">
                  <c:v>81.121288052843184</c:v>
                </c:pt>
                <c:pt idx="5">
                  <c:v>89.493966410932316</c:v>
                </c:pt>
                <c:pt idx="6">
                  <c:v>91.00033408715214</c:v>
                </c:pt>
                <c:pt idx="7">
                  <c:v>94.551091142171089</c:v>
                </c:pt>
                <c:pt idx="8">
                  <c:v>90.605932066868448</c:v>
                </c:pt>
                <c:pt idx="9">
                  <c:v>103.21072123700566</c:v>
                </c:pt>
                <c:pt idx="10">
                  <c:v>93.46456601649551</c:v>
                </c:pt>
                <c:pt idx="11">
                  <c:v>87.742392373190185</c:v>
                </c:pt>
                <c:pt idx="12">
                  <c:v>85.774557814267197</c:v>
                </c:pt>
                <c:pt idx="13">
                  <c:v>80.169302271041531</c:v>
                </c:pt>
                <c:pt idx="14">
                  <c:v>77.416582033450766</c:v>
                </c:pt>
                <c:pt idx="15">
                  <c:v>78.252435609952343</c:v>
                </c:pt>
                <c:pt idx="16">
                  <c:v>87.227243178604624</c:v>
                </c:pt>
              </c:numCache>
            </c:numRef>
          </c:val>
          <c:smooth val="1"/>
        </c:ser>
        <c:ser>
          <c:idx val="3"/>
          <c:order val="1"/>
          <c:tx>
            <c:strRef>
              <c:f>freeschoolmeals!$A$91</c:f>
              <c:strCache>
                <c:ptCount val="1"/>
                <c:pt idx="0">
                  <c:v>Gwynedd (2)</c:v>
                </c:pt>
              </c:strCache>
            </c:strRef>
          </c:tx>
          <c:marker>
            <c:symbol val="none"/>
          </c:marker>
          <c:cat>
            <c:numRef>
              <c:f>freeschoolmeals!$B$88:$R$88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freeschoolmeals!$B$91:$R$91</c:f>
              <c:numCache>
                <c:formatCode>General</c:formatCode>
                <c:ptCount val="17"/>
                <c:pt idx="0">
                  <c:v>100</c:v>
                </c:pt>
                <c:pt idx="1">
                  <c:v>93.239828895635767</c:v>
                </c:pt>
                <c:pt idx="2">
                  <c:v>95.248553578592336</c:v>
                </c:pt>
                <c:pt idx="3">
                  <c:v>92.215349387394269</c:v>
                </c:pt>
                <c:pt idx="4">
                  <c:v>89.913102045965132</c:v>
                </c:pt>
                <c:pt idx="5">
                  <c:v>89.947617786410049</c:v>
                </c:pt>
                <c:pt idx="6">
                  <c:v>94.492881528894941</c:v>
                </c:pt>
                <c:pt idx="7">
                  <c:v>101.97700616796013</c:v>
                </c:pt>
                <c:pt idx="8">
                  <c:v>97.416999694717859</c:v>
                </c:pt>
                <c:pt idx="9">
                  <c:v>97.981036903365748</c:v>
                </c:pt>
                <c:pt idx="10">
                  <c:v>92.174623604016688</c:v>
                </c:pt>
                <c:pt idx="11">
                  <c:v>94.855612570011289</c:v>
                </c:pt>
                <c:pt idx="12">
                  <c:v>92.91801846831325</c:v>
                </c:pt>
                <c:pt idx="13">
                  <c:v>88.937100194495372</c:v>
                </c:pt>
                <c:pt idx="14">
                  <c:v>87.382979722759003</c:v>
                </c:pt>
                <c:pt idx="15">
                  <c:v>86.137769856548758</c:v>
                </c:pt>
                <c:pt idx="16">
                  <c:v>91.294296306280671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freeschoolmeals!$A$92</c:f>
              <c:strCache>
                <c:ptCount val="1"/>
                <c:pt idx="0">
                  <c:v>Conwy (2)</c:v>
                </c:pt>
              </c:strCache>
            </c:strRef>
          </c:tx>
          <c:marker>
            <c:symbol val="none"/>
          </c:marker>
          <c:cat>
            <c:numRef>
              <c:f>freeschoolmeals!$B$88:$R$88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freeschoolmeals!$B$92:$R$92</c:f>
              <c:numCache>
                <c:formatCode>General</c:formatCode>
                <c:ptCount val="17"/>
                <c:pt idx="0">
                  <c:v>100</c:v>
                </c:pt>
                <c:pt idx="1">
                  <c:v>95.20487358264667</c:v>
                </c:pt>
                <c:pt idx="2">
                  <c:v>91.179209571137037</c:v>
                </c:pt>
                <c:pt idx="3">
                  <c:v>92.959056961177623</c:v>
                </c:pt>
                <c:pt idx="4">
                  <c:v>91.362533992988446</c:v>
                </c:pt>
                <c:pt idx="5">
                  <c:v>100.20794710441704</c:v>
                </c:pt>
                <c:pt idx="6">
                  <c:v>113.02792642140469</c:v>
                </c:pt>
                <c:pt idx="7">
                  <c:v>112.35429212032444</c:v>
                </c:pt>
                <c:pt idx="8">
                  <c:v>111.37178186518059</c:v>
                </c:pt>
                <c:pt idx="9">
                  <c:v>114.39106700964361</c:v>
                </c:pt>
                <c:pt idx="10">
                  <c:v>113.04667768454955</c:v>
                </c:pt>
                <c:pt idx="11">
                  <c:v>106.95856305537114</c:v>
                </c:pt>
                <c:pt idx="12">
                  <c:v>101.18014233346597</c:v>
                </c:pt>
                <c:pt idx="13">
                  <c:v>105.08798836447643</c:v>
                </c:pt>
                <c:pt idx="14">
                  <c:v>99.399928425070883</c:v>
                </c:pt>
                <c:pt idx="15">
                  <c:v>107.10903624926146</c:v>
                </c:pt>
                <c:pt idx="16">
                  <c:v>106.12454854840949</c:v>
                </c:pt>
              </c:numCache>
            </c:numRef>
          </c:val>
          <c:smooth val="1"/>
        </c:ser>
        <c:ser>
          <c:idx val="5"/>
          <c:order val="3"/>
          <c:tx>
            <c:strRef>
              <c:f>freeschoolmeals!$A$93</c:f>
              <c:strCache>
                <c:ptCount val="1"/>
                <c:pt idx="0">
                  <c:v>Denbighshire (2)</c:v>
                </c:pt>
              </c:strCache>
            </c:strRef>
          </c:tx>
          <c:marker>
            <c:symbol val="none"/>
          </c:marker>
          <c:cat>
            <c:numRef>
              <c:f>freeschoolmeals!$B$88:$R$88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freeschoolmeals!$B$93:$R$93</c:f>
              <c:numCache>
                <c:formatCode>General</c:formatCode>
                <c:ptCount val="17"/>
                <c:pt idx="0">
                  <c:v>100</c:v>
                </c:pt>
                <c:pt idx="1">
                  <c:v>89.846451933509826</c:v>
                </c:pt>
                <c:pt idx="2">
                  <c:v>92.111487033080678</c:v>
                </c:pt>
                <c:pt idx="3">
                  <c:v>95.683526029539777</c:v>
                </c:pt>
                <c:pt idx="4">
                  <c:v>102.1486595975005</c:v>
                </c:pt>
                <c:pt idx="5">
                  <c:v>111.08660057551694</c:v>
                </c:pt>
                <c:pt idx="6">
                  <c:v>123.88902914177331</c:v>
                </c:pt>
                <c:pt idx="7">
                  <c:v>131.58178733848263</c:v>
                </c:pt>
                <c:pt idx="8">
                  <c:v>130.15437446725977</c:v>
                </c:pt>
                <c:pt idx="9">
                  <c:v>132.51438123237614</c:v>
                </c:pt>
                <c:pt idx="10">
                  <c:v>134.69606450160322</c:v>
                </c:pt>
                <c:pt idx="11">
                  <c:v>131.75035289001787</c:v>
                </c:pt>
                <c:pt idx="12">
                  <c:v>132.87047815949384</c:v>
                </c:pt>
                <c:pt idx="13">
                  <c:v>125.57100576956435</c:v>
                </c:pt>
                <c:pt idx="14">
                  <c:v>122.28753745448269</c:v>
                </c:pt>
                <c:pt idx="15">
                  <c:v>134.36806388180429</c:v>
                </c:pt>
                <c:pt idx="16">
                  <c:v>150.49618936982648</c:v>
                </c:pt>
              </c:numCache>
            </c:numRef>
          </c:val>
          <c:smooth val="1"/>
        </c:ser>
        <c:ser>
          <c:idx val="6"/>
          <c:order val="4"/>
          <c:tx>
            <c:strRef>
              <c:f>freeschoolmeals!$A$94</c:f>
              <c:strCache>
                <c:ptCount val="1"/>
                <c:pt idx="0">
                  <c:v>Flintshire (2)</c:v>
                </c:pt>
              </c:strCache>
            </c:strRef>
          </c:tx>
          <c:marker>
            <c:symbol val="none"/>
          </c:marker>
          <c:cat>
            <c:numRef>
              <c:f>freeschoolmeals!$B$88:$R$88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freeschoolmeals!$B$94:$R$94</c:f>
              <c:numCache>
                <c:formatCode>General</c:formatCode>
                <c:ptCount val="17"/>
                <c:pt idx="0">
                  <c:v>100</c:v>
                </c:pt>
                <c:pt idx="1">
                  <c:v>98.471553998542433</c:v>
                </c:pt>
                <c:pt idx="2">
                  <c:v>93.288481303352029</c:v>
                </c:pt>
                <c:pt idx="3">
                  <c:v>90.518453949476424</c:v>
                </c:pt>
                <c:pt idx="4">
                  <c:v>84.841036090879243</c:v>
                </c:pt>
                <c:pt idx="5">
                  <c:v>90.317694448760932</c:v>
                </c:pt>
                <c:pt idx="6">
                  <c:v>101.09881603558972</c:v>
                </c:pt>
                <c:pt idx="7">
                  <c:v>115.90012195286259</c:v>
                </c:pt>
                <c:pt idx="8">
                  <c:v>118.55845486678351</c:v>
                </c:pt>
                <c:pt idx="9">
                  <c:v>106.7774129751575</c:v>
                </c:pt>
                <c:pt idx="10">
                  <c:v>109.68905560101166</c:v>
                </c:pt>
                <c:pt idx="11">
                  <c:v>117.26739528555083</c:v>
                </c:pt>
                <c:pt idx="12">
                  <c:v>118.2160406545604</c:v>
                </c:pt>
                <c:pt idx="13">
                  <c:v>108.93671304582921</c:v>
                </c:pt>
                <c:pt idx="14">
                  <c:v>119.14975044895726</c:v>
                </c:pt>
                <c:pt idx="15">
                  <c:v>133.98554271572814</c:v>
                </c:pt>
                <c:pt idx="16">
                  <c:v>153.42183137967731</c:v>
                </c:pt>
              </c:numCache>
            </c:numRef>
          </c:val>
          <c:smooth val="1"/>
        </c:ser>
        <c:ser>
          <c:idx val="7"/>
          <c:order val="5"/>
          <c:tx>
            <c:strRef>
              <c:f>freeschoolmeals!$A$95</c:f>
              <c:strCache>
                <c:ptCount val="1"/>
                <c:pt idx="0">
                  <c:v>Wrexham (2)</c:v>
                </c:pt>
              </c:strCache>
            </c:strRef>
          </c:tx>
          <c:marker>
            <c:symbol val="none"/>
          </c:marker>
          <c:cat>
            <c:numRef>
              <c:f>freeschoolmeals!$B$88:$R$88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freeschoolmeals!$B$95:$R$95</c:f>
              <c:numCache>
                <c:formatCode>General</c:formatCode>
                <c:ptCount val="17"/>
                <c:pt idx="0">
                  <c:v>100</c:v>
                </c:pt>
                <c:pt idx="1">
                  <c:v>101.53774376052036</c:v>
                </c:pt>
                <c:pt idx="2">
                  <c:v>95.579844502515527</c:v>
                </c:pt>
                <c:pt idx="3">
                  <c:v>96.201294283200383</c:v>
                </c:pt>
                <c:pt idx="4">
                  <c:v>96.273116690802368</c:v>
                </c:pt>
                <c:pt idx="5">
                  <c:v>113.74784291560007</c:v>
                </c:pt>
                <c:pt idx="6">
                  <c:v>125.2220210262399</c:v>
                </c:pt>
                <c:pt idx="7">
                  <c:v>124.04029039518436</c:v>
                </c:pt>
                <c:pt idx="8">
                  <c:v>122.23513639810034</c:v>
                </c:pt>
                <c:pt idx="9">
                  <c:v>119.18943421681006</c:v>
                </c:pt>
                <c:pt idx="10">
                  <c:v>118.47969050656117</c:v>
                </c:pt>
                <c:pt idx="11">
                  <c:v>109.47740869685563</c:v>
                </c:pt>
                <c:pt idx="12">
                  <c:v>107.65410715097445</c:v>
                </c:pt>
                <c:pt idx="13">
                  <c:v>111.02792654397655</c:v>
                </c:pt>
                <c:pt idx="14">
                  <c:v>108.93168196317802</c:v>
                </c:pt>
                <c:pt idx="15">
                  <c:v>118.48905129893794</c:v>
                </c:pt>
                <c:pt idx="16">
                  <c:v>131.40076256923069</c:v>
                </c:pt>
              </c:numCache>
            </c:numRef>
          </c:val>
          <c:smooth val="1"/>
        </c:ser>
        <c:ser>
          <c:idx val="9"/>
          <c:order val="6"/>
          <c:tx>
            <c:strRef>
              <c:f>freeschoolmeals!$A$97</c:f>
              <c:strCache>
                <c:ptCount val="1"/>
                <c:pt idx="0">
                  <c:v>Powys (3)</c:v>
                </c:pt>
              </c:strCache>
            </c:strRef>
          </c:tx>
          <c:marker>
            <c:symbol val="none"/>
          </c:marker>
          <c:cat>
            <c:numRef>
              <c:f>freeschoolmeals!$B$88:$R$88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freeschoolmeals!$B$97:$R$97</c:f>
              <c:numCache>
                <c:formatCode>General</c:formatCode>
                <c:ptCount val="17"/>
                <c:pt idx="0">
                  <c:v>100</c:v>
                </c:pt>
                <c:pt idx="1">
                  <c:v>98.807742855083589</c:v>
                </c:pt>
                <c:pt idx="2">
                  <c:v>94.561555897613772</c:v>
                </c:pt>
                <c:pt idx="3">
                  <c:v>96.268204749498551</c:v>
                </c:pt>
                <c:pt idx="4">
                  <c:v>94.31292722727791</c:v>
                </c:pt>
                <c:pt idx="5">
                  <c:v>97.317318788231077</c:v>
                </c:pt>
                <c:pt idx="6">
                  <c:v>107.57384211322164</c:v>
                </c:pt>
                <c:pt idx="7">
                  <c:v>108.56275179559742</c:v>
                </c:pt>
                <c:pt idx="8">
                  <c:v>109.98086520529142</c:v>
                </c:pt>
                <c:pt idx="9">
                  <c:v>104.92013617480347</c:v>
                </c:pt>
                <c:pt idx="10">
                  <c:v>107.18969437457764</c:v>
                </c:pt>
                <c:pt idx="11">
                  <c:v>107.91208656539706</c:v>
                </c:pt>
                <c:pt idx="12">
                  <c:v>106.02008662860329</c:v>
                </c:pt>
                <c:pt idx="13">
                  <c:v>109.70714475253828</c:v>
                </c:pt>
                <c:pt idx="14">
                  <c:v>110.40505989702531</c:v>
                </c:pt>
                <c:pt idx="15">
                  <c:v>110.68932398412076</c:v>
                </c:pt>
                <c:pt idx="16">
                  <c:v>132.70210399167397</c:v>
                </c:pt>
              </c:numCache>
            </c:numRef>
          </c:val>
          <c:smooth val="1"/>
        </c:ser>
        <c:ser>
          <c:idx val="10"/>
          <c:order val="7"/>
          <c:tx>
            <c:strRef>
              <c:f>freeschoolmeals!$A$98</c:f>
              <c:strCache>
                <c:ptCount val="1"/>
                <c:pt idx="0">
                  <c:v>Ceredigion (3)</c:v>
                </c:pt>
              </c:strCache>
            </c:strRef>
          </c:tx>
          <c:marker>
            <c:symbol val="none"/>
          </c:marker>
          <c:cat>
            <c:numRef>
              <c:f>freeschoolmeals!$B$88:$R$88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freeschoolmeals!$B$98:$R$98</c:f>
              <c:numCache>
                <c:formatCode>General</c:formatCode>
                <c:ptCount val="17"/>
                <c:pt idx="0">
                  <c:v>100</c:v>
                </c:pt>
                <c:pt idx="1">
                  <c:v>91.119767913246164</c:v>
                </c:pt>
                <c:pt idx="2">
                  <c:v>90.024891870268505</c:v>
                </c:pt>
                <c:pt idx="3">
                  <c:v>91.078259121344018</c:v>
                </c:pt>
                <c:pt idx="4">
                  <c:v>92.15585538089654</c:v>
                </c:pt>
                <c:pt idx="5">
                  <c:v>95.966479505590357</c:v>
                </c:pt>
                <c:pt idx="6">
                  <c:v>97.566881156482069</c:v>
                </c:pt>
                <c:pt idx="7">
                  <c:v>103.75282585244594</c:v>
                </c:pt>
                <c:pt idx="8">
                  <c:v>97.140792219478087</c:v>
                </c:pt>
                <c:pt idx="9">
                  <c:v>95.258693539527599</c:v>
                </c:pt>
                <c:pt idx="10">
                  <c:v>92.737074972129307</c:v>
                </c:pt>
                <c:pt idx="11">
                  <c:v>93.958535939340749</c:v>
                </c:pt>
                <c:pt idx="12">
                  <c:v>89.057902216665966</c:v>
                </c:pt>
                <c:pt idx="13">
                  <c:v>87.007134773602118</c:v>
                </c:pt>
                <c:pt idx="14">
                  <c:v>89.940496449400328</c:v>
                </c:pt>
                <c:pt idx="15">
                  <c:v>87.81236347750108</c:v>
                </c:pt>
                <c:pt idx="16">
                  <c:v>108.8768353403584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freeschoolmeals!$A$99</c:f>
              <c:strCache>
                <c:ptCount val="1"/>
                <c:pt idx="0">
                  <c:v>Pembrokeshire (3)</c:v>
                </c:pt>
              </c:strCache>
            </c:strRef>
          </c:tx>
          <c:marker>
            <c:symbol val="none"/>
          </c:marker>
          <c:cat>
            <c:numRef>
              <c:f>freeschoolmeals!$B$88:$R$88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freeschoolmeals!$B$99:$R$99</c:f>
              <c:numCache>
                <c:formatCode>General</c:formatCode>
                <c:ptCount val="17"/>
                <c:pt idx="0">
                  <c:v>100</c:v>
                </c:pt>
                <c:pt idx="1">
                  <c:v>95.384178552899371</c:v>
                </c:pt>
                <c:pt idx="2">
                  <c:v>92.694974080915216</c:v>
                </c:pt>
                <c:pt idx="3">
                  <c:v>88.940082125072081</c:v>
                </c:pt>
                <c:pt idx="4">
                  <c:v>87.024254617282068</c:v>
                </c:pt>
                <c:pt idx="5">
                  <c:v>86.15946753740451</c:v>
                </c:pt>
                <c:pt idx="6">
                  <c:v>104.18596041043213</c:v>
                </c:pt>
                <c:pt idx="7">
                  <c:v>110.3430068988029</c:v>
                </c:pt>
                <c:pt idx="8">
                  <c:v>107.3535400641592</c:v>
                </c:pt>
                <c:pt idx="9">
                  <c:v>113.01630371288995</c:v>
                </c:pt>
                <c:pt idx="10">
                  <c:v>110.08850929071802</c:v>
                </c:pt>
                <c:pt idx="11">
                  <c:v>99.852919846562642</c:v>
                </c:pt>
                <c:pt idx="12">
                  <c:v>99.11531995309106</c:v>
                </c:pt>
                <c:pt idx="13">
                  <c:v>105.6156152457191</c:v>
                </c:pt>
                <c:pt idx="14">
                  <c:v>95.278367460077561</c:v>
                </c:pt>
                <c:pt idx="15">
                  <c:v>98.587766116372194</c:v>
                </c:pt>
                <c:pt idx="16">
                  <c:v>99.25845935047478</c:v>
                </c:pt>
              </c:numCache>
            </c:numRef>
          </c:val>
          <c:smooth val="1"/>
        </c:ser>
        <c:ser>
          <c:idx val="12"/>
          <c:order val="9"/>
          <c:tx>
            <c:strRef>
              <c:f>freeschoolmeals!$A$100</c:f>
              <c:strCache>
                <c:ptCount val="1"/>
                <c:pt idx="0">
                  <c:v>Carmarthenshire (3)</c:v>
                </c:pt>
              </c:strCache>
            </c:strRef>
          </c:tx>
          <c:marker>
            <c:symbol val="none"/>
          </c:marker>
          <c:cat>
            <c:numRef>
              <c:f>freeschoolmeals!$B$88:$R$88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freeschoolmeals!$B$100:$R$100</c:f>
              <c:numCache>
                <c:formatCode>General</c:formatCode>
                <c:ptCount val="17"/>
                <c:pt idx="0">
                  <c:v>100</c:v>
                </c:pt>
                <c:pt idx="1">
                  <c:v>95.180859990508594</c:v>
                </c:pt>
                <c:pt idx="2">
                  <c:v>89.545484980895381</c:v>
                </c:pt>
                <c:pt idx="3">
                  <c:v>94.334478055971701</c:v>
                </c:pt>
                <c:pt idx="4">
                  <c:v>92.974233986397877</c:v>
                </c:pt>
                <c:pt idx="5">
                  <c:v>93.625257244449088</c:v>
                </c:pt>
                <c:pt idx="6">
                  <c:v>95.23351249406258</c:v>
                </c:pt>
                <c:pt idx="7">
                  <c:v>102.93678766269943</c:v>
                </c:pt>
                <c:pt idx="8">
                  <c:v>95.979673043355803</c:v>
                </c:pt>
                <c:pt idx="9">
                  <c:v>94.285203719485168</c:v>
                </c:pt>
                <c:pt idx="10">
                  <c:v>96.689068799528073</c:v>
                </c:pt>
                <c:pt idx="11">
                  <c:v>101.07788648966287</c:v>
                </c:pt>
                <c:pt idx="12">
                  <c:v>101.64269529815562</c:v>
                </c:pt>
                <c:pt idx="13">
                  <c:v>96.143453340090019</c:v>
                </c:pt>
                <c:pt idx="14">
                  <c:v>93.491387098699533</c:v>
                </c:pt>
                <c:pt idx="15">
                  <c:v>97.486499361734133</c:v>
                </c:pt>
                <c:pt idx="16">
                  <c:v>108.14656304022326</c:v>
                </c:pt>
              </c:numCache>
            </c:numRef>
          </c:val>
          <c:smooth val="1"/>
        </c:ser>
        <c:ser>
          <c:idx val="13"/>
          <c:order val="10"/>
          <c:tx>
            <c:strRef>
              <c:f>freeschoolmeals!$A$101</c:f>
              <c:strCache>
                <c:ptCount val="1"/>
                <c:pt idx="0">
                  <c:v>Swansea (3)</c:v>
                </c:pt>
              </c:strCache>
            </c:strRef>
          </c:tx>
          <c:marker>
            <c:symbol val="none"/>
          </c:marker>
          <c:cat>
            <c:numRef>
              <c:f>freeschoolmeals!$B$88:$R$88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freeschoolmeals!$B$101:$R$101</c:f>
              <c:numCache>
                <c:formatCode>General</c:formatCode>
                <c:ptCount val="17"/>
                <c:pt idx="0">
                  <c:v>100</c:v>
                </c:pt>
                <c:pt idx="1">
                  <c:v>98.749157201952499</c:v>
                </c:pt>
                <c:pt idx="2">
                  <c:v>89.412781012840426</c:v>
                </c:pt>
                <c:pt idx="3">
                  <c:v>88.79762961074924</c:v>
                </c:pt>
                <c:pt idx="4">
                  <c:v>84.821236215463315</c:v>
                </c:pt>
                <c:pt idx="5">
                  <c:v>84.518693868552987</c:v>
                </c:pt>
                <c:pt idx="6">
                  <c:v>88.524546903416606</c:v>
                </c:pt>
                <c:pt idx="7">
                  <c:v>94.071832055690976</c:v>
                </c:pt>
                <c:pt idx="8">
                  <c:v>91.268072703718133</c:v>
                </c:pt>
                <c:pt idx="9">
                  <c:v>90.10078783283538</c:v>
                </c:pt>
                <c:pt idx="10">
                  <c:v>86.548550948201509</c:v>
                </c:pt>
                <c:pt idx="11">
                  <c:v>85.917734451190171</c:v>
                </c:pt>
                <c:pt idx="12">
                  <c:v>83.839029907108142</c:v>
                </c:pt>
                <c:pt idx="13">
                  <c:v>84.384216954764327</c:v>
                </c:pt>
                <c:pt idx="14">
                  <c:v>83.778284109725803</c:v>
                </c:pt>
                <c:pt idx="15">
                  <c:v>92.176995065038085</c:v>
                </c:pt>
                <c:pt idx="16">
                  <c:v>94.506797978480833</c:v>
                </c:pt>
              </c:numCache>
            </c:numRef>
          </c:val>
          <c:smooth val="1"/>
        </c:ser>
        <c:ser>
          <c:idx val="14"/>
          <c:order val="11"/>
          <c:tx>
            <c:strRef>
              <c:f>freeschoolmeals!$A$102</c:f>
              <c:strCache>
                <c:ptCount val="1"/>
                <c:pt idx="0">
                  <c:v>Neath Port Talbot (3)</c:v>
                </c:pt>
              </c:strCache>
            </c:strRef>
          </c:tx>
          <c:marker>
            <c:symbol val="none"/>
          </c:marker>
          <c:cat>
            <c:numRef>
              <c:f>freeschoolmeals!$B$88:$R$88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freeschoolmeals!$B$102:$R$102</c:f>
              <c:numCache>
                <c:formatCode>General</c:formatCode>
                <c:ptCount val="17"/>
                <c:pt idx="0">
                  <c:v>100</c:v>
                </c:pt>
                <c:pt idx="1">
                  <c:v>95.356095974493968</c:v>
                </c:pt>
                <c:pt idx="2">
                  <c:v>92.545797413793096</c:v>
                </c:pt>
                <c:pt idx="3">
                  <c:v>91.225769049285461</c:v>
                </c:pt>
                <c:pt idx="4">
                  <c:v>87.627783195737734</c:v>
                </c:pt>
                <c:pt idx="5">
                  <c:v>93.076698027176647</c:v>
                </c:pt>
                <c:pt idx="6">
                  <c:v>98.375774448321792</c:v>
                </c:pt>
                <c:pt idx="7">
                  <c:v>102.34843104154803</c:v>
                </c:pt>
                <c:pt idx="8">
                  <c:v>101.93514987967288</c:v>
                </c:pt>
                <c:pt idx="9">
                  <c:v>100.49023292224575</c:v>
                </c:pt>
                <c:pt idx="10">
                  <c:v>99.221276443412592</c:v>
                </c:pt>
                <c:pt idx="11">
                  <c:v>102.53908132522935</c:v>
                </c:pt>
                <c:pt idx="12">
                  <c:v>101.38171706086909</c:v>
                </c:pt>
                <c:pt idx="13">
                  <c:v>97.955456356734601</c:v>
                </c:pt>
                <c:pt idx="14">
                  <c:v>95.556001345040798</c:v>
                </c:pt>
                <c:pt idx="15">
                  <c:v>102.80208353035376</c:v>
                </c:pt>
                <c:pt idx="16">
                  <c:v>104.12108370150844</c:v>
                </c:pt>
              </c:numCache>
            </c:numRef>
          </c:val>
          <c:smooth val="1"/>
        </c:ser>
        <c:ser>
          <c:idx val="16"/>
          <c:order val="12"/>
          <c:tx>
            <c:strRef>
              <c:f>freeschoolmeals!$A$104</c:f>
              <c:strCache>
                <c:ptCount val="1"/>
                <c:pt idx="0">
                  <c:v>Bridgend (4)</c:v>
                </c:pt>
              </c:strCache>
            </c:strRef>
          </c:tx>
          <c:marker>
            <c:symbol val="none"/>
          </c:marker>
          <c:cat>
            <c:numRef>
              <c:f>freeschoolmeals!$B$88:$R$88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freeschoolmeals!$B$104:$R$104</c:f>
              <c:numCache>
                <c:formatCode>General</c:formatCode>
                <c:ptCount val="17"/>
                <c:pt idx="0">
                  <c:v>100</c:v>
                </c:pt>
                <c:pt idx="1">
                  <c:v>98.082978706091978</c:v>
                </c:pt>
                <c:pt idx="2">
                  <c:v>93.405283078431879</c:v>
                </c:pt>
                <c:pt idx="3">
                  <c:v>92.258057257211092</c:v>
                </c:pt>
                <c:pt idx="4">
                  <c:v>92.287490526454533</c:v>
                </c:pt>
                <c:pt idx="5">
                  <c:v>95.901332264818407</c:v>
                </c:pt>
                <c:pt idx="6">
                  <c:v>103.6243611339477</c:v>
                </c:pt>
                <c:pt idx="7">
                  <c:v>103.02351376609818</c:v>
                </c:pt>
                <c:pt idx="8">
                  <c:v>105.07437683302052</c:v>
                </c:pt>
                <c:pt idx="9">
                  <c:v>108.2565443493764</c:v>
                </c:pt>
                <c:pt idx="10">
                  <c:v>106.25729357345708</c:v>
                </c:pt>
                <c:pt idx="11">
                  <c:v>102.94609604641501</c:v>
                </c:pt>
                <c:pt idx="12">
                  <c:v>96.321100392179304</c:v>
                </c:pt>
                <c:pt idx="13">
                  <c:v>91.098222233199749</c:v>
                </c:pt>
                <c:pt idx="14">
                  <c:v>92.501475401625001</c:v>
                </c:pt>
                <c:pt idx="15">
                  <c:v>96.687685473569204</c:v>
                </c:pt>
                <c:pt idx="16">
                  <c:v>106.43445280881349</c:v>
                </c:pt>
              </c:numCache>
            </c:numRef>
          </c:val>
          <c:smooth val="1"/>
        </c:ser>
        <c:ser>
          <c:idx val="17"/>
          <c:order val="13"/>
          <c:tx>
            <c:strRef>
              <c:f>freeschoolmeals!$A$105</c:f>
              <c:strCache>
                <c:ptCount val="1"/>
                <c:pt idx="0">
                  <c:v>Vale of Glamorgan (4)</c:v>
                </c:pt>
              </c:strCache>
            </c:strRef>
          </c:tx>
          <c:marker>
            <c:symbol val="none"/>
          </c:marker>
          <c:cat>
            <c:numRef>
              <c:f>freeschoolmeals!$B$88:$R$88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freeschoolmeals!$B$105:$R$105</c:f>
              <c:numCache>
                <c:formatCode>General</c:formatCode>
                <c:ptCount val="17"/>
                <c:pt idx="0">
                  <c:v>100</c:v>
                </c:pt>
                <c:pt idx="1">
                  <c:v>98.195550456346012</c:v>
                </c:pt>
                <c:pt idx="2">
                  <c:v>98.67552765937279</c:v>
                </c:pt>
                <c:pt idx="3">
                  <c:v>102.35807322356865</c:v>
                </c:pt>
                <c:pt idx="4">
                  <c:v>98.456182605326632</c:v>
                </c:pt>
                <c:pt idx="5">
                  <c:v>104.59673316610952</c:v>
                </c:pt>
                <c:pt idx="6">
                  <c:v>115.69661963428371</c:v>
                </c:pt>
                <c:pt idx="7">
                  <c:v>117.73748918712337</c:v>
                </c:pt>
                <c:pt idx="8">
                  <c:v>112.98536571968485</c:v>
                </c:pt>
                <c:pt idx="9">
                  <c:v>120.03731519907373</c:v>
                </c:pt>
                <c:pt idx="10">
                  <c:v>119.16687091096081</c:v>
                </c:pt>
                <c:pt idx="11">
                  <c:v>111.73889805575487</c:v>
                </c:pt>
                <c:pt idx="12">
                  <c:v>109.01365963433545</c:v>
                </c:pt>
                <c:pt idx="13">
                  <c:v>105.90770988768095</c:v>
                </c:pt>
                <c:pt idx="14">
                  <c:v>101.38715324347103</c:v>
                </c:pt>
                <c:pt idx="15">
                  <c:v>100.97768518168459</c:v>
                </c:pt>
                <c:pt idx="16">
                  <c:v>112.82727864670177</c:v>
                </c:pt>
              </c:numCache>
            </c:numRef>
          </c:val>
          <c:smooth val="1"/>
        </c:ser>
        <c:ser>
          <c:idx val="18"/>
          <c:order val="14"/>
          <c:tx>
            <c:strRef>
              <c:f>freeschoolmeals!$A$106</c:f>
              <c:strCache>
                <c:ptCount val="1"/>
                <c:pt idx="0">
                  <c:v>Rhondda Cynon Taf (4)</c:v>
                </c:pt>
              </c:strCache>
            </c:strRef>
          </c:tx>
          <c:marker>
            <c:symbol val="none"/>
          </c:marker>
          <c:cat>
            <c:numRef>
              <c:f>freeschoolmeals!$B$88:$R$88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freeschoolmeals!$B$106:$R$106</c:f>
              <c:numCache>
                <c:formatCode>General</c:formatCode>
                <c:ptCount val="17"/>
                <c:pt idx="0">
                  <c:v>100</c:v>
                </c:pt>
                <c:pt idx="1">
                  <c:v>97.670434831572479</c:v>
                </c:pt>
                <c:pt idx="2">
                  <c:v>89.749426906120505</c:v>
                </c:pt>
                <c:pt idx="3">
                  <c:v>91.442727455075868</c:v>
                </c:pt>
                <c:pt idx="4">
                  <c:v>85.992539354170987</c:v>
                </c:pt>
                <c:pt idx="5">
                  <c:v>92.239929987637922</c:v>
                </c:pt>
                <c:pt idx="6">
                  <c:v>96.622633465699181</c:v>
                </c:pt>
                <c:pt idx="7">
                  <c:v>101.35676322339033</c:v>
                </c:pt>
                <c:pt idx="8">
                  <c:v>98.489828557246426</c:v>
                </c:pt>
                <c:pt idx="9">
                  <c:v>98.083074490102106</c:v>
                </c:pt>
                <c:pt idx="10">
                  <c:v>95.111772055136313</c:v>
                </c:pt>
                <c:pt idx="11">
                  <c:v>90.549138908594117</c:v>
                </c:pt>
                <c:pt idx="12">
                  <c:v>87.052026820731314</c:v>
                </c:pt>
                <c:pt idx="13">
                  <c:v>85.714315805776437</c:v>
                </c:pt>
                <c:pt idx="14">
                  <c:v>83.229021391570626</c:v>
                </c:pt>
                <c:pt idx="15">
                  <c:v>82.184478021350913</c:v>
                </c:pt>
                <c:pt idx="16">
                  <c:v>92.208138841889877</c:v>
                </c:pt>
              </c:numCache>
            </c:numRef>
          </c:val>
          <c:smooth val="1"/>
        </c:ser>
        <c:ser>
          <c:idx val="19"/>
          <c:order val="15"/>
          <c:tx>
            <c:strRef>
              <c:f>freeschoolmeals!$A$107</c:f>
              <c:strCache>
                <c:ptCount val="1"/>
                <c:pt idx="0">
                  <c:v>Merthyr Tydfil (4)</c:v>
                </c:pt>
              </c:strCache>
            </c:strRef>
          </c:tx>
          <c:marker>
            <c:symbol val="none"/>
          </c:marker>
          <c:cat>
            <c:numRef>
              <c:f>freeschoolmeals!$B$88:$R$88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freeschoolmeals!$B$107:$R$107</c:f>
              <c:numCache>
                <c:formatCode>General</c:formatCode>
                <c:ptCount val="17"/>
                <c:pt idx="0">
                  <c:v>100</c:v>
                </c:pt>
                <c:pt idx="1">
                  <c:v>99.359536267897568</c:v>
                </c:pt>
                <c:pt idx="2">
                  <c:v>90.609425382389418</c:v>
                </c:pt>
                <c:pt idx="3">
                  <c:v>91.013472051746135</c:v>
                </c:pt>
                <c:pt idx="4">
                  <c:v>84.605995140846105</c:v>
                </c:pt>
                <c:pt idx="5">
                  <c:v>85.736070177385102</c:v>
                </c:pt>
                <c:pt idx="6">
                  <c:v>88.667372838685196</c:v>
                </c:pt>
                <c:pt idx="7">
                  <c:v>86.442787001381703</c:v>
                </c:pt>
                <c:pt idx="8">
                  <c:v>85.489221291119321</c:v>
                </c:pt>
                <c:pt idx="9">
                  <c:v>82.305311615434846</c:v>
                </c:pt>
                <c:pt idx="10">
                  <c:v>84.647492664036747</c:v>
                </c:pt>
                <c:pt idx="11">
                  <c:v>80.589783114464353</c:v>
                </c:pt>
                <c:pt idx="12">
                  <c:v>75.728851819260043</c:v>
                </c:pt>
                <c:pt idx="13">
                  <c:v>71.928497914597855</c:v>
                </c:pt>
                <c:pt idx="14">
                  <c:v>69.391632388127761</c:v>
                </c:pt>
                <c:pt idx="15">
                  <c:v>70.625227741049301</c:v>
                </c:pt>
                <c:pt idx="16">
                  <c:v>70.938031516107543</c:v>
                </c:pt>
              </c:numCache>
            </c:numRef>
          </c:val>
          <c:smooth val="1"/>
        </c:ser>
        <c:ser>
          <c:idx val="20"/>
          <c:order val="16"/>
          <c:tx>
            <c:strRef>
              <c:f>freeschoolmeals!$A$108</c:f>
              <c:strCache>
                <c:ptCount val="1"/>
                <c:pt idx="0">
                  <c:v>Cardiff (4)</c:v>
                </c:pt>
              </c:strCache>
            </c:strRef>
          </c:tx>
          <c:marker>
            <c:symbol val="none"/>
          </c:marker>
          <c:cat>
            <c:numRef>
              <c:f>freeschoolmeals!$B$88:$R$88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freeschoolmeals!$B$108:$R$108</c:f>
              <c:numCache>
                <c:formatCode>General</c:formatCode>
                <c:ptCount val="17"/>
                <c:pt idx="0">
                  <c:v>100</c:v>
                </c:pt>
                <c:pt idx="1">
                  <c:v>94.882935575639337</c:v>
                </c:pt>
                <c:pt idx="2">
                  <c:v>91.027712774362797</c:v>
                </c:pt>
                <c:pt idx="3">
                  <c:v>90.954790859979056</c:v>
                </c:pt>
                <c:pt idx="4">
                  <c:v>92.003974859223121</c:v>
                </c:pt>
                <c:pt idx="5">
                  <c:v>93.342366190414978</c:v>
                </c:pt>
                <c:pt idx="6">
                  <c:v>95.809358993028056</c:v>
                </c:pt>
                <c:pt idx="7">
                  <c:v>100.07960097024358</c:v>
                </c:pt>
                <c:pt idx="8">
                  <c:v>90.513160442737728</c:v>
                </c:pt>
                <c:pt idx="9">
                  <c:v>97.467762437623279</c:v>
                </c:pt>
                <c:pt idx="10">
                  <c:v>96.033014110110059</c:v>
                </c:pt>
                <c:pt idx="11">
                  <c:v>95.340813333122938</c:v>
                </c:pt>
                <c:pt idx="12">
                  <c:v>93.294104380930023</c:v>
                </c:pt>
                <c:pt idx="13">
                  <c:v>92.721615478356838</c:v>
                </c:pt>
                <c:pt idx="14">
                  <c:v>86.604750097487184</c:v>
                </c:pt>
                <c:pt idx="15">
                  <c:v>91.117219121951749</c:v>
                </c:pt>
                <c:pt idx="16">
                  <c:v>101.52122839456695</c:v>
                </c:pt>
              </c:numCache>
            </c:numRef>
          </c:val>
          <c:smooth val="1"/>
        </c:ser>
        <c:ser>
          <c:idx val="22"/>
          <c:order val="17"/>
          <c:tx>
            <c:strRef>
              <c:f>freeschoolmeals!$A$110</c:f>
              <c:strCache>
                <c:ptCount val="1"/>
                <c:pt idx="0">
                  <c:v>Caerphilly (5)</c:v>
                </c:pt>
              </c:strCache>
            </c:strRef>
          </c:tx>
          <c:marker>
            <c:symbol val="none"/>
          </c:marker>
          <c:cat>
            <c:numRef>
              <c:f>freeschoolmeals!$B$88:$R$88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freeschoolmeals!$B$110:$R$110</c:f>
              <c:numCache>
                <c:formatCode>General</c:formatCode>
                <c:ptCount val="17"/>
                <c:pt idx="0">
                  <c:v>100</c:v>
                </c:pt>
                <c:pt idx="1">
                  <c:v>96.03669771792292</c:v>
                </c:pt>
                <c:pt idx="2">
                  <c:v>95.424442841814567</c:v>
                </c:pt>
                <c:pt idx="3">
                  <c:v>94.424660597653144</c:v>
                </c:pt>
                <c:pt idx="4">
                  <c:v>92.293472923602252</c:v>
                </c:pt>
                <c:pt idx="5">
                  <c:v>97.060470343629646</c:v>
                </c:pt>
                <c:pt idx="6">
                  <c:v>103.55812920513792</c:v>
                </c:pt>
                <c:pt idx="7">
                  <c:v>111.3798561151079</c:v>
                </c:pt>
                <c:pt idx="8">
                  <c:v>117.08818610970786</c:v>
                </c:pt>
                <c:pt idx="9">
                  <c:v>113.31537869863091</c:v>
                </c:pt>
                <c:pt idx="10">
                  <c:v>104.47053167797604</c:v>
                </c:pt>
                <c:pt idx="11">
                  <c:v>107.96756820686193</c:v>
                </c:pt>
                <c:pt idx="12">
                  <c:v>105.62508185441702</c:v>
                </c:pt>
                <c:pt idx="13">
                  <c:v>97.314588841273476</c:v>
                </c:pt>
                <c:pt idx="14">
                  <c:v>94.274141765196035</c:v>
                </c:pt>
                <c:pt idx="15">
                  <c:v>91.372326990478612</c:v>
                </c:pt>
                <c:pt idx="16">
                  <c:v>100.38698071242487</c:v>
                </c:pt>
              </c:numCache>
            </c:numRef>
          </c:val>
          <c:smooth val="1"/>
        </c:ser>
        <c:ser>
          <c:idx val="23"/>
          <c:order val="18"/>
          <c:tx>
            <c:strRef>
              <c:f>freeschoolmeals!$A$111</c:f>
              <c:strCache>
                <c:ptCount val="1"/>
                <c:pt idx="0">
                  <c:v>Blaenau Gwent (5)</c:v>
                </c:pt>
              </c:strCache>
            </c:strRef>
          </c:tx>
          <c:marker>
            <c:symbol val="none"/>
          </c:marker>
          <c:cat>
            <c:numRef>
              <c:f>freeschoolmeals!$B$88:$R$88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freeschoolmeals!$B$111:$R$111</c:f>
              <c:numCache>
                <c:formatCode>General</c:formatCode>
                <c:ptCount val="17"/>
                <c:pt idx="0">
                  <c:v>100</c:v>
                </c:pt>
                <c:pt idx="1">
                  <c:v>102.38984472219803</c:v>
                </c:pt>
                <c:pt idx="2">
                  <c:v>96.809627819976413</c:v>
                </c:pt>
                <c:pt idx="3">
                  <c:v>97.110971109711102</c:v>
                </c:pt>
                <c:pt idx="4">
                  <c:v>88.053938173012654</c:v>
                </c:pt>
                <c:pt idx="5">
                  <c:v>106.39261559771023</c:v>
                </c:pt>
                <c:pt idx="6">
                  <c:v>117.6933096328076</c:v>
                </c:pt>
                <c:pt idx="7">
                  <c:v>115.84581438549802</c:v>
                </c:pt>
                <c:pt idx="8">
                  <c:v>115.75320164966357</c:v>
                </c:pt>
                <c:pt idx="9">
                  <c:v>118.7919370845391</c:v>
                </c:pt>
                <c:pt idx="10">
                  <c:v>119.96223925969831</c:v>
                </c:pt>
                <c:pt idx="11">
                  <c:v>116.453911939409</c:v>
                </c:pt>
                <c:pt idx="12">
                  <c:v>110.46678404805502</c:v>
                </c:pt>
                <c:pt idx="13">
                  <c:v>90.63257704932272</c:v>
                </c:pt>
                <c:pt idx="14">
                  <c:v>90.247052649785559</c:v>
                </c:pt>
                <c:pt idx="15">
                  <c:v>90.496905889263957</c:v>
                </c:pt>
                <c:pt idx="16">
                  <c:v>101.53626516718646</c:v>
                </c:pt>
              </c:numCache>
            </c:numRef>
          </c:val>
          <c:smooth val="1"/>
        </c:ser>
        <c:ser>
          <c:idx val="24"/>
          <c:order val="19"/>
          <c:tx>
            <c:strRef>
              <c:f>freeschoolmeals!$A$112</c:f>
              <c:strCache>
                <c:ptCount val="1"/>
                <c:pt idx="0">
                  <c:v>Torfaen (5)</c:v>
                </c:pt>
              </c:strCache>
            </c:strRef>
          </c:tx>
          <c:marker>
            <c:symbol val="none"/>
          </c:marker>
          <c:cat>
            <c:numRef>
              <c:f>freeschoolmeals!$B$88:$R$88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freeschoolmeals!$B$112:$R$112</c:f>
              <c:numCache>
                <c:formatCode>General</c:formatCode>
                <c:ptCount val="17"/>
                <c:pt idx="0">
                  <c:v>100</c:v>
                </c:pt>
                <c:pt idx="1">
                  <c:v>93.30275110151814</c:v>
                </c:pt>
                <c:pt idx="2">
                  <c:v>86.153178155172398</c:v>
                </c:pt>
                <c:pt idx="3">
                  <c:v>87.090519640022407</c:v>
                </c:pt>
                <c:pt idx="4">
                  <c:v>86.565427160142278</c:v>
                </c:pt>
                <c:pt idx="5">
                  <c:v>83.738829211870907</c:v>
                </c:pt>
                <c:pt idx="6">
                  <c:v>83.687354745316441</c:v>
                </c:pt>
                <c:pt idx="7">
                  <c:v>88.877542425047452</c:v>
                </c:pt>
                <c:pt idx="8">
                  <c:v>94.783244989380876</c:v>
                </c:pt>
                <c:pt idx="9">
                  <c:v>94.636884891010553</c:v>
                </c:pt>
                <c:pt idx="10">
                  <c:v>93.586052665671318</c:v>
                </c:pt>
                <c:pt idx="11">
                  <c:v>91.917325517092991</c:v>
                </c:pt>
                <c:pt idx="12">
                  <c:v>88.887774307593801</c:v>
                </c:pt>
                <c:pt idx="13">
                  <c:v>85.388624766357964</c:v>
                </c:pt>
                <c:pt idx="14">
                  <c:v>91.609082833941741</c:v>
                </c:pt>
                <c:pt idx="15">
                  <c:v>107.32712009676308</c:v>
                </c:pt>
                <c:pt idx="16">
                  <c:v>122.02320172394185</c:v>
                </c:pt>
              </c:numCache>
            </c:numRef>
          </c:val>
          <c:smooth val="1"/>
        </c:ser>
        <c:ser>
          <c:idx val="25"/>
          <c:order val="20"/>
          <c:tx>
            <c:strRef>
              <c:f>freeschoolmeals!$A$113</c:f>
              <c:strCache>
                <c:ptCount val="1"/>
                <c:pt idx="0">
                  <c:v>Monmouthshire (5)</c:v>
                </c:pt>
              </c:strCache>
            </c:strRef>
          </c:tx>
          <c:marker>
            <c:symbol val="none"/>
          </c:marker>
          <c:cat>
            <c:numRef>
              <c:f>freeschoolmeals!$B$88:$R$88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freeschoolmeals!$B$113:$R$113</c:f>
              <c:numCache>
                <c:formatCode>General</c:formatCode>
                <c:ptCount val="17"/>
                <c:pt idx="0">
                  <c:v>100</c:v>
                </c:pt>
                <c:pt idx="1">
                  <c:v>96.258395818600832</c:v>
                </c:pt>
                <c:pt idx="2">
                  <c:v>93.380364653101736</c:v>
                </c:pt>
                <c:pt idx="3">
                  <c:v>94.959862368038401</c:v>
                </c:pt>
                <c:pt idx="4">
                  <c:v>94.368400384450993</c:v>
                </c:pt>
                <c:pt idx="5">
                  <c:v>89.373046290176589</c:v>
                </c:pt>
                <c:pt idx="6">
                  <c:v>101.68754357957252</c:v>
                </c:pt>
                <c:pt idx="7">
                  <c:v>108.04050257015973</c:v>
                </c:pt>
                <c:pt idx="8">
                  <c:v>108.68291716551019</c:v>
                </c:pt>
                <c:pt idx="9">
                  <c:v>112.29376806230695</c:v>
                </c:pt>
                <c:pt idx="10">
                  <c:v>109.7922268429772</c:v>
                </c:pt>
                <c:pt idx="11">
                  <c:v>103.99064502048638</c:v>
                </c:pt>
                <c:pt idx="12">
                  <c:v>104.51224483735193</c:v>
                </c:pt>
                <c:pt idx="13">
                  <c:v>95.516240005498219</c:v>
                </c:pt>
                <c:pt idx="14">
                  <c:v>99.714208666223115</c:v>
                </c:pt>
                <c:pt idx="15">
                  <c:v>102.84326914095017</c:v>
                </c:pt>
                <c:pt idx="16">
                  <c:v>119.18635215097815</c:v>
                </c:pt>
              </c:numCache>
            </c:numRef>
          </c:val>
          <c:smooth val="1"/>
        </c:ser>
        <c:ser>
          <c:idx val="26"/>
          <c:order val="21"/>
          <c:tx>
            <c:strRef>
              <c:f>freeschoolmeals!$A$114</c:f>
              <c:strCache>
                <c:ptCount val="1"/>
                <c:pt idx="0">
                  <c:v>Newport (5)</c:v>
                </c:pt>
              </c:strCache>
            </c:strRef>
          </c:tx>
          <c:marker>
            <c:symbol val="none"/>
          </c:marker>
          <c:cat>
            <c:numRef>
              <c:f>freeschoolmeals!$B$88:$R$88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freeschoolmeals!$B$114:$R$114</c:f>
              <c:numCache>
                <c:formatCode>General</c:formatCode>
                <c:ptCount val="17"/>
                <c:pt idx="0">
                  <c:v>100</c:v>
                </c:pt>
                <c:pt idx="1">
                  <c:v>99.295510108509134</c:v>
                </c:pt>
                <c:pt idx="2">
                  <c:v>92.46169748988882</c:v>
                </c:pt>
                <c:pt idx="3">
                  <c:v>84.027576127935873</c:v>
                </c:pt>
                <c:pt idx="4">
                  <c:v>83.071699421927605</c:v>
                </c:pt>
                <c:pt idx="5">
                  <c:v>90.228235046012358</c:v>
                </c:pt>
                <c:pt idx="6">
                  <c:v>92.232348918696417</c:v>
                </c:pt>
                <c:pt idx="7">
                  <c:v>91.681997409095644</c:v>
                </c:pt>
                <c:pt idx="8">
                  <c:v>90.710577979114802</c:v>
                </c:pt>
                <c:pt idx="9">
                  <c:v>97.521031659463404</c:v>
                </c:pt>
                <c:pt idx="10">
                  <c:v>92.818660677666443</c:v>
                </c:pt>
                <c:pt idx="11">
                  <c:v>88.862529706685748</c:v>
                </c:pt>
                <c:pt idx="12">
                  <c:v>84.392400842381107</c:v>
                </c:pt>
                <c:pt idx="13">
                  <c:v>81.178282670796648</c:v>
                </c:pt>
                <c:pt idx="14">
                  <c:v>77.561288928883442</c:v>
                </c:pt>
                <c:pt idx="15">
                  <c:v>84.750382995181155</c:v>
                </c:pt>
                <c:pt idx="16">
                  <c:v>85.274074070467208</c:v>
                </c:pt>
              </c:numCache>
            </c:numRef>
          </c:val>
          <c:smooth val="1"/>
        </c:ser>
        <c:ser>
          <c:idx val="27"/>
          <c:order val="22"/>
          <c:tx>
            <c:strRef>
              <c:f>freeschoolmeals!$A$115</c:f>
              <c:strCache>
                <c:ptCount val="1"/>
                <c:pt idx="0">
                  <c:v>Wales total</c:v>
                </c:pt>
              </c:strCache>
            </c:strRef>
          </c:tx>
          <c:spPr>
            <a:ln w="6985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freeschoolmeals!$B$88:$R$88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freeschoolmeals!$B$115:$R$115</c:f>
              <c:numCache>
                <c:formatCode>General</c:formatCode>
                <c:ptCount val="17"/>
                <c:pt idx="0">
                  <c:v>100</c:v>
                </c:pt>
                <c:pt idx="1">
                  <c:v>96.606049533937082</c:v>
                </c:pt>
                <c:pt idx="2">
                  <c:v>91.797717199451796</c:v>
                </c:pt>
                <c:pt idx="3">
                  <c:v>91.382878959698672</c:v>
                </c:pt>
                <c:pt idx="4">
                  <c:v>89.183049792738373</c:v>
                </c:pt>
                <c:pt idx="5">
                  <c:v>93.428918907925421</c:v>
                </c:pt>
                <c:pt idx="6">
                  <c:v>99.317196399176211</c:v>
                </c:pt>
                <c:pt idx="7">
                  <c:v>103.50409547744765</c:v>
                </c:pt>
                <c:pt idx="8">
                  <c:v>101.4532667185963</c:v>
                </c:pt>
                <c:pt idx="9">
                  <c:v>102.60286679421323</c:v>
                </c:pt>
                <c:pt idx="10">
                  <c:v>100.5354295774807</c:v>
                </c:pt>
                <c:pt idx="11">
                  <c:v>98.951224668080599</c:v>
                </c:pt>
                <c:pt idx="12">
                  <c:v>96.479059985004028</c:v>
                </c:pt>
                <c:pt idx="13">
                  <c:v>93.58957734866793</c:v>
                </c:pt>
                <c:pt idx="14">
                  <c:v>91.497657585255183</c:v>
                </c:pt>
                <c:pt idx="15">
                  <c:v>95.956598858337259</c:v>
                </c:pt>
                <c:pt idx="16">
                  <c:v>104.48202569910671</c:v>
                </c:pt>
              </c:numCache>
            </c:numRef>
          </c:val>
          <c:smooth val="1"/>
        </c:ser>
        <c:marker val="1"/>
        <c:axId val="106832256"/>
        <c:axId val="106833792"/>
      </c:lineChart>
      <c:catAx>
        <c:axId val="106832256"/>
        <c:scaling>
          <c:orientation val="minMax"/>
        </c:scaling>
        <c:axPos val="b"/>
        <c:numFmt formatCode="General" sourceLinked="1"/>
        <c:tickLblPos val="nextTo"/>
        <c:crossAx val="106833792"/>
        <c:crosses val="autoZero"/>
        <c:auto val="1"/>
        <c:lblAlgn val="ctr"/>
        <c:lblOffset val="100"/>
      </c:catAx>
      <c:valAx>
        <c:axId val="106833792"/>
        <c:scaling>
          <c:orientation val="minMax"/>
          <c:max val="160"/>
          <c:min val="60"/>
        </c:scaling>
        <c:axPos val="l"/>
        <c:majorGridlines/>
        <c:numFmt formatCode="General" sourceLinked="1"/>
        <c:tickLblPos val="nextTo"/>
        <c:crossAx val="106832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78</xdr:row>
      <xdr:rowOff>180975</xdr:rowOff>
    </xdr:from>
    <xdr:to>
      <xdr:col>19</xdr:col>
      <xdr:colOff>323850</xdr:colOff>
      <xdr:row>111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pupils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pupils"/>
    </sheetNames>
    <sheetDataSet>
      <sheetData sheetId="0">
        <row r="1">
          <cell r="A1" t="str">
            <v>Area</v>
          </cell>
          <cell r="B1" t="str">
            <v>2003/04 (6)</v>
          </cell>
          <cell r="C1" t="str">
            <v>2004/05 (6)</v>
          </cell>
          <cell r="D1" t="str">
            <v>2005/06 (7)</v>
          </cell>
          <cell r="E1" t="str">
            <v xml:space="preserve">2006/07 </v>
          </cell>
          <cell r="F1" t="str">
            <v xml:space="preserve">2007/08 </v>
          </cell>
          <cell r="G1" t="str">
            <v xml:space="preserve">2008/09 </v>
          </cell>
          <cell r="H1" t="str">
            <v xml:space="preserve">2009/10 </v>
          </cell>
          <cell r="I1" t="str">
            <v xml:space="preserve">2010/11 </v>
          </cell>
          <cell r="J1" t="str">
            <v xml:space="preserve">2011/12 </v>
          </cell>
          <cell r="K1" t="str">
            <v xml:space="preserve">2012/13 </v>
          </cell>
          <cell r="L1" t="str">
            <v xml:space="preserve">2013/14 </v>
          </cell>
          <cell r="M1" t="str">
            <v xml:space="preserve">2014/15 </v>
          </cell>
          <cell r="N1" t="str">
            <v xml:space="preserve">2015/16 </v>
          </cell>
          <cell r="O1" t="str">
            <v xml:space="preserve">2016/17 </v>
          </cell>
          <cell r="P1" t="str">
            <v xml:space="preserve">2017/18 </v>
          </cell>
          <cell r="Q1" t="str">
            <v xml:space="preserve">2018/19 </v>
          </cell>
          <cell r="R1" t="str">
            <v>2019/20 (8)</v>
          </cell>
        </row>
        <row r="2">
          <cell r="A2" t="str">
            <v>North Wales total</v>
          </cell>
          <cell r="B2">
            <v>89118</v>
          </cell>
          <cell r="C2">
            <v>88391</v>
          </cell>
          <cell r="D2">
            <v>87130</v>
          </cell>
          <cell r="E2">
            <v>86018</v>
          </cell>
          <cell r="F2">
            <v>84172</v>
          </cell>
          <cell r="G2">
            <v>82428</v>
          </cell>
          <cell r="H2">
            <v>81641</v>
          </cell>
          <cell r="I2">
            <v>80729</v>
          </cell>
          <cell r="J2">
            <v>80280</v>
          </cell>
          <cell r="K2">
            <v>80091</v>
          </cell>
          <cell r="L2">
            <v>79924</v>
          </cell>
          <cell r="M2">
            <v>80110</v>
          </cell>
          <cell r="N2">
            <v>80397</v>
          </cell>
          <cell r="O2">
            <v>80910</v>
          </cell>
          <cell r="P2">
            <v>81392</v>
          </cell>
          <cell r="Q2">
            <v>82088</v>
          </cell>
          <cell r="R2">
            <v>82364</v>
          </cell>
        </row>
        <row r="3">
          <cell r="A3" t="str">
            <v>Isle of Anglesey (2)</v>
          </cell>
          <cell r="B3">
            <v>8779</v>
          </cell>
          <cell r="C3">
            <v>8643</v>
          </cell>
          <cell r="D3">
            <v>8437</v>
          </cell>
          <cell r="E3">
            <v>8205</v>
          </cell>
          <cell r="F3">
            <v>8000</v>
          </cell>
          <cell r="G3">
            <v>7815</v>
          </cell>
          <cell r="H3">
            <v>7802</v>
          </cell>
          <cell r="I3">
            <v>7621</v>
          </cell>
          <cell r="J3">
            <v>7541</v>
          </cell>
          <cell r="K3">
            <v>7519</v>
          </cell>
          <cell r="L3">
            <v>7483</v>
          </cell>
          <cell r="M3">
            <v>7517</v>
          </cell>
          <cell r="N3">
            <v>7566</v>
          </cell>
          <cell r="O3">
            <v>7661</v>
          </cell>
          <cell r="P3">
            <v>7738</v>
          </cell>
          <cell r="Q3">
            <v>7810</v>
          </cell>
          <cell r="R3">
            <v>7862</v>
          </cell>
        </row>
        <row r="4">
          <cell r="A4" t="str">
            <v>Gwynedd (2)</v>
          </cell>
          <cell r="B4">
            <v>15476</v>
          </cell>
          <cell r="C4">
            <v>15339</v>
          </cell>
          <cell r="D4">
            <v>15256</v>
          </cell>
          <cell r="E4">
            <v>15098</v>
          </cell>
          <cell r="F4">
            <v>14784</v>
          </cell>
          <cell r="G4">
            <v>14460</v>
          </cell>
          <cell r="H4">
            <v>14272</v>
          </cell>
          <cell r="I4">
            <v>14102</v>
          </cell>
          <cell r="J4">
            <v>14042</v>
          </cell>
          <cell r="K4">
            <v>14005</v>
          </cell>
          <cell r="L4">
            <v>13800</v>
          </cell>
          <cell r="M4">
            <v>13742</v>
          </cell>
          <cell r="N4">
            <v>13705</v>
          </cell>
          <cell r="O4">
            <v>13747</v>
          </cell>
          <cell r="P4">
            <v>13885</v>
          </cell>
          <cell r="Q4">
            <v>13986</v>
          </cell>
          <cell r="R4">
            <v>14035</v>
          </cell>
        </row>
        <row r="5">
          <cell r="A5" t="str">
            <v>Conwy (2)</v>
          </cell>
          <cell r="B5">
            <v>14381</v>
          </cell>
          <cell r="C5">
            <v>14199</v>
          </cell>
          <cell r="D5">
            <v>13955</v>
          </cell>
          <cell r="E5">
            <v>13634</v>
          </cell>
          <cell r="F5">
            <v>13270</v>
          </cell>
          <cell r="G5">
            <v>12941</v>
          </cell>
          <cell r="H5">
            <v>12740</v>
          </cell>
          <cell r="I5">
            <v>12527</v>
          </cell>
          <cell r="J5">
            <v>12514</v>
          </cell>
          <cell r="K5">
            <v>12457</v>
          </cell>
          <cell r="L5">
            <v>12312</v>
          </cell>
          <cell r="M5">
            <v>12247</v>
          </cell>
          <cell r="N5">
            <v>12347</v>
          </cell>
          <cell r="O5">
            <v>12346</v>
          </cell>
          <cell r="P5">
            <v>12392</v>
          </cell>
          <cell r="Q5">
            <v>12510</v>
          </cell>
          <cell r="R5">
            <v>12520</v>
          </cell>
        </row>
        <row r="6">
          <cell r="A6" t="str">
            <v>Denbighshire (2)</v>
          </cell>
          <cell r="B6">
            <v>13757</v>
          </cell>
          <cell r="C6">
            <v>13772</v>
          </cell>
          <cell r="D6">
            <v>13539</v>
          </cell>
          <cell r="E6">
            <v>13484</v>
          </cell>
          <cell r="F6">
            <v>13175</v>
          </cell>
          <cell r="G6">
            <v>12966</v>
          </cell>
          <cell r="H6">
            <v>12782</v>
          </cell>
          <cell r="I6">
            <v>12600</v>
          </cell>
          <cell r="J6">
            <v>12375</v>
          </cell>
          <cell r="K6">
            <v>12291</v>
          </cell>
          <cell r="L6">
            <v>12319</v>
          </cell>
          <cell r="M6">
            <v>12357</v>
          </cell>
          <cell r="N6">
            <v>12347</v>
          </cell>
          <cell r="O6">
            <v>12489</v>
          </cell>
          <cell r="P6">
            <v>12506</v>
          </cell>
          <cell r="Q6">
            <v>12675</v>
          </cell>
          <cell r="R6">
            <v>12804</v>
          </cell>
        </row>
        <row r="7">
          <cell r="A7" t="str">
            <v>Flintshire (2)</v>
          </cell>
          <cell r="B7">
            <v>20668</v>
          </cell>
          <cell r="C7">
            <v>20404</v>
          </cell>
          <cell r="D7">
            <v>20024</v>
          </cell>
          <cell r="E7">
            <v>19774</v>
          </cell>
          <cell r="F7">
            <v>19405</v>
          </cell>
          <cell r="G7">
            <v>18962</v>
          </cell>
          <cell r="H7">
            <v>18875</v>
          </cell>
          <cell r="I7">
            <v>18697</v>
          </cell>
          <cell r="J7">
            <v>18504</v>
          </cell>
          <cell r="K7">
            <v>18477</v>
          </cell>
          <cell r="L7">
            <v>18454</v>
          </cell>
          <cell r="M7">
            <v>18553</v>
          </cell>
          <cell r="N7">
            <v>18631</v>
          </cell>
          <cell r="O7">
            <v>18748</v>
          </cell>
          <cell r="P7">
            <v>18869</v>
          </cell>
          <cell r="Q7">
            <v>18964</v>
          </cell>
          <cell r="R7">
            <v>19045</v>
          </cell>
        </row>
        <row r="8">
          <cell r="A8" t="str">
            <v>Wrexham (2)</v>
          </cell>
          <cell r="B8">
            <v>16057</v>
          </cell>
          <cell r="C8">
            <v>16034</v>
          </cell>
          <cell r="D8">
            <v>15919</v>
          </cell>
          <cell r="E8">
            <v>15823</v>
          </cell>
          <cell r="F8">
            <v>15538</v>
          </cell>
          <cell r="G8">
            <v>15284</v>
          </cell>
          <cell r="H8">
            <v>15170</v>
          </cell>
          <cell r="I8">
            <v>15182</v>
          </cell>
          <cell r="J8">
            <v>15304</v>
          </cell>
          <cell r="K8">
            <v>15342</v>
          </cell>
          <cell r="L8">
            <v>15556</v>
          </cell>
          <cell r="M8">
            <v>15694</v>
          </cell>
          <cell r="N8">
            <v>15801</v>
          </cell>
          <cell r="O8">
            <v>15919</v>
          </cell>
          <cell r="P8">
            <v>16002</v>
          </cell>
          <cell r="Q8">
            <v>16143</v>
          </cell>
          <cell r="R8">
            <v>16098</v>
          </cell>
        </row>
        <row r="9">
          <cell r="A9" t="str">
            <v>South West and Mid Wales total</v>
          </cell>
          <cell r="B9">
            <v>113973</v>
          </cell>
          <cell r="C9">
            <v>112832</v>
          </cell>
          <cell r="D9">
            <v>111541</v>
          </cell>
          <cell r="E9">
            <v>109948</v>
          </cell>
          <cell r="F9">
            <v>108029</v>
          </cell>
          <cell r="G9">
            <v>106002</v>
          </cell>
          <cell r="H9">
            <v>104523</v>
          </cell>
          <cell r="I9">
            <v>103411</v>
          </cell>
          <cell r="J9">
            <v>102785</v>
          </cell>
          <cell r="K9">
            <v>102183</v>
          </cell>
          <cell r="L9">
            <v>101910</v>
          </cell>
          <cell r="M9">
            <v>101527</v>
          </cell>
          <cell r="N9">
            <v>101697</v>
          </cell>
          <cell r="O9">
            <v>102394</v>
          </cell>
          <cell r="P9">
            <v>103333</v>
          </cell>
          <cell r="Q9">
            <v>103829</v>
          </cell>
          <cell r="R9">
            <v>104072</v>
          </cell>
        </row>
        <row r="10">
          <cell r="A10" t="str">
            <v>Powys (3)</v>
          </cell>
          <cell r="B10">
            <v>17357</v>
          </cell>
          <cell r="C10">
            <v>17276</v>
          </cell>
          <cell r="D10">
            <v>17089</v>
          </cell>
          <cell r="E10">
            <v>16858</v>
          </cell>
          <cell r="F10">
            <v>16515</v>
          </cell>
          <cell r="G10">
            <v>16117</v>
          </cell>
          <cell r="H10">
            <v>15813</v>
          </cell>
          <cell r="I10">
            <v>15514</v>
          </cell>
          <cell r="J10">
            <v>15161</v>
          </cell>
          <cell r="K10">
            <v>15034</v>
          </cell>
          <cell r="L10">
            <v>14808</v>
          </cell>
          <cell r="M10">
            <v>14608</v>
          </cell>
          <cell r="N10">
            <v>14374</v>
          </cell>
          <cell r="O10">
            <v>14378</v>
          </cell>
          <cell r="P10">
            <v>14314</v>
          </cell>
          <cell r="Q10">
            <v>14313</v>
          </cell>
          <cell r="R10">
            <v>14325</v>
          </cell>
        </row>
        <row r="11">
          <cell r="A11" t="str">
            <v>Ceredigion (3)</v>
          </cell>
          <cell r="B11">
            <v>8692</v>
          </cell>
          <cell r="C11">
            <v>8580</v>
          </cell>
          <cell r="D11">
            <v>8387</v>
          </cell>
          <cell r="E11">
            <v>8290</v>
          </cell>
          <cell r="F11">
            <v>8082</v>
          </cell>
          <cell r="G11">
            <v>7999</v>
          </cell>
          <cell r="H11">
            <v>7892</v>
          </cell>
          <cell r="I11">
            <v>7725</v>
          </cell>
          <cell r="J11">
            <v>7570</v>
          </cell>
          <cell r="K11">
            <v>7546</v>
          </cell>
          <cell r="L11">
            <v>7488</v>
          </cell>
          <cell r="M11">
            <v>7332</v>
          </cell>
          <cell r="N11">
            <v>7373</v>
          </cell>
          <cell r="O11">
            <v>7402</v>
          </cell>
          <cell r="P11">
            <v>7537</v>
          </cell>
          <cell r="Q11">
            <v>7630</v>
          </cell>
          <cell r="R11">
            <v>7629</v>
          </cell>
        </row>
        <row r="12">
          <cell r="A12" t="str">
            <v>Pembrokeshire (3)</v>
          </cell>
          <cell r="B12">
            <v>15861</v>
          </cell>
          <cell r="C12">
            <v>15772</v>
          </cell>
          <cell r="D12">
            <v>15600</v>
          </cell>
          <cell r="E12">
            <v>15340</v>
          </cell>
          <cell r="F12">
            <v>15113</v>
          </cell>
          <cell r="G12">
            <v>14787</v>
          </cell>
          <cell r="H12">
            <v>14528</v>
          </cell>
          <cell r="I12">
            <v>14352</v>
          </cell>
          <cell r="J12">
            <v>14271</v>
          </cell>
          <cell r="K12">
            <v>14056</v>
          </cell>
          <cell r="L12">
            <v>13989</v>
          </cell>
          <cell r="M12">
            <v>13805</v>
          </cell>
          <cell r="N12">
            <v>13728</v>
          </cell>
          <cell r="O12">
            <v>13709</v>
          </cell>
          <cell r="P12">
            <v>13894</v>
          </cell>
          <cell r="Q12">
            <v>13870</v>
          </cell>
          <cell r="R12">
            <v>13931</v>
          </cell>
        </row>
        <row r="13">
          <cell r="A13" t="str">
            <v>Carmarthenshire (3)</v>
          </cell>
          <cell r="B13">
            <v>23072</v>
          </cell>
          <cell r="C13">
            <v>22811</v>
          </cell>
          <cell r="D13">
            <v>22688</v>
          </cell>
          <cell r="E13">
            <v>22535</v>
          </cell>
          <cell r="F13">
            <v>22396</v>
          </cell>
          <cell r="G13">
            <v>22039</v>
          </cell>
          <cell r="H13">
            <v>21673</v>
          </cell>
          <cell r="I13">
            <v>21487</v>
          </cell>
          <cell r="J13">
            <v>21572</v>
          </cell>
          <cell r="K13">
            <v>21510</v>
          </cell>
          <cell r="L13">
            <v>21432</v>
          </cell>
          <cell r="M13">
            <v>21486</v>
          </cell>
          <cell r="N13">
            <v>21552</v>
          </cell>
          <cell r="O13">
            <v>21719</v>
          </cell>
          <cell r="P13">
            <v>21869</v>
          </cell>
          <cell r="Q13">
            <v>22048</v>
          </cell>
          <cell r="R13">
            <v>22129</v>
          </cell>
        </row>
        <row r="14">
          <cell r="A14" t="str">
            <v>Swansea (3)</v>
          </cell>
          <cell r="B14">
            <v>29906</v>
          </cell>
          <cell r="C14">
            <v>29554</v>
          </cell>
          <cell r="D14">
            <v>29217</v>
          </cell>
          <cell r="E14">
            <v>28827</v>
          </cell>
          <cell r="F14">
            <v>28282</v>
          </cell>
          <cell r="G14">
            <v>27838</v>
          </cell>
          <cell r="H14">
            <v>27698</v>
          </cell>
          <cell r="I14">
            <v>27428</v>
          </cell>
          <cell r="J14">
            <v>27437</v>
          </cell>
          <cell r="K14">
            <v>27474</v>
          </cell>
          <cell r="L14">
            <v>27597</v>
          </cell>
          <cell r="M14">
            <v>27663</v>
          </cell>
          <cell r="N14">
            <v>27877</v>
          </cell>
          <cell r="O14">
            <v>28243</v>
          </cell>
          <cell r="P14">
            <v>28577</v>
          </cell>
          <cell r="Q14">
            <v>28704</v>
          </cell>
          <cell r="R14">
            <v>28622</v>
          </cell>
        </row>
        <row r="15">
          <cell r="A15" t="str">
            <v>Neath Port Talbot (3)</v>
          </cell>
          <cell r="B15">
            <v>19085</v>
          </cell>
          <cell r="C15">
            <v>18839</v>
          </cell>
          <cell r="D15">
            <v>18560</v>
          </cell>
          <cell r="E15">
            <v>18098</v>
          </cell>
          <cell r="F15">
            <v>17641</v>
          </cell>
          <cell r="G15">
            <v>17222</v>
          </cell>
          <cell r="H15">
            <v>16919</v>
          </cell>
          <cell r="I15">
            <v>16905</v>
          </cell>
          <cell r="J15">
            <v>16774</v>
          </cell>
          <cell r="K15">
            <v>16563</v>
          </cell>
          <cell r="L15">
            <v>16596</v>
          </cell>
          <cell r="M15">
            <v>16633</v>
          </cell>
          <cell r="N15">
            <v>16793</v>
          </cell>
          <cell r="O15">
            <v>16943</v>
          </cell>
          <cell r="P15">
            <v>17142</v>
          </cell>
          <cell r="Q15">
            <v>17264</v>
          </cell>
          <cell r="R15">
            <v>17436</v>
          </cell>
        </row>
        <row r="16">
          <cell r="A16" t="str">
            <v>Central South Wales total</v>
          </cell>
          <cell r="B16">
            <v>120529</v>
          </cell>
          <cell r="C16">
            <v>118814</v>
          </cell>
          <cell r="D16">
            <v>116867</v>
          </cell>
          <cell r="E16">
            <v>115147</v>
          </cell>
          <cell r="F16">
            <v>112856</v>
          </cell>
          <cell r="G16">
            <v>111537</v>
          </cell>
          <cell r="H16">
            <v>110245</v>
          </cell>
          <cell r="I16">
            <v>109839</v>
          </cell>
          <cell r="J16">
            <v>109653</v>
          </cell>
          <cell r="K16">
            <v>109963</v>
          </cell>
          <cell r="L16">
            <v>110422</v>
          </cell>
          <cell r="M16">
            <v>111121</v>
          </cell>
          <cell r="N16">
            <v>112227</v>
          </cell>
          <cell r="O16">
            <v>114111</v>
          </cell>
          <cell r="P16">
            <v>115749</v>
          </cell>
          <cell r="Q16">
            <v>117279</v>
          </cell>
          <cell r="R16">
            <v>118287</v>
          </cell>
        </row>
        <row r="17">
          <cell r="A17" t="str">
            <v>Bridgend (4)</v>
          </cell>
          <cell r="B17">
            <v>18630</v>
          </cell>
          <cell r="C17">
            <v>18333</v>
          </cell>
          <cell r="D17">
            <v>18061</v>
          </cell>
          <cell r="E17">
            <v>17923</v>
          </cell>
          <cell r="F17">
            <v>17605</v>
          </cell>
          <cell r="G17">
            <v>17387</v>
          </cell>
          <cell r="H17">
            <v>17298</v>
          </cell>
          <cell r="I17">
            <v>17274</v>
          </cell>
          <cell r="J17">
            <v>17265</v>
          </cell>
          <cell r="K17">
            <v>17366</v>
          </cell>
          <cell r="L17">
            <v>17252</v>
          </cell>
          <cell r="M17">
            <v>17232</v>
          </cell>
          <cell r="N17">
            <v>17370</v>
          </cell>
          <cell r="O17">
            <v>17671</v>
          </cell>
          <cell r="P17">
            <v>17759</v>
          </cell>
          <cell r="Q17">
            <v>18044</v>
          </cell>
          <cell r="R17">
            <v>18171</v>
          </cell>
        </row>
        <row r="18">
          <cell r="A18" t="str">
            <v>Vale of Glamorgan (4)</v>
          </cell>
          <cell r="B18">
            <v>17880</v>
          </cell>
          <cell r="C18">
            <v>17855</v>
          </cell>
          <cell r="D18">
            <v>17676</v>
          </cell>
          <cell r="E18">
            <v>17565</v>
          </cell>
          <cell r="F18">
            <v>17262</v>
          </cell>
          <cell r="G18">
            <v>17031</v>
          </cell>
          <cell r="H18">
            <v>16776</v>
          </cell>
          <cell r="I18">
            <v>16752</v>
          </cell>
          <cell r="J18">
            <v>16564</v>
          </cell>
          <cell r="K18">
            <v>16555</v>
          </cell>
          <cell r="L18">
            <v>16558</v>
          </cell>
          <cell r="M18">
            <v>16660</v>
          </cell>
          <cell r="N18">
            <v>16849</v>
          </cell>
          <cell r="O18">
            <v>17148</v>
          </cell>
          <cell r="P18">
            <v>17456</v>
          </cell>
          <cell r="Q18">
            <v>17756</v>
          </cell>
          <cell r="R18">
            <v>17884</v>
          </cell>
        </row>
        <row r="19">
          <cell r="A19" t="str">
            <v>Rhondda Cynon Taf (4)</v>
          </cell>
          <cell r="B19">
            <v>33836</v>
          </cell>
          <cell r="C19">
            <v>33345</v>
          </cell>
          <cell r="D19">
            <v>32669</v>
          </cell>
          <cell r="E19">
            <v>31910</v>
          </cell>
          <cell r="F19">
            <v>31040</v>
          </cell>
          <cell r="G19">
            <v>30731</v>
          </cell>
          <cell r="H19">
            <v>30141</v>
          </cell>
          <cell r="I19">
            <v>29849</v>
          </cell>
          <cell r="J19">
            <v>29684</v>
          </cell>
          <cell r="K19">
            <v>29565</v>
          </cell>
          <cell r="L19">
            <v>29308</v>
          </cell>
          <cell r="M19">
            <v>29358</v>
          </cell>
          <cell r="N19">
            <v>29511</v>
          </cell>
          <cell r="O19">
            <v>30042</v>
          </cell>
          <cell r="P19">
            <v>30441</v>
          </cell>
          <cell r="Q19">
            <v>30823</v>
          </cell>
          <cell r="R19">
            <v>30890</v>
          </cell>
        </row>
        <row r="20">
          <cell r="A20" t="str">
            <v>Merthyr Tydfil (4)</v>
          </cell>
          <cell r="B20">
            <v>8334</v>
          </cell>
          <cell r="C20">
            <v>8145</v>
          </cell>
          <cell r="D20">
            <v>8000</v>
          </cell>
          <cell r="E20">
            <v>7779</v>
          </cell>
          <cell r="F20">
            <v>7570</v>
          </cell>
          <cell r="G20">
            <v>7422</v>
          </cell>
          <cell r="H20">
            <v>7266</v>
          </cell>
          <cell r="I20">
            <v>7174</v>
          </cell>
          <cell r="J20">
            <v>7117</v>
          </cell>
          <cell r="K20">
            <v>7070</v>
          </cell>
          <cell r="L20">
            <v>7143</v>
          </cell>
          <cell r="M20">
            <v>7135</v>
          </cell>
          <cell r="N20">
            <v>7088</v>
          </cell>
          <cell r="O20">
            <v>7132</v>
          </cell>
          <cell r="P20">
            <v>7214</v>
          </cell>
          <cell r="Q20">
            <v>7288</v>
          </cell>
          <cell r="R20">
            <v>7319</v>
          </cell>
        </row>
        <row r="21">
          <cell r="A21" t="str">
            <v>Cardiff (4)</v>
          </cell>
          <cell r="B21">
            <v>41849</v>
          </cell>
          <cell r="C21">
            <v>41136</v>
          </cell>
          <cell r="D21">
            <v>40461</v>
          </cell>
          <cell r="E21">
            <v>39970</v>
          </cell>
          <cell r="F21">
            <v>39379</v>
          </cell>
          <cell r="G21">
            <v>38966</v>
          </cell>
          <cell r="H21">
            <v>38764</v>
          </cell>
          <cell r="I21">
            <v>38790</v>
          </cell>
          <cell r="J21">
            <v>39023</v>
          </cell>
          <cell r="K21">
            <v>39407</v>
          </cell>
          <cell r="L21">
            <v>40161</v>
          </cell>
          <cell r="M21">
            <v>40736</v>
          </cell>
          <cell r="N21">
            <v>41409</v>
          </cell>
          <cell r="O21">
            <v>42118</v>
          </cell>
          <cell r="P21">
            <v>42879</v>
          </cell>
          <cell r="Q21">
            <v>43368</v>
          </cell>
          <cell r="R21">
            <v>44023</v>
          </cell>
        </row>
        <row r="22">
          <cell r="A22" t="str">
            <v>South East Wales total</v>
          </cell>
          <cell r="B22">
            <v>81189</v>
          </cell>
          <cell r="C22">
            <v>80041</v>
          </cell>
          <cell r="D22">
            <v>78759</v>
          </cell>
          <cell r="E22">
            <v>77186</v>
          </cell>
          <cell r="F22">
            <v>75417</v>
          </cell>
          <cell r="G22">
            <v>73847</v>
          </cell>
          <cell r="H22">
            <v>72673</v>
          </cell>
          <cell r="I22">
            <v>71753</v>
          </cell>
          <cell r="J22">
            <v>71047</v>
          </cell>
          <cell r="K22">
            <v>70667</v>
          </cell>
          <cell r="L22">
            <v>70405</v>
          </cell>
          <cell r="M22">
            <v>70242</v>
          </cell>
          <cell r="N22">
            <v>70642</v>
          </cell>
          <cell r="O22">
            <v>71234</v>
          </cell>
          <cell r="P22">
            <v>71971</v>
          </cell>
          <cell r="Q22">
            <v>72698</v>
          </cell>
          <cell r="R22">
            <v>73089</v>
          </cell>
        </row>
        <row r="23">
          <cell r="A23" t="str">
            <v>Caerphilly (5)</v>
          </cell>
          <cell r="B23">
            <v>25803</v>
          </cell>
          <cell r="C23">
            <v>25336</v>
          </cell>
          <cell r="D23">
            <v>24949</v>
          </cell>
          <cell r="E23">
            <v>24530</v>
          </cell>
          <cell r="F23">
            <v>23955</v>
          </cell>
          <cell r="G23">
            <v>23467</v>
          </cell>
          <cell r="H23">
            <v>23218</v>
          </cell>
          <cell r="I23">
            <v>23000</v>
          </cell>
          <cell r="J23">
            <v>22715</v>
          </cell>
          <cell r="K23">
            <v>22644</v>
          </cell>
          <cell r="L23">
            <v>22571</v>
          </cell>
          <cell r="M23">
            <v>22446</v>
          </cell>
          <cell r="N23">
            <v>22522</v>
          </cell>
          <cell r="O23">
            <v>22719</v>
          </cell>
          <cell r="P23">
            <v>22733</v>
          </cell>
          <cell r="Q23">
            <v>22815</v>
          </cell>
          <cell r="R23">
            <v>22694</v>
          </cell>
        </row>
        <row r="24">
          <cell r="A24" t="str">
            <v>Blaenau Gwent (5)</v>
          </cell>
          <cell r="B24">
            <v>9711</v>
          </cell>
          <cell r="C24">
            <v>9566</v>
          </cell>
          <cell r="D24">
            <v>9410</v>
          </cell>
          <cell r="E24">
            <v>9143</v>
          </cell>
          <cell r="F24">
            <v>8849</v>
          </cell>
          <cell r="G24">
            <v>8525</v>
          </cell>
          <cell r="H24">
            <v>8312</v>
          </cell>
          <cell r="I24">
            <v>8039</v>
          </cell>
          <cell r="J24">
            <v>7956</v>
          </cell>
          <cell r="K24">
            <v>7786</v>
          </cell>
          <cell r="L24">
            <v>7720</v>
          </cell>
          <cell r="M24">
            <v>7597</v>
          </cell>
          <cell r="N24">
            <v>7551</v>
          </cell>
          <cell r="O24">
            <v>7477</v>
          </cell>
          <cell r="P24">
            <v>7531</v>
          </cell>
          <cell r="Q24">
            <v>7607</v>
          </cell>
          <cell r="R24">
            <v>7674</v>
          </cell>
        </row>
        <row r="25">
          <cell r="A25" t="str">
            <v>Torfaen (5)</v>
          </cell>
          <cell r="B25">
            <v>14388</v>
          </cell>
          <cell r="C25">
            <v>14171</v>
          </cell>
          <cell r="D25">
            <v>13767</v>
          </cell>
          <cell r="E25">
            <v>13546</v>
          </cell>
          <cell r="F25">
            <v>13290</v>
          </cell>
          <cell r="G25">
            <v>12987</v>
          </cell>
          <cell r="H25">
            <v>12686</v>
          </cell>
          <cell r="I25">
            <v>12560</v>
          </cell>
          <cell r="J25">
            <v>12426</v>
          </cell>
          <cell r="K25">
            <v>12239</v>
          </cell>
          <cell r="L25">
            <v>11975</v>
          </cell>
          <cell r="M25">
            <v>11858</v>
          </cell>
          <cell r="N25">
            <v>11845</v>
          </cell>
          <cell r="O25">
            <v>11959</v>
          </cell>
          <cell r="P25">
            <v>12063</v>
          </cell>
          <cell r="Q25">
            <v>12192</v>
          </cell>
          <cell r="R25">
            <v>12283</v>
          </cell>
        </row>
        <row r="26">
          <cell r="A26" t="str">
            <v>Monmouthshire (5)</v>
          </cell>
          <cell r="B26">
            <v>10874</v>
          </cell>
          <cell r="C26">
            <v>10775</v>
          </cell>
          <cell r="D26">
            <v>10628</v>
          </cell>
          <cell r="E26">
            <v>10307</v>
          </cell>
          <cell r="F26">
            <v>10062</v>
          </cell>
          <cell r="G26">
            <v>9848</v>
          </cell>
          <cell r="H26">
            <v>9661</v>
          </cell>
          <cell r="I26">
            <v>9507</v>
          </cell>
          <cell r="J26">
            <v>9392</v>
          </cell>
          <cell r="K26">
            <v>9277</v>
          </cell>
          <cell r="L26">
            <v>9189</v>
          </cell>
          <cell r="M26">
            <v>9289</v>
          </cell>
          <cell r="N26">
            <v>9330</v>
          </cell>
          <cell r="O26">
            <v>9358</v>
          </cell>
          <cell r="P26">
            <v>9431</v>
          </cell>
          <cell r="Q26">
            <v>9366</v>
          </cell>
          <cell r="R26">
            <v>9361</v>
          </cell>
        </row>
        <row r="27">
          <cell r="A27" t="str">
            <v>Newport (5)</v>
          </cell>
          <cell r="B27">
            <v>20413</v>
          </cell>
          <cell r="C27">
            <v>20193</v>
          </cell>
          <cell r="D27">
            <v>20005</v>
          </cell>
          <cell r="E27">
            <v>19660</v>
          </cell>
          <cell r="F27">
            <v>19261</v>
          </cell>
          <cell r="G27">
            <v>19020</v>
          </cell>
          <cell r="H27">
            <v>18796</v>
          </cell>
          <cell r="I27">
            <v>18647</v>
          </cell>
          <cell r="J27">
            <v>18558</v>
          </cell>
          <cell r="K27">
            <v>18721</v>
          </cell>
          <cell r="L27">
            <v>18950</v>
          </cell>
          <cell r="M27">
            <v>19052</v>
          </cell>
          <cell r="N27">
            <v>19394</v>
          </cell>
          <cell r="O27">
            <v>19721</v>
          </cell>
          <cell r="P27">
            <v>20213</v>
          </cell>
          <cell r="Q27">
            <v>20718</v>
          </cell>
          <cell r="R27">
            <v>21077</v>
          </cell>
        </row>
        <row r="28">
          <cell r="A28" t="str">
            <v>Wales total</v>
          </cell>
          <cell r="B28">
            <v>404809</v>
          </cell>
          <cell r="C28">
            <v>400078</v>
          </cell>
          <cell r="D28">
            <v>394297</v>
          </cell>
          <cell r="E28">
            <v>388299</v>
          </cell>
          <cell r="F28">
            <v>380474</v>
          </cell>
          <cell r="G28">
            <v>373814</v>
          </cell>
          <cell r="H28">
            <v>369082</v>
          </cell>
          <cell r="I28">
            <v>365732</v>
          </cell>
          <cell r="J28">
            <v>363765</v>
          </cell>
          <cell r="K28">
            <v>362904</v>
          </cell>
          <cell r="L28">
            <v>362661</v>
          </cell>
          <cell r="M28">
            <v>363000</v>
          </cell>
          <cell r="N28">
            <v>364963</v>
          </cell>
          <cell r="O28">
            <v>368649</v>
          </cell>
          <cell r="P28">
            <v>372445</v>
          </cell>
          <cell r="Q28">
            <v>375894</v>
          </cell>
          <cell r="R28">
            <v>377812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5"/>
  <sheetViews>
    <sheetView tabSelected="1" topLeftCell="A77" workbookViewId="0">
      <selection activeCell="A89" sqref="A89"/>
    </sheetView>
  </sheetViews>
  <sheetFormatPr defaultRowHeight="15"/>
  <cols>
    <col min="1" max="1" width="29.855468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>
        <v>13244</v>
      </c>
      <c r="C2">
        <v>12570</v>
      </c>
      <c r="D2">
        <v>12002</v>
      </c>
      <c r="E2">
        <v>11761</v>
      </c>
      <c r="F2">
        <v>11381</v>
      </c>
      <c r="G2">
        <v>12165</v>
      </c>
      <c r="H2">
        <v>13181</v>
      </c>
      <c r="I2">
        <v>13685</v>
      </c>
      <c r="J2">
        <v>13438</v>
      </c>
      <c r="K2">
        <v>13360</v>
      </c>
      <c r="L2">
        <v>13146</v>
      </c>
      <c r="M2">
        <v>12937</v>
      </c>
      <c r="N2">
        <v>12803</v>
      </c>
      <c r="O2">
        <v>12534</v>
      </c>
      <c r="P2">
        <v>12554</v>
      </c>
      <c r="Q2">
        <v>13618</v>
      </c>
      <c r="R2">
        <v>14968</v>
      </c>
    </row>
    <row r="3" spans="1:18">
      <c r="A3" t="s">
        <v>19</v>
      </c>
      <c r="B3">
        <v>1741</v>
      </c>
      <c r="C3">
        <v>1607</v>
      </c>
      <c r="D3">
        <v>1461</v>
      </c>
      <c r="E3">
        <v>1349</v>
      </c>
      <c r="F3">
        <v>1287</v>
      </c>
      <c r="G3">
        <v>1387</v>
      </c>
      <c r="H3">
        <v>1408</v>
      </c>
      <c r="I3">
        <v>1429</v>
      </c>
      <c r="J3">
        <v>1355</v>
      </c>
      <c r="K3">
        <v>1539</v>
      </c>
      <c r="L3">
        <v>1387</v>
      </c>
      <c r="M3">
        <v>1308</v>
      </c>
      <c r="N3">
        <v>1287</v>
      </c>
      <c r="O3">
        <v>1218</v>
      </c>
      <c r="P3">
        <v>1188</v>
      </c>
      <c r="Q3">
        <v>1212</v>
      </c>
      <c r="R3">
        <v>1360</v>
      </c>
    </row>
    <row r="4" spans="1:18">
      <c r="A4" t="s">
        <v>20</v>
      </c>
      <c r="B4">
        <v>2162</v>
      </c>
      <c r="C4">
        <v>1998</v>
      </c>
      <c r="D4">
        <v>2030</v>
      </c>
      <c r="E4">
        <v>1945</v>
      </c>
      <c r="F4">
        <v>1857</v>
      </c>
      <c r="G4">
        <v>1817</v>
      </c>
      <c r="H4">
        <v>1884</v>
      </c>
      <c r="I4">
        <v>2009</v>
      </c>
      <c r="J4">
        <v>1911</v>
      </c>
      <c r="K4">
        <v>1917</v>
      </c>
      <c r="L4">
        <v>1777</v>
      </c>
      <c r="M4">
        <v>1821</v>
      </c>
      <c r="N4">
        <v>1779</v>
      </c>
      <c r="O4">
        <v>1708</v>
      </c>
      <c r="P4">
        <v>1695</v>
      </c>
      <c r="Q4">
        <v>1683</v>
      </c>
      <c r="R4">
        <v>1790</v>
      </c>
    </row>
    <row r="5" spans="1:18">
      <c r="A5" t="s">
        <v>21</v>
      </c>
      <c r="B5">
        <v>2300</v>
      </c>
      <c r="C5">
        <v>2162</v>
      </c>
      <c r="D5">
        <v>2035</v>
      </c>
      <c r="E5">
        <v>2027</v>
      </c>
      <c r="F5">
        <v>1939</v>
      </c>
      <c r="G5">
        <v>2074</v>
      </c>
      <c r="H5">
        <v>2303</v>
      </c>
      <c r="I5">
        <v>2251</v>
      </c>
      <c r="J5">
        <v>2229</v>
      </c>
      <c r="K5">
        <v>2279</v>
      </c>
      <c r="L5">
        <v>2226</v>
      </c>
      <c r="M5">
        <v>2095</v>
      </c>
      <c r="N5">
        <v>1998</v>
      </c>
      <c r="O5">
        <v>2075</v>
      </c>
      <c r="P5">
        <v>1970</v>
      </c>
      <c r="Q5">
        <v>2143</v>
      </c>
      <c r="R5">
        <v>2125</v>
      </c>
    </row>
    <row r="6" spans="1:18">
      <c r="A6" t="s">
        <v>22</v>
      </c>
      <c r="B6">
        <v>1979</v>
      </c>
      <c r="C6">
        <v>1780</v>
      </c>
      <c r="D6">
        <v>1794</v>
      </c>
      <c r="E6">
        <v>1856</v>
      </c>
      <c r="F6">
        <v>1936</v>
      </c>
      <c r="G6">
        <v>2072</v>
      </c>
      <c r="H6">
        <v>2278</v>
      </c>
      <c r="I6">
        <v>2385</v>
      </c>
      <c r="J6">
        <v>2317</v>
      </c>
      <c r="K6">
        <v>2343</v>
      </c>
      <c r="L6">
        <v>2387</v>
      </c>
      <c r="M6">
        <v>2342</v>
      </c>
      <c r="N6">
        <v>2360</v>
      </c>
      <c r="O6">
        <v>2256</v>
      </c>
      <c r="P6">
        <v>2200</v>
      </c>
      <c r="Q6">
        <v>2450</v>
      </c>
      <c r="R6">
        <v>2772</v>
      </c>
    </row>
    <row r="7" spans="1:18">
      <c r="A7" t="s">
        <v>23</v>
      </c>
      <c r="B7">
        <v>2620</v>
      </c>
      <c r="C7">
        <v>2547</v>
      </c>
      <c r="D7">
        <v>2368</v>
      </c>
      <c r="E7">
        <v>2269</v>
      </c>
      <c r="F7">
        <v>2087</v>
      </c>
      <c r="G7">
        <v>2171</v>
      </c>
      <c r="H7">
        <v>2419</v>
      </c>
      <c r="I7">
        <v>2747</v>
      </c>
      <c r="J7">
        <v>2781</v>
      </c>
      <c r="K7">
        <v>2501</v>
      </c>
      <c r="L7">
        <v>2566</v>
      </c>
      <c r="M7">
        <v>2758</v>
      </c>
      <c r="N7">
        <v>2792</v>
      </c>
      <c r="O7">
        <v>2589</v>
      </c>
      <c r="P7">
        <v>2850</v>
      </c>
      <c r="Q7">
        <v>3221</v>
      </c>
      <c r="R7">
        <v>3704</v>
      </c>
    </row>
    <row r="8" spans="1:18">
      <c r="A8" t="s">
        <v>24</v>
      </c>
      <c r="B8">
        <v>2442</v>
      </c>
      <c r="C8">
        <v>2476</v>
      </c>
      <c r="D8">
        <v>2314</v>
      </c>
      <c r="E8">
        <v>2315</v>
      </c>
      <c r="F8">
        <v>2275</v>
      </c>
      <c r="G8">
        <v>2644</v>
      </c>
      <c r="H8">
        <v>2889</v>
      </c>
      <c r="I8">
        <v>2864</v>
      </c>
      <c r="J8">
        <v>2845</v>
      </c>
      <c r="K8">
        <v>2781</v>
      </c>
      <c r="L8">
        <v>2803</v>
      </c>
      <c r="M8">
        <v>2613</v>
      </c>
      <c r="N8">
        <v>2587</v>
      </c>
      <c r="O8">
        <v>2688</v>
      </c>
      <c r="P8">
        <v>2651</v>
      </c>
      <c r="Q8">
        <v>2909</v>
      </c>
      <c r="R8">
        <v>3217</v>
      </c>
    </row>
    <row r="9" spans="1:18">
      <c r="A9" t="s">
        <v>25</v>
      </c>
      <c r="B9">
        <v>20647</v>
      </c>
      <c r="C9">
        <v>19718</v>
      </c>
      <c r="D9">
        <v>18374</v>
      </c>
      <c r="E9">
        <v>18133</v>
      </c>
      <c r="F9">
        <v>17287</v>
      </c>
      <c r="G9">
        <v>17254</v>
      </c>
      <c r="H9">
        <v>18152</v>
      </c>
      <c r="I9">
        <v>18987</v>
      </c>
      <c r="J9">
        <v>18340</v>
      </c>
      <c r="K9">
        <v>18077</v>
      </c>
      <c r="L9">
        <v>17811</v>
      </c>
      <c r="M9">
        <v>17808</v>
      </c>
      <c r="N9">
        <v>17619</v>
      </c>
      <c r="O9">
        <v>17632</v>
      </c>
      <c r="P9">
        <v>17377</v>
      </c>
      <c r="Q9">
        <v>18515</v>
      </c>
      <c r="R9">
        <v>19708</v>
      </c>
    </row>
    <row r="10" spans="1:18">
      <c r="A10" t="s">
        <v>26</v>
      </c>
      <c r="B10">
        <v>1754</v>
      </c>
      <c r="C10">
        <v>1725</v>
      </c>
      <c r="D10">
        <v>1633</v>
      </c>
      <c r="E10">
        <v>1640</v>
      </c>
      <c r="F10">
        <v>1574</v>
      </c>
      <c r="G10">
        <v>1585</v>
      </c>
      <c r="H10">
        <v>1719</v>
      </c>
      <c r="I10">
        <v>1702</v>
      </c>
      <c r="J10">
        <v>1685</v>
      </c>
      <c r="K10">
        <v>1594</v>
      </c>
      <c r="L10">
        <v>1604</v>
      </c>
      <c r="M10">
        <v>1593</v>
      </c>
      <c r="N10">
        <v>1540</v>
      </c>
      <c r="O10">
        <v>1594</v>
      </c>
      <c r="P10">
        <v>1597</v>
      </c>
      <c r="Q10">
        <v>1601</v>
      </c>
      <c r="R10">
        <v>1921</v>
      </c>
    </row>
    <row r="11" spans="1:18">
      <c r="A11" t="s">
        <v>27</v>
      </c>
      <c r="B11">
        <v>1104</v>
      </c>
      <c r="C11">
        <v>993</v>
      </c>
      <c r="D11">
        <v>959</v>
      </c>
      <c r="E11">
        <v>959</v>
      </c>
      <c r="F11">
        <v>946</v>
      </c>
      <c r="G11">
        <v>975</v>
      </c>
      <c r="H11">
        <v>978</v>
      </c>
      <c r="I11">
        <v>1018</v>
      </c>
      <c r="J11">
        <v>934</v>
      </c>
      <c r="K11">
        <v>913</v>
      </c>
      <c r="L11">
        <v>882</v>
      </c>
      <c r="M11">
        <v>875</v>
      </c>
      <c r="N11">
        <v>834</v>
      </c>
      <c r="O11">
        <v>818</v>
      </c>
      <c r="P11">
        <v>861</v>
      </c>
      <c r="Q11">
        <v>851</v>
      </c>
      <c r="R11">
        <v>1055</v>
      </c>
    </row>
    <row r="12" spans="1:18">
      <c r="A12" t="s">
        <v>28</v>
      </c>
      <c r="B12">
        <v>2582</v>
      </c>
      <c r="C12">
        <v>2449</v>
      </c>
      <c r="D12">
        <v>2354</v>
      </c>
      <c r="E12">
        <v>2221</v>
      </c>
      <c r="F12">
        <v>2141</v>
      </c>
      <c r="G12">
        <v>2074</v>
      </c>
      <c r="H12">
        <v>2464</v>
      </c>
      <c r="I12">
        <v>2578</v>
      </c>
      <c r="J12">
        <v>2494</v>
      </c>
      <c r="K12">
        <v>2586</v>
      </c>
      <c r="L12">
        <v>2507</v>
      </c>
      <c r="M12">
        <v>2244</v>
      </c>
      <c r="N12">
        <v>2215</v>
      </c>
      <c r="O12">
        <v>2357</v>
      </c>
      <c r="P12">
        <v>2155</v>
      </c>
      <c r="Q12">
        <v>2226</v>
      </c>
      <c r="R12">
        <v>2251</v>
      </c>
    </row>
    <row r="13" spans="1:18">
      <c r="A13" t="s">
        <v>29</v>
      </c>
      <c r="B13">
        <v>3918</v>
      </c>
      <c r="C13">
        <v>3687</v>
      </c>
      <c r="D13">
        <v>3450</v>
      </c>
      <c r="E13">
        <v>3610</v>
      </c>
      <c r="F13">
        <v>3536</v>
      </c>
      <c r="G13">
        <v>3504</v>
      </c>
      <c r="H13">
        <v>3505</v>
      </c>
      <c r="I13">
        <v>3756</v>
      </c>
      <c r="J13">
        <v>3516</v>
      </c>
      <c r="K13">
        <v>3444</v>
      </c>
      <c r="L13">
        <v>3519</v>
      </c>
      <c r="M13">
        <v>3688</v>
      </c>
      <c r="N13">
        <v>3720</v>
      </c>
      <c r="O13">
        <v>3546</v>
      </c>
      <c r="P13">
        <v>3472</v>
      </c>
      <c r="Q13">
        <v>3650</v>
      </c>
      <c r="R13">
        <v>4064</v>
      </c>
    </row>
    <row r="14" spans="1:18">
      <c r="A14" t="s">
        <v>30</v>
      </c>
      <c r="B14">
        <v>6879</v>
      </c>
      <c r="C14">
        <v>6713</v>
      </c>
      <c r="D14">
        <v>6009</v>
      </c>
      <c r="E14">
        <v>5888</v>
      </c>
      <c r="F14">
        <v>5518</v>
      </c>
      <c r="G14">
        <v>5412</v>
      </c>
      <c r="H14">
        <v>5640</v>
      </c>
      <c r="I14">
        <v>5935</v>
      </c>
      <c r="J14">
        <v>5760</v>
      </c>
      <c r="K14">
        <v>5694</v>
      </c>
      <c r="L14">
        <v>5494</v>
      </c>
      <c r="M14">
        <v>5467</v>
      </c>
      <c r="N14">
        <v>5376</v>
      </c>
      <c r="O14">
        <v>5482</v>
      </c>
      <c r="P14">
        <v>5507</v>
      </c>
      <c r="Q14">
        <v>6086</v>
      </c>
      <c r="R14">
        <v>6222</v>
      </c>
    </row>
    <row r="15" spans="1:18">
      <c r="A15" t="s">
        <v>31</v>
      </c>
      <c r="B15">
        <v>4410</v>
      </c>
      <c r="C15">
        <v>4151</v>
      </c>
      <c r="D15">
        <v>3969</v>
      </c>
      <c r="E15">
        <v>3815</v>
      </c>
      <c r="F15">
        <v>3572</v>
      </c>
      <c r="G15">
        <v>3704</v>
      </c>
      <c r="H15">
        <v>3846</v>
      </c>
      <c r="I15">
        <v>3998</v>
      </c>
      <c r="J15">
        <v>3951</v>
      </c>
      <c r="K15">
        <v>3846</v>
      </c>
      <c r="L15">
        <v>3805</v>
      </c>
      <c r="M15">
        <v>3941</v>
      </c>
      <c r="N15">
        <v>3934</v>
      </c>
      <c r="O15">
        <v>3835</v>
      </c>
      <c r="P15">
        <v>3785</v>
      </c>
      <c r="Q15">
        <v>4101</v>
      </c>
      <c r="R15">
        <v>4195</v>
      </c>
    </row>
    <row r="16" spans="1:18">
      <c r="A16" t="s">
        <v>32</v>
      </c>
      <c r="B16">
        <v>26366</v>
      </c>
      <c r="C16">
        <v>25156</v>
      </c>
      <c r="D16">
        <v>23364</v>
      </c>
      <c r="E16">
        <v>23169</v>
      </c>
      <c r="F16">
        <v>22151</v>
      </c>
      <c r="G16">
        <v>22765</v>
      </c>
      <c r="H16">
        <v>23596</v>
      </c>
      <c r="I16">
        <v>24212</v>
      </c>
      <c r="J16">
        <v>23054</v>
      </c>
      <c r="K16">
        <v>23906</v>
      </c>
      <c r="L16">
        <v>23622</v>
      </c>
      <c r="M16">
        <v>23028</v>
      </c>
      <c r="N16">
        <v>22421</v>
      </c>
      <c r="O16">
        <v>22317</v>
      </c>
      <c r="P16">
        <v>21739</v>
      </c>
      <c r="Q16">
        <v>22560</v>
      </c>
      <c r="R16">
        <v>25203</v>
      </c>
    </row>
    <row r="17" spans="1:18">
      <c r="A17" t="s">
        <v>33</v>
      </c>
      <c r="B17">
        <v>3620</v>
      </c>
      <c r="C17">
        <v>3494</v>
      </c>
      <c r="D17">
        <v>3278</v>
      </c>
      <c r="E17">
        <v>3213</v>
      </c>
      <c r="F17">
        <v>3157</v>
      </c>
      <c r="G17">
        <v>3240</v>
      </c>
      <c r="H17">
        <v>3483</v>
      </c>
      <c r="I17">
        <v>3458</v>
      </c>
      <c r="J17">
        <v>3525</v>
      </c>
      <c r="K17">
        <v>3653</v>
      </c>
      <c r="L17">
        <v>3562</v>
      </c>
      <c r="M17">
        <v>3447</v>
      </c>
      <c r="N17">
        <v>3251</v>
      </c>
      <c r="O17">
        <v>3128</v>
      </c>
      <c r="P17">
        <v>3192</v>
      </c>
      <c r="Q17">
        <v>3390</v>
      </c>
      <c r="R17">
        <v>3758</v>
      </c>
    </row>
    <row r="18" spans="1:18">
      <c r="A18" t="s">
        <v>34</v>
      </c>
      <c r="B18">
        <v>2163</v>
      </c>
      <c r="C18">
        <v>2121</v>
      </c>
      <c r="D18">
        <v>2110</v>
      </c>
      <c r="E18">
        <v>2175</v>
      </c>
      <c r="F18">
        <v>2056</v>
      </c>
      <c r="G18">
        <v>2155</v>
      </c>
      <c r="H18">
        <v>2348</v>
      </c>
      <c r="I18">
        <v>2386</v>
      </c>
      <c r="J18">
        <v>2264</v>
      </c>
      <c r="K18">
        <v>2404</v>
      </c>
      <c r="L18">
        <v>2387</v>
      </c>
      <c r="M18">
        <v>2252</v>
      </c>
      <c r="N18">
        <v>2222</v>
      </c>
      <c r="O18">
        <v>2197</v>
      </c>
      <c r="P18">
        <v>2141</v>
      </c>
      <c r="Q18">
        <v>2169</v>
      </c>
      <c r="R18">
        <v>2441</v>
      </c>
    </row>
    <row r="19" spans="1:18">
      <c r="A19" t="s">
        <v>35</v>
      </c>
      <c r="B19">
        <v>8407</v>
      </c>
      <c r="C19">
        <v>8092</v>
      </c>
      <c r="D19">
        <v>7285</v>
      </c>
      <c r="E19">
        <v>7250</v>
      </c>
      <c r="F19">
        <v>6632</v>
      </c>
      <c r="G19">
        <v>7043</v>
      </c>
      <c r="H19">
        <v>7236</v>
      </c>
      <c r="I19">
        <v>7517</v>
      </c>
      <c r="J19">
        <v>7264</v>
      </c>
      <c r="K19">
        <v>7205</v>
      </c>
      <c r="L19">
        <v>6926</v>
      </c>
      <c r="M19">
        <v>6605</v>
      </c>
      <c r="N19">
        <v>6383</v>
      </c>
      <c r="O19">
        <v>6398</v>
      </c>
      <c r="P19">
        <v>6295</v>
      </c>
      <c r="Q19">
        <v>6294</v>
      </c>
      <c r="R19">
        <v>7077</v>
      </c>
    </row>
    <row r="20" spans="1:18">
      <c r="A20" t="s">
        <v>36</v>
      </c>
      <c r="B20">
        <v>2419</v>
      </c>
      <c r="C20">
        <v>2349</v>
      </c>
      <c r="D20">
        <v>2104</v>
      </c>
      <c r="E20">
        <v>2055</v>
      </c>
      <c r="F20">
        <v>1859</v>
      </c>
      <c r="G20">
        <v>1847</v>
      </c>
      <c r="H20">
        <v>1870</v>
      </c>
      <c r="I20">
        <v>1800</v>
      </c>
      <c r="J20">
        <v>1766</v>
      </c>
      <c r="K20">
        <v>1689</v>
      </c>
      <c r="L20">
        <v>1755</v>
      </c>
      <c r="M20">
        <v>1669</v>
      </c>
      <c r="N20">
        <v>1558</v>
      </c>
      <c r="O20">
        <v>1489</v>
      </c>
      <c r="P20">
        <v>1453</v>
      </c>
      <c r="Q20">
        <v>1494</v>
      </c>
      <c r="R20">
        <v>1507</v>
      </c>
    </row>
    <row r="21" spans="1:18">
      <c r="A21" t="s">
        <v>37</v>
      </c>
      <c r="B21">
        <v>9757</v>
      </c>
      <c r="C21">
        <v>9100</v>
      </c>
      <c r="D21">
        <v>8587</v>
      </c>
      <c r="E21">
        <v>8476</v>
      </c>
      <c r="F21">
        <v>8447</v>
      </c>
      <c r="G21">
        <v>8480</v>
      </c>
      <c r="H21">
        <v>8659</v>
      </c>
      <c r="I21">
        <v>9051</v>
      </c>
      <c r="J21">
        <v>8235</v>
      </c>
      <c r="K21">
        <v>8955</v>
      </c>
      <c r="L21">
        <v>8992</v>
      </c>
      <c r="M21">
        <v>9055</v>
      </c>
      <c r="N21">
        <v>9007</v>
      </c>
      <c r="O21">
        <v>9105</v>
      </c>
      <c r="P21">
        <v>8658</v>
      </c>
      <c r="Q21">
        <v>9213</v>
      </c>
      <c r="R21">
        <v>10420</v>
      </c>
    </row>
    <row r="22" spans="1:18">
      <c r="A22" t="s">
        <v>38</v>
      </c>
      <c r="B22">
        <v>16816</v>
      </c>
      <c r="C22">
        <v>16143</v>
      </c>
      <c r="D22">
        <v>15174</v>
      </c>
      <c r="E22">
        <v>14496</v>
      </c>
      <c r="F22">
        <v>13785</v>
      </c>
      <c r="G22">
        <v>14311</v>
      </c>
      <c r="H22">
        <v>14862</v>
      </c>
      <c r="I22">
        <v>15189</v>
      </c>
      <c r="J22">
        <v>15433</v>
      </c>
      <c r="K22">
        <v>15550</v>
      </c>
      <c r="L22">
        <v>14839</v>
      </c>
      <c r="M22">
        <v>14615</v>
      </c>
      <c r="N22">
        <v>14197</v>
      </c>
      <c r="O22">
        <v>13206</v>
      </c>
      <c r="P22">
        <v>13212</v>
      </c>
      <c r="Q22">
        <v>13981</v>
      </c>
      <c r="R22">
        <v>15278</v>
      </c>
    </row>
    <row r="23" spans="1:18">
      <c r="A23" t="s">
        <v>39</v>
      </c>
      <c r="B23">
        <v>5560</v>
      </c>
      <c r="C23">
        <v>5243</v>
      </c>
      <c r="D23">
        <v>5130</v>
      </c>
      <c r="E23">
        <v>4991</v>
      </c>
      <c r="F23">
        <v>4764</v>
      </c>
      <c r="G23">
        <v>4908</v>
      </c>
      <c r="H23">
        <v>5181</v>
      </c>
      <c r="I23">
        <v>5520</v>
      </c>
      <c r="J23">
        <v>5731</v>
      </c>
      <c r="K23">
        <v>5529</v>
      </c>
      <c r="L23">
        <v>5081</v>
      </c>
      <c r="M23">
        <v>5222</v>
      </c>
      <c r="N23">
        <v>5126</v>
      </c>
      <c r="O23">
        <v>4764</v>
      </c>
      <c r="P23">
        <v>4618</v>
      </c>
      <c r="Q23">
        <v>4492</v>
      </c>
      <c r="R23">
        <v>4909</v>
      </c>
    </row>
    <row r="24" spans="1:18">
      <c r="A24" t="s">
        <v>40</v>
      </c>
      <c r="B24">
        <v>2439</v>
      </c>
      <c r="C24">
        <v>2460</v>
      </c>
      <c r="D24">
        <v>2288</v>
      </c>
      <c r="E24">
        <v>2230</v>
      </c>
      <c r="F24">
        <v>1957</v>
      </c>
      <c r="G24">
        <v>2278</v>
      </c>
      <c r="H24">
        <v>2457</v>
      </c>
      <c r="I24">
        <v>2339</v>
      </c>
      <c r="J24">
        <v>2313</v>
      </c>
      <c r="K24">
        <v>2323</v>
      </c>
      <c r="L24">
        <v>2326</v>
      </c>
      <c r="M24">
        <v>2222</v>
      </c>
      <c r="N24">
        <v>2095</v>
      </c>
      <c r="O24">
        <v>1702</v>
      </c>
      <c r="P24">
        <v>1707</v>
      </c>
      <c r="Q24">
        <v>1729</v>
      </c>
      <c r="R24">
        <v>1957</v>
      </c>
    </row>
    <row r="25" spans="1:18">
      <c r="A25" t="s">
        <v>41</v>
      </c>
      <c r="B25">
        <v>2949</v>
      </c>
      <c r="C25">
        <v>2710</v>
      </c>
      <c r="D25">
        <v>2431</v>
      </c>
      <c r="E25">
        <v>2418</v>
      </c>
      <c r="F25">
        <v>2358</v>
      </c>
      <c r="G25">
        <v>2229</v>
      </c>
      <c r="H25">
        <v>2176</v>
      </c>
      <c r="I25">
        <v>2288</v>
      </c>
      <c r="J25">
        <v>2414</v>
      </c>
      <c r="K25">
        <v>2374</v>
      </c>
      <c r="L25">
        <v>2297</v>
      </c>
      <c r="M25">
        <v>2234</v>
      </c>
      <c r="N25">
        <v>2158</v>
      </c>
      <c r="O25">
        <v>2093</v>
      </c>
      <c r="P25">
        <v>2265</v>
      </c>
      <c r="Q25">
        <v>2682</v>
      </c>
      <c r="R25">
        <v>3072</v>
      </c>
    </row>
    <row r="26" spans="1:18">
      <c r="A26" t="s">
        <v>42</v>
      </c>
      <c r="B26">
        <v>1191</v>
      </c>
      <c r="C26">
        <v>1136</v>
      </c>
      <c r="D26">
        <v>1087</v>
      </c>
      <c r="E26">
        <v>1072</v>
      </c>
      <c r="F26">
        <v>1040</v>
      </c>
      <c r="G26">
        <v>964</v>
      </c>
      <c r="H26">
        <v>1076</v>
      </c>
      <c r="I26">
        <v>1125</v>
      </c>
      <c r="J26">
        <v>1118</v>
      </c>
      <c r="K26">
        <v>1141</v>
      </c>
      <c r="L26">
        <v>1105</v>
      </c>
      <c r="M26">
        <v>1058</v>
      </c>
      <c r="N26">
        <v>1068</v>
      </c>
      <c r="O26">
        <v>979</v>
      </c>
      <c r="P26">
        <v>1030</v>
      </c>
      <c r="Q26">
        <v>1055</v>
      </c>
      <c r="R26">
        <v>1222</v>
      </c>
    </row>
    <row r="27" spans="1:18">
      <c r="A27" t="s">
        <v>43</v>
      </c>
      <c r="B27">
        <v>4677</v>
      </c>
      <c r="C27">
        <v>4594</v>
      </c>
      <c r="D27">
        <v>4238</v>
      </c>
      <c r="E27">
        <v>3785</v>
      </c>
      <c r="F27">
        <v>3666</v>
      </c>
      <c r="G27">
        <v>3932</v>
      </c>
      <c r="H27">
        <v>3972</v>
      </c>
      <c r="I27">
        <v>3917</v>
      </c>
      <c r="J27">
        <v>3857</v>
      </c>
      <c r="K27">
        <v>4183</v>
      </c>
      <c r="L27">
        <v>4030</v>
      </c>
      <c r="M27">
        <v>3879</v>
      </c>
      <c r="N27">
        <v>3750</v>
      </c>
      <c r="O27">
        <v>3668</v>
      </c>
      <c r="P27">
        <v>3592</v>
      </c>
      <c r="Q27">
        <v>4023</v>
      </c>
      <c r="R27">
        <v>4118</v>
      </c>
    </row>
    <row r="28" spans="1:18">
      <c r="A28" t="s">
        <v>44</v>
      </c>
      <c r="B28">
        <v>77073</v>
      </c>
      <c r="C28">
        <v>73587</v>
      </c>
      <c r="D28">
        <v>68914</v>
      </c>
      <c r="E28">
        <v>67559</v>
      </c>
      <c r="F28">
        <v>64604</v>
      </c>
      <c r="G28">
        <v>66495</v>
      </c>
      <c r="H28">
        <v>69791</v>
      </c>
      <c r="I28">
        <v>72073</v>
      </c>
      <c r="J28">
        <v>70265</v>
      </c>
      <c r="K28">
        <v>70893</v>
      </c>
      <c r="L28">
        <v>69418</v>
      </c>
      <c r="M28">
        <v>68388</v>
      </c>
      <c r="N28">
        <v>67040</v>
      </c>
      <c r="O28">
        <v>65689</v>
      </c>
      <c r="P28">
        <v>64882</v>
      </c>
      <c r="Q28">
        <v>68674</v>
      </c>
      <c r="R28">
        <v>75157</v>
      </c>
    </row>
    <row r="30" spans="1:18">
      <c r="A30" t="s">
        <v>45</v>
      </c>
      <c r="B30">
        <v>2004</v>
      </c>
      <c r="C30">
        <v>2005</v>
      </c>
      <c r="D30">
        <v>2006</v>
      </c>
      <c r="E30">
        <v>2007</v>
      </c>
      <c r="F30">
        <v>2008</v>
      </c>
      <c r="G30">
        <v>2009</v>
      </c>
      <c r="H30">
        <v>2010</v>
      </c>
      <c r="I30">
        <v>2011</v>
      </c>
      <c r="J30">
        <v>2012</v>
      </c>
      <c r="K30">
        <v>2013</v>
      </c>
      <c r="L30">
        <v>2014</v>
      </c>
      <c r="M30">
        <v>2015</v>
      </c>
      <c r="N30">
        <v>2016</v>
      </c>
      <c r="O30">
        <v>2017</v>
      </c>
      <c r="P30">
        <v>2018</v>
      </c>
      <c r="Q30">
        <v>2019</v>
      </c>
      <c r="R30">
        <v>2020</v>
      </c>
    </row>
    <row r="31" spans="1:18">
      <c r="A31" t="s">
        <v>18</v>
      </c>
      <c r="B31">
        <f>VLOOKUP($A2,[1]allpupils!$A$1:$R$28,2,FALSE)</f>
        <v>89118</v>
      </c>
      <c r="C31">
        <f>VLOOKUP($A2,[1]allpupils!$A$1:$R$28,3,FALSE)</f>
        <v>88391</v>
      </c>
      <c r="D31">
        <f>VLOOKUP($A2,[1]allpupils!$A$1:$R$28,4,FALSE)</f>
        <v>87130</v>
      </c>
      <c r="E31">
        <f>VLOOKUP($A2,[1]allpupils!$A$1:$R$28,5,FALSE)</f>
        <v>86018</v>
      </c>
      <c r="F31">
        <f>VLOOKUP($A2,[1]allpupils!$A$1:$R$28,6,FALSE)</f>
        <v>84172</v>
      </c>
      <c r="G31">
        <f>VLOOKUP($A2,[1]allpupils!$A$1:$R$28,7,FALSE)</f>
        <v>82428</v>
      </c>
      <c r="H31">
        <f>VLOOKUP($A2,[1]allpupils!$A$1:$R$28,8,FALSE)</f>
        <v>81641</v>
      </c>
      <c r="I31">
        <f>VLOOKUP($A2,[1]allpupils!$A$1:$R$28,9,FALSE)</f>
        <v>80729</v>
      </c>
      <c r="J31">
        <f>VLOOKUP($A2,[1]allpupils!$A$1:$R$28,10,FALSE)</f>
        <v>80280</v>
      </c>
      <c r="K31">
        <f>VLOOKUP($A2,[1]allpupils!$A$1:$R$28,11,FALSE)</f>
        <v>80091</v>
      </c>
      <c r="L31">
        <f>VLOOKUP($A2,[1]allpupils!$A$1:$R$28,12,FALSE)</f>
        <v>79924</v>
      </c>
      <c r="M31">
        <f>VLOOKUP($A2,[1]allpupils!$A$1:$R$28,13,FALSE)</f>
        <v>80110</v>
      </c>
      <c r="N31">
        <f>VLOOKUP($A2,[1]allpupils!$A$1:$R$28,14,FALSE)</f>
        <v>80397</v>
      </c>
      <c r="O31">
        <f>VLOOKUP($A2,[1]allpupils!$A$1:$R$28,15,FALSE)</f>
        <v>80910</v>
      </c>
      <c r="P31">
        <f>VLOOKUP($A2,[1]allpupils!$A$1:$R$28,16,FALSE)</f>
        <v>81392</v>
      </c>
      <c r="Q31">
        <f>VLOOKUP($A2,[1]allpupils!$A$1:$R$28,17,FALSE)</f>
        <v>82088</v>
      </c>
      <c r="R31">
        <f>VLOOKUP($A2,[1]allpupils!$A$1:$R$28,18,FALSE)</f>
        <v>82364</v>
      </c>
    </row>
    <row r="32" spans="1:18">
      <c r="A32" t="s">
        <v>19</v>
      </c>
      <c r="B32">
        <f>VLOOKUP($A3,[1]allpupils!$A$1:$R$28,2,FALSE)</f>
        <v>8779</v>
      </c>
      <c r="C32">
        <f>VLOOKUP($A3,[1]allpupils!$A$1:$R$28,3,FALSE)</f>
        <v>8643</v>
      </c>
      <c r="D32">
        <f>VLOOKUP($A3,[1]allpupils!$A$1:$R$28,4,FALSE)</f>
        <v>8437</v>
      </c>
      <c r="E32">
        <f>VLOOKUP($A3,[1]allpupils!$A$1:$R$28,5,FALSE)</f>
        <v>8205</v>
      </c>
      <c r="F32">
        <f>VLOOKUP($A3,[1]allpupils!$A$1:$R$28,6,FALSE)</f>
        <v>8000</v>
      </c>
      <c r="G32">
        <f>VLOOKUP($A3,[1]allpupils!$A$1:$R$28,7,FALSE)</f>
        <v>7815</v>
      </c>
      <c r="H32">
        <f>VLOOKUP($A3,[1]allpupils!$A$1:$R$28,8,FALSE)</f>
        <v>7802</v>
      </c>
      <c r="I32">
        <f>VLOOKUP($A3,[1]allpupils!$A$1:$R$28,9,FALSE)</f>
        <v>7621</v>
      </c>
      <c r="J32">
        <f>VLOOKUP($A3,[1]allpupils!$A$1:$R$28,10,FALSE)</f>
        <v>7541</v>
      </c>
      <c r="K32">
        <f>VLOOKUP($A3,[1]allpupils!$A$1:$R$28,11,FALSE)</f>
        <v>7519</v>
      </c>
      <c r="L32">
        <f>VLOOKUP($A3,[1]allpupils!$A$1:$R$28,12,FALSE)</f>
        <v>7483</v>
      </c>
      <c r="M32">
        <f>VLOOKUP($A3,[1]allpupils!$A$1:$R$28,13,FALSE)</f>
        <v>7517</v>
      </c>
      <c r="N32">
        <f>VLOOKUP($A3,[1]allpupils!$A$1:$R$28,14,FALSE)</f>
        <v>7566</v>
      </c>
      <c r="O32">
        <f>VLOOKUP($A3,[1]allpupils!$A$1:$R$28,15,FALSE)</f>
        <v>7661</v>
      </c>
      <c r="P32">
        <f>VLOOKUP($A3,[1]allpupils!$A$1:$R$28,16,FALSE)</f>
        <v>7738</v>
      </c>
      <c r="Q32">
        <f>VLOOKUP($A3,[1]allpupils!$A$1:$R$28,17,FALSE)</f>
        <v>7810</v>
      </c>
      <c r="R32">
        <f>VLOOKUP($A3,[1]allpupils!$A$1:$R$28,18,FALSE)</f>
        <v>7862</v>
      </c>
    </row>
    <row r="33" spans="1:18">
      <c r="A33" t="s">
        <v>20</v>
      </c>
      <c r="B33">
        <f>VLOOKUP($A4,[1]allpupils!$A$1:$R$28,2,FALSE)</f>
        <v>15476</v>
      </c>
      <c r="C33">
        <f>VLOOKUP($A4,[1]allpupils!$A$1:$R$28,3,FALSE)</f>
        <v>15339</v>
      </c>
      <c r="D33">
        <f>VLOOKUP($A4,[1]allpupils!$A$1:$R$28,4,FALSE)</f>
        <v>15256</v>
      </c>
      <c r="E33">
        <f>VLOOKUP($A4,[1]allpupils!$A$1:$R$28,5,FALSE)</f>
        <v>15098</v>
      </c>
      <c r="F33">
        <f>VLOOKUP($A4,[1]allpupils!$A$1:$R$28,6,FALSE)</f>
        <v>14784</v>
      </c>
      <c r="G33">
        <f>VLOOKUP($A4,[1]allpupils!$A$1:$R$28,7,FALSE)</f>
        <v>14460</v>
      </c>
      <c r="H33">
        <f>VLOOKUP($A4,[1]allpupils!$A$1:$R$28,8,FALSE)</f>
        <v>14272</v>
      </c>
      <c r="I33">
        <f>VLOOKUP($A4,[1]allpupils!$A$1:$R$28,9,FALSE)</f>
        <v>14102</v>
      </c>
      <c r="J33">
        <f>VLOOKUP($A4,[1]allpupils!$A$1:$R$28,10,FALSE)</f>
        <v>14042</v>
      </c>
      <c r="K33">
        <f>VLOOKUP($A4,[1]allpupils!$A$1:$R$28,11,FALSE)</f>
        <v>14005</v>
      </c>
      <c r="L33">
        <f>VLOOKUP($A4,[1]allpupils!$A$1:$R$28,12,FALSE)</f>
        <v>13800</v>
      </c>
      <c r="M33">
        <f>VLOOKUP($A4,[1]allpupils!$A$1:$R$28,13,FALSE)</f>
        <v>13742</v>
      </c>
      <c r="N33">
        <f>VLOOKUP($A4,[1]allpupils!$A$1:$R$28,14,FALSE)</f>
        <v>13705</v>
      </c>
      <c r="O33">
        <f>VLOOKUP($A4,[1]allpupils!$A$1:$R$28,15,FALSE)</f>
        <v>13747</v>
      </c>
      <c r="P33">
        <f>VLOOKUP($A4,[1]allpupils!$A$1:$R$28,16,FALSE)</f>
        <v>13885</v>
      </c>
      <c r="Q33">
        <f>VLOOKUP($A4,[1]allpupils!$A$1:$R$28,17,FALSE)</f>
        <v>13986</v>
      </c>
      <c r="R33">
        <f>VLOOKUP($A4,[1]allpupils!$A$1:$R$28,18,FALSE)</f>
        <v>14035</v>
      </c>
    </row>
    <row r="34" spans="1:18">
      <c r="A34" t="s">
        <v>21</v>
      </c>
      <c r="B34">
        <f>VLOOKUP($A5,[1]allpupils!$A$1:$R$28,2,FALSE)</f>
        <v>14381</v>
      </c>
      <c r="C34">
        <f>VLOOKUP($A5,[1]allpupils!$A$1:$R$28,3,FALSE)</f>
        <v>14199</v>
      </c>
      <c r="D34">
        <f>VLOOKUP($A5,[1]allpupils!$A$1:$R$28,4,FALSE)</f>
        <v>13955</v>
      </c>
      <c r="E34">
        <f>VLOOKUP($A5,[1]allpupils!$A$1:$R$28,5,FALSE)</f>
        <v>13634</v>
      </c>
      <c r="F34">
        <f>VLOOKUP($A5,[1]allpupils!$A$1:$R$28,6,FALSE)</f>
        <v>13270</v>
      </c>
      <c r="G34">
        <f>VLOOKUP($A5,[1]allpupils!$A$1:$R$28,7,FALSE)</f>
        <v>12941</v>
      </c>
      <c r="H34">
        <f>VLOOKUP($A5,[1]allpupils!$A$1:$R$28,8,FALSE)</f>
        <v>12740</v>
      </c>
      <c r="I34">
        <f>VLOOKUP($A5,[1]allpupils!$A$1:$R$28,9,FALSE)</f>
        <v>12527</v>
      </c>
      <c r="J34">
        <f>VLOOKUP($A5,[1]allpupils!$A$1:$R$28,10,FALSE)</f>
        <v>12514</v>
      </c>
      <c r="K34">
        <f>VLOOKUP($A5,[1]allpupils!$A$1:$R$28,11,FALSE)</f>
        <v>12457</v>
      </c>
      <c r="L34">
        <f>VLOOKUP($A5,[1]allpupils!$A$1:$R$28,12,FALSE)</f>
        <v>12312</v>
      </c>
      <c r="M34">
        <f>VLOOKUP($A5,[1]allpupils!$A$1:$R$28,13,FALSE)</f>
        <v>12247</v>
      </c>
      <c r="N34">
        <f>VLOOKUP($A5,[1]allpupils!$A$1:$R$28,14,FALSE)</f>
        <v>12347</v>
      </c>
      <c r="O34">
        <f>VLOOKUP($A5,[1]allpupils!$A$1:$R$28,15,FALSE)</f>
        <v>12346</v>
      </c>
      <c r="P34">
        <f>VLOOKUP($A5,[1]allpupils!$A$1:$R$28,16,FALSE)</f>
        <v>12392</v>
      </c>
      <c r="Q34">
        <f>VLOOKUP($A5,[1]allpupils!$A$1:$R$28,17,FALSE)</f>
        <v>12510</v>
      </c>
      <c r="R34">
        <f>VLOOKUP($A5,[1]allpupils!$A$1:$R$28,18,FALSE)</f>
        <v>12520</v>
      </c>
    </row>
    <row r="35" spans="1:18">
      <c r="A35" t="s">
        <v>22</v>
      </c>
      <c r="B35">
        <f>VLOOKUP($A6,[1]allpupils!$A$1:$R$28,2,FALSE)</f>
        <v>13757</v>
      </c>
      <c r="C35">
        <f>VLOOKUP($A6,[1]allpupils!$A$1:$R$28,3,FALSE)</f>
        <v>13772</v>
      </c>
      <c r="D35">
        <f>VLOOKUP($A6,[1]allpupils!$A$1:$R$28,4,FALSE)</f>
        <v>13539</v>
      </c>
      <c r="E35">
        <f>VLOOKUP($A6,[1]allpupils!$A$1:$R$28,5,FALSE)</f>
        <v>13484</v>
      </c>
      <c r="F35">
        <f>VLOOKUP($A6,[1]allpupils!$A$1:$R$28,6,FALSE)</f>
        <v>13175</v>
      </c>
      <c r="G35">
        <f>VLOOKUP($A6,[1]allpupils!$A$1:$R$28,7,FALSE)</f>
        <v>12966</v>
      </c>
      <c r="H35">
        <f>VLOOKUP($A6,[1]allpupils!$A$1:$R$28,8,FALSE)</f>
        <v>12782</v>
      </c>
      <c r="I35">
        <f>VLOOKUP($A6,[1]allpupils!$A$1:$R$28,9,FALSE)</f>
        <v>12600</v>
      </c>
      <c r="J35">
        <f>VLOOKUP($A6,[1]allpupils!$A$1:$R$28,10,FALSE)</f>
        <v>12375</v>
      </c>
      <c r="K35">
        <f>VLOOKUP($A6,[1]allpupils!$A$1:$R$28,11,FALSE)</f>
        <v>12291</v>
      </c>
      <c r="L35">
        <f>VLOOKUP($A6,[1]allpupils!$A$1:$R$28,12,FALSE)</f>
        <v>12319</v>
      </c>
      <c r="M35">
        <f>VLOOKUP($A6,[1]allpupils!$A$1:$R$28,13,FALSE)</f>
        <v>12357</v>
      </c>
      <c r="N35">
        <f>VLOOKUP($A6,[1]allpupils!$A$1:$R$28,14,FALSE)</f>
        <v>12347</v>
      </c>
      <c r="O35">
        <f>VLOOKUP($A6,[1]allpupils!$A$1:$R$28,15,FALSE)</f>
        <v>12489</v>
      </c>
      <c r="P35">
        <f>VLOOKUP($A6,[1]allpupils!$A$1:$R$28,16,FALSE)</f>
        <v>12506</v>
      </c>
      <c r="Q35">
        <f>VLOOKUP($A6,[1]allpupils!$A$1:$R$28,17,FALSE)</f>
        <v>12675</v>
      </c>
      <c r="R35">
        <f>VLOOKUP($A6,[1]allpupils!$A$1:$R$28,18,FALSE)</f>
        <v>12804</v>
      </c>
    </row>
    <row r="36" spans="1:18">
      <c r="A36" t="s">
        <v>23</v>
      </c>
      <c r="B36">
        <f>VLOOKUP($A7,[1]allpupils!$A$1:$R$28,2,FALSE)</f>
        <v>20668</v>
      </c>
      <c r="C36">
        <f>VLOOKUP($A7,[1]allpupils!$A$1:$R$28,3,FALSE)</f>
        <v>20404</v>
      </c>
      <c r="D36">
        <f>VLOOKUP($A7,[1]allpupils!$A$1:$R$28,4,FALSE)</f>
        <v>20024</v>
      </c>
      <c r="E36">
        <f>VLOOKUP($A7,[1]allpupils!$A$1:$R$28,5,FALSE)</f>
        <v>19774</v>
      </c>
      <c r="F36">
        <f>VLOOKUP($A7,[1]allpupils!$A$1:$R$28,6,FALSE)</f>
        <v>19405</v>
      </c>
      <c r="G36">
        <f>VLOOKUP($A7,[1]allpupils!$A$1:$R$28,7,FALSE)</f>
        <v>18962</v>
      </c>
      <c r="H36">
        <f>VLOOKUP($A7,[1]allpupils!$A$1:$R$28,8,FALSE)</f>
        <v>18875</v>
      </c>
      <c r="I36">
        <f>VLOOKUP($A7,[1]allpupils!$A$1:$R$28,9,FALSE)</f>
        <v>18697</v>
      </c>
      <c r="J36">
        <f>VLOOKUP($A7,[1]allpupils!$A$1:$R$28,10,FALSE)</f>
        <v>18504</v>
      </c>
      <c r="K36">
        <f>VLOOKUP($A7,[1]allpupils!$A$1:$R$28,11,FALSE)</f>
        <v>18477</v>
      </c>
      <c r="L36">
        <f>VLOOKUP($A7,[1]allpupils!$A$1:$R$28,12,FALSE)</f>
        <v>18454</v>
      </c>
      <c r="M36">
        <f>VLOOKUP($A7,[1]allpupils!$A$1:$R$28,13,FALSE)</f>
        <v>18553</v>
      </c>
      <c r="N36">
        <f>VLOOKUP($A7,[1]allpupils!$A$1:$R$28,14,FALSE)</f>
        <v>18631</v>
      </c>
      <c r="O36">
        <f>VLOOKUP($A7,[1]allpupils!$A$1:$R$28,15,FALSE)</f>
        <v>18748</v>
      </c>
      <c r="P36">
        <f>VLOOKUP($A7,[1]allpupils!$A$1:$R$28,16,FALSE)</f>
        <v>18869</v>
      </c>
      <c r="Q36">
        <f>VLOOKUP($A7,[1]allpupils!$A$1:$R$28,17,FALSE)</f>
        <v>18964</v>
      </c>
      <c r="R36">
        <f>VLOOKUP($A7,[1]allpupils!$A$1:$R$28,18,FALSE)</f>
        <v>19045</v>
      </c>
    </row>
    <row r="37" spans="1:18">
      <c r="A37" t="s">
        <v>24</v>
      </c>
      <c r="B37">
        <f>VLOOKUP($A8,[1]allpupils!$A$1:$R$28,2,FALSE)</f>
        <v>16057</v>
      </c>
      <c r="C37">
        <f>VLOOKUP($A8,[1]allpupils!$A$1:$R$28,3,FALSE)</f>
        <v>16034</v>
      </c>
      <c r="D37">
        <f>VLOOKUP($A8,[1]allpupils!$A$1:$R$28,4,FALSE)</f>
        <v>15919</v>
      </c>
      <c r="E37">
        <f>VLOOKUP($A8,[1]allpupils!$A$1:$R$28,5,FALSE)</f>
        <v>15823</v>
      </c>
      <c r="F37">
        <f>VLOOKUP($A8,[1]allpupils!$A$1:$R$28,6,FALSE)</f>
        <v>15538</v>
      </c>
      <c r="G37">
        <f>VLOOKUP($A8,[1]allpupils!$A$1:$R$28,7,FALSE)</f>
        <v>15284</v>
      </c>
      <c r="H37">
        <f>VLOOKUP($A8,[1]allpupils!$A$1:$R$28,8,FALSE)</f>
        <v>15170</v>
      </c>
      <c r="I37">
        <f>VLOOKUP($A8,[1]allpupils!$A$1:$R$28,9,FALSE)</f>
        <v>15182</v>
      </c>
      <c r="J37">
        <f>VLOOKUP($A8,[1]allpupils!$A$1:$R$28,10,FALSE)</f>
        <v>15304</v>
      </c>
      <c r="K37">
        <f>VLOOKUP($A8,[1]allpupils!$A$1:$R$28,11,FALSE)</f>
        <v>15342</v>
      </c>
      <c r="L37">
        <f>VLOOKUP($A8,[1]allpupils!$A$1:$R$28,12,FALSE)</f>
        <v>15556</v>
      </c>
      <c r="M37">
        <f>VLOOKUP($A8,[1]allpupils!$A$1:$R$28,13,FALSE)</f>
        <v>15694</v>
      </c>
      <c r="N37">
        <f>VLOOKUP($A8,[1]allpupils!$A$1:$R$28,14,FALSE)</f>
        <v>15801</v>
      </c>
      <c r="O37">
        <f>VLOOKUP($A8,[1]allpupils!$A$1:$R$28,15,FALSE)</f>
        <v>15919</v>
      </c>
      <c r="P37">
        <f>VLOOKUP($A8,[1]allpupils!$A$1:$R$28,16,FALSE)</f>
        <v>16002</v>
      </c>
      <c r="Q37">
        <f>VLOOKUP($A8,[1]allpupils!$A$1:$R$28,17,FALSE)</f>
        <v>16143</v>
      </c>
      <c r="R37">
        <f>VLOOKUP($A8,[1]allpupils!$A$1:$R$28,18,FALSE)</f>
        <v>16098</v>
      </c>
    </row>
    <row r="38" spans="1:18">
      <c r="A38" t="s">
        <v>25</v>
      </c>
      <c r="B38">
        <f>VLOOKUP($A9,[1]allpupils!$A$1:$R$28,2,FALSE)</f>
        <v>113973</v>
      </c>
      <c r="C38">
        <f>VLOOKUP($A9,[1]allpupils!$A$1:$R$28,3,FALSE)</f>
        <v>112832</v>
      </c>
      <c r="D38">
        <f>VLOOKUP($A9,[1]allpupils!$A$1:$R$28,4,FALSE)</f>
        <v>111541</v>
      </c>
      <c r="E38">
        <f>VLOOKUP($A9,[1]allpupils!$A$1:$R$28,5,FALSE)</f>
        <v>109948</v>
      </c>
      <c r="F38">
        <f>VLOOKUP($A9,[1]allpupils!$A$1:$R$28,6,FALSE)</f>
        <v>108029</v>
      </c>
      <c r="G38">
        <f>VLOOKUP($A9,[1]allpupils!$A$1:$R$28,7,FALSE)</f>
        <v>106002</v>
      </c>
      <c r="H38">
        <f>VLOOKUP($A9,[1]allpupils!$A$1:$R$28,8,FALSE)</f>
        <v>104523</v>
      </c>
      <c r="I38">
        <f>VLOOKUP($A9,[1]allpupils!$A$1:$R$28,9,FALSE)</f>
        <v>103411</v>
      </c>
      <c r="J38">
        <f>VLOOKUP($A9,[1]allpupils!$A$1:$R$28,10,FALSE)</f>
        <v>102785</v>
      </c>
      <c r="K38">
        <f>VLOOKUP($A9,[1]allpupils!$A$1:$R$28,11,FALSE)</f>
        <v>102183</v>
      </c>
      <c r="L38">
        <f>VLOOKUP($A9,[1]allpupils!$A$1:$R$28,12,FALSE)</f>
        <v>101910</v>
      </c>
      <c r="M38">
        <f>VLOOKUP($A9,[1]allpupils!$A$1:$R$28,13,FALSE)</f>
        <v>101527</v>
      </c>
      <c r="N38">
        <f>VLOOKUP($A9,[1]allpupils!$A$1:$R$28,14,FALSE)</f>
        <v>101697</v>
      </c>
      <c r="O38">
        <f>VLOOKUP($A9,[1]allpupils!$A$1:$R$28,15,FALSE)</f>
        <v>102394</v>
      </c>
      <c r="P38">
        <f>VLOOKUP($A9,[1]allpupils!$A$1:$R$28,16,FALSE)</f>
        <v>103333</v>
      </c>
      <c r="Q38">
        <f>VLOOKUP($A9,[1]allpupils!$A$1:$R$28,17,FALSE)</f>
        <v>103829</v>
      </c>
      <c r="R38">
        <f>VLOOKUP($A9,[1]allpupils!$A$1:$R$28,18,FALSE)</f>
        <v>104072</v>
      </c>
    </row>
    <row r="39" spans="1:18">
      <c r="A39" t="s">
        <v>26</v>
      </c>
      <c r="B39">
        <f>VLOOKUP($A10,[1]allpupils!$A$1:$R$28,2,FALSE)</f>
        <v>17357</v>
      </c>
      <c r="C39">
        <f>VLOOKUP($A10,[1]allpupils!$A$1:$R$28,3,FALSE)</f>
        <v>17276</v>
      </c>
      <c r="D39">
        <f>VLOOKUP($A10,[1]allpupils!$A$1:$R$28,4,FALSE)</f>
        <v>17089</v>
      </c>
      <c r="E39">
        <f>VLOOKUP($A10,[1]allpupils!$A$1:$R$28,5,FALSE)</f>
        <v>16858</v>
      </c>
      <c r="F39">
        <f>VLOOKUP($A10,[1]allpupils!$A$1:$R$28,6,FALSE)</f>
        <v>16515</v>
      </c>
      <c r="G39">
        <f>VLOOKUP($A10,[1]allpupils!$A$1:$R$28,7,FALSE)</f>
        <v>16117</v>
      </c>
      <c r="H39">
        <f>VLOOKUP($A10,[1]allpupils!$A$1:$R$28,8,FALSE)</f>
        <v>15813</v>
      </c>
      <c r="I39">
        <f>VLOOKUP($A10,[1]allpupils!$A$1:$R$28,9,FALSE)</f>
        <v>15514</v>
      </c>
      <c r="J39">
        <f>VLOOKUP($A10,[1]allpupils!$A$1:$R$28,10,FALSE)</f>
        <v>15161</v>
      </c>
      <c r="K39">
        <f>VLOOKUP($A10,[1]allpupils!$A$1:$R$28,11,FALSE)</f>
        <v>15034</v>
      </c>
      <c r="L39">
        <f>VLOOKUP($A10,[1]allpupils!$A$1:$R$28,12,FALSE)</f>
        <v>14808</v>
      </c>
      <c r="M39">
        <f>VLOOKUP($A10,[1]allpupils!$A$1:$R$28,13,FALSE)</f>
        <v>14608</v>
      </c>
      <c r="N39">
        <f>VLOOKUP($A10,[1]allpupils!$A$1:$R$28,14,FALSE)</f>
        <v>14374</v>
      </c>
      <c r="O39">
        <f>VLOOKUP($A10,[1]allpupils!$A$1:$R$28,15,FALSE)</f>
        <v>14378</v>
      </c>
      <c r="P39">
        <f>VLOOKUP($A10,[1]allpupils!$A$1:$R$28,16,FALSE)</f>
        <v>14314</v>
      </c>
      <c r="Q39">
        <f>VLOOKUP($A10,[1]allpupils!$A$1:$R$28,17,FALSE)</f>
        <v>14313</v>
      </c>
      <c r="R39">
        <f>VLOOKUP($A10,[1]allpupils!$A$1:$R$28,18,FALSE)</f>
        <v>14325</v>
      </c>
    </row>
    <row r="40" spans="1:18">
      <c r="A40" t="s">
        <v>27</v>
      </c>
      <c r="B40">
        <f>VLOOKUP($A11,[1]allpupils!$A$1:$R$28,2,FALSE)</f>
        <v>8692</v>
      </c>
      <c r="C40">
        <f>VLOOKUP($A11,[1]allpupils!$A$1:$R$28,3,FALSE)</f>
        <v>8580</v>
      </c>
      <c r="D40">
        <f>VLOOKUP($A11,[1]allpupils!$A$1:$R$28,4,FALSE)</f>
        <v>8387</v>
      </c>
      <c r="E40">
        <f>VLOOKUP($A11,[1]allpupils!$A$1:$R$28,5,FALSE)</f>
        <v>8290</v>
      </c>
      <c r="F40">
        <f>VLOOKUP($A11,[1]allpupils!$A$1:$R$28,6,FALSE)</f>
        <v>8082</v>
      </c>
      <c r="G40">
        <f>VLOOKUP($A11,[1]allpupils!$A$1:$R$28,7,FALSE)</f>
        <v>7999</v>
      </c>
      <c r="H40">
        <f>VLOOKUP($A11,[1]allpupils!$A$1:$R$28,8,FALSE)</f>
        <v>7892</v>
      </c>
      <c r="I40">
        <f>VLOOKUP($A11,[1]allpupils!$A$1:$R$28,9,FALSE)</f>
        <v>7725</v>
      </c>
      <c r="J40">
        <f>VLOOKUP($A11,[1]allpupils!$A$1:$R$28,10,FALSE)</f>
        <v>7570</v>
      </c>
      <c r="K40">
        <f>VLOOKUP($A11,[1]allpupils!$A$1:$R$28,11,FALSE)</f>
        <v>7546</v>
      </c>
      <c r="L40">
        <f>VLOOKUP($A11,[1]allpupils!$A$1:$R$28,12,FALSE)</f>
        <v>7488</v>
      </c>
      <c r="M40">
        <f>VLOOKUP($A11,[1]allpupils!$A$1:$R$28,13,FALSE)</f>
        <v>7332</v>
      </c>
      <c r="N40">
        <f>VLOOKUP($A11,[1]allpupils!$A$1:$R$28,14,FALSE)</f>
        <v>7373</v>
      </c>
      <c r="O40">
        <f>VLOOKUP($A11,[1]allpupils!$A$1:$R$28,15,FALSE)</f>
        <v>7402</v>
      </c>
      <c r="P40">
        <f>VLOOKUP($A11,[1]allpupils!$A$1:$R$28,16,FALSE)</f>
        <v>7537</v>
      </c>
      <c r="Q40">
        <f>VLOOKUP($A11,[1]allpupils!$A$1:$R$28,17,FALSE)</f>
        <v>7630</v>
      </c>
      <c r="R40">
        <f>VLOOKUP($A11,[1]allpupils!$A$1:$R$28,18,FALSE)</f>
        <v>7629</v>
      </c>
    </row>
    <row r="41" spans="1:18">
      <c r="A41" t="s">
        <v>28</v>
      </c>
      <c r="B41">
        <f>VLOOKUP($A12,[1]allpupils!$A$1:$R$28,2,FALSE)</f>
        <v>15861</v>
      </c>
      <c r="C41">
        <f>VLOOKUP($A12,[1]allpupils!$A$1:$R$28,3,FALSE)</f>
        <v>15772</v>
      </c>
      <c r="D41">
        <f>VLOOKUP($A12,[1]allpupils!$A$1:$R$28,4,FALSE)</f>
        <v>15600</v>
      </c>
      <c r="E41">
        <f>VLOOKUP($A12,[1]allpupils!$A$1:$R$28,5,FALSE)</f>
        <v>15340</v>
      </c>
      <c r="F41">
        <f>VLOOKUP($A12,[1]allpupils!$A$1:$R$28,6,FALSE)</f>
        <v>15113</v>
      </c>
      <c r="G41">
        <f>VLOOKUP($A12,[1]allpupils!$A$1:$R$28,7,FALSE)</f>
        <v>14787</v>
      </c>
      <c r="H41">
        <f>VLOOKUP($A12,[1]allpupils!$A$1:$R$28,8,FALSE)</f>
        <v>14528</v>
      </c>
      <c r="I41">
        <f>VLOOKUP($A12,[1]allpupils!$A$1:$R$28,9,FALSE)</f>
        <v>14352</v>
      </c>
      <c r="J41">
        <f>VLOOKUP($A12,[1]allpupils!$A$1:$R$28,10,FALSE)</f>
        <v>14271</v>
      </c>
      <c r="K41">
        <f>VLOOKUP($A12,[1]allpupils!$A$1:$R$28,11,FALSE)</f>
        <v>14056</v>
      </c>
      <c r="L41">
        <f>VLOOKUP($A12,[1]allpupils!$A$1:$R$28,12,FALSE)</f>
        <v>13989</v>
      </c>
      <c r="M41">
        <f>VLOOKUP($A12,[1]allpupils!$A$1:$R$28,13,FALSE)</f>
        <v>13805</v>
      </c>
      <c r="N41">
        <f>VLOOKUP($A12,[1]allpupils!$A$1:$R$28,14,FALSE)</f>
        <v>13728</v>
      </c>
      <c r="O41">
        <f>VLOOKUP($A12,[1]allpupils!$A$1:$R$28,15,FALSE)</f>
        <v>13709</v>
      </c>
      <c r="P41">
        <f>VLOOKUP($A12,[1]allpupils!$A$1:$R$28,16,FALSE)</f>
        <v>13894</v>
      </c>
      <c r="Q41">
        <f>VLOOKUP($A12,[1]allpupils!$A$1:$R$28,17,FALSE)</f>
        <v>13870</v>
      </c>
      <c r="R41">
        <f>VLOOKUP($A12,[1]allpupils!$A$1:$R$28,18,FALSE)</f>
        <v>13931</v>
      </c>
    </row>
    <row r="42" spans="1:18">
      <c r="A42" t="s">
        <v>29</v>
      </c>
      <c r="B42">
        <f>VLOOKUP($A13,[1]allpupils!$A$1:$R$28,2,FALSE)</f>
        <v>23072</v>
      </c>
      <c r="C42">
        <f>VLOOKUP($A13,[1]allpupils!$A$1:$R$28,3,FALSE)</f>
        <v>22811</v>
      </c>
      <c r="D42">
        <f>VLOOKUP($A13,[1]allpupils!$A$1:$R$28,4,FALSE)</f>
        <v>22688</v>
      </c>
      <c r="E42">
        <f>VLOOKUP($A13,[1]allpupils!$A$1:$R$28,5,FALSE)</f>
        <v>22535</v>
      </c>
      <c r="F42">
        <f>VLOOKUP($A13,[1]allpupils!$A$1:$R$28,6,FALSE)</f>
        <v>22396</v>
      </c>
      <c r="G42">
        <f>VLOOKUP($A13,[1]allpupils!$A$1:$R$28,7,FALSE)</f>
        <v>22039</v>
      </c>
      <c r="H42">
        <f>VLOOKUP($A13,[1]allpupils!$A$1:$R$28,8,FALSE)</f>
        <v>21673</v>
      </c>
      <c r="I42">
        <f>VLOOKUP($A13,[1]allpupils!$A$1:$R$28,9,FALSE)</f>
        <v>21487</v>
      </c>
      <c r="J42">
        <f>VLOOKUP($A13,[1]allpupils!$A$1:$R$28,10,FALSE)</f>
        <v>21572</v>
      </c>
      <c r="K42">
        <f>VLOOKUP($A13,[1]allpupils!$A$1:$R$28,11,FALSE)</f>
        <v>21510</v>
      </c>
      <c r="L42">
        <f>VLOOKUP($A13,[1]allpupils!$A$1:$R$28,12,FALSE)</f>
        <v>21432</v>
      </c>
      <c r="M42">
        <f>VLOOKUP($A13,[1]allpupils!$A$1:$R$28,13,FALSE)</f>
        <v>21486</v>
      </c>
      <c r="N42">
        <f>VLOOKUP($A13,[1]allpupils!$A$1:$R$28,14,FALSE)</f>
        <v>21552</v>
      </c>
      <c r="O42">
        <f>VLOOKUP($A13,[1]allpupils!$A$1:$R$28,15,FALSE)</f>
        <v>21719</v>
      </c>
      <c r="P42">
        <f>VLOOKUP($A13,[1]allpupils!$A$1:$R$28,16,FALSE)</f>
        <v>21869</v>
      </c>
      <c r="Q42">
        <f>VLOOKUP($A13,[1]allpupils!$A$1:$R$28,17,FALSE)</f>
        <v>22048</v>
      </c>
      <c r="R42">
        <f>VLOOKUP($A13,[1]allpupils!$A$1:$R$28,18,FALSE)</f>
        <v>22129</v>
      </c>
    </row>
    <row r="43" spans="1:18">
      <c r="A43" t="s">
        <v>30</v>
      </c>
      <c r="B43">
        <f>VLOOKUP($A14,[1]allpupils!$A$1:$R$28,2,FALSE)</f>
        <v>29906</v>
      </c>
      <c r="C43">
        <f>VLOOKUP($A14,[1]allpupils!$A$1:$R$28,3,FALSE)</f>
        <v>29554</v>
      </c>
      <c r="D43">
        <f>VLOOKUP($A14,[1]allpupils!$A$1:$R$28,4,FALSE)</f>
        <v>29217</v>
      </c>
      <c r="E43">
        <f>VLOOKUP($A14,[1]allpupils!$A$1:$R$28,5,FALSE)</f>
        <v>28827</v>
      </c>
      <c r="F43">
        <f>VLOOKUP($A14,[1]allpupils!$A$1:$R$28,6,FALSE)</f>
        <v>28282</v>
      </c>
      <c r="G43">
        <f>VLOOKUP($A14,[1]allpupils!$A$1:$R$28,7,FALSE)</f>
        <v>27838</v>
      </c>
      <c r="H43">
        <f>VLOOKUP($A14,[1]allpupils!$A$1:$R$28,8,FALSE)</f>
        <v>27698</v>
      </c>
      <c r="I43">
        <f>VLOOKUP($A14,[1]allpupils!$A$1:$R$28,9,FALSE)</f>
        <v>27428</v>
      </c>
      <c r="J43">
        <f>VLOOKUP($A14,[1]allpupils!$A$1:$R$28,10,FALSE)</f>
        <v>27437</v>
      </c>
      <c r="K43">
        <f>VLOOKUP($A14,[1]allpupils!$A$1:$R$28,11,FALSE)</f>
        <v>27474</v>
      </c>
      <c r="L43">
        <f>VLOOKUP($A14,[1]allpupils!$A$1:$R$28,12,FALSE)</f>
        <v>27597</v>
      </c>
      <c r="M43">
        <f>VLOOKUP($A14,[1]allpupils!$A$1:$R$28,13,FALSE)</f>
        <v>27663</v>
      </c>
      <c r="N43">
        <f>VLOOKUP($A14,[1]allpupils!$A$1:$R$28,14,FALSE)</f>
        <v>27877</v>
      </c>
      <c r="O43">
        <f>VLOOKUP($A14,[1]allpupils!$A$1:$R$28,15,FALSE)</f>
        <v>28243</v>
      </c>
      <c r="P43">
        <f>VLOOKUP($A14,[1]allpupils!$A$1:$R$28,16,FALSE)</f>
        <v>28577</v>
      </c>
      <c r="Q43">
        <f>VLOOKUP($A14,[1]allpupils!$A$1:$R$28,17,FALSE)</f>
        <v>28704</v>
      </c>
      <c r="R43">
        <f>VLOOKUP($A14,[1]allpupils!$A$1:$R$28,18,FALSE)</f>
        <v>28622</v>
      </c>
    </row>
    <row r="44" spans="1:18">
      <c r="A44" t="s">
        <v>31</v>
      </c>
      <c r="B44">
        <f>VLOOKUP($A15,[1]allpupils!$A$1:$R$28,2,FALSE)</f>
        <v>19085</v>
      </c>
      <c r="C44">
        <f>VLOOKUP($A15,[1]allpupils!$A$1:$R$28,3,FALSE)</f>
        <v>18839</v>
      </c>
      <c r="D44">
        <f>VLOOKUP($A15,[1]allpupils!$A$1:$R$28,4,FALSE)</f>
        <v>18560</v>
      </c>
      <c r="E44">
        <f>VLOOKUP($A15,[1]allpupils!$A$1:$R$28,5,FALSE)</f>
        <v>18098</v>
      </c>
      <c r="F44">
        <f>VLOOKUP($A15,[1]allpupils!$A$1:$R$28,6,FALSE)</f>
        <v>17641</v>
      </c>
      <c r="G44">
        <f>VLOOKUP($A15,[1]allpupils!$A$1:$R$28,7,FALSE)</f>
        <v>17222</v>
      </c>
      <c r="H44">
        <f>VLOOKUP($A15,[1]allpupils!$A$1:$R$28,8,FALSE)</f>
        <v>16919</v>
      </c>
      <c r="I44">
        <f>VLOOKUP($A15,[1]allpupils!$A$1:$R$28,9,FALSE)</f>
        <v>16905</v>
      </c>
      <c r="J44">
        <f>VLOOKUP($A15,[1]allpupils!$A$1:$R$28,10,FALSE)</f>
        <v>16774</v>
      </c>
      <c r="K44">
        <f>VLOOKUP($A15,[1]allpupils!$A$1:$R$28,11,FALSE)</f>
        <v>16563</v>
      </c>
      <c r="L44">
        <f>VLOOKUP($A15,[1]allpupils!$A$1:$R$28,12,FALSE)</f>
        <v>16596</v>
      </c>
      <c r="M44">
        <f>VLOOKUP($A15,[1]allpupils!$A$1:$R$28,13,FALSE)</f>
        <v>16633</v>
      </c>
      <c r="N44">
        <f>VLOOKUP($A15,[1]allpupils!$A$1:$R$28,14,FALSE)</f>
        <v>16793</v>
      </c>
      <c r="O44">
        <f>VLOOKUP($A15,[1]allpupils!$A$1:$R$28,15,FALSE)</f>
        <v>16943</v>
      </c>
      <c r="P44">
        <f>VLOOKUP($A15,[1]allpupils!$A$1:$R$28,16,FALSE)</f>
        <v>17142</v>
      </c>
      <c r="Q44">
        <f>VLOOKUP($A15,[1]allpupils!$A$1:$R$28,17,FALSE)</f>
        <v>17264</v>
      </c>
      <c r="R44">
        <f>VLOOKUP($A15,[1]allpupils!$A$1:$R$28,18,FALSE)</f>
        <v>17436</v>
      </c>
    </row>
    <row r="45" spans="1:18">
      <c r="A45" t="s">
        <v>32</v>
      </c>
      <c r="B45">
        <f>VLOOKUP($A16,[1]allpupils!$A$1:$R$28,2,FALSE)</f>
        <v>120529</v>
      </c>
      <c r="C45">
        <f>VLOOKUP($A16,[1]allpupils!$A$1:$R$28,3,FALSE)</f>
        <v>118814</v>
      </c>
      <c r="D45">
        <f>VLOOKUP($A16,[1]allpupils!$A$1:$R$28,4,FALSE)</f>
        <v>116867</v>
      </c>
      <c r="E45">
        <f>VLOOKUP($A16,[1]allpupils!$A$1:$R$28,5,FALSE)</f>
        <v>115147</v>
      </c>
      <c r="F45">
        <f>VLOOKUP($A16,[1]allpupils!$A$1:$R$28,6,FALSE)</f>
        <v>112856</v>
      </c>
      <c r="G45">
        <f>VLOOKUP($A16,[1]allpupils!$A$1:$R$28,7,FALSE)</f>
        <v>111537</v>
      </c>
      <c r="H45">
        <f>VLOOKUP($A16,[1]allpupils!$A$1:$R$28,8,FALSE)</f>
        <v>110245</v>
      </c>
      <c r="I45">
        <f>VLOOKUP($A16,[1]allpupils!$A$1:$R$28,9,FALSE)</f>
        <v>109839</v>
      </c>
      <c r="J45">
        <f>VLOOKUP($A16,[1]allpupils!$A$1:$R$28,10,FALSE)</f>
        <v>109653</v>
      </c>
      <c r="K45">
        <f>VLOOKUP($A16,[1]allpupils!$A$1:$R$28,11,FALSE)</f>
        <v>109963</v>
      </c>
      <c r="L45">
        <f>VLOOKUP($A16,[1]allpupils!$A$1:$R$28,12,FALSE)</f>
        <v>110422</v>
      </c>
      <c r="M45">
        <f>VLOOKUP($A16,[1]allpupils!$A$1:$R$28,13,FALSE)</f>
        <v>111121</v>
      </c>
      <c r="N45">
        <f>VLOOKUP($A16,[1]allpupils!$A$1:$R$28,14,FALSE)</f>
        <v>112227</v>
      </c>
      <c r="O45">
        <f>VLOOKUP($A16,[1]allpupils!$A$1:$R$28,15,FALSE)</f>
        <v>114111</v>
      </c>
      <c r="P45">
        <f>VLOOKUP($A16,[1]allpupils!$A$1:$R$28,16,FALSE)</f>
        <v>115749</v>
      </c>
      <c r="Q45">
        <f>VLOOKUP($A16,[1]allpupils!$A$1:$R$28,17,FALSE)</f>
        <v>117279</v>
      </c>
      <c r="R45">
        <f>VLOOKUP($A16,[1]allpupils!$A$1:$R$28,18,FALSE)</f>
        <v>118287</v>
      </c>
    </row>
    <row r="46" spans="1:18">
      <c r="A46" t="s">
        <v>33</v>
      </c>
      <c r="B46">
        <f>VLOOKUP($A17,[1]allpupils!$A$1:$R$28,2,FALSE)</f>
        <v>18630</v>
      </c>
      <c r="C46">
        <f>VLOOKUP($A17,[1]allpupils!$A$1:$R$28,3,FALSE)</f>
        <v>18333</v>
      </c>
      <c r="D46">
        <f>VLOOKUP($A17,[1]allpupils!$A$1:$R$28,4,FALSE)</f>
        <v>18061</v>
      </c>
      <c r="E46">
        <f>VLOOKUP($A17,[1]allpupils!$A$1:$R$28,5,FALSE)</f>
        <v>17923</v>
      </c>
      <c r="F46">
        <f>VLOOKUP($A17,[1]allpupils!$A$1:$R$28,6,FALSE)</f>
        <v>17605</v>
      </c>
      <c r="G46">
        <f>VLOOKUP($A17,[1]allpupils!$A$1:$R$28,7,FALSE)</f>
        <v>17387</v>
      </c>
      <c r="H46">
        <f>VLOOKUP($A17,[1]allpupils!$A$1:$R$28,8,FALSE)</f>
        <v>17298</v>
      </c>
      <c r="I46">
        <f>VLOOKUP($A17,[1]allpupils!$A$1:$R$28,9,FALSE)</f>
        <v>17274</v>
      </c>
      <c r="J46">
        <f>VLOOKUP($A17,[1]allpupils!$A$1:$R$28,10,FALSE)</f>
        <v>17265</v>
      </c>
      <c r="K46">
        <f>VLOOKUP($A17,[1]allpupils!$A$1:$R$28,11,FALSE)</f>
        <v>17366</v>
      </c>
      <c r="L46">
        <f>VLOOKUP($A17,[1]allpupils!$A$1:$R$28,12,FALSE)</f>
        <v>17252</v>
      </c>
      <c r="M46">
        <f>VLOOKUP($A17,[1]allpupils!$A$1:$R$28,13,FALSE)</f>
        <v>17232</v>
      </c>
      <c r="N46">
        <f>VLOOKUP($A17,[1]allpupils!$A$1:$R$28,14,FALSE)</f>
        <v>17370</v>
      </c>
      <c r="O46">
        <f>VLOOKUP($A17,[1]allpupils!$A$1:$R$28,15,FALSE)</f>
        <v>17671</v>
      </c>
      <c r="P46">
        <f>VLOOKUP($A17,[1]allpupils!$A$1:$R$28,16,FALSE)</f>
        <v>17759</v>
      </c>
      <c r="Q46">
        <f>VLOOKUP($A17,[1]allpupils!$A$1:$R$28,17,FALSE)</f>
        <v>18044</v>
      </c>
      <c r="R46">
        <f>VLOOKUP($A17,[1]allpupils!$A$1:$R$28,18,FALSE)</f>
        <v>18171</v>
      </c>
    </row>
    <row r="47" spans="1:18">
      <c r="A47" t="s">
        <v>34</v>
      </c>
      <c r="B47">
        <f>VLOOKUP($A18,[1]allpupils!$A$1:$R$28,2,FALSE)</f>
        <v>17880</v>
      </c>
      <c r="C47">
        <f>VLOOKUP($A18,[1]allpupils!$A$1:$R$28,3,FALSE)</f>
        <v>17855</v>
      </c>
      <c r="D47">
        <f>VLOOKUP($A18,[1]allpupils!$A$1:$R$28,4,FALSE)</f>
        <v>17676</v>
      </c>
      <c r="E47">
        <f>VLOOKUP($A18,[1]allpupils!$A$1:$R$28,5,FALSE)</f>
        <v>17565</v>
      </c>
      <c r="F47">
        <f>VLOOKUP($A18,[1]allpupils!$A$1:$R$28,6,FALSE)</f>
        <v>17262</v>
      </c>
      <c r="G47">
        <f>VLOOKUP($A18,[1]allpupils!$A$1:$R$28,7,FALSE)</f>
        <v>17031</v>
      </c>
      <c r="H47">
        <f>VLOOKUP($A18,[1]allpupils!$A$1:$R$28,8,FALSE)</f>
        <v>16776</v>
      </c>
      <c r="I47">
        <f>VLOOKUP($A18,[1]allpupils!$A$1:$R$28,9,FALSE)</f>
        <v>16752</v>
      </c>
      <c r="J47">
        <f>VLOOKUP($A18,[1]allpupils!$A$1:$R$28,10,FALSE)</f>
        <v>16564</v>
      </c>
      <c r="K47">
        <f>VLOOKUP($A18,[1]allpupils!$A$1:$R$28,11,FALSE)</f>
        <v>16555</v>
      </c>
      <c r="L47">
        <f>VLOOKUP($A18,[1]allpupils!$A$1:$R$28,12,FALSE)</f>
        <v>16558</v>
      </c>
      <c r="M47">
        <f>VLOOKUP($A18,[1]allpupils!$A$1:$R$28,13,FALSE)</f>
        <v>16660</v>
      </c>
      <c r="N47">
        <f>VLOOKUP($A18,[1]allpupils!$A$1:$R$28,14,FALSE)</f>
        <v>16849</v>
      </c>
      <c r="O47">
        <f>VLOOKUP($A18,[1]allpupils!$A$1:$R$28,15,FALSE)</f>
        <v>17148</v>
      </c>
      <c r="P47">
        <f>VLOOKUP($A18,[1]allpupils!$A$1:$R$28,16,FALSE)</f>
        <v>17456</v>
      </c>
      <c r="Q47">
        <f>VLOOKUP($A18,[1]allpupils!$A$1:$R$28,17,FALSE)</f>
        <v>17756</v>
      </c>
      <c r="R47">
        <f>VLOOKUP($A18,[1]allpupils!$A$1:$R$28,18,FALSE)</f>
        <v>17884</v>
      </c>
    </row>
    <row r="48" spans="1:18">
      <c r="A48" t="s">
        <v>35</v>
      </c>
      <c r="B48">
        <f>VLOOKUP($A19,[1]allpupils!$A$1:$R$28,2,FALSE)</f>
        <v>33836</v>
      </c>
      <c r="C48">
        <f>VLOOKUP($A19,[1]allpupils!$A$1:$R$28,3,FALSE)</f>
        <v>33345</v>
      </c>
      <c r="D48">
        <f>VLOOKUP($A19,[1]allpupils!$A$1:$R$28,4,FALSE)</f>
        <v>32669</v>
      </c>
      <c r="E48">
        <f>VLOOKUP($A19,[1]allpupils!$A$1:$R$28,5,FALSE)</f>
        <v>31910</v>
      </c>
      <c r="F48">
        <f>VLOOKUP($A19,[1]allpupils!$A$1:$R$28,6,FALSE)</f>
        <v>31040</v>
      </c>
      <c r="G48">
        <f>VLOOKUP($A19,[1]allpupils!$A$1:$R$28,7,FALSE)</f>
        <v>30731</v>
      </c>
      <c r="H48">
        <f>VLOOKUP($A19,[1]allpupils!$A$1:$R$28,8,FALSE)</f>
        <v>30141</v>
      </c>
      <c r="I48">
        <f>VLOOKUP($A19,[1]allpupils!$A$1:$R$28,9,FALSE)</f>
        <v>29849</v>
      </c>
      <c r="J48">
        <f>VLOOKUP($A19,[1]allpupils!$A$1:$R$28,10,FALSE)</f>
        <v>29684</v>
      </c>
      <c r="K48">
        <f>VLOOKUP($A19,[1]allpupils!$A$1:$R$28,11,FALSE)</f>
        <v>29565</v>
      </c>
      <c r="L48">
        <f>VLOOKUP($A19,[1]allpupils!$A$1:$R$28,12,FALSE)</f>
        <v>29308</v>
      </c>
      <c r="M48">
        <f>VLOOKUP($A19,[1]allpupils!$A$1:$R$28,13,FALSE)</f>
        <v>29358</v>
      </c>
      <c r="N48">
        <f>VLOOKUP($A19,[1]allpupils!$A$1:$R$28,14,FALSE)</f>
        <v>29511</v>
      </c>
      <c r="O48">
        <f>VLOOKUP($A19,[1]allpupils!$A$1:$R$28,15,FALSE)</f>
        <v>30042</v>
      </c>
      <c r="P48">
        <f>VLOOKUP($A19,[1]allpupils!$A$1:$R$28,16,FALSE)</f>
        <v>30441</v>
      </c>
      <c r="Q48">
        <f>VLOOKUP($A19,[1]allpupils!$A$1:$R$28,17,FALSE)</f>
        <v>30823</v>
      </c>
      <c r="R48">
        <f>VLOOKUP($A19,[1]allpupils!$A$1:$R$28,18,FALSE)</f>
        <v>30890</v>
      </c>
    </row>
    <row r="49" spans="1:18">
      <c r="A49" t="s">
        <v>36</v>
      </c>
      <c r="B49">
        <f>VLOOKUP($A20,[1]allpupils!$A$1:$R$28,2,FALSE)</f>
        <v>8334</v>
      </c>
      <c r="C49">
        <f>VLOOKUP($A20,[1]allpupils!$A$1:$R$28,3,FALSE)</f>
        <v>8145</v>
      </c>
      <c r="D49">
        <f>VLOOKUP($A20,[1]allpupils!$A$1:$R$28,4,FALSE)</f>
        <v>8000</v>
      </c>
      <c r="E49">
        <f>VLOOKUP($A20,[1]allpupils!$A$1:$R$28,5,FALSE)</f>
        <v>7779</v>
      </c>
      <c r="F49">
        <f>VLOOKUP($A20,[1]allpupils!$A$1:$R$28,6,FALSE)</f>
        <v>7570</v>
      </c>
      <c r="G49">
        <f>VLOOKUP($A20,[1]allpupils!$A$1:$R$28,7,FALSE)</f>
        <v>7422</v>
      </c>
      <c r="H49">
        <f>VLOOKUP($A20,[1]allpupils!$A$1:$R$28,8,FALSE)</f>
        <v>7266</v>
      </c>
      <c r="I49">
        <f>VLOOKUP($A20,[1]allpupils!$A$1:$R$28,9,FALSE)</f>
        <v>7174</v>
      </c>
      <c r="J49">
        <f>VLOOKUP($A20,[1]allpupils!$A$1:$R$28,10,FALSE)</f>
        <v>7117</v>
      </c>
      <c r="K49">
        <f>VLOOKUP($A20,[1]allpupils!$A$1:$R$28,11,FALSE)</f>
        <v>7070</v>
      </c>
      <c r="L49">
        <f>VLOOKUP($A20,[1]allpupils!$A$1:$R$28,12,FALSE)</f>
        <v>7143</v>
      </c>
      <c r="M49">
        <f>VLOOKUP($A20,[1]allpupils!$A$1:$R$28,13,FALSE)</f>
        <v>7135</v>
      </c>
      <c r="N49">
        <f>VLOOKUP($A20,[1]allpupils!$A$1:$R$28,14,FALSE)</f>
        <v>7088</v>
      </c>
      <c r="O49">
        <f>VLOOKUP($A20,[1]allpupils!$A$1:$R$28,15,FALSE)</f>
        <v>7132</v>
      </c>
      <c r="P49">
        <f>VLOOKUP($A20,[1]allpupils!$A$1:$R$28,16,FALSE)</f>
        <v>7214</v>
      </c>
      <c r="Q49">
        <f>VLOOKUP($A20,[1]allpupils!$A$1:$R$28,17,FALSE)</f>
        <v>7288</v>
      </c>
      <c r="R49">
        <f>VLOOKUP($A20,[1]allpupils!$A$1:$R$28,18,FALSE)</f>
        <v>7319</v>
      </c>
    </row>
    <row r="50" spans="1:18">
      <c r="A50" t="s">
        <v>37</v>
      </c>
      <c r="B50">
        <f>VLOOKUP($A21,[1]allpupils!$A$1:$R$28,2,FALSE)</f>
        <v>41849</v>
      </c>
      <c r="C50">
        <f>VLOOKUP($A21,[1]allpupils!$A$1:$R$28,3,FALSE)</f>
        <v>41136</v>
      </c>
      <c r="D50">
        <f>VLOOKUP($A21,[1]allpupils!$A$1:$R$28,4,FALSE)</f>
        <v>40461</v>
      </c>
      <c r="E50">
        <f>VLOOKUP($A21,[1]allpupils!$A$1:$R$28,5,FALSE)</f>
        <v>39970</v>
      </c>
      <c r="F50">
        <f>VLOOKUP($A21,[1]allpupils!$A$1:$R$28,6,FALSE)</f>
        <v>39379</v>
      </c>
      <c r="G50">
        <f>VLOOKUP($A21,[1]allpupils!$A$1:$R$28,7,FALSE)</f>
        <v>38966</v>
      </c>
      <c r="H50">
        <f>VLOOKUP($A21,[1]allpupils!$A$1:$R$28,8,FALSE)</f>
        <v>38764</v>
      </c>
      <c r="I50">
        <f>VLOOKUP($A21,[1]allpupils!$A$1:$R$28,9,FALSE)</f>
        <v>38790</v>
      </c>
      <c r="J50">
        <f>VLOOKUP($A21,[1]allpupils!$A$1:$R$28,10,FALSE)</f>
        <v>39023</v>
      </c>
      <c r="K50">
        <f>VLOOKUP($A21,[1]allpupils!$A$1:$R$28,11,FALSE)</f>
        <v>39407</v>
      </c>
      <c r="L50">
        <f>VLOOKUP($A21,[1]allpupils!$A$1:$R$28,12,FALSE)</f>
        <v>40161</v>
      </c>
      <c r="M50">
        <f>VLOOKUP($A21,[1]allpupils!$A$1:$R$28,13,FALSE)</f>
        <v>40736</v>
      </c>
      <c r="N50">
        <f>VLOOKUP($A21,[1]allpupils!$A$1:$R$28,14,FALSE)</f>
        <v>41409</v>
      </c>
      <c r="O50">
        <f>VLOOKUP($A21,[1]allpupils!$A$1:$R$28,15,FALSE)</f>
        <v>42118</v>
      </c>
      <c r="P50">
        <f>VLOOKUP($A21,[1]allpupils!$A$1:$R$28,16,FALSE)</f>
        <v>42879</v>
      </c>
      <c r="Q50">
        <f>VLOOKUP($A21,[1]allpupils!$A$1:$R$28,17,FALSE)</f>
        <v>43368</v>
      </c>
      <c r="R50">
        <f>VLOOKUP($A21,[1]allpupils!$A$1:$R$28,18,FALSE)</f>
        <v>44023</v>
      </c>
    </row>
    <row r="51" spans="1:18">
      <c r="A51" t="s">
        <v>38</v>
      </c>
      <c r="B51">
        <f>VLOOKUP($A22,[1]allpupils!$A$1:$R$28,2,FALSE)</f>
        <v>81189</v>
      </c>
      <c r="C51">
        <f>VLOOKUP($A22,[1]allpupils!$A$1:$R$28,3,FALSE)</f>
        <v>80041</v>
      </c>
      <c r="D51">
        <f>VLOOKUP($A22,[1]allpupils!$A$1:$R$28,4,FALSE)</f>
        <v>78759</v>
      </c>
      <c r="E51">
        <f>VLOOKUP($A22,[1]allpupils!$A$1:$R$28,5,FALSE)</f>
        <v>77186</v>
      </c>
      <c r="F51">
        <f>VLOOKUP($A22,[1]allpupils!$A$1:$R$28,6,FALSE)</f>
        <v>75417</v>
      </c>
      <c r="G51">
        <f>VLOOKUP($A22,[1]allpupils!$A$1:$R$28,7,FALSE)</f>
        <v>73847</v>
      </c>
      <c r="H51">
        <f>VLOOKUP($A22,[1]allpupils!$A$1:$R$28,8,FALSE)</f>
        <v>72673</v>
      </c>
      <c r="I51">
        <f>VLOOKUP($A22,[1]allpupils!$A$1:$R$28,9,FALSE)</f>
        <v>71753</v>
      </c>
      <c r="J51">
        <f>VLOOKUP($A22,[1]allpupils!$A$1:$R$28,10,FALSE)</f>
        <v>71047</v>
      </c>
      <c r="K51">
        <f>VLOOKUP($A22,[1]allpupils!$A$1:$R$28,11,FALSE)</f>
        <v>70667</v>
      </c>
      <c r="L51">
        <f>VLOOKUP($A22,[1]allpupils!$A$1:$R$28,12,FALSE)</f>
        <v>70405</v>
      </c>
      <c r="M51">
        <f>VLOOKUP($A22,[1]allpupils!$A$1:$R$28,13,FALSE)</f>
        <v>70242</v>
      </c>
      <c r="N51">
        <f>VLOOKUP($A22,[1]allpupils!$A$1:$R$28,14,FALSE)</f>
        <v>70642</v>
      </c>
      <c r="O51">
        <f>VLOOKUP($A22,[1]allpupils!$A$1:$R$28,15,FALSE)</f>
        <v>71234</v>
      </c>
      <c r="P51">
        <f>VLOOKUP($A22,[1]allpupils!$A$1:$R$28,16,FALSE)</f>
        <v>71971</v>
      </c>
      <c r="Q51">
        <f>VLOOKUP($A22,[1]allpupils!$A$1:$R$28,17,FALSE)</f>
        <v>72698</v>
      </c>
      <c r="R51">
        <f>VLOOKUP($A22,[1]allpupils!$A$1:$R$28,18,FALSE)</f>
        <v>73089</v>
      </c>
    </row>
    <row r="52" spans="1:18">
      <c r="A52" t="s">
        <v>39</v>
      </c>
      <c r="B52">
        <f>VLOOKUP($A23,[1]allpupils!$A$1:$R$28,2,FALSE)</f>
        <v>25803</v>
      </c>
      <c r="C52">
        <f>VLOOKUP($A23,[1]allpupils!$A$1:$R$28,3,FALSE)</f>
        <v>25336</v>
      </c>
      <c r="D52">
        <f>VLOOKUP($A23,[1]allpupils!$A$1:$R$28,4,FALSE)</f>
        <v>24949</v>
      </c>
      <c r="E52">
        <f>VLOOKUP($A23,[1]allpupils!$A$1:$R$28,5,FALSE)</f>
        <v>24530</v>
      </c>
      <c r="F52">
        <f>VLOOKUP($A23,[1]allpupils!$A$1:$R$28,6,FALSE)</f>
        <v>23955</v>
      </c>
      <c r="G52">
        <f>VLOOKUP($A23,[1]allpupils!$A$1:$R$28,7,FALSE)</f>
        <v>23467</v>
      </c>
      <c r="H52">
        <f>VLOOKUP($A23,[1]allpupils!$A$1:$R$28,8,FALSE)</f>
        <v>23218</v>
      </c>
      <c r="I52">
        <f>VLOOKUP($A23,[1]allpupils!$A$1:$R$28,9,FALSE)</f>
        <v>23000</v>
      </c>
      <c r="J52">
        <f>VLOOKUP($A23,[1]allpupils!$A$1:$R$28,10,FALSE)</f>
        <v>22715</v>
      </c>
      <c r="K52">
        <f>VLOOKUP($A23,[1]allpupils!$A$1:$R$28,11,FALSE)</f>
        <v>22644</v>
      </c>
      <c r="L52">
        <f>VLOOKUP($A23,[1]allpupils!$A$1:$R$28,12,FALSE)</f>
        <v>22571</v>
      </c>
      <c r="M52">
        <f>VLOOKUP($A23,[1]allpupils!$A$1:$R$28,13,FALSE)</f>
        <v>22446</v>
      </c>
      <c r="N52">
        <f>VLOOKUP($A23,[1]allpupils!$A$1:$R$28,14,FALSE)</f>
        <v>22522</v>
      </c>
      <c r="O52">
        <f>VLOOKUP($A23,[1]allpupils!$A$1:$R$28,15,FALSE)</f>
        <v>22719</v>
      </c>
      <c r="P52">
        <f>VLOOKUP($A23,[1]allpupils!$A$1:$R$28,16,FALSE)</f>
        <v>22733</v>
      </c>
      <c r="Q52">
        <f>VLOOKUP($A23,[1]allpupils!$A$1:$R$28,17,FALSE)</f>
        <v>22815</v>
      </c>
      <c r="R52">
        <f>VLOOKUP($A23,[1]allpupils!$A$1:$R$28,18,FALSE)</f>
        <v>22694</v>
      </c>
    </row>
    <row r="53" spans="1:18">
      <c r="A53" t="s">
        <v>40</v>
      </c>
      <c r="B53">
        <f>VLOOKUP($A24,[1]allpupils!$A$1:$R$28,2,FALSE)</f>
        <v>9711</v>
      </c>
      <c r="C53">
        <f>VLOOKUP($A24,[1]allpupils!$A$1:$R$28,3,FALSE)</f>
        <v>9566</v>
      </c>
      <c r="D53">
        <f>VLOOKUP($A24,[1]allpupils!$A$1:$R$28,4,FALSE)</f>
        <v>9410</v>
      </c>
      <c r="E53">
        <f>VLOOKUP($A24,[1]allpupils!$A$1:$R$28,5,FALSE)</f>
        <v>9143</v>
      </c>
      <c r="F53">
        <f>VLOOKUP($A24,[1]allpupils!$A$1:$R$28,6,FALSE)</f>
        <v>8849</v>
      </c>
      <c r="G53">
        <f>VLOOKUP($A24,[1]allpupils!$A$1:$R$28,7,FALSE)</f>
        <v>8525</v>
      </c>
      <c r="H53">
        <f>VLOOKUP($A24,[1]allpupils!$A$1:$R$28,8,FALSE)</f>
        <v>8312</v>
      </c>
      <c r="I53">
        <f>VLOOKUP($A24,[1]allpupils!$A$1:$R$28,9,FALSE)</f>
        <v>8039</v>
      </c>
      <c r="J53">
        <f>VLOOKUP($A24,[1]allpupils!$A$1:$R$28,10,FALSE)</f>
        <v>7956</v>
      </c>
      <c r="K53">
        <f>VLOOKUP($A24,[1]allpupils!$A$1:$R$28,11,FALSE)</f>
        <v>7786</v>
      </c>
      <c r="L53">
        <f>VLOOKUP($A24,[1]allpupils!$A$1:$R$28,12,FALSE)</f>
        <v>7720</v>
      </c>
      <c r="M53">
        <f>VLOOKUP($A24,[1]allpupils!$A$1:$R$28,13,FALSE)</f>
        <v>7597</v>
      </c>
      <c r="N53">
        <f>VLOOKUP($A24,[1]allpupils!$A$1:$R$28,14,FALSE)</f>
        <v>7551</v>
      </c>
      <c r="O53">
        <f>VLOOKUP($A24,[1]allpupils!$A$1:$R$28,15,FALSE)</f>
        <v>7477</v>
      </c>
      <c r="P53">
        <f>VLOOKUP($A24,[1]allpupils!$A$1:$R$28,16,FALSE)</f>
        <v>7531</v>
      </c>
      <c r="Q53">
        <f>VLOOKUP($A24,[1]allpupils!$A$1:$R$28,17,FALSE)</f>
        <v>7607</v>
      </c>
      <c r="R53">
        <f>VLOOKUP($A24,[1]allpupils!$A$1:$R$28,18,FALSE)</f>
        <v>7674</v>
      </c>
    </row>
    <row r="54" spans="1:18">
      <c r="A54" t="s">
        <v>41</v>
      </c>
      <c r="B54">
        <f>VLOOKUP($A25,[1]allpupils!$A$1:$R$28,2,FALSE)</f>
        <v>14388</v>
      </c>
      <c r="C54">
        <f>VLOOKUP($A25,[1]allpupils!$A$1:$R$28,3,FALSE)</f>
        <v>14171</v>
      </c>
      <c r="D54">
        <f>VLOOKUP($A25,[1]allpupils!$A$1:$R$28,4,FALSE)</f>
        <v>13767</v>
      </c>
      <c r="E54">
        <f>VLOOKUP($A25,[1]allpupils!$A$1:$R$28,5,FALSE)</f>
        <v>13546</v>
      </c>
      <c r="F54">
        <f>VLOOKUP($A25,[1]allpupils!$A$1:$R$28,6,FALSE)</f>
        <v>13290</v>
      </c>
      <c r="G54">
        <f>VLOOKUP($A25,[1]allpupils!$A$1:$R$28,7,FALSE)</f>
        <v>12987</v>
      </c>
      <c r="H54">
        <f>VLOOKUP($A25,[1]allpupils!$A$1:$R$28,8,FALSE)</f>
        <v>12686</v>
      </c>
      <c r="I54">
        <f>VLOOKUP($A25,[1]allpupils!$A$1:$R$28,9,FALSE)</f>
        <v>12560</v>
      </c>
      <c r="J54">
        <f>VLOOKUP($A25,[1]allpupils!$A$1:$R$28,10,FALSE)</f>
        <v>12426</v>
      </c>
      <c r="K54">
        <f>VLOOKUP($A25,[1]allpupils!$A$1:$R$28,11,FALSE)</f>
        <v>12239</v>
      </c>
      <c r="L54">
        <f>VLOOKUP($A25,[1]allpupils!$A$1:$R$28,12,FALSE)</f>
        <v>11975</v>
      </c>
      <c r="M54">
        <f>VLOOKUP($A25,[1]allpupils!$A$1:$R$28,13,FALSE)</f>
        <v>11858</v>
      </c>
      <c r="N54">
        <f>VLOOKUP($A25,[1]allpupils!$A$1:$R$28,14,FALSE)</f>
        <v>11845</v>
      </c>
      <c r="O54">
        <f>VLOOKUP($A25,[1]allpupils!$A$1:$R$28,15,FALSE)</f>
        <v>11959</v>
      </c>
      <c r="P54">
        <f>VLOOKUP($A25,[1]allpupils!$A$1:$R$28,16,FALSE)</f>
        <v>12063</v>
      </c>
      <c r="Q54">
        <f>VLOOKUP($A25,[1]allpupils!$A$1:$R$28,17,FALSE)</f>
        <v>12192</v>
      </c>
      <c r="R54">
        <f>VLOOKUP($A25,[1]allpupils!$A$1:$R$28,18,FALSE)</f>
        <v>12283</v>
      </c>
    </row>
    <row r="55" spans="1:18">
      <c r="A55" t="s">
        <v>42</v>
      </c>
      <c r="B55">
        <f>VLOOKUP($A26,[1]allpupils!$A$1:$R$28,2,FALSE)</f>
        <v>10874</v>
      </c>
      <c r="C55">
        <f>VLOOKUP($A26,[1]allpupils!$A$1:$R$28,3,FALSE)</f>
        <v>10775</v>
      </c>
      <c r="D55">
        <f>VLOOKUP($A26,[1]allpupils!$A$1:$R$28,4,FALSE)</f>
        <v>10628</v>
      </c>
      <c r="E55">
        <f>VLOOKUP($A26,[1]allpupils!$A$1:$R$28,5,FALSE)</f>
        <v>10307</v>
      </c>
      <c r="F55">
        <f>VLOOKUP($A26,[1]allpupils!$A$1:$R$28,6,FALSE)</f>
        <v>10062</v>
      </c>
      <c r="G55">
        <f>VLOOKUP($A26,[1]allpupils!$A$1:$R$28,7,FALSE)</f>
        <v>9848</v>
      </c>
      <c r="H55">
        <f>VLOOKUP($A26,[1]allpupils!$A$1:$R$28,8,FALSE)</f>
        <v>9661</v>
      </c>
      <c r="I55">
        <f>VLOOKUP($A26,[1]allpupils!$A$1:$R$28,9,FALSE)</f>
        <v>9507</v>
      </c>
      <c r="J55">
        <f>VLOOKUP($A26,[1]allpupils!$A$1:$R$28,10,FALSE)</f>
        <v>9392</v>
      </c>
      <c r="K55">
        <f>VLOOKUP($A26,[1]allpupils!$A$1:$R$28,11,FALSE)</f>
        <v>9277</v>
      </c>
      <c r="L55">
        <f>VLOOKUP($A26,[1]allpupils!$A$1:$R$28,12,FALSE)</f>
        <v>9189</v>
      </c>
      <c r="M55">
        <f>VLOOKUP($A26,[1]allpupils!$A$1:$R$28,13,FALSE)</f>
        <v>9289</v>
      </c>
      <c r="N55">
        <f>VLOOKUP($A26,[1]allpupils!$A$1:$R$28,14,FALSE)</f>
        <v>9330</v>
      </c>
      <c r="O55">
        <f>VLOOKUP($A26,[1]allpupils!$A$1:$R$28,15,FALSE)</f>
        <v>9358</v>
      </c>
      <c r="P55">
        <f>VLOOKUP($A26,[1]allpupils!$A$1:$R$28,16,FALSE)</f>
        <v>9431</v>
      </c>
      <c r="Q55">
        <f>VLOOKUP($A26,[1]allpupils!$A$1:$R$28,17,FALSE)</f>
        <v>9366</v>
      </c>
      <c r="R55">
        <f>VLOOKUP($A26,[1]allpupils!$A$1:$R$28,18,FALSE)</f>
        <v>9361</v>
      </c>
    </row>
    <row r="56" spans="1:18">
      <c r="A56" t="s">
        <v>43</v>
      </c>
      <c r="B56">
        <f>VLOOKUP($A27,[1]allpupils!$A$1:$R$28,2,FALSE)</f>
        <v>20413</v>
      </c>
      <c r="C56">
        <f>VLOOKUP($A27,[1]allpupils!$A$1:$R$28,3,FALSE)</f>
        <v>20193</v>
      </c>
      <c r="D56">
        <f>VLOOKUP($A27,[1]allpupils!$A$1:$R$28,4,FALSE)</f>
        <v>20005</v>
      </c>
      <c r="E56">
        <f>VLOOKUP($A27,[1]allpupils!$A$1:$R$28,5,FALSE)</f>
        <v>19660</v>
      </c>
      <c r="F56">
        <f>VLOOKUP($A27,[1]allpupils!$A$1:$R$28,6,FALSE)</f>
        <v>19261</v>
      </c>
      <c r="G56">
        <f>VLOOKUP($A27,[1]allpupils!$A$1:$R$28,7,FALSE)</f>
        <v>19020</v>
      </c>
      <c r="H56">
        <f>VLOOKUP($A27,[1]allpupils!$A$1:$R$28,8,FALSE)</f>
        <v>18796</v>
      </c>
      <c r="I56">
        <f>VLOOKUP($A27,[1]allpupils!$A$1:$R$28,9,FALSE)</f>
        <v>18647</v>
      </c>
      <c r="J56">
        <f>VLOOKUP($A27,[1]allpupils!$A$1:$R$28,10,FALSE)</f>
        <v>18558</v>
      </c>
      <c r="K56">
        <f>VLOOKUP($A27,[1]allpupils!$A$1:$R$28,11,FALSE)</f>
        <v>18721</v>
      </c>
      <c r="L56">
        <f>VLOOKUP($A27,[1]allpupils!$A$1:$R$28,12,FALSE)</f>
        <v>18950</v>
      </c>
      <c r="M56">
        <f>VLOOKUP($A27,[1]allpupils!$A$1:$R$28,13,FALSE)</f>
        <v>19052</v>
      </c>
      <c r="N56">
        <f>VLOOKUP($A27,[1]allpupils!$A$1:$R$28,14,FALSE)</f>
        <v>19394</v>
      </c>
      <c r="O56">
        <f>VLOOKUP($A27,[1]allpupils!$A$1:$R$28,15,FALSE)</f>
        <v>19721</v>
      </c>
      <c r="P56">
        <f>VLOOKUP($A27,[1]allpupils!$A$1:$R$28,16,FALSE)</f>
        <v>20213</v>
      </c>
      <c r="Q56">
        <f>VLOOKUP($A27,[1]allpupils!$A$1:$R$28,17,FALSE)</f>
        <v>20718</v>
      </c>
      <c r="R56">
        <f>VLOOKUP($A27,[1]allpupils!$A$1:$R$28,18,FALSE)</f>
        <v>21077</v>
      </c>
    </row>
    <row r="57" spans="1:18">
      <c r="A57" t="s">
        <v>44</v>
      </c>
      <c r="B57">
        <f>VLOOKUP($A28,[1]allpupils!$A$1:$R$28,2,FALSE)</f>
        <v>404809</v>
      </c>
      <c r="C57">
        <f>VLOOKUP($A28,[1]allpupils!$A$1:$R$28,3,FALSE)</f>
        <v>400078</v>
      </c>
      <c r="D57">
        <f>VLOOKUP($A28,[1]allpupils!$A$1:$R$28,4,FALSE)</f>
        <v>394297</v>
      </c>
      <c r="E57">
        <f>VLOOKUP($A28,[1]allpupils!$A$1:$R$28,5,FALSE)</f>
        <v>388299</v>
      </c>
      <c r="F57">
        <f>VLOOKUP($A28,[1]allpupils!$A$1:$R$28,6,FALSE)</f>
        <v>380474</v>
      </c>
      <c r="G57">
        <f>VLOOKUP($A28,[1]allpupils!$A$1:$R$28,7,FALSE)</f>
        <v>373814</v>
      </c>
      <c r="H57">
        <f>VLOOKUP($A28,[1]allpupils!$A$1:$R$28,8,FALSE)</f>
        <v>369082</v>
      </c>
      <c r="I57">
        <f>VLOOKUP($A28,[1]allpupils!$A$1:$R$28,9,FALSE)</f>
        <v>365732</v>
      </c>
      <c r="J57">
        <f>VLOOKUP($A28,[1]allpupils!$A$1:$R$28,10,FALSE)</f>
        <v>363765</v>
      </c>
      <c r="K57">
        <f>VLOOKUP($A28,[1]allpupils!$A$1:$R$28,11,FALSE)</f>
        <v>362904</v>
      </c>
      <c r="L57">
        <f>VLOOKUP($A28,[1]allpupils!$A$1:$R$28,12,FALSE)</f>
        <v>362661</v>
      </c>
      <c r="M57">
        <f>VLOOKUP($A28,[1]allpupils!$A$1:$R$28,13,FALSE)</f>
        <v>363000</v>
      </c>
      <c r="N57">
        <f>VLOOKUP($A28,[1]allpupils!$A$1:$R$28,14,FALSE)</f>
        <v>364963</v>
      </c>
      <c r="O57">
        <f>VLOOKUP($A28,[1]allpupils!$A$1:$R$28,15,FALSE)</f>
        <v>368649</v>
      </c>
      <c r="P57">
        <f>VLOOKUP($A28,[1]allpupils!$A$1:$R$28,16,FALSE)</f>
        <v>372445</v>
      </c>
      <c r="Q57">
        <f>VLOOKUP($A28,[1]allpupils!$A$1:$R$28,17,FALSE)</f>
        <v>375894</v>
      </c>
      <c r="R57">
        <f>VLOOKUP($A28,[1]allpupils!$A$1:$R$28,18,FALSE)</f>
        <v>377812</v>
      </c>
    </row>
    <row r="59" spans="1:18">
      <c r="B59">
        <v>2004</v>
      </c>
      <c r="C59">
        <v>2005</v>
      </c>
      <c r="D59">
        <v>2006</v>
      </c>
      <c r="E59">
        <v>2007</v>
      </c>
      <c r="F59">
        <v>2008</v>
      </c>
      <c r="G59">
        <v>2009</v>
      </c>
      <c r="H59">
        <v>2010</v>
      </c>
      <c r="I59">
        <v>2011</v>
      </c>
      <c r="J59">
        <v>2012</v>
      </c>
      <c r="K59">
        <v>2013</v>
      </c>
      <c r="L59">
        <v>2014</v>
      </c>
      <c r="M59">
        <v>2015</v>
      </c>
      <c r="N59">
        <v>2016</v>
      </c>
      <c r="O59">
        <v>2017</v>
      </c>
      <c r="P59">
        <v>2018</v>
      </c>
      <c r="Q59">
        <v>2019</v>
      </c>
      <c r="R59">
        <v>2020</v>
      </c>
    </row>
    <row r="60" spans="1:18">
      <c r="A60" t="s">
        <v>18</v>
      </c>
      <c r="B60">
        <f>100*(B2/B31)</f>
        <v>14.861195269193653</v>
      </c>
      <c r="C60">
        <f t="shared" ref="C60:R60" si="0">100*(C2/C31)</f>
        <v>14.220904843253274</v>
      </c>
      <c r="D60">
        <f t="shared" si="0"/>
        <v>13.774819235624927</v>
      </c>
      <c r="E60">
        <f t="shared" si="0"/>
        <v>13.67271966332628</v>
      </c>
      <c r="F60">
        <f t="shared" si="0"/>
        <v>13.521123413961888</v>
      </c>
      <c r="G60">
        <f t="shared" si="0"/>
        <v>14.758334546513321</v>
      </c>
      <c r="H60">
        <f t="shared" si="0"/>
        <v>16.145074166166509</v>
      </c>
      <c r="I60">
        <f t="shared" si="0"/>
        <v>16.951776932700767</v>
      </c>
      <c r="J60">
        <f t="shared" si="0"/>
        <v>16.738913801694071</v>
      </c>
      <c r="K60">
        <f t="shared" si="0"/>
        <v>16.681025333682935</v>
      </c>
      <c r="L60">
        <f t="shared" si="0"/>
        <v>16.448125719433463</v>
      </c>
      <c r="M60">
        <f t="shared" si="0"/>
        <v>16.149045063038322</v>
      </c>
      <c r="N60">
        <f t="shared" si="0"/>
        <v>15.924723559336792</v>
      </c>
      <c r="O60">
        <f t="shared" si="0"/>
        <v>15.491286614757138</v>
      </c>
      <c r="P60">
        <f t="shared" si="0"/>
        <v>15.424120306664047</v>
      </c>
      <c r="Q60">
        <f t="shared" si="0"/>
        <v>16.58951369262255</v>
      </c>
      <c r="R60">
        <f t="shared" si="0"/>
        <v>18.172988198727598</v>
      </c>
    </row>
    <row r="61" spans="1:18">
      <c r="A61" t="s">
        <v>19</v>
      </c>
      <c r="B61">
        <f t="shared" ref="B61:Q86" si="1">100*(B3/B32)</f>
        <v>19.831415878801685</v>
      </c>
      <c r="C61">
        <f t="shared" si="1"/>
        <v>18.593081106097419</v>
      </c>
      <c r="D61">
        <f t="shared" si="1"/>
        <v>17.316581723361384</v>
      </c>
      <c r="E61">
        <f t="shared" si="1"/>
        <v>16.4411943936624</v>
      </c>
      <c r="F61">
        <f t="shared" si="1"/>
        <v>16.087499999999999</v>
      </c>
      <c r="G61">
        <f t="shared" si="1"/>
        <v>17.747920665387078</v>
      </c>
      <c r="H61">
        <f t="shared" si="1"/>
        <v>18.046654703922073</v>
      </c>
      <c r="I61">
        <f t="shared" si="1"/>
        <v>18.750820102348772</v>
      </c>
      <c r="J61">
        <f t="shared" si="1"/>
        <v>17.968439199045218</v>
      </c>
      <c r="K61">
        <f t="shared" si="1"/>
        <v>20.46814736002128</v>
      </c>
      <c r="L61">
        <f t="shared" si="1"/>
        <v>18.535346786048375</v>
      </c>
      <c r="M61">
        <f t="shared" si="1"/>
        <v>17.400558733537316</v>
      </c>
      <c r="N61">
        <f t="shared" si="1"/>
        <v>17.010309278350515</v>
      </c>
      <c r="O61">
        <f t="shared" si="1"/>
        <v>15.89870774050385</v>
      </c>
      <c r="P61">
        <f t="shared" si="1"/>
        <v>15.352804342207287</v>
      </c>
      <c r="Q61">
        <f t="shared" si="1"/>
        <v>15.518565941101153</v>
      </c>
      <c r="R61">
        <f t="shared" ref="R61" si="2">100*(R3/R32)</f>
        <v>17.298397354362756</v>
      </c>
    </row>
    <row r="62" spans="1:18">
      <c r="A62" t="s">
        <v>20</v>
      </c>
      <c r="B62">
        <f t="shared" si="1"/>
        <v>13.970018092530371</v>
      </c>
      <c r="C62">
        <f t="shared" si="1"/>
        <v>13.025620966164677</v>
      </c>
      <c r="D62">
        <f t="shared" si="1"/>
        <v>13.306240167802832</v>
      </c>
      <c r="E62">
        <f t="shared" si="1"/>
        <v>12.882500993509074</v>
      </c>
      <c r="F62">
        <f t="shared" si="1"/>
        <v>12.560876623376624</v>
      </c>
      <c r="G62">
        <f t="shared" si="1"/>
        <v>12.565698478561549</v>
      </c>
      <c r="H62">
        <f t="shared" si="1"/>
        <v>13.20067264573991</v>
      </c>
      <c r="I62">
        <f t="shared" si="1"/>
        <v>14.246206211884841</v>
      </c>
      <c r="J62">
        <f t="shared" si="1"/>
        <v>13.609172482552342</v>
      </c>
      <c r="K62">
        <f t="shared" si="1"/>
        <v>13.687968582649054</v>
      </c>
      <c r="L62">
        <f t="shared" si="1"/>
        <v>12.8768115942029</v>
      </c>
      <c r="M62">
        <f t="shared" si="1"/>
        <v>13.25134623781109</v>
      </c>
      <c r="N62">
        <f t="shared" si="1"/>
        <v>12.980663991244072</v>
      </c>
      <c r="O62">
        <f t="shared" si="1"/>
        <v>12.424528988142868</v>
      </c>
      <c r="P62">
        <f t="shared" si="1"/>
        <v>12.207418077061577</v>
      </c>
      <c r="Q62">
        <f t="shared" si="1"/>
        <v>12.033462033462033</v>
      </c>
      <c r="R62">
        <f t="shared" ref="R62" si="3">100*(R4/R33)</f>
        <v>12.753829711435696</v>
      </c>
    </row>
    <row r="63" spans="1:18">
      <c r="A63" t="s">
        <v>21</v>
      </c>
      <c r="B63">
        <f t="shared" si="1"/>
        <v>15.993324525415478</v>
      </c>
      <c r="C63">
        <f t="shared" si="1"/>
        <v>15.226424396084232</v>
      </c>
      <c r="D63">
        <f t="shared" si="1"/>
        <v>14.582586886420637</v>
      </c>
      <c r="E63">
        <f t="shared" si="1"/>
        <v>14.867243655566964</v>
      </c>
      <c r="F63">
        <f t="shared" si="1"/>
        <v>14.611906556141674</v>
      </c>
      <c r="G63">
        <f t="shared" si="1"/>
        <v>16.0265821806661</v>
      </c>
      <c r="H63">
        <f t="shared" si="1"/>
        <v>18.076923076923077</v>
      </c>
      <c r="I63">
        <f t="shared" si="1"/>
        <v>17.969186557036799</v>
      </c>
      <c r="J63">
        <f t="shared" si="1"/>
        <v>17.812050503436154</v>
      </c>
      <c r="K63">
        <f t="shared" si="1"/>
        <v>18.294934574937784</v>
      </c>
      <c r="L63">
        <f t="shared" si="1"/>
        <v>18.079922027290447</v>
      </c>
      <c r="M63">
        <f t="shared" si="1"/>
        <v>17.106230097166652</v>
      </c>
      <c r="N63">
        <f t="shared" si="1"/>
        <v>16.182068518668501</v>
      </c>
      <c r="O63">
        <f t="shared" si="1"/>
        <v>16.807063016361575</v>
      </c>
      <c r="P63">
        <f t="shared" si="1"/>
        <v>15.897353131052292</v>
      </c>
      <c r="Q63">
        <f t="shared" si="1"/>
        <v>17.130295763389288</v>
      </c>
      <c r="R63">
        <f t="shared" ref="R63" si="4">100*(R5/R34)</f>
        <v>16.972843450479232</v>
      </c>
    </row>
    <row r="64" spans="1:18">
      <c r="A64" t="s">
        <v>22</v>
      </c>
      <c r="B64">
        <f t="shared" si="1"/>
        <v>14.385403794431925</v>
      </c>
      <c r="C64">
        <f t="shared" si="1"/>
        <v>12.924774905605577</v>
      </c>
      <c r="D64">
        <f t="shared" si="1"/>
        <v>13.250609350764458</v>
      </c>
      <c r="E64">
        <f t="shared" si="1"/>
        <v>13.764461584099674</v>
      </c>
      <c r="F64">
        <f t="shared" si="1"/>
        <v>14.694497153700189</v>
      </c>
      <c r="G64">
        <f t="shared" si="1"/>
        <v>15.98025605429585</v>
      </c>
      <c r="H64">
        <f t="shared" si="1"/>
        <v>17.821937099045531</v>
      </c>
      <c r="I64">
        <f t="shared" si="1"/>
        <v>18.928571428571427</v>
      </c>
      <c r="J64">
        <f t="shared" si="1"/>
        <v>18.723232323232324</v>
      </c>
      <c r="K64">
        <f t="shared" si="1"/>
        <v>19.062728825970222</v>
      </c>
      <c r="L64">
        <f t="shared" si="1"/>
        <v>19.376572773764103</v>
      </c>
      <c r="M64">
        <f t="shared" si="1"/>
        <v>18.952820263818079</v>
      </c>
      <c r="N64">
        <f t="shared" si="1"/>
        <v>19.113954806835668</v>
      </c>
      <c r="O64">
        <f t="shared" si="1"/>
        <v>18.063896228681241</v>
      </c>
      <c r="P64">
        <f t="shared" si="1"/>
        <v>17.591556053094514</v>
      </c>
      <c r="Q64">
        <f t="shared" si="1"/>
        <v>19.329388560157788</v>
      </c>
      <c r="R64">
        <f t="shared" ref="R64" si="5">100*(R6/R35)</f>
        <v>21.649484536082475</v>
      </c>
    </row>
    <row r="65" spans="1:18">
      <c r="A65" t="s">
        <v>23</v>
      </c>
      <c r="B65">
        <f t="shared" si="1"/>
        <v>12.676601509580026</v>
      </c>
      <c r="C65">
        <f t="shared" si="1"/>
        <v>12.48284650068614</v>
      </c>
      <c r="D65">
        <f t="shared" si="1"/>
        <v>11.825809029165002</v>
      </c>
      <c r="E65">
        <f t="shared" si="1"/>
        <v>11.474663699807829</v>
      </c>
      <c r="F65">
        <f t="shared" si="1"/>
        <v>10.754960061839732</v>
      </c>
      <c r="G65">
        <f t="shared" si="1"/>
        <v>11.449214217909503</v>
      </c>
      <c r="H65">
        <f t="shared" si="1"/>
        <v>12.815894039735099</v>
      </c>
      <c r="I65">
        <f t="shared" si="1"/>
        <v>14.69219660908167</v>
      </c>
      <c r="J65">
        <f t="shared" si="1"/>
        <v>15.029182879377432</v>
      </c>
      <c r="K65">
        <f t="shared" si="1"/>
        <v>13.535747145099315</v>
      </c>
      <c r="L65">
        <f t="shared" si="1"/>
        <v>13.904844478161916</v>
      </c>
      <c r="M65">
        <f t="shared" si="1"/>
        <v>14.865520401013313</v>
      </c>
      <c r="N65">
        <f t="shared" si="1"/>
        <v>14.985776394181741</v>
      </c>
      <c r="O65">
        <f t="shared" si="1"/>
        <v>13.809473010454449</v>
      </c>
      <c r="P65">
        <f t="shared" si="1"/>
        <v>15.104139064073349</v>
      </c>
      <c r="Q65">
        <f t="shared" si="1"/>
        <v>16.984813330520986</v>
      </c>
      <c r="R65">
        <f t="shared" ref="R65" si="6">100*(R7/R36)</f>
        <v>19.448674192701496</v>
      </c>
    </row>
    <row r="66" spans="1:18">
      <c r="A66" t="s">
        <v>24</v>
      </c>
      <c r="B66">
        <f t="shared" si="1"/>
        <v>15.208320358722052</v>
      </c>
      <c r="C66">
        <f t="shared" si="1"/>
        <v>15.442185356118248</v>
      </c>
      <c r="D66">
        <f t="shared" si="1"/>
        <v>14.536088950310949</v>
      </c>
      <c r="E66">
        <f t="shared" si="1"/>
        <v>14.630601023826076</v>
      </c>
      <c r="F66">
        <f t="shared" si="1"/>
        <v>14.641524005663534</v>
      </c>
      <c r="G66">
        <f t="shared" si="1"/>
        <v>17.299136351740383</v>
      </c>
      <c r="H66">
        <f t="shared" si="1"/>
        <v>19.04416611733685</v>
      </c>
      <c r="I66">
        <f t="shared" si="1"/>
        <v>18.864444737188776</v>
      </c>
      <c r="J66">
        <f t="shared" si="1"/>
        <v>18.589911134343961</v>
      </c>
      <c r="K66">
        <f t="shared" si="1"/>
        <v>18.126710989440749</v>
      </c>
      <c r="L66">
        <f t="shared" si="1"/>
        <v>18.018770892260221</v>
      </c>
      <c r="M66">
        <f t="shared" si="1"/>
        <v>16.649675035045242</v>
      </c>
      <c r="N66">
        <f t="shared" si="1"/>
        <v>16.372381494842099</v>
      </c>
      <c r="O66">
        <f t="shared" si="1"/>
        <v>16.88548275645455</v>
      </c>
      <c r="P66">
        <f t="shared" si="1"/>
        <v>16.566679165104361</v>
      </c>
      <c r="Q66">
        <f t="shared" si="1"/>
        <v>18.020194511552994</v>
      </c>
      <c r="R66">
        <f t="shared" ref="R66" si="7">100*(R8/R37)</f>
        <v>19.983848925332339</v>
      </c>
    </row>
    <row r="67" spans="1:18">
      <c r="A67" t="s">
        <v>25</v>
      </c>
      <c r="B67">
        <f t="shared" si="1"/>
        <v>18.115694067893273</v>
      </c>
      <c r="C67">
        <f t="shared" si="1"/>
        <v>17.475538854225753</v>
      </c>
      <c r="D67">
        <f t="shared" si="1"/>
        <v>16.472866479590465</v>
      </c>
      <c r="E67">
        <f t="shared" si="1"/>
        <v>16.492341834321682</v>
      </c>
      <c r="F67">
        <f t="shared" si="1"/>
        <v>16.002184598580012</v>
      </c>
      <c r="G67">
        <f t="shared" si="1"/>
        <v>16.277051376389124</v>
      </c>
      <c r="H67">
        <f t="shared" si="1"/>
        <v>17.366512633583039</v>
      </c>
      <c r="I67">
        <f t="shared" si="1"/>
        <v>18.360715977990736</v>
      </c>
      <c r="J67">
        <f t="shared" si="1"/>
        <v>17.843070486938757</v>
      </c>
      <c r="K67">
        <f t="shared" si="1"/>
        <v>17.690809625867317</v>
      </c>
      <c r="L67">
        <f t="shared" si="1"/>
        <v>17.477185752134236</v>
      </c>
      <c r="M67">
        <f t="shared" si="1"/>
        <v>17.54016173037714</v>
      </c>
      <c r="N67">
        <f t="shared" si="1"/>
        <v>17.324994837605828</v>
      </c>
      <c r="O67">
        <f t="shared" si="1"/>
        <v>17.219758970252165</v>
      </c>
      <c r="P67">
        <f t="shared" si="1"/>
        <v>16.816505859696321</v>
      </c>
      <c r="Q67">
        <f t="shared" si="1"/>
        <v>17.83220487532385</v>
      </c>
      <c r="R67">
        <f t="shared" ref="R67" si="8">100*(R9/R38)</f>
        <v>18.936889845491585</v>
      </c>
    </row>
    <row r="68" spans="1:18">
      <c r="A68" t="s">
        <v>26</v>
      </c>
      <c r="B68">
        <f t="shared" si="1"/>
        <v>10.105432966526473</v>
      </c>
      <c r="C68">
        <f t="shared" si="1"/>
        <v>9.9849502199583231</v>
      </c>
      <c r="D68">
        <f t="shared" si="1"/>
        <v>9.5558546433378204</v>
      </c>
      <c r="E68">
        <f t="shared" si="1"/>
        <v>9.7283188990390315</v>
      </c>
      <c r="F68">
        <f t="shared" si="1"/>
        <v>9.5307296397214643</v>
      </c>
      <c r="G68">
        <f t="shared" si="1"/>
        <v>9.8343364149655645</v>
      </c>
      <c r="H68">
        <f t="shared" si="1"/>
        <v>10.870802504268639</v>
      </c>
      <c r="I68">
        <f t="shared" si="1"/>
        <v>10.970736109320613</v>
      </c>
      <c r="J68">
        <f t="shared" si="1"/>
        <v>11.114042609326562</v>
      </c>
      <c r="K68">
        <f t="shared" si="1"/>
        <v>10.602634029533059</v>
      </c>
      <c r="L68">
        <f t="shared" si="1"/>
        <v>10.831982712047541</v>
      </c>
      <c r="M68">
        <f t="shared" si="1"/>
        <v>10.90498357064622</v>
      </c>
      <c r="N68">
        <f t="shared" si="1"/>
        <v>10.713788785306804</v>
      </c>
      <c r="O68">
        <f t="shared" si="1"/>
        <v>11.086381972457922</v>
      </c>
      <c r="P68">
        <f t="shared" si="1"/>
        <v>11.156909319547296</v>
      </c>
      <c r="Q68">
        <f t="shared" si="1"/>
        <v>11.185635436316636</v>
      </c>
      <c r="R68">
        <f t="shared" ref="R68" si="9">100*(R10/R39)</f>
        <v>13.410122164048865</v>
      </c>
    </row>
    <row r="69" spans="1:18">
      <c r="A69" t="s">
        <v>27</v>
      </c>
      <c r="B69">
        <f t="shared" si="1"/>
        <v>12.701334560515418</v>
      </c>
      <c r="C69">
        <f t="shared" si="1"/>
        <v>11.573426573426573</v>
      </c>
      <c r="D69">
        <f t="shared" si="1"/>
        <v>11.434362704185048</v>
      </c>
      <c r="E69">
        <f t="shared" si="1"/>
        <v>11.568154402895054</v>
      </c>
      <c r="F69">
        <f t="shared" si="1"/>
        <v>11.705023509032419</v>
      </c>
      <c r="G69">
        <f t="shared" si="1"/>
        <v>12.189023627953494</v>
      </c>
      <c r="H69">
        <f t="shared" si="1"/>
        <v>12.392295995945261</v>
      </c>
      <c r="I69">
        <f t="shared" si="1"/>
        <v>13.177993527508091</v>
      </c>
      <c r="J69">
        <f t="shared" si="1"/>
        <v>12.338177014531043</v>
      </c>
      <c r="K69">
        <f t="shared" si="1"/>
        <v>12.099125364431487</v>
      </c>
      <c r="L69">
        <f t="shared" si="1"/>
        <v>11.778846153846153</v>
      </c>
      <c r="M69">
        <f t="shared" si="1"/>
        <v>11.933987997817786</v>
      </c>
      <c r="N69">
        <f t="shared" si="1"/>
        <v>11.31154211311542</v>
      </c>
      <c r="O69">
        <f t="shared" si="1"/>
        <v>11.051067279113754</v>
      </c>
      <c r="P69">
        <f t="shared" si="1"/>
        <v>11.423643359426826</v>
      </c>
      <c r="Q69">
        <f t="shared" si="1"/>
        <v>11.153342070773263</v>
      </c>
      <c r="R69">
        <f t="shared" ref="R69" si="10">100*(R11/R40)</f>
        <v>13.828811115480406</v>
      </c>
    </row>
    <row r="70" spans="1:18">
      <c r="A70" t="s">
        <v>28</v>
      </c>
      <c r="B70">
        <f t="shared" si="1"/>
        <v>16.278923144820627</v>
      </c>
      <c r="C70">
        <f t="shared" si="1"/>
        <v>15.527517118944967</v>
      </c>
      <c r="D70">
        <f t="shared" si="1"/>
        <v>15.089743589743589</v>
      </c>
      <c r="E70">
        <f t="shared" si="1"/>
        <v>14.478487614080834</v>
      </c>
      <c r="F70">
        <f t="shared" si="1"/>
        <v>14.166611526500365</v>
      </c>
      <c r="G70">
        <f t="shared" si="1"/>
        <v>14.025833502400758</v>
      </c>
      <c r="H70">
        <f t="shared" si="1"/>
        <v>16.960352422907491</v>
      </c>
      <c r="I70">
        <f t="shared" si="1"/>
        <v>17.962653288740245</v>
      </c>
      <c r="J70">
        <f t="shared" si="1"/>
        <v>17.476000280288698</v>
      </c>
      <c r="K70">
        <f t="shared" si="1"/>
        <v>18.397837222538417</v>
      </c>
      <c r="L70">
        <f t="shared" si="1"/>
        <v>17.921223818714704</v>
      </c>
      <c r="M70">
        <f t="shared" si="1"/>
        <v>16.254980079681275</v>
      </c>
      <c r="N70">
        <f t="shared" si="1"/>
        <v>16.134906759906759</v>
      </c>
      <c r="O70">
        <f t="shared" si="1"/>
        <v>17.19308483478007</v>
      </c>
      <c r="P70">
        <f t="shared" si="1"/>
        <v>15.510292212465812</v>
      </c>
      <c r="Q70">
        <f t="shared" si="1"/>
        <v>16.049026676279741</v>
      </c>
      <c r="R70">
        <f t="shared" ref="R70" si="11">100*(R12/R41)</f>
        <v>16.158208312396813</v>
      </c>
    </row>
    <row r="71" spans="1:18">
      <c r="A71" t="s">
        <v>29</v>
      </c>
      <c r="B71">
        <f t="shared" si="1"/>
        <v>16.981622746185852</v>
      </c>
      <c r="C71">
        <f t="shared" si="1"/>
        <v>16.163254570163517</v>
      </c>
      <c r="D71">
        <f t="shared" si="1"/>
        <v>15.206276445698167</v>
      </c>
      <c r="E71">
        <f t="shared" si="1"/>
        <v>16.019525183048593</v>
      </c>
      <c r="F71">
        <f t="shared" si="1"/>
        <v>15.788533666726201</v>
      </c>
      <c r="G71">
        <f t="shared" si="1"/>
        <v>15.899087980398384</v>
      </c>
      <c r="H71">
        <f t="shared" si="1"/>
        <v>16.172195819683477</v>
      </c>
      <c r="I71">
        <f t="shared" si="1"/>
        <v>17.480336947921998</v>
      </c>
      <c r="J71">
        <f t="shared" si="1"/>
        <v>16.29890598924532</v>
      </c>
      <c r="K71">
        <f t="shared" si="1"/>
        <v>16.011157601115762</v>
      </c>
      <c r="L71">
        <f t="shared" si="1"/>
        <v>16.419372900335947</v>
      </c>
      <c r="M71">
        <f t="shared" si="1"/>
        <v>17.164665363492507</v>
      </c>
      <c r="N71">
        <f t="shared" si="1"/>
        <v>17.260579064587972</v>
      </c>
      <c r="O71">
        <f t="shared" si="1"/>
        <v>16.32671854136931</v>
      </c>
      <c r="P71">
        <f t="shared" si="1"/>
        <v>15.876354657277425</v>
      </c>
      <c r="Q71">
        <f t="shared" si="1"/>
        <v>16.55478955007257</v>
      </c>
      <c r="R71">
        <f t="shared" ref="R71" si="12">100*(R13/R42)</f>
        <v>18.365041348456774</v>
      </c>
    </row>
    <row r="72" spans="1:18">
      <c r="A72" t="s">
        <v>30</v>
      </c>
      <c r="B72">
        <f t="shared" si="1"/>
        <v>23.002073162576071</v>
      </c>
      <c r="C72">
        <f t="shared" si="1"/>
        <v>22.71435338702037</v>
      </c>
      <c r="D72">
        <f t="shared" si="1"/>
        <v>20.566793305267481</v>
      </c>
      <c r="E72">
        <f t="shared" si="1"/>
        <v>20.425295729697854</v>
      </c>
      <c r="F72">
        <f t="shared" si="1"/>
        <v>19.510642811682342</v>
      </c>
      <c r="G72">
        <f t="shared" si="1"/>
        <v>19.441051799698254</v>
      </c>
      <c r="H72">
        <f t="shared" si="1"/>
        <v>20.362481045562856</v>
      </c>
      <c r="I72">
        <f t="shared" si="1"/>
        <v>21.638471634825727</v>
      </c>
      <c r="J72">
        <f t="shared" si="1"/>
        <v>20.993548857382365</v>
      </c>
      <c r="K72">
        <f t="shared" si="1"/>
        <v>20.725049137366234</v>
      </c>
      <c r="L72">
        <f t="shared" si="1"/>
        <v>19.907961010254738</v>
      </c>
      <c r="M72">
        <f t="shared" si="1"/>
        <v>19.762860138090591</v>
      </c>
      <c r="N72">
        <f t="shared" si="1"/>
        <v>19.284714998027049</v>
      </c>
      <c r="O72">
        <f t="shared" si="1"/>
        <v>19.410119321601812</v>
      </c>
      <c r="P72">
        <f t="shared" si="1"/>
        <v>19.270742205269972</v>
      </c>
      <c r="Q72">
        <f t="shared" si="1"/>
        <v>21.202619843924193</v>
      </c>
      <c r="R72">
        <f t="shared" ref="R72" si="13">100*(R14/R43)</f>
        <v>21.738522814618126</v>
      </c>
    </row>
    <row r="73" spans="1:18">
      <c r="A73" t="s">
        <v>31</v>
      </c>
      <c r="B73">
        <f t="shared" si="1"/>
        <v>23.107152213780456</v>
      </c>
      <c r="C73">
        <f t="shared" si="1"/>
        <v>22.034078241944901</v>
      </c>
      <c r="D73">
        <f t="shared" si="1"/>
        <v>21.384698275862068</v>
      </c>
      <c r="E73">
        <f t="shared" si="1"/>
        <v>21.079677312410212</v>
      </c>
      <c r="F73">
        <f t="shared" si="1"/>
        <v>20.248285244600648</v>
      </c>
      <c r="G73">
        <f t="shared" si="1"/>
        <v>21.507374288700497</v>
      </c>
      <c r="H73">
        <f t="shared" si="1"/>
        <v>22.731839943259057</v>
      </c>
      <c r="I73">
        <f t="shared" si="1"/>
        <v>23.649807749186628</v>
      </c>
      <c r="J73">
        <f t="shared" si="1"/>
        <v>23.554310242041254</v>
      </c>
      <c r="K73">
        <f t="shared" si="1"/>
        <v>23.220431081325845</v>
      </c>
      <c r="L73">
        <f t="shared" si="1"/>
        <v>22.927211376235238</v>
      </c>
      <c r="M73">
        <f t="shared" si="1"/>
        <v>23.693861600432875</v>
      </c>
      <c r="N73">
        <f t="shared" si="1"/>
        <v>23.42642767819925</v>
      </c>
      <c r="O73">
        <f t="shared" si="1"/>
        <v>22.634716402053947</v>
      </c>
      <c r="P73">
        <f t="shared" si="1"/>
        <v>22.080270680200677</v>
      </c>
      <c r="Q73">
        <f t="shared" si="1"/>
        <v>23.754633920296573</v>
      </c>
      <c r="R73">
        <f t="shared" ref="R73" si="14">100*(R15/R44)</f>
        <v>24.059417297545309</v>
      </c>
    </row>
    <row r="74" spans="1:18">
      <c r="A74" t="s">
        <v>32</v>
      </c>
      <c r="B74">
        <f t="shared" si="1"/>
        <v>21.875233346331587</v>
      </c>
      <c r="C74">
        <f t="shared" si="1"/>
        <v>21.172589088827916</v>
      </c>
      <c r="D74">
        <f t="shared" si="1"/>
        <v>19.99195666869176</v>
      </c>
      <c r="E74">
        <f t="shared" si="1"/>
        <v>20.121236332687779</v>
      </c>
      <c r="F74">
        <f t="shared" si="1"/>
        <v>19.627667115616358</v>
      </c>
      <c r="G74">
        <f t="shared" si="1"/>
        <v>20.410267444883761</v>
      </c>
      <c r="H74">
        <f t="shared" si="1"/>
        <v>21.403238242097146</v>
      </c>
      <c r="I74">
        <f t="shared" si="1"/>
        <v>22.043172279427161</v>
      </c>
      <c r="J74">
        <f t="shared" si="1"/>
        <v>21.024504573518279</v>
      </c>
      <c r="K74">
        <f t="shared" si="1"/>
        <v>21.740039831579715</v>
      </c>
      <c r="L74">
        <f t="shared" si="1"/>
        <v>21.392476137001683</v>
      </c>
      <c r="M74">
        <f t="shared" si="1"/>
        <v>20.7233556213497</v>
      </c>
      <c r="N74">
        <f t="shared" si="1"/>
        <v>19.978258351377121</v>
      </c>
      <c r="O74">
        <f t="shared" si="1"/>
        <v>19.557273181376029</v>
      </c>
      <c r="P74">
        <f t="shared" si="1"/>
        <v>18.781155776723775</v>
      </c>
      <c r="Q74">
        <f t="shared" si="1"/>
        <v>19.236180390351212</v>
      </c>
      <c r="R74">
        <f t="shared" ref="R74" si="15">100*(R16/R45)</f>
        <v>21.306652463922493</v>
      </c>
    </row>
    <row r="75" spans="1:18">
      <c r="A75" t="s">
        <v>33</v>
      </c>
      <c r="B75">
        <f t="shared" si="1"/>
        <v>19.431025228126678</v>
      </c>
      <c r="C75">
        <f t="shared" si="1"/>
        <v>19.058528336878851</v>
      </c>
      <c r="D75">
        <f t="shared" si="1"/>
        <v>18.149604119373237</v>
      </c>
      <c r="E75">
        <f t="shared" si="1"/>
        <v>17.926686380628244</v>
      </c>
      <c r="F75">
        <f t="shared" si="1"/>
        <v>17.932405566600398</v>
      </c>
      <c r="G75">
        <f t="shared" si="1"/>
        <v>18.634612066486454</v>
      </c>
      <c r="H75">
        <f t="shared" si="1"/>
        <v>20.135275754422477</v>
      </c>
      <c r="I75">
        <f t="shared" si="1"/>
        <v>20.018524950793097</v>
      </c>
      <c r="J75">
        <f t="shared" si="1"/>
        <v>20.417028670721113</v>
      </c>
      <c r="K75">
        <f t="shared" si="1"/>
        <v>21.035356443625474</v>
      </c>
      <c r="L75">
        <f t="shared" si="1"/>
        <v>20.646881520983072</v>
      </c>
      <c r="M75">
        <f t="shared" si="1"/>
        <v>20.003481894150418</v>
      </c>
      <c r="N75">
        <f t="shared" si="1"/>
        <v>18.716177317213585</v>
      </c>
      <c r="O75">
        <f t="shared" si="1"/>
        <v>17.701318544507952</v>
      </c>
      <c r="P75">
        <f t="shared" si="1"/>
        <v>17.973985021679148</v>
      </c>
      <c r="Q75">
        <f t="shared" si="1"/>
        <v>18.787408556861006</v>
      </c>
      <c r="R75">
        <f t="shared" ref="R75" si="16">100*(R17/R46)</f>
        <v>20.681305376699136</v>
      </c>
    </row>
    <row r="76" spans="1:18">
      <c r="A76" t="s">
        <v>34</v>
      </c>
      <c r="B76">
        <f t="shared" si="1"/>
        <v>12.097315436241612</v>
      </c>
      <c r="C76">
        <f t="shared" si="1"/>
        <v>11.879025483057967</v>
      </c>
      <c r="D76">
        <f t="shared" si="1"/>
        <v>11.937089839330167</v>
      </c>
      <c r="E76">
        <f t="shared" si="1"/>
        <v>12.382578992314262</v>
      </c>
      <c r="F76">
        <f t="shared" si="1"/>
        <v>11.910554976248406</v>
      </c>
      <c r="G76">
        <f t="shared" ref="G76:R76" si="17">100*(G18/G47)</f>
        <v>12.653396747108214</v>
      </c>
      <c r="H76">
        <f t="shared" si="17"/>
        <v>13.996185026227945</v>
      </c>
      <c r="I76">
        <f t="shared" si="17"/>
        <v>14.243075453677173</v>
      </c>
      <c r="J76">
        <f t="shared" si="17"/>
        <v>13.668196087901475</v>
      </c>
      <c r="K76">
        <f t="shared" si="17"/>
        <v>14.521292660827545</v>
      </c>
      <c r="L76">
        <f t="shared" si="17"/>
        <v>14.415992269597776</v>
      </c>
      <c r="M76">
        <f t="shared" si="17"/>
        <v>13.517406962785113</v>
      </c>
      <c r="N76">
        <f t="shared" si="17"/>
        <v>13.187726274556352</v>
      </c>
      <c r="O76">
        <f t="shared" si="17"/>
        <v>12.811989736412411</v>
      </c>
      <c r="P76">
        <f t="shared" si="17"/>
        <v>12.265123739688359</v>
      </c>
      <c r="Q76">
        <f t="shared" si="17"/>
        <v>12.215589096643388</v>
      </c>
      <c r="R76">
        <f t="shared" si="17"/>
        <v>13.649071796018788</v>
      </c>
    </row>
    <row r="77" spans="1:18">
      <c r="A77" t="s">
        <v>35</v>
      </c>
      <c r="B77">
        <f t="shared" si="1"/>
        <v>24.846317531623125</v>
      </c>
      <c r="C77">
        <f t="shared" ref="C77:R77" si="18">100*(C19/C48)</f>
        <v>24.267506372769532</v>
      </c>
      <c r="D77">
        <f t="shared" si="18"/>
        <v>22.299427591906699</v>
      </c>
      <c r="E77">
        <f t="shared" si="18"/>
        <v>22.720150423064869</v>
      </c>
      <c r="F77">
        <f t="shared" si="18"/>
        <v>21.365979381443299</v>
      </c>
      <c r="G77">
        <f t="shared" si="18"/>
        <v>22.918225895675377</v>
      </c>
      <c r="H77">
        <f t="shared" si="18"/>
        <v>24.00716631830397</v>
      </c>
      <c r="I77">
        <f t="shared" si="18"/>
        <v>25.183423230258974</v>
      </c>
      <c r="J77">
        <f t="shared" si="18"/>
        <v>24.471095539684679</v>
      </c>
      <c r="K77">
        <f t="shared" si="18"/>
        <v>24.370032132589209</v>
      </c>
      <c r="L77">
        <f t="shared" si="18"/>
        <v>23.631772894772759</v>
      </c>
      <c r="M77">
        <f t="shared" si="18"/>
        <v>22.498126575379796</v>
      </c>
      <c r="N77">
        <f t="shared" si="18"/>
        <v>21.629223001592628</v>
      </c>
      <c r="O77">
        <f t="shared" si="18"/>
        <v>21.296851075161442</v>
      </c>
      <c r="P77">
        <f t="shared" si="18"/>
        <v>20.679346933412173</v>
      </c>
      <c r="Q77">
        <f t="shared" si="18"/>
        <v>20.419816370891866</v>
      </c>
      <c r="R77">
        <f t="shared" si="18"/>
        <v>22.910326966655877</v>
      </c>
    </row>
    <row r="78" spans="1:18">
      <c r="A78" t="s">
        <v>36</v>
      </c>
      <c r="B78">
        <f t="shared" si="1"/>
        <v>29.02567794576434</v>
      </c>
      <c r="C78">
        <f t="shared" ref="C78:R78" si="19">100*(C20/C49)</f>
        <v>28.839779005524864</v>
      </c>
      <c r="D78">
        <f t="shared" si="19"/>
        <v>26.3</v>
      </c>
      <c r="E78">
        <f t="shared" si="19"/>
        <v>26.417277284998068</v>
      </c>
      <c r="F78">
        <f t="shared" si="19"/>
        <v>24.557463672391016</v>
      </c>
      <c r="G78">
        <f t="shared" si="19"/>
        <v>24.885475613042306</v>
      </c>
      <c r="H78">
        <f t="shared" si="19"/>
        <v>25.736306083126891</v>
      </c>
      <c r="I78">
        <f t="shared" si="19"/>
        <v>25.090604962364093</v>
      </c>
      <c r="J78">
        <f t="shared" si="19"/>
        <v>24.813826050302094</v>
      </c>
      <c r="K78">
        <f t="shared" si="19"/>
        <v>23.889674681753888</v>
      </c>
      <c r="L78">
        <f t="shared" si="19"/>
        <v>24.569508609827803</v>
      </c>
      <c r="M78">
        <f t="shared" si="19"/>
        <v>23.391730903994393</v>
      </c>
      <c r="N78">
        <f t="shared" si="19"/>
        <v>21.980812641083521</v>
      </c>
      <c r="O78">
        <f t="shared" si="19"/>
        <v>20.877734155916993</v>
      </c>
      <c r="P78">
        <f t="shared" si="19"/>
        <v>20.141391738286664</v>
      </c>
      <c r="Q78">
        <f t="shared" si="19"/>
        <v>20.499451152579585</v>
      </c>
      <c r="R78">
        <f t="shared" si="19"/>
        <v>20.590244568930181</v>
      </c>
    </row>
    <row r="79" spans="1:18">
      <c r="A79" t="s">
        <v>37</v>
      </c>
      <c r="B79">
        <f t="shared" si="1"/>
        <v>23.314774546584147</v>
      </c>
      <c r="C79">
        <f t="shared" ref="C79:R79" si="20">100*(C21/C50)</f>
        <v>22.121742512640996</v>
      </c>
      <c r="D79">
        <f t="shared" si="20"/>
        <v>21.222906008254864</v>
      </c>
      <c r="E79">
        <f t="shared" si="20"/>
        <v>21.20590442832124</v>
      </c>
      <c r="F79">
        <f t="shared" si="20"/>
        <v>21.450519312323827</v>
      </c>
      <c r="G79">
        <f t="shared" si="20"/>
        <v>21.762562233742237</v>
      </c>
      <c r="H79">
        <f t="shared" si="20"/>
        <v>22.337736043751935</v>
      </c>
      <c r="I79">
        <f t="shared" si="20"/>
        <v>23.333333333333332</v>
      </c>
      <c r="J79">
        <f t="shared" si="20"/>
        <v>21.102939292212287</v>
      </c>
      <c r="K79">
        <f t="shared" si="20"/>
        <v>22.724389067932094</v>
      </c>
      <c r="L79">
        <f t="shared" si="20"/>
        <v>22.389880730061503</v>
      </c>
      <c r="M79">
        <f t="shared" si="20"/>
        <v>22.22849567949725</v>
      </c>
      <c r="N79">
        <f t="shared" si="20"/>
        <v>21.751310101668718</v>
      </c>
      <c r="O79">
        <f t="shared" si="20"/>
        <v>21.617835604729567</v>
      </c>
      <c r="P79">
        <f t="shared" si="20"/>
        <v>20.191702231861751</v>
      </c>
      <c r="Q79">
        <f t="shared" si="20"/>
        <v>21.243774211400108</v>
      </c>
      <c r="R79">
        <f t="shared" si="20"/>
        <v>23.669445517116053</v>
      </c>
    </row>
    <row r="80" spans="1:18">
      <c r="A80" t="s">
        <v>38</v>
      </c>
      <c r="B80">
        <f t="shared" si="1"/>
        <v>20.712165441131187</v>
      </c>
      <c r="C80">
        <f t="shared" ref="C80:R80" si="21">100*(C22/C51)</f>
        <v>20.168413687984906</v>
      </c>
      <c r="D80">
        <f t="shared" si="21"/>
        <v>19.266369557764826</v>
      </c>
      <c r="E80">
        <f t="shared" si="21"/>
        <v>18.78060788225844</v>
      </c>
      <c r="F80">
        <f t="shared" si="21"/>
        <v>18.278372250288395</v>
      </c>
      <c r="G80">
        <f t="shared" si="21"/>
        <v>19.379257112678914</v>
      </c>
      <c r="H80">
        <f t="shared" si="21"/>
        <v>20.450511193978507</v>
      </c>
      <c r="I80">
        <f t="shared" si="21"/>
        <v>21.168452886987303</v>
      </c>
      <c r="J80">
        <f t="shared" si="21"/>
        <v>21.72224020718679</v>
      </c>
      <c r="K80">
        <f t="shared" si="21"/>
        <v>22.004613185786859</v>
      </c>
      <c r="L80">
        <f t="shared" si="21"/>
        <v>21.07662808039202</v>
      </c>
      <c r="M80">
        <f t="shared" si="21"/>
        <v>20.806639902052904</v>
      </c>
      <c r="N80">
        <f t="shared" si="21"/>
        <v>20.097109368364428</v>
      </c>
      <c r="O80">
        <f t="shared" si="21"/>
        <v>18.538899963500576</v>
      </c>
      <c r="P80">
        <f t="shared" si="21"/>
        <v>18.357393950341113</v>
      </c>
      <c r="Q80">
        <f t="shared" si="21"/>
        <v>19.231615725329444</v>
      </c>
      <c r="R80">
        <f t="shared" si="21"/>
        <v>20.903282299662056</v>
      </c>
    </row>
    <row r="81" spans="1:18">
      <c r="A81" t="s">
        <v>39</v>
      </c>
      <c r="B81">
        <f t="shared" si="1"/>
        <v>21.547882029221409</v>
      </c>
      <c r="C81">
        <f t="shared" ref="C81:R81" si="22">100*(C23/C52)</f>
        <v>20.693874329017998</v>
      </c>
      <c r="D81">
        <f t="shared" si="22"/>
        <v>20.561946370596015</v>
      </c>
      <c r="E81">
        <f t="shared" si="22"/>
        <v>20.346514472075011</v>
      </c>
      <c r="F81">
        <f t="shared" si="22"/>
        <v>19.887288666249216</v>
      </c>
      <c r="G81">
        <f t="shared" si="22"/>
        <v>20.914475646652747</v>
      </c>
      <c r="H81">
        <f t="shared" si="22"/>
        <v>22.314583512791799</v>
      </c>
      <c r="I81">
        <f t="shared" si="22"/>
        <v>24</v>
      </c>
      <c r="J81">
        <f t="shared" si="22"/>
        <v>25.230024213075058</v>
      </c>
      <c r="K81">
        <f t="shared" si="22"/>
        <v>24.417064122946474</v>
      </c>
      <c r="L81">
        <f t="shared" si="22"/>
        <v>22.511186921270657</v>
      </c>
      <c r="M81">
        <f t="shared" si="22"/>
        <v>23.264724227033771</v>
      </c>
      <c r="N81">
        <f t="shared" si="22"/>
        <v>22.759968031258325</v>
      </c>
      <c r="O81">
        <f t="shared" si="22"/>
        <v>20.969232800739469</v>
      </c>
      <c r="P81">
        <f t="shared" si="22"/>
        <v>20.314080851625391</v>
      </c>
      <c r="Q81">
        <f t="shared" si="22"/>
        <v>19.688801227262765</v>
      </c>
      <c r="R81">
        <f t="shared" si="22"/>
        <v>21.631268176610558</v>
      </c>
    </row>
    <row r="82" spans="1:18">
      <c r="A82" t="s">
        <v>40</v>
      </c>
      <c r="B82">
        <f t="shared" si="1"/>
        <v>25.115848007414272</v>
      </c>
      <c r="C82">
        <f t="shared" ref="C82:R82" si="23">100*(C24/C53)</f>
        <v>25.716077775454739</v>
      </c>
      <c r="D82">
        <f t="shared" si="23"/>
        <v>24.314558979808716</v>
      </c>
      <c r="E82">
        <f t="shared" si="23"/>
        <v>24.390243902439025</v>
      </c>
      <c r="F82">
        <f t="shared" si="23"/>
        <v>22.115493276076393</v>
      </c>
      <c r="G82">
        <f t="shared" si="23"/>
        <v>26.721407624633432</v>
      </c>
      <c r="H82">
        <f t="shared" si="23"/>
        <v>29.559672762271415</v>
      </c>
      <c r="I82">
        <f t="shared" si="23"/>
        <v>29.095658664012937</v>
      </c>
      <c r="J82">
        <f t="shared" si="23"/>
        <v>29.072398190045252</v>
      </c>
      <c r="K82">
        <f t="shared" si="23"/>
        <v>29.835602363216029</v>
      </c>
      <c r="L82">
        <f t="shared" si="23"/>
        <v>30.129533678756477</v>
      </c>
      <c r="M82">
        <f t="shared" si="23"/>
        <v>29.248387521390022</v>
      </c>
      <c r="N82">
        <f t="shared" si="23"/>
        <v>27.744669580188052</v>
      </c>
      <c r="O82">
        <f t="shared" si="23"/>
        <v>22.763140296910525</v>
      </c>
      <c r="P82">
        <f t="shared" si="23"/>
        <v>22.666312574691275</v>
      </c>
      <c r="Q82">
        <f t="shared" si="23"/>
        <v>22.729065334560271</v>
      </c>
      <c r="R82">
        <f t="shared" si="23"/>
        <v>25.501694031795672</v>
      </c>
    </row>
    <row r="83" spans="1:18">
      <c r="A83" t="s">
        <v>41</v>
      </c>
      <c r="B83">
        <f t="shared" si="1"/>
        <v>20.496246872393662</v>
      </c>
      <c r="C83">
        <f t="shared" ref="C83:R83" si="24">100*(C25/C54)</f>
        <v>19.123562204502154</v>
      </c>
      <c r="D83">
        <f t="shared" si="24"/>
        <v>17.658168083097262</v>
      </c>
      <c r="E83">
        <f t="shared" si="24"/>
        <v>17.850287907869479</v>
      </c>
      <c r="F83">
        <f t="shared" si="24"/>
        <v>17.742663656884876</v>
      </c>
      <c r="G83">
        <f t="shared" si="24"/>
        <v>17.163317163317164</v>
      </c>
      <c r="H83">
        <f t="shared" si="24"/>
        <v>17.15276682957591</v>
      </c>
      <c r="I83">
        <f t="shared" si="24"/>
        <v>18.216560509554139</v>
      </c>
      <c r="J83">
        <f t="shared" si="24"/>
        <v>19.4270078866892</v>
      </c>
      <c r="K83">
        <f t="shared" si="24"/>
        <v>19.397009559604541</v>
      </c>
      <c r="L83">
        <f t="shared" si="24"/>
        <v>19.181628392484342</v>
      </c>
      <c r="M83">
        <f t="shared" si="24"/>
        <v>18.839601956485076</v>
      </c>
      <c r="N83">
        <f t="shared" si="24"/>
        <v>18.218657661460533</v>
      </c>
      <c r="O83">
        <f t="shared" si="24"/>
        <v>17.501463333054605</v>
      </c>
      <c r="P83">
        <f t="shared" si="24"/>
        <v>18.776423775180305</v>
      </c>
      <c r="Q83">
        <f t="shared" si="24"/>
        <v>21.998031496062993</v>
      </c>
      <c r="R83">
        <f t="shared" si="24"/>
        <v>25.010176666938044</v>
      </c>
    </row>
    <row r="84" spans="1:18">
      <c r="A84" t="s">
        <v>42</v>
      </c>
      <c r="B84">
        <f t="shared" si="1"/>
        <v>10.952731285635462</v>
      </c>
      <c r="C84">
        <f t="shared" ref="C84:R84" si="25">100*(C26/C55)</f>
        <v>10.54292343387471</v>
      </c>
      <c r="D84">
        <f t="shared" si="25"/>
        <v>10.227700414000752</v>
      </c>
      <c r="E84">
        <f t="shared" si="25"/>
        <v>10.400698554380519</v>
      </c>
      <c r="F84">
        <f t="shared" si="25"/>
        <v>10.335917312661499</v>
      </c>
      <c r="G84">
        <f t="shared" si="25"/>
        <v>9.7887896019496345</v>
      </c>
      <c r="H84">
        <f t="shared" si="25"/>
        <v>11.137563399234034</v>
      </c>
      <c r="I84">
        <f t="shared" si="25"/>
        <v>11.833385926159671</v>
      </c>
      <c r="J84">
        <f t="shared" si="25"/>
        <v>11.903747870528109</v>
      </c>
      <c r="K84">
        <f t="shared" si="25"/>
        <v>12.299234666379217</v>
      </c>
      <c r="L84">
        <f t="shared" si="25"/>
        <v>12.025247578626619</v>
      </c>
      <c r="M84">
        <f t="shared" si="25"/>
        <v>11.389815911292928</v>
      </c>
      <c r="N84">
        <f t="shared" si="25"/>
        <v>11.446945337620578</v>
      </c>
      <c r="O84">
        <f t="shared" si="25"/>
        <v>10.461637101944859</v>
      </c>
      <c r="P84">
        <f t="shared" si="25"/>
        <v>10.921429328809246</v>
      </c>
      <c r="Q84">
        <f t="shared" si="25"/>
        <v>11.26414691437113</v>
      </c>
      <c r="R84">
        <f t="shared" si="25"/>
        <v>13.054160880247837</v>
      </c>
    </row>
    <row r="85" spans="1:18">
      <c r="A85" t="s">
        <v>43</v>
      </c>
      <c r="B85">
        <f t="shared" si="1"/>
        <v>22.911869886836818</v>
      </c>
      <c r="C85">
        <f t="shared" ref="C85:R85" si="26">100*(C27/C56)</f>
        <v>22.750458079532514</v>
      </c>
      <c r="D85">
        <f t="shared" si="26"/>
        <v>21.184703824043989</v>
      </c>
      <c r="E85">
        <f t="shared" si="26"/>
        <v>19.252288911495423</v>
      </c>
      <c r="F85">
        <f t="shared" si="26"/>
        <v>19.033279684336225</v>
      </c>
      <c r="G85">
        <f t="shared" si="26"/>
        <v>20.67297581493165</v>
      </c>
      <c r="H85">
        <f t="shared" si="26"/>
        <v>21.132155777825069</v>
      </c>
      <c r="I85">
        <f t="shared" si="26"/>
        <v>21.006059956025098</v>
      </c>
      <c r="J85">
        <f t="shared" si="26"/>
        <v>20.783489600172434</v>
      </c>
      <c r="K85">
        <f t="shared" si="26"/>
        <v>22.343891886117195</v>
      </c>
      <c r="L85">
        <f t="shared" si="26"/>
        <v>21.266490765171504</v>
      </c>
      <c r="M85">
        <f t="shared" si="26"/>
        <v>20.360067184547553</v>
      </c>
      <c r="N85">
        <f t="shared" si="26"/>
        <v>19.33587707538414</v>
      </c>
      <c r="O85">
        <f t="shared" si="26"/>
        <v>18.599462501901527</v>
      </c>
      <c r="P85">
        <f t="shared" si="26"/>
        <v>17.770741601939346</v>
      </c>
      <c r="Q85">
        <f t="shared" si="26"/>
        <v>19.417897480451781</v>
      </c>
      <c r="R85">
        <f t="shared" si="26"/>
        <v>19.537884898230299</v>
      </c>
    </row>
    <row r="86" spans="1:18">
      <c r="A86" t="s">
        <v>44</v>
      </c>
      <c r="B86">
        <f t="shared" si="1"/>
        <v>19.039349421579065</v>
      </c>
      <c r="C86">
        <f t="shared" ref="C86:R86" si="27">100*(C28/C57)</f>
        <v>18.393163333150035</v>
      </c>
      <c r="D86">
        <f t="shared" si="27"/>
        <v>17.477688138636612</v>
      </c>
      <c r="E86">
        <f t="shared" si="27"/>
        <v>17.398705636635686</v>
      </c>
      <c r="F86">
        <f t="shared" si="27"/>
        <v>16.979872474860304</v>
      </c>
      <c r="G86">
        <f t="shared" si="27"/>
        <v>17.788258331683672</v>
      </c>
      <c r="H86">
        <f t="shared" si="27"/>
        <v>18.9093480581551</v>
      </c>
      <c r="I86">
        <f t="shared" si="27"/>
        <v>19.706506403596073</v>
      </c>
      <c r="J86">
        <f t="shared" si="27"/>
        <v>19.31604195016013</v>
      </c>
      <c r="K86">
        <f t="shared" si="27"/>
        <v>19.534918325507572</v>
      </c>
      <c r="L86">
        <f t="shared" si="27"/>
        <v>19.1412917297421</v>
      </c>
      <c r="M86">
        <f t="shared" si="27"/>
        <v>18.839669421487603</v>
      </c>
      <c r="N86">
        <f t="shared" si="27"/>
        <v>18.368985349199782</v>
      </c>
      <c r="O86">
        <f t="shared" si="27"/>
        <v>17.818846653591898</v>
      </c>
      <c r="P86">
        <f t="shared" si="27"/>
        <v>17.420558740216677</v>
      </c>
      <c r="Q86">
        <f t="shared" si="27"/>
        <v>18.269512149701779</v>
      </c>
      <c r="R86">
        <f t="shared" si="27"/>
        <v>19.892697955596965</v>
      </c>
    </row>
    <row r="87" spans="1:18">
      <c r="A87" t="s">
        <v>46</v>
      </c>
    </row>
    <row r="88" spans="1:18">
      <c r="B88">
        <v>2004</v>
      </c>
      <c r="C88">
        <v>2005</v>
      </c>
      <c r="D88">
        <v>2006</v>
      </c>
      <c r="E88">
        <v>2007</v>
      </c>
      <c r="F88">
        <v>2008</v>
      </c>
      <c r="G88">
        <v>2009</v>
      </c>
      <c r="H88">
        <v>2010</v>
      </c>
      <c r="I88">
        <v>2011</v>
      </c>
      <c r="J88">
        <v>2012</v>
      </c>
      <c r="K88">
        <v>2013</v>
      </c>
      <c r="L88">
        <v>2014</v>
      </c>
      <c r="M88">
        <v>2015</v>
      </c>
      <c r="N88">
        <v>2016</v>
      </c>
      <c r="O88">
        <v>2017</v>
      </c>
      <c r="P88">
        <v>2018</v>
      </c>
      <c r="Q88">
        <v>2019</v>
      </c>
      <c r="R88">
        <v>2020</v>
      </c>
    </row>
    <row r="89" spans="1:18">
      <c r="A89" t="s">
        <v>18</v>
      </c>
      <c r="B89">
        <v>100</v>
      </c>
      <c r="C89">
        <f>100*(C60/$B60)</f>
        <v>95.691528074678743</v>
      </c>
      <c r="D89">
        <f t="shared" ref="D89:R89" si="28">100*(D60/$B60)</f>
        <v>92.689847526458948</v>
      </c>
      <c r="E89">
        <f t="shared" si="28"/>
        <v>92.002826257649616</v>
      </c>
      <c r="F89">
        <f t="shared" si="28"/>
        <v>90.982745122731473</v>
      </c>
      <c r="G89">
        <f t="shared" si="28"/>
        <v>99.307857000617204</v>
      </c>
      <c r="H89">
        <f t="shared" si="28"/>
        <v>108.63913617792412</v>
      </c>
      <c r="I89">
        <f t="shared" si="28"/>
        <v>114.06738573606366</v>
      </c>
      <c r="J89">
        <f t="shared" si="28"/>
        <v>112.63504380695954</v>
      </c>
      <c r="K89">
        <f t="shared" si="28"/>
        <v>112.24551613463878</v>
      </c>
      <c r="L89">
        <f t="shared" si="28"/>
        <v>110.67835003507034</v>
      </c>
      <c r="M89">
        <f t="shared" si="28"/>
        <v>108.66585608032689</v>
      </c>
      <c r="N89">
        <f t="shared" si="28"/>
        <v>107.15641151925222</v>
      </c>
      <c r="O89">
        <f t="shared" si="28"/>
        <v>104.23984298806455</v>
      </c>
      <c r="P89">
        <f t="shared" si="28"/>
        <v>103.78788534349795</v>
      </c>
      <c r="Q89">
        <f t="shared" si="28"/>
        <v>111.62974035481248</v>
      </c>
      <c r="R89">
        <f t="shared" si="28"/>
        <v>122.28483557038705</v>
      </c>
    </row>
    <row r="90" spans="1:18">
      <c r="A90" t="s">
        <v>19</v>
      </c>
      <c r="B90">
        <v>100</v>
      </c>
      <c r="C90">
        <f>100*(C61/$B61)</f>
        <v>93.755691574054694</v>
      </c>
      <c r="D90">
        <f t="shared" ref="D90:R90" si="29">100*(D61/$B61)</f>
        <v>87.318937937616084</v>
      </c>
      <c r="E90">
        <f t="shared" si="29"/>
        <v>82.904793556554978</v>
      </c>
      <c r="F90">
        <f t="shared" si="29"/>
        <v>81.121288052843184</v>
      </c>
      <c r="G90">
        <f t="shared" si="29"/>
        <v>89.493966410932316</v>
      </c>
      <c r="H90">
        <f t="shared" si="29"/>
        <v>91.00033408715214</v>
      </c>
      <c r="I90">
        <f t="shared" si="29"/>
        <v>94.551091142171089</v>
      </c>
      <c r="J90">
        <f t="shared" si="29"/>
        <v>90.605932066868448</v>
      </c>
      <c r="K90">
        <f t="shared" si="29"/>
        <v>103.21072123700566</v>
      </c>
      <c r="L90">
        <f t="shared" si="29"/>
        <v>93.46456601649551</v>
      </c>
      <c r="M90">
        <f t="shared" si="29"/>
        <v>87.742392373190185</v>
      </c>
      <c r="N90">
        <f t="shared" si="29"/>
        <v>85.774557814267197</v>
      </c>
      <c r="O90">
        <f t="shared" si="29"/>
        <v>80.169302271041531</v>
      </c>
      <c r="P90">
        <f t="shared" si="29"/>
        <v>77.416582033450766</v>
      </c>
      <c r="Q90">
        <f t="shared" si="29"/>
        <v>78.252435609952343</v>
      </c>
      <c r="R90">
        <f t="shared" si="29"/>
        <v>87.227243178604624</v>
      </c>
    </row>
    <row r="91" spans="1:18">
      <c r="A91" t="s">
        <v>20</v>
      </c>
      <c r="B91">
        <v>100</v>
      </c>
      <c r="C91">
        <f t="shared" ref="C91:R91" si="30">100*(C62/$B62)</f>
        <v>93.239828895635767</v>
      </c>
      <c r="D91">
        <f t="shared" si="30"/>
        <v>95.248553578592336</v>
      </c>
      <c r="E91">
        <f t="shared" si="30"/>
        <v>92.215349387394269</v>
      </c>
      <c r="F91">
        <f t="shared" si="30"/>
        <v>89.913102045965132</v>
      </c>
      <c r="G91">
        <f t="shared" si="30"/>
        <v>89.947617786410049</v>
      </c>
      <c r="H91">
        <f t="shared" si="30"/>
        <v>94.492881528894941</v>
      </c>
      <c r="I91">
        <f t="shared" si="30"/>
        <v>101.97700616796013</v>
      </c>
      <c r="J91">
        <f t="shared" si="30"/>
        <v>97.416999694717859</v>
      </c>
      <c r="K91">
        <f t="shared" si="30"/>
        <v>97.981036903365748</v>
      </c>
      <c r="L91">
        <f t="shared" si="30"/>
        <v>92.174623604016688</v>
      </c>
      <c r="M91">
        <f t="shared" si="30"/>
        <v>94.855612570011289</v>
      </c>
      <c r="N91">
        <f t="shared" si="30"/>
        <v>92.91801846831325</v>
      </c>
      <c r="O91">
        <f t="shared" si="30"/>
        <v>88.937100194495372</v>
      </c>
      <c r="P91">
        <f t="shared" si="30"/>
        <v>87.382979722759003</v>
      </c>
      <c r="Q91">
        <f t="shared" si="30"/>
        <v>86.137769856548758</v>
      </c>
      <c r="R91">
        <f t="shared" si="30"/>
        <v>91.294296306280671</v>
      </c>
    </row>
    <row r="92" spans="1:18">
      <c r="A92" t="s">
        <v>21</v>
      </c>
      <c r="B92">
        <v>100</v>
      </c>
      <c r="C92">
        <f t="shared" ref="C92:R92" si="31">100*(C63/$B63)</f>
        <v>95.20487358264667</v>
      </c>
      <c r="D92">
        <f t="shared" si="31"/>
        <v>91.179209571137037</v>
      </c>
      <c r="E92">
        <f t="shared" si="31"/>
        <v>92.959056961177623</v>
      </c>
      <c r="F92">
        <f t="shared" si="31"/>
        <v>91.362533992988446</v>
      </c>
      <c r="G92">
        <f t="shared" si="31"/>
        <v>100.20794710441704</v>
      </c>
      <c r="H92">
        <f t="shared" si="31"/>
        <v>113.02792642140469</v>
      </c>
      <c r="I92">
        <f t="shared" si="31"/>
        <v>112.35429212032444</v>
      </c>
      <c r="J92">
        <f t="shared" si="31"/>
        <v>111.37178186518059</v>
      </c>
      <c r="K92">
        <f t="shared" si="31"/>
        <v>114.39106700964361</v>
      </c>
      <c r="L92">
        <f t="shared" si="31"/>
        <v>113.04667768454955</v>
      </c>
      <c r="M92">
        <f t="shared" si="31"/>
        <v>106.95856305537114</v>
      </c>
      <c r="N92">
        <f t="shared" si="31"/>
        <v>101.18014233346597</v>
      </c>
      <c r="O92">
        <f t="shared" si="31"/>
        <v>105.08798836447643</v>
      </c>
      <c r="P92">
        <f t="shared" si="31"/>
        <v>99.399928425070883</v>
      </c>
      <c r="Q92">
        <f t="shared" si="31"/>
        <v>107.10903624926146</v>
      </c>
      <c r="R92">
        <f t="shared" si="31"/>
        <v>106.12454854840949</v>
      </c>
    </row>
    <row r="93" spans="1:18">
      <c r="A93" t="s">
        <v>22</v>
      </c>
      <c r="B93">
        <v>100</v>
      </c>
      <c r="C93">
        <f t="shared" ref="C93:R93" si="32">100*(C64/$B64)</f>
        <v>89.846451933509826</v>
      </c>
      <c r="D93">
        <f t="shared" si="32"/>
        <v>92.111487033080678</v>
      </c>
      <c r="E93">
        <f t="shared" si="32"/>
        <v>95.683526029539777</v>
      </c>
      <c r="F93">
        <f t="shared" si="32"/>
        <v>102.1486595975005</v>
      </c>
      <c r="G93">
        <f t="shared" si="32"/>
        <v>111.08660057551694</v>
      </c>
      <c r="H93">
        <f t="shared" si="32"/>
        <v>123.88902914177331</v>
      </c>
      <c r="I93">
        <f t="shared" si="32"/>
        <v>131.58178733848263</v>
      </c>
      <c r="J93">
        <f t="shared" si="32"/>
        <v>130.15437446725977</v>
      </c>
      <c r="K93">
        <f t="shared" si="32"/>
        <v>132.51438123237614</v>
      </c>
      <c r="L93">
        <f t="shared" si="32"/>
        <v>134.69606450160322</v>
      </c>
      <c r="M93">
        <f t="shared" si="32"/>
        <v>131.75035289001787</v>
      </c>
      <c r="N93">
        <f t="shared" si="32"/>
        <v>132.87047815949384</v>
      </c>
      <c r="O93">
        <f t="shared" si="32"/>
        <v>125.57100576956435</v>
      </c>
      <c r="P93">
        <f t="shared" si="32"/>
        <v>122.28753745448269</v>
      </c>
      <c r="Q93">
        <f t="shared" si="32"/>
        <v>134.36806388180429</v>
      </c>
      <c r="R93">
        <f t="shared" si="32"/>
        <v>150.49618936982648</v>
      </c>
    </row>
    <row r="94" spans="1:18">
      <c r="A94" t="s">
        <v>23</v>
      </c>
      <c r="B94">
        <v>100</v>
      </c>
      <c r="C94">
        <f t="shared" ref="C94:R94" si="33">100*(C65/$B65)</f>
        <v>98.471553998542433</v>
      </c>
      <c r="D94">
        <f t="shared" si="33"/>
        <v>93.288481303352029</v>
      </c>
      <c r="E94">
        <f t="shared" si="33"/>
        <v>90.518453949476424</v>
      </c>
      <c r="F94">
        <f t="shared" si="33"/>
        <v>84.841036090879243</v>
      </c>
      <c r="G94">
        <f t="shared" si="33"/>
        <v>90.317694448760932</v>
      </c>
      <c r="H94">
        <f t="shared" si="33"/>
        <v>101.09881603558972</v>
      </c>
      <c r="I94">
        <f t="shared" si="33"/>
        <v>115.90012195286259</v>
      </c>
      <c r="J94">
        <f t="shared" si="33"/>
        <v>118.55845486678351</v>
      </c>
      <c r="K94">
        <f t="shared" si="33"/>
        <v>106.7774129751575</v>
      </c>
      <c r="L94">
        <f t="shared" si="33"/>
        <v>109.68905560101166</v>
      </c>
      <c r="M94">
        <f t="shared" si="33"/>
        <v>117.26739528555083</v>
      </c>
      <c r="N94">
        <f t="shared" si="33"/>
        <v>118.2160406545604</v>
      </c>
      <c r="O94">
        <f t="shared" si="33"/>
        <v>108.93671304582921</v>
      </c>
      <c r="P94">
        <f t="shared" si="33"/>
        <v>119.14975044895726</v>
      </c>
      <c r="Q94">
        <f t="shared" si="33"/>
        <v>133.98554271572814</v>
      </c>
      <c r="R94">
        <f t="shared" si="33"/>
        <v>153.42183137967731</v>
      </c>
    </row>
    <row r="95" spans="1:18">
      <c r="A95" t="s">
        <v>24</v>
      </c>
      <c r="B95">
        <v>100</v>
      </c>
      <c r="C95">
        <f t="shared" ref="C95:R95" si="34">100*(C66/$B66)</f>
        <v>101.53774376052036</v>
      </c>
      <c r="D95">
        <f t="shared" si="34"/>
        <v>95.579844502515527</v>
      </c>
      <c r="E95">
        <f t="shared" si="34"/>
        <v>96.201294283200383</v>
      </c>
      <c r="F95">
        <f t="shared" si="34"/>
        <v>96.273116690802368</v>
      </c>
      <c r="G95">
        <f t="shared" si="34"/>
        <v>113.74784291560007</v>
      </c>
      <c r="H95">
        <f t="shared" si="34"/>
        <v>125.2220210262399</v>
      </c>
      <c r="I95">
        <f t="shared" si="34"/>
        <v>124.04029039518436</v>
      </c>
      <c r="J95">
        <f t="shared" si="34"/>
        <v>122.23513639810034</v>
      </c>
      <c r="K95">
        <f t="shared" si="34"/>
        <v>119.18943421681006</v>
      </c>
      <c r="L95">
        <f t="shared" si="34"/>
        <v>118.47969050656117</v>
      </c>
      <c r="M95">
        <f t="shared" si="34"/>
        <v>109.47740869685563</v>
      </c>
      <c r="N95">
        <f t="shared" si="34"/>
        <v>107.65410715097445</v>
      </c>
      <c r="O95">
        <f t="shared" si="34"/>
        <v>111.02792654397655</v>
      </c>
      <c r="P95">
        <f t="shared" si="34"/>
        <v>108.93168196317802</v>
      </c>
      <c r="Q95">
        <f t="shared" si="34"/>
        <v>118.48905129893794</v>
      </c>
      <c r="R95">
        <f t="shared" si="34"/>
        <v>131.40076256923069</v>
      </c>
    </row>
    <row r="96" spans="1:18">
      <c r="A96" t="s">
        <v>25</v>
      </c>
      <c r="B96">
        <v>100</v>
      </c>
      <c r="C96">
        <f t="shared" ref="C96:R96" si="35">100*(C67/$B67)</f>
        <v>96.466294853134684</v>
      </c>
      <c r="D96">
        <f t="shared" si="35"/>
        <v>90.931467587463757</v>
      </c>
      <c r="E96">
        <f t="shared" si="35"/>
        <v>91.038973017055497</v>
      </c>
      <c r="F96">
        <f t="shared" si="35"/>
        <v>88.333268041553723</v>
      </c>
      <c r="G96">
        <f t="shared" si="35"/>
        <v>89.850553422831297</v>
      </c>
      <c r="H96">
        <f t="shared" si="35"/>
        <v>95.864461877626766</v>
      </c>
      <c r="I96">
        <f t="shared" si="35"/>
        <v>101.3525394565573</v>
      </c>
      <c r="J96">
        <f t="shared" si="35"/>
        <v>98.49509723484627</v>
      </c>
      <c r="K96">
        <f t="shared" si="35"/>
        <v>97.6546057775452</v>
      </c>
      <c r="L96">
        <f t="shared" si="35"/>
        <v>96.47538585402215</v>
      </c>
      <c r="M96">
        <f t="shared" si="35"/>
        <v>96.823018012121551</v>
      </c>
      <c r="N96">
        <f t="shared" si="35"/>
        <v>95.635280506923479</v>
      </c>
      <c r="O96">
        <f t="shared" si="35"/>
        <v>95.05437056795418</v>
      </c>
      <c r="P96">
        <f t="shared" si="35"/>
        <v>92.828382929586311</v>
      </c>
      <c r="Q96">
        <f t="shared" si="35"/>
        <v>98.435118237772329</v>
      </c>
      <c r="R96">
        <f t="shared" si="35"/>
        <v>104.53306273842264</v>
      </c>
    </row>
    <row r="97" spans="1:18">
      <c r="A97" t="s">
        <v>26</v>
      </c>
      <c r="B97">
        <v>100</v>
      </c>
      <c r="C97">
        <f t="shared" ref="C97:R97" si="36">100*(C68/$B68)</f>
        <v>98.807742855083589</v>
      </c>
      <c r="D97">
        <f t="shared" si="36"/>
        <v>94.561555897613772</v>
      </c>
      <c r="E97">
        <f t="shared" si="36"/>
        <v>96.268204749498551</v>
      </c>
      <c r="F97">
        <f t="shared" si="36"/>
        <v>94.31292722727791</v>
      </c>
      <c r="G97">
        <f t="shared" si="36"/>
        <v>97.317318788231077</v>
      </c>
      <c r="H97">
        <f t="shared" si="36"/>
        <v>107.57384211322164</v>
      </c>
      <c r="I97">
        <f t="shared" si="36"/>
        <v>108.56275179559742</v>
      </c>
      <c r="J97">
        <f t="shared" si="36"/>
        <v>109.98086520529142</v>
      </c>
      <c r="K97">
        <f t="shared" si="36"/>
        <v>104.92013617480347</v>
      </c>
      <c r="L97">
        <f t="shared" si="36"/>
        <v>107.18969437457764</v>
      </c>
      <c r="M97">
        <f t="shared" si="36"/>
        <v>107.91208656539706</v>
      </c>
      <c r="N97">
        <f t="shared" si="36"/>
        <v>106.02008662860329</v>
      </c>
      <c r="O97">
        <f t="shared" si="36"/>
        <v>109.70714475253828</v>
      </c>
      <c r="P97">
        <f t="shared" si="36"/>
        <v>110.40505989702531</v>
      </c>
      <c r="Q97">
        <f t="shared" si="36"/>
        <v>110.68932398412076</v>
      </c>
      <c r="R97">
        <f t="shared" si="36"/>
        <v>132.70210399167397</v>
      </c>
    </row>
    <row r="98" spans="1:18">
      <c r="A98" t="s">
        <v>27</v>
      </c>
      <c r="B98">
        <v>100</v>
      </c>
      <c r="C98">
        <f t="shared" ref="C98:R98" si="37">100*(C69/$B69)</f>
        <v>91.119767913246164</v>
      </c>
      <c r="D98">
        <f t="shared" si="37"/>
        <v>90.024891870268505</v>
      </c>
      <c r="E98">
        <f t="shared" si="37"/>
        <v>91.078259121344018</v>
      </c>
      <c r="F98">
        <f t="shared" si="37"/>
        <v>92.15585538089654</v>
      </c>
      <c r="G98">
        <f t="shared" si="37"/>
        <v>95.966479505590357</v>
      </c>
      <c r="H98">
        <f t="shared" si="37"/>
        <v>97.566881156482069</v>
      </c>
      <c r="I98">
        <f t="shared" si="37"/>
        <v>103.75282585244594</v>
      </c>
      <c r="J98">
        <f t="shared" si="37"/>
        <v>97.140792219478087</v>
      </c>
      <c r="K98">
        <f t="shared" si="37"/>
        <v>95.258693539527599</v>
      </c>
      <c r="L98">
        <f t="shared" si="37"/>
        <v>92.737074972129307</v>
      </c>
      <c r="M98">
        <f t="shared" si="37"/>
        <v>93.958535939340749</v>
      </c>
      <c r="N98">
        <f t="shared" si="37"/>
        <v>89.057902216665966</v>
      </c>
      <c r="O98">
        <f t="shared" si="37"/>
        <v>87.007134773602118</v>
      </c>
      <c r="P98">
        <f t="shared" si="37"/>
        <v>89.940496449400328</v>
      </c>
      <c r="Q98">
        <f t="shared" si="37"/>
        <v>87.81236347750108</v>
      </c>
      <c r="R98">
        <f t="shared" si="37"/>
        <v>108.8768353403584</v>
      </c>
    </row>
    <row r="99" spans="1:18">
      <c r="A99" t="s">
        <v>28</v>
      </c>
      <c r="B99">
        <v>100</v>
      </c>
      <c r="C99">
        <f t="shared" ref="C99:R99" si="38">100*(C70/$B70)</f>
        <v>95.384178552899371</v>
      </c>
      <c r="D99">
        <f t="shared" si="38"/>
        <v>92.694974080915216</v>
      </c>
      <c r="E99">
        <f t="shared" si="38"/>
        <v>88.940082125072081</v>
      </c>
      <c r="F99">
        <f t="shared" si="38"/>
        <v>87.024254617282068</v>
      </c>
      <c r="G99">
        <f t="shared" si="38"/>
        <v>86.15946753740451</v>
      </c>
      <c r="H99">
        <f t="shared" si="38"/>
        <v>104.18596041043213</v>
      </c>
      <c r="I99">
        <f t="shared" si="38"/>
        <v>110.3430068988029</v>
      </c>
      <c r="J99">
        <f t="shared" si="38"/>
        <v>107.3535400641592</v>
      </c>
      <c r="K99">
        <f t="shared" si="38"/>
        <v>113.01630371288995</v>
      </c>
      <c r="L99">
        <f t="shared" si="38"/>
        <v>110.08850929071802</v>
      </c>
      <c r="M99">
        <f t="shared" si="38"/>
        <v>99.852919846562642</v>
      </c>
      <c r="N99">
        <f t="shared" si="38"/>
        <v>99.11531995309106</v>
      </c>
      <c r="O99">
        <f t="shared" si="38"/>
        <v>105.6156152457191</v>
      </c>
      <c r="P99">
        <f t="shared" si="38"/>
        <v>95.278367460077561</v>
      </c>
      <c r="Q99">
        <f t="shared" si="38"/>
        <v>98.587766116372194</v>
      </c>
      <c r="R99">
        <f t="shared" si="38"/>
        <v>99.25845935047478</v>
      </c>
    </row>
    <row r="100" spans="1:18">
      <c r="A100" t="s">
        <v>29</v>
      </c>
      <c r="B100">
        <v>100</v>
      </c>
      <c r="C100">
        <f t="shared" ref="C100:R100" si="39">100*(C71/$B71)</f>
        <v>95.180859990508594</v>
      </c>
      <c r="D100">
        <f t="shared" si="39"/>
        <v>89.545484980895381</v>
      </c>
      <c r="E100">
        <f t="shared" si="39"/>
        <v>94.334478055971701</v>
      </c>
      <c r="F100">
        <f t="shared" si="39"/>
        <v>92.974233986397877</v>
      </c>
      <c r="G100">
        <f t="shared" si="39"/>
        <v>93.625257244449088</v>
      </c>
      <c r="H100">
        <f t="shared" si="39"/>
        <v>95.23351249406258</v>
      </c>
      <c r="I100">
        <f t="shared" si="39"/>
        <v>102.93678766269943</v>
      </c>
      <c r="J100">
        <f t="shared" si="39"/>
        <v>95.979673043355803</v>
      </c>
      <c r="K100">
        <f t="shared" si="39"/>
        <v>94.285203719485168</v>
      </c>
      <c r="L100">
        <f t="shared" si="39"/>
        <v>96.689068799528073</v>
      </c>
      <c r="M100">
        <f t="shared" si="39"/>
        <v>101.07788648966287</v>
      </c>
      <c r="N100">
        <f t="shared" si="39"/>
        <v>101.64269529815562</v>
      </c>
      <c r="O100">
        <f t="shared" si="39"/>
        <v>96.143453340090019</v>
      </c>
      <c r="P100">
        <f t="shared" si="39"/>
        <v>93.491387098699533</v>
      </c>
      <c r="Q100">
        <f t="shared" si="39"/>
        <v>97.486499361734133</v>
      </c>
      <c r="R100">
        <f t="shared" si="39"/>
        <v>108.14656304022326</v>
      </c>
    </row>
    <row r="101" spans="1:18">
      <c r="A101" t="s">
        <v>30</v>
      </c>
      <c r="B101">
        <v>100</v>
      </c>
      <c r="C101">
        <f t="shared" ref="C101:R101" si="40">100*(C72/$B72)</f>
        <v>98.749157201952499</v>
      </c>
      <c r="D101">
        <f t="shared" si="40"/>
        <v>89.412781012840426</v>
      </c>
      <c r="E101">
        <f t="shared" si="40"/>
        <v>88.79762961074924</v>
      </c>
      <c r="F101">
        <f t="shared" si="40"/>
        <v>84.821236215463315</v>
      </c>
      <c r="G101">
        <f t="shared" si="40"/>
        <v>84.518693868552987</v>
      </c>
      <c r="H101">
        <f t="shared" si="40"/>
        <v>88.524546903416606</v>
      </c>
      <c r="I101">
        <f t="shared" si="40"/>
        <v>94.071832055690976</v>
      </c>
      <c r="J101">
        <f t="shared" si="40"/>
        <v>91.268072703718133</v>
      </c>
      <c r="K101">
        <f t="shared" si="40"/>
        <v>90.10078783283538</v>
      </c>
      <c r="L101">
        <f t="shared" si="40"/>
        <v>86.548550948201509</v>
      </c>
      <c r="M101">
        <f t="shared" si="40"/>
        <v>85.917734451190171</v>
      </c>
      <c r="N101">
        <f t="shared" si="40"/>
        <v>83.839029907108142</v>
      </c>
      <c r="O101">
        <f t="shared" si="40"/>
        <v>84.384216954764327</v>
      </c>
      <c r="P101">
        <f t="shared" si="40"/>
        <v>83.778284109725803</v>
      </c>
      <c r="Q101">
        <f t="shared" si="40"/>
        <v>92.176995065038085</v>
      </c>
      <c r="R101">
        <f t="shared" si="40"/>
        <v>94.506797978480833</v>
      </c>
    </row>
    <row r="102" spans="1:18">
      <c r="A102" t="s">
        <v>31</v>
      </c>
      <c r="B102">
        <v>100</v>
      </c>
      <c r="C102">
        <f t="shared" ref="C102:R102" si="41">100*(C73/$B73)</f>
        <v>95.356095974493968</v>
      </c>
      <c r="D102">
        <f t="shared" si="41"/>
        <v>92.545797413793096</v>
      </c>
      <c r="E102">
        <f t="shared" si="41"/>
        <v>91.225769049285461</v>
      </c>
      <c r="F102">
        <f t="shared" si="41"/>
        <v>87.627783195737734</v>
      </c>
      <c r="G102">
        <f t="shared" si="41"/>
        <v>93.076698027176647</v>
      </c>
      <c r="H102">
        <f t="shared" si="41"/>
        <v>98.375774448321792</v>
      </c>
      <c r="I102">
        <f t="shared" si="41"/>
        <v>102.34843104154803</v>
      </c>
      <c r="J102">
        <f t="shared" si="41"/>
        <v>101.93514987967288</v>
      </c>
      <c r="K102">
        <f t="shared" si="41"/>
        <v>100.49023292224575</v>
      </c>
      <c r="L102">
        <f t="shared" si="41"/>
        <v>99.221276443412592</v>
      </c>
      <c r="M102">
        <f t="shared" si="41"/>
        <v>102.53908132522935</v>
      </c>
      <c r="N102">
        <f t="shared" si="41"/>
        <v>101.38171706086909</v>
      </c>
      <c r="O102">
        <f t="shared" si="41"/>
        <v>97.955456356734601</v>
      </c>
      <c r="P102">
        <f t="shared" si="41"/>
        <v>95.556001345040798</v>
      </c>
      <c r="Q102">
        <f t="shared" si="41"/>
        <v>102.80208353035376</v>
      </c>
      <c r="R102">
        <f t="shared" si="41"/>
        <v>104.12108370150844</v>
      </c>
    </row>
    <row r="103" spans="1:18">
      <c r="A103" t="s">
        <v>32</v>
      </c>
      <c r="B103">
        <v>100</v>
      </c>
      <c r="C103">
        <f t="shared" ref="C103:R103" si="42">100*(C74/$B74)</f>
        <v>96.787946229513011</v>
      </c>
      <c r="D103">
        <f t="shared" si="42"/>
        <v>91.390827024226255</v>
      </c>
      <c r="E103">
        <f t="shared" si="42"/>
        <v>91.981813469715746</v>
      </c>
      <c r="F103">
        <f t="shared" si="42"/>
        <v>89.725521117276955</v>
      </c>
      <c r="G103">
        <f t="shared" si="42"/>
        <v>93.303084459697899</v>
      </c>
      <c r="H103">
        <f t="shared" si="42"/>
        <v>97.842331111345189</v>
      </c>
      <c r="I103">
        <f t="shared" si="42"/>
        <v>100.76771264761726</v>
      </c>
      <c r="J103">
        <f t="shared" si="42"/>
        <v>96.110995666448645</v>
      </c>
      <c r="K103">
        <f t="shared" si="42"/>
        <v>99.381979096581645</v>
      </c>
      <c r="L103">
        <f t="shared" si="42"/>
        <v>97.793133441427443</v>
      </c>
      <c r="M103">
        <f t="shared" si="42"/>
        <v>94.734329427507319</v>
      </c>
      <c r="N103">
        <f t="shared" si="42"/>
        <v>91.328206813059737</v>
      </c>
      <c r="O103">
        <f t="shared" si="42"/>
        <v>89.403723707732368</v>
      </c>
      <c r="P103">
        <f t="shared" si="42"/>
        <v>85.855796275989533</v>
      </c>
      <c r="Q103">
        <f t="shared" si="42"/>
        <v>87.935886606563045</v>
      </c>
      <c r="R103">
        <f t="shared" si="42"/>
        <v>97.400800835322542</v>
      </c>
    </row>
    <row r="104" spans="1:18">
      <c r="A104" t="s">
        <v>33</v>
      </c>
      <c r="B104">
        <v>100</v>
      </c>
      <c r="C104">
        <f t="shared" ref="C104:R104" si="43">100*(C75/$B75)</f>
        <v>98.082978706091978</v>
      </c>
      <c r="D104">
        <f t="shared" si="43"/>
        <v>93.405283078431879</v>
      </c>
      <c r="E104">
        <f t="shared" si="43"/>
        <v>92.258057257211092</v>
      </c>
      <c r="F104">
        <f t="shared" si="43"/>
        <v>92.287490526454533</v>
      </c>
      <c r="G104">
        <f t="shared" si="43"/>
        <v>95.901332264818407</v>
      </c>
      <c r="H104">
        <f t="shared" si="43"/>
        <v>103.6243611339477</v>
      </c>
      <c r="I104">
        <f t="shared" si="43"/>
        <v>103.02351376609818</v>
      </c>
      <c r="J104">
        <f t="shared" si="43"/>
        <v>105.07437683302052</v>
      </c>
      <c r="K104">
        <f t="shared" si="43"/>
        <v>108.2565443493764</v>
      </c>
      <c r="L104">
        <f t="shared" si="43"/>
        <v>106.25729357345708</v>
      </c>
      <c r="M104">
        <f t="shared" si="43"/>
        <v>102.94609604641501</v>
      </c>
      <c r="N104">
        <f t="shared" si="43"/>
        <v>96.321100392179304</v>
      </c>
      <c r="O104">
        <f t="shared" si="43"/>
        <v>91.098222233199749</v>
      </c>
      <c r="P104">
        <f t="shared" si="43"/>
        <v>92.501475401625001</v>
      </c>
      <c r="Q104">
        <f t="shared" si="43"/>
        <v>96.687685473569204</v>
      </c>
      <c r="R104">
        <f t="shared" si="43"/>
        <v>106.43445280881349</v>
      </c>
    </row>
    <row r="105" spans="1:18">
      <c r="A105" t="s">
        <v>34</v>
      </c>
      <c r="B105">
        <v>100</v>
      </c>
      <c r="C105">
        <f t="shared" ref="C105:R105" si="44">100*(C76/$B76)</f>
        <v>98.195550456346012</v>
      </c>
      <c r="D105">
        <f t="shared" si="44"/>
        <v>98.67552765937279</v>
      </c>
      <c r="E105">
        <f t="shared" si="44"/>
        <v>102.35807322356865</v>
      </c>
      <c r="F105">
        <f t="shared" si="44"/>
        <v>98.456182605326632</v>
      </c>
      <c r="G105">
        <f t="shared" si="44"/>
        <v>104.59673316610952</v>
      </c>
      <c r="H105">
        <f t="shared" si="44"/>
        <v>115.69661963428371</v>
      </c>
      <c r="I105">
        <f t="shared" si="44"/>
        <v>117.73748918712337</v>
      </c>
      <c r="J105">
        <f t="shared" si="44"/>
        <v>112.98536571968485</v>
      </c>
      <c r="K105">
        <f t="shared" si="44"/>
        <v>120.03731519907373</v>
      </c>
      <c r="L105">
        <f t="shared" si="44"/>
        <v>119.16687091096081</v>
      </c>
      <c r="M105">
        <f t="shared" si="44"/>
        <v>111.73889805575487</v>
      </c>
      <c r="N105">
        <f t="shared" si="44"/>
        <v>109.01365963433545</v>
      </c>
      <c r="O105">
        <f t="shared" si="44"/>
        <v>105.90770988768095</v>
      </c>
      <c r="P105">
        <f t="shared" si="44"/>
        <v>101.38715324347103</v>
      </c>
      <c r="Q105">
        <f t="shared" si="44"/>
        <v>100.97768518168459</v>
      </c>
      <c r="R105">
        <f t="shared" si="44"/>
        <v>112.82727864670177</v>
      </c>
    </row>
    <row r="106" spans="1:18">
      <c r="A106" t="s">
        <v>35</v>
      </c>
      <c r="B106">
        <v>100</v>
      </c>
      <c r="C106">
        <f t="shared" ref="C106:R106" si="45">100*(C77/$B77)</f>
        <v>97.670434831572479</v>
      </c>
      <c r="D106">
        <f t="shared" si="45"/>
        <v>89.749426906120505</v>
      </c>
      <c r="E106">
        <f t="shared" si="45"/>
        <v>91.442727455075868</v>
      </c>
      <c r="F106">
        <f t="shared" si="45"/>
        <v>85.992539354170987</v>
      </c>
      <c r="G106">
        <f t="shared" si="45"/>
        <v>92.239929987637922</v>
      </c>
      <c r="H106">
        <f t="shared" si="45"/>
        <v>96.622633465699181</v>
      </c>
      <c r="I106">
        <f t="shared" si="45"/>
        <v>101.35676322339033</v>
      </c>
      <c r="J106">
        <f t="shared" si="45"/>
        <v>98.489828557246426</v>
      </c>
      <c r="K106">
        <f t="shared" si="45"/>
        <v>98.083074490102106</v>
      </c>
      <c r="L106">
        <f t="shared" si="45"/>
        <v>95.111772055136313</v>
      </c>
      <c r="M106">
        <f t="shared" si="45"/>
        <v>90.549138908594117</v>
      </c>
      <c r="N106">
        <f t="shared" si="45"/>
        <v>87.052026820731314</v>
      </c>
      <c r="O106">
        <f t="shared" si="45"/>
        <v>85.714315805776437</v>
      </c>
      <c r="P106">
        <f t="shared" si="45"/>
        <v>83.229021391570626</v>
      </c>
      <c r="Q106">
        <f t="shared" si="45"/>
        <v>82.184478021350913</v>
      </c>
      <c r="R106">
        <f t="shared" si="45"/>
        <v>92.208138841889877</v>
      </c>
    </row>
    <row r="107" spans="1:18">
      <c r="A107" t="s">
        <v>36</v>
      </c>
      <c r="B107">
        <v>100</v>
      </c>
      <c r="C107">
        <f t="shared" ref="C107:R107" si="46">100*(C78/$B78)</f>
        <v>99.359536267897568</v>
      </c>
      <c r="D107">
        <f t="shared" si="46"/>
        <v>90.609425382389418</v>
      </c>
      <c r="E107">
        <f t="shared" si="46"/>
        <v>91.013472051746135</v>
      </c>
      <c r="F107">
        <f t="shared" si="46"/>
        <v>84.605995140846105</v>
      </c>
      <c r="G107">
        <f t="shared" si="46"/>
        <v>85.736070177385102</v>
      </c>
      <c r="H107">
        <f t="shared" si="46"/>
        <v>88.667372838685196</v>
      </c>
      <c r="I107">
        <f t="shared" si="46"/>
        <v>86.442787001381703</v>
      </c>
      <c r="J107">
        <f t="shared" si="46"/>
        <v>85.489221291119321</v>
      </c>
      <c r="K107">
        <f t="shared" si="46"/>
        <v>82.305311615434846</v>
      </c>
      <c r="L107">
        <f t="shared" si="46"/>
        <v>84.647492664036747</v>
      </c>
      <c r="M107">
        <f t="shared" si="46"/>
        <v>80.589783114464353</v>
      </c>
      <c r="N107">
        <f t="shared" si="46"/>
        <v>75.728851819260043</v>
      </c>
      <c r="O107">
        <f t="shared" si="46"/>
        <v>71.928497914597855</v>
      </c>
      <c r="P107">
        <f t="shared" si="46"/>
        <v>69.391632388127761</v>
      </c>
      <c r="Q107">
        <f t="shared" si="46"/>
        <v>70.625227741049301</v>
      </c>
      <c r="R107">
        <f t="shared" si="46"/>
        <v>70.938031516107543</v>
      </c>
    </row>
    <row r="108" spans="1:18">
      <c r="A108" t="s">
        <v>37</v>
      </c>
      <c r="B108">
        <v>100</v>
      </c>
      <c r="C108">
        <f t="shared" ref="C108:R108" si="47">100*(C79/$B79)</f>
        <v>94.882935575639337</v>
      </c>
      <c r="D108">
        <f t="shared" si="47"/>
        <v>91.027712774362797</v>
      </c>
      <c r="E108">
        <f t="shared" si="47"/>
        <v>90.954790859979056</v>
      </c>
      <c r="F108">
        <f t="shared" si="47"/>
        <v>92.003974859223121</v>
      </c>
      <c r="G108">
        <f t="shared" si="47"/>
        <v>93.342366190414978</v>
      </c>
      <c r="H108">
        <f t="shared" si="47"/>
        <v>95.809358993028056</v>
      </c>
      <c r="I108">
        <f t="shared" si="47"/>
        <v>100.07960097024358</v>
      </c>
      <c r="J108">
        <f t="shared" si="47"/>
        <v>90.513160442737728</v>
      </c>
      <c r="K108">
        <f t="shared" si="47"/>
        <v>97.467762437623279</v>
      </c>
      <c r="L108">
        <f t="shared" si="47"/>
        <v>96.033014110110059</v>
      </c>
      <c r="M108">
        <f t="shared" si="47"/>
        <v>95.340813333122938</v>
      </c>
      <c r="N108">
        <f t="shared" si="47"/>
        <v>93.294104380930023</v>
      </c>
      <c r="O108">
        <f t="shared" si="47"/>
        <v>92.721615478356838</v>
      </c>
      <c r="P108">
        <f t="shared" si="47"/>
        <v>86.604750097487184</v>
      </c>
      <c r="Q108">
        <f t="shared" si="47"/>
        <v>91.117219121951749</v>
      </c>
      <c r="R108">
        <f t="shared" si="47"/>
        <v>101.52122839456695</v>
      </c>
    </row>
    <row r="109" spans="1:18">
      <c r="A109" t="s">
        <v>38</v>
      </c>
      <c r="B109">
        <v>100</v>
      </c>
      <c r="C109">
        <f t="shared" ref="C109:R109" si="48">100*(C80/$B80)</f>
        <v>97.374722818375744</v>
      </c>
      <c r="D109">
        <f t="shared" si="48"/>
        <v>93.019581233668433</v>
      </c>
      <c r="E109">
        <f t="shared" si="48"/>
        <v>90.674284809269778</v>
      </c>
      <c r="F109">
        <f t="shared" si="48"/>
        <v>88.249450798564737</v>
      </c>
      <c r="G109">
        <f t="shared" si="48"/>
        <v>93.564611424910112</v>
      </c>
      <c r="H109">
        <f t="shared" si="48"/>
        <v>98.736712257844971</v>
      </c>
      <c r="I109">
        <f t="shared" si="48"/>
        <v>102.20299247393032</v>
      </c>
      <c r="J109">
        <f t="shared" si="48"/>
        <v>104.87672218014322</v>
      </c>
      <c r="K109">
        <f t="shared" si="48"/>
        <v>106.24004162350435</v>
      </c>
      <c r="L109">
        <f t="shared" si="48"/>
        <v>101.75965492500877</v>
      </c>
      <c r="M109">
        <f t="shared" si="48"/>
        <v>100.45613029304074</v>
      </c>
      <c r="N109">
        <f t="shared" si="48"/>
        <v>97.030459830407921</v>
      </c>
      <c r="O109">
        <f t="shared" si="48"/>
        <v>89.50729954428212</v>
      </c>
      <c r="P109">
        <f t="shared" si="48"/>
        <v>88.630973919733862</v>
      </c>
      <c r="Q109">
        <f t="shared" si="48"/>
        <v>92.851786936475506</v>
      </c>
      <c r="R109">
        <f t="shared" si="48"/>
        <v>100.92272755870972</v>
      </c>
    </row>
    <row r="110" spans="1:18">
      <c r="A110" t="s">
        <v>39</v>
      </c>
      <c r="B110">
        <v>100</v>
      </c>
      <c r="C110">
        <f t="shared" ref="C110:R110" si="49">100*(C81/$B81)</f>
        <v>96.03669771792292</v>
      </c>
      <c r="D110">
        <f t="shared" si="49"/>
        <v>95.424442841814567</v>
      </c>
      <c r="E110">
        <f t="shared" si="49"/>
        <v>94.424660597653144</v>
      </c>
      <c r="F110">
        <f t="shared" si="49"/>
        <v>92.293472923602252</v>
      </c>
      <c r="G110">
        <f t="shared" si="49"/>
        <v>97.060470343629646</v>
      </c>
      <c r="H110">
        <f t="shared" si="49"/>
        <v>103.55812920513792</v>
      </c>
      <c r="I110">
        <f t="shared" si="49"/>
        <v>111.3798561151079</v>
      </c>
      <c r="J110">
        <f t="shared" si="49"/>
        <v>117.08818610970786</v>
      </c>
      <c r="K110">
        <f t="shared" si="49"/>
        <v>113.31537869863091</v>
      </c>
      <c r="L110">
        <f t="shared" si="49"/>
        <v>104.47053167797604</v>
      </c>
      <c r="M110">
        <f t="shared" si="49"/>
        <v>107.96756820686193</v>
      </c>
      <c r="N110">
        <f t="shared" si="49"/>
        <v>105.62508185441702</v>
      </c>
      <c r="O110">
        <f t="shared" si="49"/>
        <v>97.314588841273476</v>
      </c>
      <c r="P110">
        <f t="shared" si="49"/>
        <v>94.274141765196035</v>
      </c>
      <c r="Q110">
        <f t="shared" si="49"/>
        <v>91.372326990478612</v>
      </c>
      <c r="R110">
        <f t="shared" si="49"/>
        <v>100.38698071242487</v>
      </c>
    </row>
    <row r="111" spans="1:18">
      <c r="A111" t="s">
        <v>40</v>
      </c>
      <c r="B111">
        <v>100</v>
      </c>
      <c r="C111">
        <f t="shared" ref="C111:R111" si="50">100*(C82/$B82)</f>
        <v>102.38984472219803</v>
      </c>
      <c r="D111">
        <f t="shared" si="50"/>
        <v>96.809627819976413</v>
      </c>
      <c r="E111">
        <f t="shared" si="50"/>
        <v>97.110971109711102</v>
      </c>
      <c r="F111">
        <f t="shared" si="50"/>
        <v>88.053938173012654</v>
      </c>
      <c r="G111">
        <f t="shared" si="50"/>
        <v>106.39261559771023</v>
      </c>
      <c r="H111">
        <f t="shared" si="50"/>
        <v>117.6933096328076</v>
      </c>
      <c r="I111">
        <f t="shared" si="50"/>
        <v>115.84581438549802</v>
      </c>
      <c r="J111">
        <f t="shared" si="50"/>
        <v>115.75320164966357</v>
      </c>
      <c r="K111">
        <f t="shared" si="50"/>
        <v>118.7919370845391</v>
      </c>
      <c r="L111">
        <f t="shared" si="50"/>
        <v>119.96223925969831</v>
      </c>
      <c r="M111">
        <f t="shared" si="50"/>
        <v>116.453911939409</v>
      </c>
      <c r="N111">
        <f t="shared" si="50"/>
        <v>110.46678404805502</v>
      </c>
      <c r="O111">
        <f t="shared" si="50"/>
        <v>90.63257704932272</v>
      </c>
      <c r="P111">
        <f t="shared" si="50"/>
        <v>90.247052649785559</v>
      </c>
      <c r="Q111">
        <f t="shared" si="50"/>
        <v>90.496905889263957</v>
      </c>
      <c r="R111">
        <f t="shared" si="50"/>
        <v>101.53626516718646</v>
      </c>
    </row>
    <row r="112" spans="1:18">
      <c r="A112" t="s">
        <v>41</v>
      </c>
      <c r="B112">
        <v>100</v>
      </c>
      <c r="C112">
        <f t="shared" ref="C112:R112" si="51">100*(C83/$B83)</f>
        <v>93.30275110151814</v>
      </c>
      <c r="D112">
        <f t="shared" si="51"/>
        <v>86.153178155172398</v>
      </c>
      <c r="E112">
        <f t="shared" si="51"/>
        <v>87.090519640022407</v>
      </c>
      <c r="F112">
        <f t="shared" si="51"/>
        <v>86.565427160142278</v>
      </c>
      <c r="G112">
        <f t="shared" si="51"/>
        <v>83.738829211870907</v>
      </c>
      <c r="H112">
        <f t="shared" si="51"/>
        <v>83.687354745316441</v>
      </c>
      <c r="I112">
        <f t="shared" si="51"/>
        <v>88.877542425047452</v>
      </c>
      <c r="J112">
        <f t="shared" si="51"/>
        <v>94.783244989380876</v>
      </c>
      <c r="K112">
        <f t="shared" si="51"/>
        <v>94.636884891010553</v>
      </c>
      <c r="L112">
        <f t="shared" si="51"/>
        <v>93.586052665671318</v>
      </c>
      <c r="M112">
        <f t="shared" si="51"/>
        <v>91.917325517092991</v>
      </c>
      <c r="N112">
        <f t="shared" si="51"/>
        <v>88.887774307593801</v>
      </c>
      <c r="O112">
        <f t="shared" si="51"/>
        <v>85.388624766357964</v>
      </c>
      <c r="P112">
        <f t="shared" si="51"/>
        <v>91.609082833941741</v>
      </c>
      <c r="Q112">
        <f t="shared" si="51"/>
        <v>107.32712009676308</v>
      </c>
      <c r="R112">
        <f t="shared" si="51"/>
        <v>122.02320172394185</v>
      </c>
    </row>
    <row r="113" spans="1:18">
      <c r="A113" t="s">
        <v>42</v>
      </c>
      <c r="B113">
        <v>100</v>
      </c>
      <c r="C113">
        <f t="shared" ref="C113:R113" si="52">100*(C84/$B84)</f>
        <v>96.258395818600832</v>
      </c>
      <c r="D113">
        <f t="shared" si="52"/>
        <v>93.380364653101736</v>
      </c>
      <c r="E113">
        <f t="shared" si="52"/>
        <v>94.959862368038401</v>
      </c>
      <c r="F113">
        <f t="shared" si="52"/>
        <v>94.368400384450993</v>
      </c>
      <c r="G113">
        <f t="shared" si="52"/>
        <v>89.373046290176589</v>
      </c>
      <c r="H113">
        <f t="shared" si="52"/>
        <v>101.68754357957252</v>
      </c>
      <c r="I113">
        <f t="shared" si="52"/>
        <v>108.04050257015973</v>
      </c>
      <c r="J113">
        <f t="shared" si="52"/>
        <v>108.68291716551019</v>
      </c>
      <c r="K113">
        <f t="shared" si="52"/>
        <v>112.29376806230695</v>
      </c>
      <c r="L113">
        <f t="shared" si="52"/>
        <v>109.7922268429772</v>
      </c>
      <c r="M113">
        <f t="shared" si="52"/>
        <v>103.99064502048638</v>
      </c>
      <c r="N113">
        <f t="shared" si="52"/>
        <v>104.51224483735193</v>
      </c>
      <c r="O113">
        <f t="shared" si="52"/>
        <v>95.516240005498219</v>
      </c>
      <c r="P113">
        <f t="shared" si="52"/>
        <v>99.714208666223115</v>
      </c>
      <c r="Q113">
        <f t="shared" si="52"/>
        <v>102.84326914095017</v>
      </c>
      <c r="R113">
        <f t="shared" si="52"/>
        <v>119.18635215097815</v>
      </c>
    </row>
    <row r="114" spans="1:18">
      <c r="A114" t="s">
        <v>43</v>
      </c>
      <c r="B114">
        <v>100</v>
      </c>
      <c r="C114">
        <f t="shared" ref="C114:R114" si="53">100*(C85/$B85)</f>
        <v>99.295510108509134</v>
      </c>
      <c r="D114">
        <f t="shared" si="53"/>
        <v>92.46169748988882</v>
      </c>
      <c r="E114">
        <f t="shared" si="53"/>
        <v>84.027576127935873</v>
      </c>
      <c r="F114">
        <f t="shared" si="53"/>
        <v>83.071699421927605</v>
      </c>
      <c r="G114">
        <f t="shared" si="53"/>
        <v>90.228235046012358</v>
      </c>
      <c r="H114">
        <f t="shared" si="53"/>
        <v>92.232348918696417</v>
      </c>
      <c r="I114">
        <f t="shared" si="53"/>
        <v>91.681997409095644</v>
      </c>
      <c r="J114">
        <f t="shared" si="53"/>
        <v>90.710577979114802</v>
      </c>
      <c r="K114">
        <f t="shared" si="53"/>
        <v>97.521031659463404</v>
      </c>
      <c r="L114">
        <f t="shared" si="53"/>
        <v>92.818660677666443</v>
      </c>
      <c r="M114">
        <f t="shared" si="53"/>
        <v>88.862529706685748</v>
      </c>
      <c r="N114">
        <f t="shared" si="53"/>
        <v>84.392400842381107</v>
      </c>
      <c r="O114">
        <f t="shared" si="53"/>
        <v>81.178282670796648</v>
      </c>
      <c r="P114">
        <f t="shared" si="53"/>
        <v>77.561288928883442</v>
      </c>
      <c r="Q114">
        <f t="shared" si="53"/>
        <v>84.750382995181155</v>
      </c>
      <c r="R114">
        <f t="shared" si="53"/>
        <v>85.274074070467208</v>
      </c>
    </row>
    <row r="115" spans="1:18">
      <c r="A115" t="s">
        <v>44</v>
      </c>
      <c r="B115">
        <v>100</v>
      </c>
      <c r="C115">
        <f t="shared" ref="C115:R115" si="54">100*(C86/$B86)</f>
        <v>96.606049533937082</v>
      </c>
      <c r="D115">
        <f t="shared" si="54"/>
        <v>91.797717199451796</v>
      </c>
      <c r="E115">
        <f t="shared" si="54"/>
        <v>91.382878959698672</v>
      </c>
      <c r="F115">
        <f t="shared" si="54"/>
        <v>89.183049792738373</v>
      </c>
      <c r="G115">
        <f t="shared" si="54"/>
        <v>93.428918907925421</v>
      </c>
      <c r="H115">
        <f t="shared" si="54"/>
        <v>99.317196399176211</v>
      </c>
      <c r="I115">
        <f t="shared" si="54"/>
        <v>103.50409547744765</v>
      </c>
      <c r="J115">
        <f t="shared" si="54"/>
        <v>101.4532667185963</v>
      </c>
      <c r="K115">
        <f t="shared" si="54"/>
        <v>102.60286679421323</v>
      </c>
      <c r="L115">
        <f t="shared" si="54"/>
        <v>100.5354295774807</v>
      </c>
      <c r="M115">
        <f t="shared" si="54"/>
        <v>98.951224668080599</v>
      </c>
      <c r="N115">
        <f t="shared" si="54"/>
        <v>96.479059985004028</v>
      </c>
      <c r="O115">
        <f t="shared" si="54"/>
        <v>93.58957734866793</v>
      </c>
      <c r="P115">
        <f t="shared" si="54"/>
        <v>91.497657585255183</v>
      </c>
      <c r="Q115">
        <f t="shared" si="54"/>
        <v>95.956598858337259</v>
      </c>
      <c r="R115">
        <f t="shared" si="54"/>
        <v>104.48202569910671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freeschoolmeals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</dc:creator>
  <cp:lastModifiedBy>Callum Thomson</cp:lastModifiedBy>
  <dcterms:created xsi:type="dcterms:W3CDTF">2020-10-18T14:46:45Z</dcterms:created>
  <dcterms:modified xsi:type="dcterms:W3CDTF">2020-10-18T14:49:40Z</dcterms:modified>
</cp:coreProperties>
</file>