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лажа_тимчасова\"/>
    </mc:Choice>
  </mc:AlternateContent>
  <bookViews>
    <workbookView xWindow="0" yWindow="0" windowWidth="15345" windowHeight="4140" activeTab="5"/>
  </bookViews>
  <sheets>
    <sheet name="1" sheetId="1" r:id="rId1"/>
    <sheet name="10" sheetId="2" r:id="rId2"/>
    <sheet name="11" sheetId="3" r:id="rId3"/>
    <sheet name="13" sheetId="6" r:id="rId4"/>
    <sheet name="14" sheetId="4" r:id="rId5"/>
    <sheet name="1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B12" i="2"/>
  <c r="H4" i="6" l="1"/>
  <c r="H5" i="6"/>
  <c r="H6" i="6"/>
  <c r="H7" i="6"/>
  <c r="H8" i="6"/>
  <c r="H9" i="6"/>
  <c r="H10" i="6"/>
  <c r="H11" i="6"/>
  <c r="H12" i="6"/>
  <c r="H3" i="6"/>
  <c r="G4" i="6"/>
  <c r="G5" i="6"/>
  <c r="G6" i="6"/>
  <c r="G7" i="6"/>
  <c r="G8" i="6"/>
  <c r="G9" i="6"/>
  <c r="G10" i="6"/>
  <c r="G11" i="6"/>
  <c r="G12" i="6"/>
  <c r="G3" i="6"/>
  <c r="F4" i="6"/>
  <c r="F5" i="6"/>
  <c r="F6" i="6"/>
  <c r="F7" i="6"/>
  <c r="F8" i="6"/>
  <c r="F9" i="6"/>
  <c r="F10" i="6"/>
  <c r="F11" i="6"/>
  <c r="F12" i="6"/>
  <c r="F3" i="6"/>
  <c r="E4" i="6"/>
  <c r="E5" i="6"/>
  <c r="E6" i="6"/>
  <c r="E7" i="6"/>
  <c r="E8" i="6"/>
  <c r="E9" i="6"/>
  <c r="E10" i="6"/>
  <c r="E11" i="6"/>
  <c r="E12" i="6"/>
  <c r="E3" i="6"/>
  <c r="F10" i="5"/>
  <c r="C10" i="5"/>
  <c r="G5" i="5"/>
  <c r="G6" i="5"/>
  <c r="G4" i="5"/>
  <c r="B5" i="5"/>
  <c r="B10" i="5" s="1"/>
  <c r="B6" i="5"/>
  <c r="B4" i="5"/>
  <c r="D4" i="4"/>
  <c r="D3" i="4"/>
  <c r="C17" i="3"/>
  <c r="B17" i="3"/>
  <c r="C8" i="3"/>
  <c r="B8" i="3"/>
  <c r="C3" i="3"/>
  <c r="B3" i="3"/>
  <c r="C15" i="2"/>
  <c r="D15" i="2"/>
  <c r="B15" i="2"/>
  <c r="D12" i="2"/>
  <c r="C9" i="2"/>
  <c r="D9" i="2"/>
  <c r="B9" i="2"/>
  <c r="I5" i="1"/>
  <c r="I4" i="1"/>
  <c r="I3" i="1"/>
  <c r="E4" i="1"/>
  <c r="E5" i="1"/>
  <c r="E3" i="1"/>
  <c r="J3" i="1"/>
  <c r="L3" i="1"/>
  <c r="K4" i="1"/>
  <c r="K5" i="1"/>
  <c r="K3" i="1"/>
  <c r="J5" i="1"/>
  <c r="J4" i="1"/>
  <c r="L4" i="1"/>
  <c r="L5" i="1"/>
  <c r="L6" i="1"/>
  <c r="H6" i="1"/>
  <c r="D6" i="1"/>
  <c r="H4" i="1"/>
  <c r="H5" i="1"/>
  <c r="H3" i="1"/>
  <c r="D4" i="1"/>
  <c r="D5" i="1"/>
  <c r="D3" i="1"/>
  <c r="D10" i="5" l="1"/>
  <c r="G10" i="5"/>
  <c r="I10" i="5" s="1"/>
  <c r="E10" i="5"/>
  <c r="H10" i="5" l="1"/>
</calcChain>
</file>

<file path=xl/sharedStrings.xml><?xml version="1.0" encoding="utf-8"?>
<sst xmlns="http://schemas.openxmlformats.org/spreadsheetml/2006/main" count="85" uniqueCount="50">
  <si>
    <t>Матеріали та сировина</t>
  </si>
  <si>
    <t>За планом</t>
  </si>
  <si>
    <t>Фактично</t>
  </si>
  <si>
    <t>Норма витрат, кг/т</t>
  </si>
  <si>
    <t>Ціна за 1 г, грн</t>
  </si>
  <si>
    <t>Сума</t>
  </si>
  <si>
    <t>1. Клінкер</t>
  </si>
  <si>
    <t>2. Шлак</t>
  </si>
  <si>
    <t>3. Гіпс</t>
  </si>
  <si>
    <t xml:space="preserve">Разом </t>
  </si>
  <si>
    <t>х</t>
  </si>
  <si>
    <t>Різниця</t>
  </si>
  <si>
    <t>Різниця у 
ціні за 1 г, грн</t>
  </si>
  <si>
    <t>Різниця у нормі витрат, кг/т
ціні за 1 г, грн</t>
  </si>
  <si>
    <t>Навантаження по сумі</t>
  </si>
  <si>
    <t>Роки</t>
  </si>
  <si>
    <t>Випуск товарної продукції, млн.грн</t>
  </si>
  <si>
    <t>Кількість робітників, чол.</t>
  </si>
  <si>
    <t>Продуктивність праці, млн.грн</t>
  </si>
  <si>
    <t>Середнє значення</t>
  </si>
  <si>
    <t>Середній зріст</t>
  </si>
  <si>
    <t>Ср. абс. знач.</t>
  </si>
  <si>
    <t>–</t>
  </si>
  <si>
    <t>-</t>
  </si>
  <si>
    <t xml:space="preserve">до 5 років </t>
  </si>
  <si>
    <t xml:space="preserve">до 10 років </t>
  </si>
  <si>
    <t xml:space="preserve">понад 10 років </t>
  </si>
  <si>
    <t>3x</t>
  </si>
  <si>
    <t>2x</t>
  </si>
  <si>
    <t>x</t>
  </si>
  <si>
    <t>Cтаж</t>
  </si>
  <si>
    <t>К-сть працівників</t>
  </si>
  <si>
    <t>Коефіцієнт</t>
  </si>
  <si>
    <t>Премія</t>
  </si>
  <si>
    <t>Об'єднання 1</t>
  </si>
  <si>
    <t>Об'єднання 2</t>
  </si>
  <si>
    <t>Завод</t>
  </si>
  <si>
    <t>План випуску, тис.грн.</t>
  </si>
  <si>
    <t>Фактичний випуск, тис. грн.</t>
  </si>
  <si>
    <t>Виконання плану, %</t>
  </si>
  <si>
    <t>Сума плану
 випуску, тис.грн.</t>
  </si>
  <si>
    <t>Сума фактичного
 випуску, тис.грн.</t>
  </si>
  <si>
    <t>Відсоктове
 відношення</t>
  </si>
  <si>
    <t>РБУ</t>
  </si>
  <si>
    <t>Обсяг виконання робіт, млн.грн</t>
  </si>
  <si>
    <t>Рентабельність. %</t>
  </si>
  <si>
    <t>Кількість робітників</t>
  </si>
  <si>
    <t>Дані</t>
  </si>
  <si>
    <t>Ранг</t>
  </si>
  <si>
    <t xml:space="preserve">Середній ранг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</si>
</sst>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3" fillId="0" borderId="6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9" fontId="0" fillId="0" borderId="9" xfId="1" applyFont="1" applyBorder="1"/>
    <xf numFmtId="0" fontId="3" fillId="0" borderId="9" xfId="0" applyFont="1" applyBorder="1" applyAlignment="1">
      <alignment horizontal="center" vertical="center" wrapText="1"/>
    </xf>
    <xf numFmtId="0" fontId="0" fillId="0" borderId="15" xfId="0" applyBorder="1"/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Продуктивність праці, млн.грн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'10'!$A$2:$A$6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'10'!$D$2:$D$6</c:f>
              <c:numCache>
                <c:formatCode>General</c:formatCode>
                <c:ptCount val="5"/>
                <c:pt idx="0">
                  <c:v>3.5</c:v>
                </c:pt>
                <c:pt idx="1">
                  <c:v>3.6</c:v>
                </c:pt>
                <c:pt idx="2">
                  <c:v>3.75</c:v>
                </c:pt>
                <c:pt idx="3">
                  <c:v>3.9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F-49A5-B19A-2B526D9C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570800"/>
        <c:axId val="401570472"/>
      </c:barChart>
      <c:catAx>
        <c:axId val="4015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70472"/>
        <c:crosses val="autoZero"/>
        <c:auto val="1"/>
        <c:lblAlgn val="ctr"/>
        <c:lblOffset val="100"/>
        <c:noMultiLvlLbl val="0"/>
      </c:catAx>
      <c:valAx>
        <c:axId val="4015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'13'!$H$1</c:f>
              <c:strCache>
                <c:ptCount val="1"/>
                <c:pt idx="0">
                  <c:v>Середній ранг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val>
            <c:numRef>
              <c:f>'13'!$H$3:$H$12</c:f>
              <c:numCache>
                <c:formatCode>General</c:formatCode>
                <c:ptCount val="10"/>
                <c:pt idx="0">
                  <c:v>5.33</c:v>
                </c:pt>
                <c:pt idx="1">
                  <c:v>8</c:v>
                </c:pt>
                <c:pt idx="2">
                  <c:v>5.67</c:v>
                </c:pt>
                <c:pt idx="3">
                  <c:v>3.67</c:v>
                </c:pt>
                <c:pt idx="4">
                  <c:v>7.33</c:v>
                </c:pt>
                <c:pt idx="5">
                  <c:v>4.33</c:v>
                </c:pt>
                <c:pt idx="6">
                  <c:v>3.67</c:v>
                </c:pt>
                <c:pt idx="7">
                  <c:v>10</c:v>
                </c:pt>
                <c:pt idx="8">
                  <c:v>3</c:v>
                </c:pt>
                <c:pt idx="9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0-444D-BF3B-9A04358E4C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9645144"/>
        <c:axId val="399643832"/>
      </c:barChart>
      <c:catAx>
        <c:axId val="39964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43832"/>
        <c:crosses val="autoZero"/>
        <c:auto val="1"/>
        <c:lblAlgn val="ctr"/>
        <c:lblOffset val="100"/>
        <c:noMultiLvlLbl val="0"/>
      </c:catAx>
      <c:valAx>
        <c:axId val="39964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645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176212</xdr:rowOff>
    </xdr:from>
    <xdr:to>
      <xdr:col>3</xdr:col>
      <xdr:colOff>1390650</xdr:colOff>
      <xdr:row>31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247650</xdr:rowOff>
    </xdr:from>
    <xdr:to>
      <xdr:col>17</xdr:col>
      <xdr:colOff>381000</xdr:colOff>
      <xdr:row>13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9" sqref="K9"/>
    </sheetView>
  </sheetViews>
  <sheetFormatPr defaultRowHeight="15" x14ac:dyDescent="0.25"/>
  <cols>
    <col min="1" max="1" width="14.140625" customWidth="1"/>
    <col min="2" max="5" width="8" customWidth="1"/>
    <col min="6" max="6" width="7" customWidth="1"/>
    <col min="7" max="7" width="7.5703125" customWidth="1"/>
    <col min="8" max="9" width="7.85546875" customWidth="1"/>
    <col min="10" max="11" width="9.42578125" customWidth="1"/>
  </cols>
  <sheetData>
    <row r="1" spans="1:12" ht="17.25" customHeight="1" thickBot="1" x14ac:dyDescent="0.3">
      <c r="A1" s="36" t="s">
        <v>0</v>
      </c>
      <c r="B1" s="38" t="s">
        <v>1</v>
      </c>
      <c r="C1" s="39"/>
      <c r="D1" s="40"/>
      <c r="E1" s="36" t="s">
        <v>14</v>
      </c>
      <c r="F1" s="38" t="s">
        <v>2</v>
      </c>
      <c r="G1" s="39"/>
      <c r="H1" s="40"/>
      <c r="I1" s="36" t="s">
        <v>14</v>
      </c>
      <c r="J1" s="36" t="s">
        <v>12</v>
      </c>
      <c r="K1" s="36" t="s">
        <v>13</v>
      </c>
      <c r="L1" s="41" t="s">
        <v>11</v>
      </c>
    </row>
    <row r="2" spans="1:12" ht="45.75" thickBot="1" x14ac:dyDescent="0.3">
      <c r="A2" s="37"/>
      <c r="B2" s="1" t="s">
        <v>3</v>
      </c>
      <c r="C2" s="1" t="s">
        <v>4</v>
      </c>
      <c r="D2" s="1" t="s">
        <v>5</v>
      </c>
      <c r="E2" s="37"/>
      <c r="F2" s="1" t="s">
        <v>3</v>
      </c>
      <c r="G2" s="1" t="s">
        <v>4</v>
      </c>
      <c r="H2" s="1" t="s">
        <v>5</v>
      </c>
      <c r="I2" s="37"/>
      <c r="J2" s="42"/>
      <c r="K2" s="42"/>
      <c r="L2" s="42"/>
    </row>
    <row r="3" spans="1:12" ht="16.5" thickBot="1" x14ac:dyDescent="0.3">
      <c r="A3" s="2" t="s">
        <v>6</v>
      </c>
      <c r="B3" s="3">
        <v>620</v>
      </c>
      <c r="C3" s="3">
        <v>65</v>
      </c>
      <c r="D3" s="3">
        <f>C3*B3</f>
        <v>40300</v>
      </c>
      <c r="E3" s="5">
        <f>D3/$D$6</f>
        <v>0.89997543491368726</v>
      </c>
      <c r="F3" s="3">
        <v>625</v>
      </c>
      <c r="G3" s="3">
        <v>62</v>
      </c>
      <c r="H3" s="3">
        <f>G3*F3</f>
        <v>38750</v>
      </c>
      <c r="I3" s="5">
        <f>H3/$D$6</f>
        <v>0.86536099510931463</v>
      </c>
      <c r="J3" s="3">
        <f>G3-C3</f>
        <v>-3</v>
      </c>
      <c r="K3" s="3">
        <f>F3-B3</f>
        <v>5</v>
      </c>
      <c r="L3" s="3">
        <f>H3-D3</f>
        <v>-1550</v>
      </c>
    </row>
    <row r="4" spans="1:12" ht="16.5" thickBot="1" x14ac:dyDescent="0.3">
      <c r="A4" s="2" t="s">
        <v>7</v>
      </c>
      <c r="B4" s="3">
        <v>351</v>
      </c>
      <c r="C4" s="3">
        <v>9</v>
      </c>
      <c r="D4" s="3">
        <f t="shared" ref="D4:D5" si="0">C4*B4</f>
        <v>3159</v>
      </c>
      <c r="E4" s="5">
        <f t="shared" ref="E4:E5" si="1">D4/$D$6</f>
        <v>7.0546461510976127E-2</v>
      </c>
      <c r="F4" s="3">
        <v>363</v>
      </c>
      <c r="G4" s="3">
        <v>12</v>
      </c>
      <c r="H4" s="3">
        <f t="shared" ref="H4:H5" si="2">G4*F4</f>
        <v>4356</v>
      </c>
      <c r="I4" s="5">
        <f t="shared" ref="I4:I5" si="3">H4/$D$6</f>
        <v>9.7277741798610956E-2</v>
      </c>
      <c r="J4" s="3">
        <f>G4-C4</f>
        <v>3</v>
      </c>
      <c r="K4" s="3">
        <f t="shared" ref="K4:K5" si="4">F4-B4</f>
        <v>12</v>
      </c>
      <c r="L4" s="3">
        <f>H4-D4</f>
        <v>1197</v>
      </c>
    </row>
    <row r="5" spans="1:12" ht="16.5" thickBot="1" x14ac:dyDescent="0.3">
      <c r="A5" s="2" t="s">
        <v>8</v>
      </c>
      <c r="B5" s="3">
        <v>60</v>
      </c>
      <c r="C5" s="3">
        <v>22</v>
      </c>
      <c r="D5" s="3">
        <f t="shared" si="0"/>
        <v>1320</v>
      </c>
      <c r="E5" s="5">
        <f t="shared" si="1"/>
        <v>2.9478103575336652E-2</v>
      </c>
      <c r="F5" s="3">
        <v>40</v>
      </c>
      <c r="G5" s="3">
        <v>25</v>
      </c>
      <c r="H5" s="3">
        <f t="shared" si="2"/>
        <v>1000</v>
      </c>
      <c r="I5" s="5">
        <f t="shared" si="3"/>
        <v>2.2331896647982314E-2</v>
      </c>
      <c r="J5" s="3">
        <f>G5-C5</f>
        <v>3</v>
      </c>
      <c r="K5" s="3">
        <f t="shared" si="4"/>
        <v>-20</v>
      </c>
      <c r="L5" s="3">
        <f>H5-D5</f>
        <v>-320</v>
      </c>
    </row>
    <row r="6" spans="1:12" ht="16.5" thickBot="1" x14ac:dyDescent="0.3">
      <c r="A6" s="2" t="s">
        <v>9</v>
      </c>
      <c r="B6" s="3">
        <v>1031</v>
      </c>
      <c r="C6" s="3" t="s">
        <v>10</v>
      </c>
      <c r="D6" s="3">
        <f>SUM(D3:D5)</f>
        <v>44779</v>
      </c>
      <c r="E6" s="3"/>
      <c r="F6" s="3">
        <v>1028</v>
      </c>
      <c r="G6" s="3" t="s">
        <v>10</v>
      </c>
      <c r="H6" s="3">
        <f>SUM(H3:H5)</f>
        <v>44106</v>
      </c>
      <c r="I6" s="3"/>
      <c r="J6" s="3" t="s">
        <v>10</v>
      </c>
      <c r="K6" s="3" t="s">
        <v>10</v>
      </c>
      <c r="L6" s="3">
        <f>H6-D6</f>
        <v>-673</v>
      </c>
    </row>
  </sheetData>
  <mergeCells count="8">
    <mergeCell ref="A1:A2"/>
    <mergeCell ref="B1:D1"/>
    <mergeCell ref="F1:H1"/>
    <mergeCell ref="L1:L2"/>
    <mergeCell ref="J1:J2"/>
    <mergeCell ref="K1:K2"/>
    <mergeCell ref="E1:E2"/>
    <mergeCell ref="I1:I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12" sqref="G12"/>
    </sheetView>
  </sheetViews>
  <sheetFormatPr defaultRowHeight="15" x14ac:dyDescent="0.25"/>
  <cols>
    <col min="1" max="1" width="18" bestFit="1" customWidth="1"/>
    <col min="2" max="2" width="19" customWidth="1"/>
    <col min="3" max="3" width="25" customWidth="1"/>
    <col min="4" max="4" width="21.140625" customWidth="1"/>
  </cols>
  <sheetData>
    <row r="1" spans="1:4" ht="45.75" customHeight="1" thickBot="1" x14ac:dyDescent="0.3">
      <c r="A1" s="6" t="s">
        <v>15</v>
      </c>
      <c r="B1" s="7" t="s">
        <v>16</v>
      </c>
      <c r="C1" s="7" t="s">
        <v>17</v>
      </c>
      <c r="D1" s="7" t="s">
        <v>18</v>
      </c>
    </row>
    <row r="2" spans="1:4" ht="16.5" thickBot="1" x14ac:dyDescent="0.3">
      <c r="A2" s="4">
        <v>2000</v>
      </c>
      <c r="B2" s="3">
        <v>3830</v>
      </c>
      <c r="C2" s="3">
        <v>1094</v>
      </c>
      <c r="D2" s="3">
        <v>3.5</v>
      </c>
    </row>
    <row r="3" spans="1:4" ht="16.5" thickBot="1" x14ac:dyDescent="0.3">
      <c r="A3" s="4">
        <v>2001</v>
      </c>
      <c r="B3" s="3">
        <v>3910</v>
      </c>
      <c r="C3" s="3">
        <v>1087</v>
      </c>
      <c r="D3" s="3">
        <v>3.6</v>
      </c>
    </row>
    <row r="4" spans="1:4" ht="16.5" thickBot="1" x14ac:dyDescent="0.3">
      <c r="A4" s="4">
        <v>2002</v>
      </c>
      <c r="B4" s="3">
        <v>4030</v>
      </c>
      <c r="C4" s="3">
        <v>1075</v>
      </c>
      <c r="D4" s="3">
        <v>3.75</v>
      </c>
    </row>
    <row r="5" spans="1:4" ht="16.5" thickBot="1" x14ac:dyDescent="0.3">
      <c r="A5" s="4">
        <v>2003</v>
      </c>
      <c r="B5" s="3">
        <v>4150</v>
      </c>
      <c r="C5" s="3">
        <v>1064</v>
      </c>
      <c r="D5" s="3">
        <v>3.9</v>
      </c>
    </row>
    <row r="6" spans="1:4" ht="16.5" thickBot="1" x14ac:dyDescent="0.3">
      <c r="A6" s="4">
        <v>2004</v>
      </c>
      <c r="B6" s="3">
        <v>4000</v>
      </c>
      <c r="C6" s="3">
        <v>1000</v>
      </c>
      <c r="D6" s="3">
        <v>4</v>
      </c>
    </row>
    <row r="7" spans="1:4" ht="16.5" thickBot="1" x14ac:dyDescent="0.3">
      <c r="A7" s="11"/>
      <c r="B7" s="11"/>
      <c r="C7" s="11"/>
      <c r="D7" s="11"/>
    </row>
    <row r="8" spans="1:4" ht="32.25" thickBot="1" x14ac:dyDescent="0.3">
      <c r="A8" s="6" t="s">
        <v>15</v>
      </c>
      <c r="B8" s="7" t="s">
        <v>16</v>
      </c>
      <c r="C8" s="7" t="s">
        <v>17</v>
      </c>
      <c r="D8" s="7" t="s">
        <v>18</v>
      </c>
    </row>
    <row r="9" spans="1:4" ht="15.75" thickBot="1" x14ac:dyDescent="0.3">
      <c r="A9" s="8" t="s">
        <v>19</v>
      </c>
      <c r="B9" s="9">
        <f>AVERAGE(B2:B6)</f>
        <v>3984</v>
      </c>
      <c r="C9" s="9">
        <f t="shared" ref="C9:D9" si="0">AVERAGE(C2:C6)</f>
        <v>1064</v>
      </c>
      <c r="D9" s="10">
        <f t="shared" si="0"/>
        <v>3.75</v>
      </c>
    </row>
    <row r="10" spans="1:4" ht="15.75" thickBot="1" x14ac:dyDescent="0.3">
      <c r="A10" s="12"/>
      <c r="B10" s="12"/>
      <c r="C10" s="12"/>
      <c r="D10" s="12"/>
    </row>
    <row r="11" spans="1:4" ht="32.25" thickBot="1" x14ac:dyDescent="0.3">
      <c r="A11" s="6" t="s">
        <v>15</v>
      </c>
      <c r="B11" s="7" t="s">
        <v>16</v>
      </c>
      <c r="C11" s="7" t="s">
        <v>17</v>
      </c>
      <c r="D11" s="7" t="s">
        <v>18</v>
      </c>
    </row>
    <row r="12" spans="1:4" ht="15.75" thickBot="1" x14ac:dyDescent="0.3">
      <c r="A12" s="8" t="s">
        <v>20</v>
      </c>
      <c r="B12" s="9">
        <f>(B6-B2)^(1/5)</f>
        <v>2.7931212200789903</v>
      </c>
      <c r="C12" s="9">
        <f>(C6-C2)^(1/5)</f>
        <v>-2.4809931815870692</v>
      </c>
      <c r="D12" s="9">
        <f t="shared" ref="C12:D12" si="1">(D6-D2)^(1/5)</f>
        <v>0.87055056329612412</v>
      </c>
    </row>
    <row r="13" spans="1:4" ht="15.75" thickBot="1" x14ac:dyDescent="0.3">
      <c r="A13" s="12"/>
      <c r="B13" s="12"/>
      <c r="C13" s="12"/>
      <c r="D13" s="12"/>
    </row>
    <row r="14" spans="1:4" ht="32.25" thickBot="1" x14ac:dyDescent="0.3">
      <c r="A14" s="6" t="s">
        <v>15</v>
      </c>
      <c r="B14" s="7" t="s">
        <v>16</v>
      </c>
      <c r="C14" s="7" t="s">
        <v>17</v>
      </c>
      <c r="D14" s="7" t="s">
        <v>18</v>
      </c>
    </row>
    <row r="15" spans="1:4" ht="15.75" thickBot="1" x14ac:dyDescent="0.3">
      <c r="A15" s="8" t="s">
        <v>21</v>
      </c>
      <c r="B15" s="9">
        <f>((B6-B5)+(B5-B4)+(B4-B3)+(B3-B2))/5</f>
        <v>34</v>
      </c>
      <c r="C15" s="9">
        <f t="shared" ref="C15:D15" si="2">((C6-C5)+(C5-C4)+(C4-C3)+(C3-C2))/5</f>
        <v>-18.8</v>
      </c>
      <c r="D15" s="9">
        <f t="shared" si="2"/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F11" sqref="F11"/>
    </sheetView>
  </sheetViews>
  <sheetFormatPr defaultRowHeight="15" x14ac:dyDescent="0.25"/>
  <cols>
    <col min="1" max="1" width="29.42578125" customWidth="1"/>
    <col min="2" max="2" width="12.42578125" customWidth="1"/>
    <col min="3" max="3" width="13.140625" customWidth="1"/>
  </cols>
  <sheetData>
    <row r="1" spans="2:3" ht="15.75" thickBot="1" x14ac:dyDescent="0.3"/>
    <row r="2" spans="2:3" ht="16.5" thickBot="1" x14ac:dyDescent="0.3">
      <c r="B2" s="17">
        <v>400</v>
      </c>
      <c r="C2" s="18">
        <v>435</v>
      </c>
    </row>
    <row r="3" spans="2:3" ht="15.75" x14ac:dyDescent="0.25">
      <c r="B3" s="13">
        <f>SUM(B4:B7)</f>
        <v>5100</v>
      </c>
      <c r="C3" s="13">
        <f>SUM(C4:C7)</f>
        <v>6172</v>
      </c>
    </row>
    <row r="4" spans="2:3" ht="15.75" x14ac:dyDescent="0.25">
      <c r="B4" s="13">
        <v>4460</v>
      </c>
      <c r="C4" s="15">
        <v>5354</v>
      </c>
    </row>
    <row r="5" spans="2:3" ht="15.75" x14ac:dyDescent="0.25">
      <c r="B5" s="13" t="s">
        <v>22</v>
      </c>
      <c r="C5" s="15">
        <v>43</v>
      </c>
    </row>
    <row r="6" spans="2:3" ht="15.75" x14ac:dyDescent="0.25">
      <c r="B6" s="13">
        <v>640</v>
      </c>
      <c r="C6" s="15">
        <v>760</v>
      </c>
    </row>
    <row r="7" spans="2:3" ht="16.5" thickBot="1" x14ac:dyDescent="0.3">
      <c r="B7" s="14" t="s">
        <v>23</v>
      </c>
      <c r="C7" s="16">
        <v>15</v>
      </c>
    </row>
    <row r="8" spans="2:3" ht="15.75" x14ac:dyDescent="0.25">
      <c r="B8" s="13">
        <f>SUM(B9:B13)</f>
        <v>5050</v>
      </c>
      <c r="C8" s="15">
        <f>SUM(C9:C13)</f>
        <v>5119</v>
      </c>
    </row>
    <row r="9" spans="2:3" ht="15.75" x14ac:dyDescent="0.25">
      <c r="B9" s="13">
        <v>4480</v>
      </c>
      <c r="C9" s="15">
        <v>4320</v>
      </c>
    </row>
    <row r="10" spans="2:3" ht="15.75" x14ac:dyDescent="0.25">
      <c r="B10" s="13">
        <v>170</v>
      </c>
      <c r="C10" s="15">
        <v>297</v>
      </c>
    </row>
    <row r="11" spans="2:3" ht="15.75" x14ac:dyDescent="0.25">
      <c r="B11" s="13">
        <v>400</v>
      </c>
      <c r="C11" s="15">
        <v>360</v>
      </c>
    </row>
    <row r="12" spans="2:3" ht="15.75" x14ac:dyDescent="0.25">
      <c r="B12" s="13" t="s">
        <v>23</v>
      </c>
      <c r="C12" s="15">
        <v>12</v>
      </c>
    </row>
    <row r="13" spans="2:3" ht="16.5" thickBot="1" x14ac:dyDescent="0.3">
      <c r="B13" s="14" t="s">
        <v>23</v>
      </c>
      <c r="C13" s="16">
        <v>130</v>
      </c>
    </row>
    <row r="14" spans="2:3" ht="16.5" thickBot="1" x14ac:dyDescent="0.3">
      <c r="B14" s="14">
        <v>450</v>
      </c>
      <c r="C14" s="16">
        <v>470</v>
      </c>
    </row>
    <row r="17" spans="2:3" x14ac:dyDescent="0.25">
      <c r="B17">
        <f>B2+B3-B8-B14</f>
        <v>0</v>
      </c>
      <c r="C17">
        <f>C2+C3-C8-C14</f>
        <v>1018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F1" workbookViewId="0">
      <selection activeCell="O17" sqref="O17"/>
    </sheetView>
  </sheetViews>
  <sheetFormatPr defaultRowHeight="15" x14ac:dyDescent="0.25"/>
  <cols>
    <col min="1" max="1" width="5.140625" bestFit="1" customWidth="1"/>
    <col min="2" max="2" width="17.28515625" customWidth="1"/>
    <col min="3" max="3" width="13.7109375" customWidth="1"/>
    <col min="4" max="4" width="11.7109375" customWidth="1"/>
    <col min="5" max="5" width="18.5703125" customWidth="1"/>
    <col min="6" max="6" width="21.42578125" customWidth="1"/>
    <col min="7" max="7" width="11.85546875" customWidth="1"/>
    <col min="8" max="8" width="11" customWidth="1"/>
  </cols>
  <sheetData>
    <row r="1" spans="1:8" ht="15.75" thickBot="1" x14ac:dyDescent="0.3">
      <c r="A1" s="33"/>
      <c r="B1" s="43" t="s">
        <v>47</v>
      </c>
      <c r="C1" s="44"/>
      <c r="D1" s="45"/>
      <c r="E1" s="46" t="s">
        <v>48</v>
      </c>
      <c r="F1" s="47"/>
      <c r="G1" s="48"/>
      <c r="H1" s="49" t="s">
        <v>49</v>
      </c>
    </row>
    <row r="2" spans="1:8" ht="48" thickBot="1" x14ac:dyDescent="0.3">
      <c r="A2" s="32" t="s">
        <v>43</v>
      </c>
      <c r="B2" s="34" t="s">
        <v>44</v>
      </c>
      <c r="C2" s="34" t="s">
        <v>45</v>
      </c>
      <c r="D2" s="34" t="s">
        <v>46</v>
      </c>
      <c r="E2" s="34" t="s">
        <v>44</v>
      </c>
      <c r="F2" s="34" t="s">
        <v>45</v>
      </c>
      <c r="G2" s="35" t="s">
        <v>46</v>
      </c>
      <c r="H2" s="50"/>
    </row>
    <row r="3" spans="1:8" ht="15.75" x14ac:dyDescent="0.25">
      <c r="A3" s="32">
        <v>1</v>
      </c>
      <c r="B3" s="32">
        <v>65.400000000000006</v>
      </c>
      <c r="C3" s="32">
        <v>16.2</v>
      </c>
      <c r="D3" s="32">
        <v>55</v>
      </c>
      <c r="E3" s="32">
        <f>RANK(B3,$B$3:$B$12)</f>
        <v>8</v>
      </c>
      <c r="F3" s="32">
        <f>RANK(C3,$C$3:$C$12)</f>
        <v>2</v>
      </c>
      <c r="G3" s="32">
        <f>RANK(D3,$D$3:$D$12)</f>
        <v>6</v>
      </c>
      <c r="H3" s="34">
        <f>ROUND(AVERAGE(E3:G3),2)</f>
        <v>5.33</v>
      </c>
    </row>
    <row r="4" spans="1:8" ht="15.75" x14ac:dyDescent="0.25">
      <c r="A4" s="32">
        <v>2</v>
      </c>
      <c r="B4" s="32">
        <v>50.6</v>
      </c>
      <c r="C4" s="32">
        <v>8.3000000000000007</v>
      </c>
      <c r="D4" s="32">
        <v>45</v>
      </c>
      <c r="E4" s="32">
        <f t="shared" ref="E4:E12" si="0">RANK(B4,$B$3:$B$12)</f>
        <v>9</v>
      </c>
      <c r="F4" s="32">
        <f t="shared" ref="F4:F12" si="1">RANK(C4,$C$3:$C$12)</f>
        <v>6</v>
      </c>
      <c r="G4" s="32">
        <f t="shared" ref="G4:G12" si="2">RANK(D4,$D$3:$D$12)</f>
        <v>9</v>
      </c>
      <c r="H4" s="32">
        <f t="shared" ref="H4:H12" si="3">ROUND(AVERAGE(E4:G4),2)</f>
        <v>8</v>
      </c>
    </row>
    <row r="5" spans="1:8" ht="15.75" x14ac:dyDescent="0.25">
      <c r="A5" s="32">
        <v>3</v>
      </c>
      <c r="B5" s="32">
        <v>127.3</v>
      </c>
      <c r="C5" s="32">
        <v>12.5</v>
      </c>
      <c r="D5" s="32">
        <v>48</v>
      </c>
      <c r="E5" s="32">
        <f t="shared" si="0"/>
        <v>6</v>
      </c>
      <c r="F5" s="32">
        <f t="shared" si="1"/>
        <v>3</v>
      </c>
      <c r="G5" s="32">
        <f t="shared" si="2"/>
        <v>8</v>
      </c>
      <c r="H5" s="32">
        <f t="shared" si="3"/>
        <v>5.67</v>
      </c>
    </row>
    <row r="6" spans="1:8" ht="15.75" x14ac:dyDescent="0.25">
      <c r="A6" s="32">
        <v>4</v>
      </c>
      <c r="B6" s="32">
        <v>218.2</v>
      </c>
      <c r="C6" s="32">
        <v>20.399999999999999</v>
      </c>
      <c r="D6" s="32">
        <v>60</v>
      </c>
      <c r="E6" s="32">
        <f t="shared" si="0"/>
        <v>5</v>
      </c>
      <c r="F6" s="32">
        <f t="shared" si="1"/>
        <v>1</v>
      </c>
      <c r="G6" s="32">
        <f t="shared" si="2"/>
        <v>5</v>
      </c>
      <c r="H6" s="32">
        <f t="shared" si="3"/>
        <v>3.67</v>
      </c>
    </row>
    <row r="7" spans="1:8" ht="15.75" x14ac:dyDescent="0.25">
      <c r="A7" s="32">
        <v>5</v>
      </c>
      <c r="B7" s="32">
        <v>115.3</v>
      </c>
      <c r="C7" s="32">
        <v>3.2</v>
      </c>
      <c r="D7" s="32">
        <v>55</v>
      </c>
      <c r="E7" s="32">
        <f t="shared" si="0"/>
        <v>7</v>
      </c>
      <c r="F7" s="32">
        <f t="shared" si="1"/>
        <v>9</v>
      </c>
      <c r="G7" s="32">
        <f t="shared" si="2"/>
        <v>6</v>
      </c>
      <c r="H7" s="32">
        <f t="shared" si="3"/>
        <v>7.33</v>
      </c>
    </row>
    <row r="8" spans="1:8" ht="15.75" x14ac:dyDescent="0.25">
      <c r="A8" s="32">
        <v>6</v>
      </c>
      <c r="B8" s="32">
        <v>628.29999999999995</v>
      </c>
      <c r="C8" s="32">
        <v>5.2</v>
      </c>
      <c r="D8" s="32">
        <v>112</v>
      </c>
      <c r="E8" s="32">
        <f t="shared" si="0"/>
        <v>3</v>
      </c>
      <c r="F8" s="32">
        <f t="shared" si="1"/>
        <v>8</v>
      </c>
      <c r="G8" s="32">
        <f t="shared" si="2"/>
        <v>2</v>
      </c>
      <c r="H8" s="32">
        <f t="shared" si="3"/>
        <v>4.33</v>
      </c>
    </row>
    <row r="9" spans="1:8" ht="15.75" x14ac:dyDescent="0.25">
      <c r="A9" s="32">
        <v>7</v>
      </c>
      <c r="B9" s="32">
        <v>535.4</v>
      </c>
      <c r="C9" s="32">
        <v>10.5</v>
      </c>
      <c r="D9" s="32">
        <v>83</v>
      </c>
      <c r="E9" s="32">
        <f t="shared" si="0"/>
        <v>4</v>
      </c>
      <c r="F9" s="32">
        <f t="shared" si="1"/>
        <v>4</v>
      </c>
      <c r="G9" s="32">
        <f t="shared" si="2"/>
        <v>3</v>
      </c>
      <c r="H9" s="32">
        <f t="shared" si="3"/>
        <v>3.67</v>
      </c>
    </row>
    <row r="10" spans="1:8" ht="15.75" x14ac:dyDescent="0.25">
      <c r="A10" s="32">
        <v>8</v>
      </c>
      <c r="B10" s="32">
        <v>43.2</v>
      </c>
      <c r="C10" s="32">
        <v>2.7</v>
      </c>
      <c r="D10" s="32">
        <v>21</v>
      </c>
      <c r="E10" s="32">
        <f t="shared" si="0"/>
        <v>10</v>
      </c>
      <c r="F10" s="32">
        <f t="shared" si="1"/>
        <v>10</v>
      </c>
      <c r="G10" s="32">
        <f t="shared" si="2"/>
        <v>10</v>
      </c>
      <c r="H10" s="32">
        <f t="shared" si="3"/>
        <v>10</v>
      </c>
    </row>
    <row r="11" spans="1:8" ht="15.75" x14ac:dyDescent="0.25">
      <c r="A11" s="32">
        <v>9</v>
      </c>
      <c r="B11" s="32">
        <v>1284.5</v>
      </c>
      <c r="C11" s="32">
        <v>6.2</v>
      </c>
      <c r="D11" s="32">
        <v>201</v>
      </c>
      <c r="E11" s="32">
        <f t="shared" si="0"/>
        <v>1</v>
      </c>
      <c r="F11" s="32">
        <f t="shared" si="1"/>
        <v>7</v>
      </c>
      <c r="G11" s="32">
        <f t="shared" si="2"/>
        <v>1</v>
      </c>
      <c r="H11" s="32">
        <f t="shared" si="3"/>
        <v>3</v>
      </c>
    </row>
    <row r="12" spans="1:8" ht="15.75" x14ac:dyDescent="0.25">
      <c r="A12" s="32">
        <v>10</v>
      </c>
      <c r="B12" s="32">
        <v>650.1</v>
      </c>
      <c r="C12" s="32">
        <v>10</v>
      </c>
      <c r="D12" s="32">
        <v>73</v>
      </c>
      <c r="E12" s="32">
        <f t="shared" si="0"/>
        <v>2</v>
      </c>
      <c r="F12" s="32">
        <f t="shared" si="1"/>
        <v>5</v>
      </c>
      <c r="G12" s="32">
        <f t="shared" si="2"/>
        <v>4</v>
      </c>
      <c r="H12" s="32">
        <f t="shared" si="3"/>
        <v>3.67</v>
      </c>
    </row>
  </sheetData>
  <mergeCells count="3">
    <mergeCell ref="B1:D1"/>
    <mergeCell ref="E1:G1"/>
    <mergeCell ref="H1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4"/>
    </sheetView>
  </sheetViews>
  <sheetFormatPr defaultRowHeight="15" x14ac:dyDescent="0.25"/>
  <cols>
    <col min="1" max="1" width="19.140625" bestFit="1" customWidth="1"/>
    <col min="2" max="2" width="19.140625" customWidth="1"/>
    <col min="3" max="3" width="13.7109375" customWidth="1"/>
  </cols>
  <sheetData>
    <row r="1" spans="1:4" x14ac:dyDescent="0.25">
      <c r="A1" s="20" t="s">
        <v>30</v>
      </c>
      <c r="B1" s="21" t="s">
        <v>31</v>
      </c>
      <c r="C1" s="21" t="s">
        <v>32</v>
      </c>
      <c r="D1" s="21" t="s">
        <v>33</v>
      </c>
    </row>
    <row r="2" spans="1:4" ht="18.75" x14ac:dyDescent="0.3">
      <c r="A2" s="22" t="s">
        <v>24</v>
      </c>
      <c r="B2" s="23">
        <v>20</v>
      </c>
      <c r="C2" s="23" t="s">
        <v>29</v>
      </c>
      <c r="D2" s="23">
        <v>97.45</v>
      </c>
    </row>
    <row r="3" spans="1:4" ht="18.75" x14ac:dyDescent="0.3">
      <c r="A3" s="22" t="s">
        <v>25</v>
      </c>
      <c r="B3" s="23">
        <v>46</v>
      </c>
      <c r="C3" s="23" t="s">
        <v>28</v>
      </c>
      <c r="D3" s="23">
        <f>D2*2</f>
        <v>194.9</v>
      </c>
    </row>
    <row r="4" spans="1:4" ht="18.75" x14ac:dyDescent="0.3">
      <c r="A4" s="22" t="s">
        <v>26</v>
      </c>
      <c r="B4" s="23">
        <v>14</v>
      </c>
      <c r="C4" s="23" t="s">
        <v>27</v>
      </c>
      <c r="D4" s="23">
        <f>D2*3</f>
        <v>292.35000000000002</v>
      </c>
    </row>
    <row r="5" spans="1:4" ht="18.75" x14ac:dyDescent="0.3">
      <c r="C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3" sqref="K3"/>
    </sheetView>
  </sheetViews>
  <sheetFormatPr defaultRowHeight="15" x14ac:dyDescent="0.25"/>
  <cols>
    <col min="2" max="9" width="10.7109375" customWidth="1"/>
  </cols>
  <sheetData>
    <row r="1" spans="1:9" ht="16.5" thickBot="1" x14ac:dyDescent="0.3">
      <c r="A1" s="52" t="s">
        <v>34</v>
      </c>
      <c r="B1" s="53"/>
      <c r="C1" s="53"/>
      <c r="D1" s="54"/>
      <c r="E1" s="52" t="s">
        <v>35</v>
      </c>
      <c r="F1" s="53"/>
      <c r="G1" s="53"/>
      <c r="H1" s="54"/>
    </row>
    <row r="2" spans="1:9" ht="43.5" customHeight="1" x14ac:dyDescent="0.25">
      <c r="A2" s="24" t="s">
        <v>36</v>
      </c>
      <c r="B2" s="55" t="s">
        <v>37</v>
      </c>
      <c r="C2" s="55" t="s">
        <v>38</v>
      </c>
      <c r="D2" s="55" t="s">
        <v>39</v>
      </c>
      <c r="E2" s="26" t="s">
        <v>36</v>
      </c>
      <c r="F2" s="55" t="s">
        <v>37</v>
      </c>
      <c r="G2" s="55" t="s">
        <v>38</v>
      </c>
      <c r="H2" s="55" t="s">
        <v>39</v>
      </c>
    </row>
    <row r="3" spans="1:9" ht="14.25" customHeight="1" thickBot="1" x14ac:dyDescent="0.3">
      <c r="A3" s="25"/>
      <c r="B3" s="56"/>
      <c r="C3" s="56"/>
      <c r="D3" s="56"/>
      <c r="E3" s="14"/>
      <c r="F3" s="56"/>
      <c r="G3" s="56"/>
      <c r="H3" s="56"/>
    </row>
    <row r="4" spans="1:9" ht="16.5" thickBot="1" x14ac:dyDescent="0.3">
      <c r="A4" s="14">
        <v>1</v>
      </c>
      <c r="B4" s="16">
        <f>C4/(D4*0.01)</f>
        <v>800</v>
      </c>
      <c r="C4" s="16">
        <v>800</v>
      </c>
      <c r="D4" s="16">
        <v>100</v>
      </c>
      <c r="E4" s="16">
        <v>1</v>
      </c>
      <c r="F4" s="16">
        <v>250</v>
      </c>
      <c r="G4" s="16">
        <f>F4*0.01*H4</f>
        <v>275</v>
      </c>
      <c r="H4" s="16">
        <v>110</v>
      </c>
    </row>
    <row r="5" spans="1:9" ht="16.5" thickBot="1" x14ac:dyDescent="0.3">
      <c r="A5" s="14">
        <v>2</v>
      </c>
      <c r="B5" s="16">
        <f t="shared" ref="B5:B6" si="0">C5/(D5*0.01)</f>
        <v>150</v>
      </c>
      <c r="C5" s="16">
        <v>159</v>
      </c>
      <c r="D5" s="16">
        <v>106</v>
      </c>
      <c r="E5" s="16">
        <v>2</v>
      </c>
      <c r="F5" s="16">
        <v>500</v>
      </c>
      <c r="G5" s="16">
        <f t="shared" ref="G5:G6" si="1">F5*0.01*H5</f>
        <v>450</v>
      </c>
      <c r="H5" s="16">
        <v>90</v>
      </c>
    </row>
    <row r="6" spans="1:9" ht="16.5" thickBot="1" x14ac:dyDescent="0.3">
      <c r="A6" s="14">
        <v>3</v>
      </c>
      <c r="B6" s="16">
        <f t="shared" si="0"/>
        <v>300</v>
      </c>
      <c r="C6" s="16">
        <v>309</v>
      </c>
      <c r="D6" s="16">
        <v>103</v>
      </c>
      <c r="E6" s="16">
        <v>3</v>
      </c>
      <c r="F6" s="16">
        <v>580</v>
      </c>
      <c r="G6" s="16">
        <f t="shared" si="1"/>
        <v>754</v>
      </c>
      <c r="H6" s="16">
        <v>130</v>
      </c>
    </row>
    <row r="7" spans="1:9" ht="15.75" x14ac:dyDescent="0.25">
      <c r="A7" s="27"/>
      <c r="B7" s="27"/>
      <c r="C7" s="27"/>
      <c r="D7" s="27"/>
      <c r="E7" s="27"/>
      <c r="F7" s="27"/>
      <c r="G7" s="27"/>
      <c r="H7" s="27"/>
    </row>
    <row r="8" spans="1:9" ht="15.75" x14ac:dyDescent="0.25">
      <c r="A8" s="27"/>
      <c r="B8" s="51" t="s">
        <v>34</v>
      </c>
      <c r="C8" s="51"/>
      <c r="D8" s="51"/>
      <c r="E8" s="51"/>
      <c r="F8" s="51" t="s">
        <v>35</v>
      </c>
      <c r="G8" s="51"/>
      <c r="H8" s="51"/>
      <c r="I8" s="51"/>
    </row>
    <row r="9" spans="1:9" ht="42" customHeight="1" x14ac:dyDescent="0.25">
      <c r="B9" s="28" t="s">
        <v>40</v>
      </c>
      <c r="C9" s="28" t="s">
        <v>41</v>
      </c>
      <c r="D9" s="29" t="s">
        <v>11</v>
      </c>
      <c r="E9" s="28" t="s">
        <v>42</v>
      </c>
      <c r="F9" s="28" t="s">
        <v>40</v>
      </c>
      <c r="G9" s="28" t="s">
        <v>41</v>
      </c>
      <c r="H9" s="29" t="s">
        <v>11</v>
      </c>
      <c r="I9" s="28" t="s">
        <v>42</v>
      </c>
    </row>
    <row r="10" spans="1:9" x14ac:dyDescent="0.25">
      <c r="B10" s="30">
        <f>SUM(B4:B9)</f>
        <v>1250</v>
      </c>
      <c r="C10" s="30">
        <f>SUM(C4:C9)</f>
        <v>1268</v>
      </c>
      <c r="D10" s="30">
        <f>C10-B10</f>
        <v>18</v>
      </c>
      <c r="E10" s="31">
        <f>C10/B10</f>
        <v>1.0144</v>
      </c>
      <c r="F10" s="30">
        <f>SUM(F4:F9)</f>
        <v>1330</v>
      </c>
      <c r="G10" s="30">
        <f>SUM(G4:G9)</f>
        <v>1479</v>
      </c>
      <c r="H10" s="30">
        <f>G10-F10</f>
        <v>149</v>
      </c>
      <c r="I10" s="31">
        <f>G10/F10</f>
        <v>1.1120300751879699</v>
      </c>
    </row>
  </sheetData>
  <mergeCells count="10">
    <mergeCell ref="B8:E8"/>
    <mergeCell ref="F8:I8"/>
    <mergeCell ref="A1:D1"/>
    <mergeCell ref="E1:H1"/>
    <mergeCell ref="F2:F3"/>
    <mergeCell ref="H2:H3"/>
    <mergeCell ref="G2:G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10</vt:lpstr>
      <vt:lpstr>11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2019-03-20T04:03:49Z</dcterms:created>
  <dcterms:modified xsi:type="dcterms:W3CDTF">2019-03-21T19:55:24Z</dcterms:modified>
</cp:coreProperties>
</file>