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Ecole de Enneagramme/"/>
    </mc:Choice>
  </mc:AlternateContent>
  <xr:revisionPtr revIDLastSave="0" documentId="8_{CD3096E0-7121-6942-804C-CE616B2898F3}" xr6:coauthVersionLast="47" xr6:coauthVersionMax="47" xr10:uidLastSave="{00000000-0000-0000-0000-000000000000}"/>
  <bookViews>
    <workbookView xWindow="2200" yWindow="500" windowWidth="25100" windowHeight="17500" activeTab="3" xr2:uid="{89A9A646-0F0B-3E45-A9CA-6309D4D46E54}"/>
  </bookViews>
  <sheets>
    <sheet name="Parcours" sheetId="2" r:id="rId1"/>
    <sheet name="Planing" sheetId="1" r:id="rId2"/>
    <sheet name="Parcours HRH" sheetId="6" r:id="rId3"/>
    <sheet name="Planing HRH" sheetId="4" r:id="rId4"/>
    <sheet name="Structure" sheetId="5" r:id="rId5"/>
    <sheet name="Feuil1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4" l="1"/>
  <c r="F10" i="4"/>
  <c r="F5" i="4"/>
  <c r="F6" i="4"/>
  <c r="F7" i="4"/>
  <c r="F8" i="4"/>
  <c r="F9" i="4"/>
  <c r="F4" i="4"/>
  <c r="C10" i="4"/>
  <c r="J55" i="4"/>
  <c r="J48" i="4"/>
  <c r="J41" i="4"/>
  <c r="L57" i="4"/>
  <c r="L55" i="4"/>
  <c r="L53" i="4"/>
  <c r="L50" i="4"/>
  <c r="L48" i="4"/>
  <c r="L46" i="4"/>
  <c r="L43" i="4"/>
  <c r="L41" i="4"/>
  <c r="L39" i="4"/>
  <c r="J61" i="4"/>
  <c r="F61" i="4"/>
  <c r="J43" i="4"/>
  <c r="J50" i="4"/>
  <c r="F18" i="4"/>
  <c r="F19" i="4"/>
  <c r="F26" i="4"/>
  <c r="F31" i="4"/>
  <c r="F30" i="4"/>
  <c r="F29" i="4"/>
  <c r="F28" i="4"/>
  <c r="F27" i="4"/>
  <c r="F20" i="4"/>
  <c r="F17" i="4"/>
  <c r="F16" i="4"/>
  <c r="F15" i="4"/>
  <c r="C21" i="4"/>
  <c r="C32" i="4"/>
  <c r="J57" i="4"/>
  <c r="G57" i="4"/>
  <c r="F57" i="4"/>
  <c r="G55" i="4"/>
  <c r="F55" i="4"/>
  <c r="G54" i="4"/>
  <c r="F54" i="4"/>
  <c r="G50" i="4"/>
  <c r="F50" i="4"/>
  <c r="G48" i="4"/>
  <c r="F48" i="4"/>
  <c r="G47" i="4"/>
  <c r="F47" i="4"/>
  <c r="G41" i="4"/>
  <c r="G40" i="4"/>
  <c r="F41" i="4"/>
  <c r="F40" i="4"/>
  <c r="G43" i="4"/>
  <c r="F43" i="4"/>
  <c r="C33" i="1"/>
  <c r="C31" i="1"/>
  <c r="C21" i="1"/>
  <c r="C11" i="1"/>
  <c r="F36" i="1"/>
  <c r="G11" i="1"/>
  <c r="F31" i="1"/>
  <c r="F21" i="1"/>
  <c r="F11" i="1"/>
  <c r="F32" i="4"/>
  <c r="F21" i="4"/>
  <c r="G61" i="4"/>
  <c r="F35" i="1"/>
  <c r="F35" i="4"/>
  <c r="H35" i="4"/>
  <c r="H23" i="4"/>
  <c r="I23" i="4"/>
</calcChain>
</file>

<file path=xl/sharedStrings.xml><?xml version="1.0" encoding="utf-8"?>
<sst xmlns="http://schemas.openxmlformats.org/spreadsheetml/2006/main" count="303" uniqueCount="182">
  <si>
    <t>LES MOTIVATIONS DES 9 BASES</t>
  </si>
  <si>
    <t>Jours</t>
  </si>
  <si>
    <t>H</t>
  </si>
  <si>
    <t>9H-17H</t>
  </si>
  <si>
    <t>Louvain-la-Neuve</t>
  </si>
  <si>
    <t>lieu</t>
  </si>
  <si>
    <t>euro</t>
  </si>
  <si>
    <t>-</t>
  </si>
  <si>
    <t>B1</t>
  </si>
  <si>
    <t>B2</t>
  </si>
  <si>
    <t>L'IMPACT SUR LES AUTRES</t>
  </si>
  <si>
    <t>B3</t>
  </si>
  <si>
    <t>L'INTÉGRATION ÉVOLUTIVE</t>
  </si>
  <si>
    <t>ENNEAMOVE - L'ALIGNEMENT PAR LE MOUVEMENT</t>
  </si>
  <si>
    <t>B4</t>
  </si>
  <si>
    <t>B5</t>
  </si>
  <si>
    <t>B6</t>
  </si>
  <si>
    <t>LES NIVEAUX DE DÉVELOPPEMENT</t>
  </si>
  <si>
    <t>Avil 2025</t>
  </si>
  <si>
    <t>15-17</t>
  </si>
  <si>
    <t xml:space="preserve">11 - 13 </t>
  </si>
  <si>
    <t xml:space="preserve">08 - 10 </t>
  </si>
  <si>
    <t xml:space="preserve">06 - 08 </t>
  </si>
  <si>
    <t xml:space="preserve">19 - 21 </t>
  </si>
  <si>
    <t xml:space="preserve">28 - 30 </t>
  </si>
  <si>
    <t xml:space="preserve">27 - 28 </t>
  </si>
  <si>
    <t xml:space="preserve">08 - 09 </t>
  </si>
  <si>
    <t xml:space="preserve">21 - 23 </t>
  </si>
  <si>
    <t xml:space="preserve">22 - 24 </t>
  </si>
  <si>
    <t xml:space="preserve">23 - 25 </t>
  </si>
  <si>
    <t>03 - 05</t>
  </si>
  <si>
    <t>30 - 31</t>
  </si>
  <si>
    <t>30 - 02</t>
  </si>
  <si>
    <t>21 - 23</t>
  </si>
  <si>
    <t>10 - 12</t>
  </si>
  <si>
    <t>31 - 02</t>
  </si>
  <si>
    <t>28 - 29</t>
  </si>
  <si>
    <t>08 - 10</t>
  </si>
  <si>
    <t>18 - 20</t>
  </si>
  <si>
    <t>15 - 17</t>
  </si>
  <si>
    <t>01 - 02</t>
  </si>
  <si>
    <t>28 - 30</t>
  </si>
  <si>
    <t>24 - 26</t>
  </si>
  <si>
    <t>26 - 27</t>
  </si>
  <si>
    <t>DÉCOUVRIR</t>
  </si>
  <si>
    <t>APPROFONDIR</t>
  </si>
  <si>
    <t>MOUVEMENTS DE GURDJIEFF</t>
  </si>
  <si>
    <t>07 - 10</t>
  </si>
  <si>
    <t>06 - 08</t>
  </si>
  <si>
    <t>GRANDS PANELS</t>
  </si>
  <si>
    <t>25 -26</t>
  </si>
  <si>
    <t>11</t>
  </si>
  <si>
    <t>Les 27 profils en mouvement : (re)mettre du flow pour s’élever</t>
  </si>
  <si>
    <t>TYPES JUNGIENS</t>
  </si>
  <si>
    <t>D1</t>
  </si>
  <si>
    <t>D2</t>
  </si>
  <si>
    <t>D3</t>
  </si>
  <si>
    <t>D4</t>
  </si>
  <si>
    <t>D5</t>
  </si>
  <si>
    <t>D6</t>
  </si>
  <si>
    <t>22 - 24</t>
  </si>
  <si>
    <t>12 - 13</t>
  </si>
  <si>
    <t>ENNE'ALPES</t>
  </si>
  <si>
    <t>11 - 20</t>
  </si>
  <si>
    <t>INTÉGRATION: ENNEAGRAMME ET PROFILS JUNGIENS</t>
  </si>
  <si>
    <t>12 - 14</t>
  </si>
  <si>
    <t>24 - 25</t>
  </si>
  <si>
    <t>TRANSMETTRE</t>
  </si>
  <si>
    <t>SE CERTIFIER AUX MÉTHODES DU HPEI</t>
  </si>
  <si>
    <t>COACHER : EN CROISANT L'ENNEAGRAMME ET LA THÉRAPIE BRÈVE</t>
  </si>
  <si>
    <t>FORMER : DES GROUPES</t>
  </si>
  <si>
    <t>6 * 2</t>
  </si>
  <si>
    <t>5 * 3</t>
  </si>
  <si>
    <t>PROFILER : GRÂCE AUX PROFILS JUNGIENS ET À L'ENNEAGRAMME</t>
  </si>
  <si>
    <t>ORIENTER : AVEC LA MÉTHODE "PULSATIO"</t>
  </si>
  <si>
    <t>Fréquance</t>
  </si>
  <si>
    <t>Prérequis</t>
  </si>
  <si>
    <t>B1 - B2</t>
  </si>
  <si>
    <t>B1 - B2 - B3</t>
  </si>
  <si>
    <t>B1 - B2 - B3 - B4 - B5</t>
  </si>
  <si>
    <t>B1 - B2 - B3 - B4 - B5- B6</t>
  </si>
  <si>
    <t>B1 - B2 - D4</t>
  </si>
  <si>
    <t>B 123456 + D4</t>
  </si>
  <si>
    <t>Cértifier C1</t>
  </si>
  <si>
    <t>https://www.enneagram.be/</t>
  </si>
  <si>
    <t>C1</t>
  </si>
  <si>
    <t>C2</t>
  </si>
  <si>
    <t>C3</t>
  </si>
  <si>
    <t>C4</t>
  </si>
  <si>
    <t>C5</t>
  </si>
  <si>
    <t>09-10</t>
  </si>
  <si>
    <t>KOTIQUE (chaotique)</t>
  </si>
  <si>
    <t>NEUTRE</t>
  </si>
  <si>
    <t>LOYALE (respecte un code ou des règles)</t>
  </si>
  <si>
    <t>BON</t>
  </si>
  <si>
    <r>
      <t xml:space="preserve">🟢 </t>
    </r>
    <r>
      <rPr>
        <b/>
        <sz val="12"/>
        <color theme="1"/>
        <rFont val="Calibri"/>
        <family val="2"/>
        <scheme val="minor"/>
      </rPr>
      <t>Libre, rebelle altruiste</t>
    </r>
  </si>
  <si>
    <t>Exemple : Robin des Bois, activiste humanitaire clandestin</t>
  </si>
  <si>
    <r>
      <t xml:space="preserve">🟢 </t>
    </r>
    <r>
      <rPr>
        <b/>
        <sz val="12"/>
        <color theme="1"/>
        <rFont val="Calibri"/>
        <family val="2"/>
        <scheme val="minor"/>
      </rPr>
      <t>Juste, équilibré, empathique</t>
    </r>
  </si>
  <si>
    <t>Exemple : moine zen, thérapeute humaniste</t>
  </si>
  <si>
    <r>
      <t xml:space="preserve">🟢 </t>
    </r>
    <r>
      <rPr>
        <b/>
        <sz val="12"/>
        <color theme="1"/>
        <rFont val="Calibri"/>
        <family val="2"/>
        <scheme val="minor"/>
      </rPr>
      <t>Héros, défenseur des règles pour faire le bien</t>
    </r>
  </si>
  <si>
    <t>Exemple : Superman, pompier, officier intègre</t>
  </si>
  <si>
    <r>
      <t xml:space="preserve">⚪ </t>
    </r>
    <r>
      <rPr>
        <b/>
        <sz val="12"/>
        <color theme="1"/>
        <rFont val="Calibri"/>
        <family val="2"/>
        <scheme val="minor"/>
      </rPr>
      <t>Indépendant, instinctif, imprévisible</t>
    </r>
  </si>
  <si>
    <t>Exemple : Jack Sparrow, artiste libre</t>
  </si>
  <si>
    <r>
      <t xml:space="preserve">⚪ </t>
    </r>
    <r>
      <rPr>
        <b/>
        <sz val="12"/>
        <color theme="1"/>
        <rFont val="Calibri"/>
        <family val="2"/>
        <scheme val="minor"/>
      </rPr>
      <t>Pragmatique, observateur, opportuniste</t>
    </r>
  </si>
  <si>
    <t>Exemple : détective privé, journaliste d’investigation</t>
  </si>
  <si>
    <r>
      <t xml:space="preserve">⚪ </t>
    </r>
    <r>
      <rPr>
        <b/>
        <sz val="12"/>
        <color theme="1"/>
        <rFont val="Calibri"/>
        <family val="2"/>
        <scheme val="minor"/>
      </rPr>
      <t>Fonctionnaire loyal, exécutant juste</t>
    </r>
  </si>
  <si>
    <t>Exemple : juge impartial, fonctionnaire consciencieux</t>
  </si>
  <si>
    <r>
      <t xml:space="preserve">🔴 </t>
    </r>
    <r>
      <rPr>
        <b/>
        <sz val="12"/>
        <color theme="1"/>
        <rFont val="Calibri"/>
        <family val="2"/>
        <scheme val="minor"/>
      </rPr>
      <t>Anarchiste destructeur, manipulateur</t>
    </r>
  </si>
  <si>
    <t>Exemple : Le Joker, instigateur chaotique</t>
  </si>
  <si>
    <r>
      <t xml:space="preserve">🔴 </t>
    </r>
    <r>
      <rPr>
        <b/>
        <sz val="12"/>
        <color theme="1"/>
        <rFont val="Calibri"/>
        <family val="2"/>
        <scheme val="minor"/>
      </rPr>
      <t>Égoïste, calculateur, cynique</t>
    </r>
  </si>
  <si>
    <t>Exemple : Tony Montana (Scarface), financier corrompu</t>
  </si>
  <si>
    <r>
      <t xml:space="preserve">🔴 </t>
    </r>
    <r>
      <rPr>
        <b/>
        <sz val="12"/>
        <color theme="1"/>
        <rFont val="Calibri"/>
        <family val="2"/>
        <scheme val="minor"/>
      </rPr>
      <t>Fanatique obéissant, bras armé d’un pouvoir injuste</t>
    </r>
  </si>
  <si>
    <t>Exemple : soldat nazi, agent d’un régime autoritaire</t>
  </si>
  <si>
    <t>MÉCHANT (Mauvais)</t>
  </si>
  <si>
    <t>LA RÉACTIVITÉ INSTINCTIVE (les 27 profils)</t>
  </si>
  <si>
    <t>Initiation et Découverte</t>
  </si>
  <si>
    <t>Centres d’intelligence</t>
  </si>
  <si>
    <t>Instincts</t>
  </si>
  <si>
    <t>coach</t>
  </si>
  <si>
    <t>non coach</t>
  </si>
  <si>
    <t>jours</t>
  </si>
  <si>
    <t>Proposition</t>
  </si>
  <si>
    <t>Cycle</t>
  </si>
  <si>
    <t>Séminaire</t>
  </si>
  <si>
    <t>Niveau</t>
  </si>
  <si>
    <t>Groupe</t>
  </si>
  <si>
    <t>Retraite enneagramiste</t>
  </si>
  <si>
    <t>Intégration: ennéagramme et profils jungiens</t>
  </si>
  <si>
    <t>Ressemblance et confusion</t>
  </si>
  <si>
    <t xml:space="preserve">Pathologie et ombres </t>
  </si>
  <si>
    <t>Grand Panel &amp; piste de développements</t>
  </si>
  <si>
    <t xml:space="preserve">Relations en Enneagramme </t>
  </si>
  <si>
    <r>
      <t>Niveau 2 : Voyage inté</t>
    </r>
    <r>
      <rPr>
        <b/>
        <sz val="11"/>
        <color rgb="FF000000"/>
        <rFont val="Apple Color Emoji"/>
      </rPr>
      <t xml:space="preserve">rieur </t>
    </r>
    <r>
      <rPr>
        <b/>
        <sz val="11"/>
        <color rgb="FF000000"/>
        <rFont val="Times New Roman"/>
        <family val="1"/>
      </rPr>
      <t>–</t>
    </r>
    <r>
      <rPr>
        <b/>
        <sz val="11"/>
        <color rgb="FF000000"/>
        <rFont val="Apple Color Emoji"/>
      </rPr>
      <t xml:space="preserve"> M</t>
    </r>
    <r>
      <rPr>
        <b/>
        <sz val="11"/>
        <color rgb="FF000000"/>
        <rFont val="Cambria"/>
        <family val="1"/>
      </rPr>
      <t>é</t>
    </r>
    <r>
      <rPr>
        <b/>
        <sz val="11"/>
        <color rgb="FF000000"/>
        <rFont val="Apple Color Emoji"/>
      </rPr>
      <t>canismes, ombres et potentiels</t>
    </r>
  </si>
  <si>
    <t>Niveau 2 : Au-dela des types : le grand voyage intérieur</t>
  </si>
  <si>
    <t>Certification à la méthode Ennea-Pro HRH (Devenir formateur HRH)</t>
  </si>
  <si>
    <t>Conduite et Animation de Panels</t>
  </si>
  <si>
    <t>Superviser, co-développer : 5 cas pratiques filmés</t>
  </si>
  <si>
    <t>Projet : Ancrer une approche adaptée à son public avec soutenance</t>
  </si>
  <si>
    <t xml:space="preserve">DEVENIR PROFILEUR : Processus de l’Entretien Typologique </t>
  </si>
  <si>
    <t>En croisant l'enneagramme et la thérapie brève</t>
  </si>
  <si>
    <t>1. Gouvernance et Direction</t>
  </si>
  <si>
    <t>2. Pôle Pédagogique</t>
  </si>
  <si>
    <t>Direction générale</t>
  </si>
  <si>
    <t>→ Pôle vie étudiante &amp; accompagnement</t>
  </si>
  <si>
    <t>Chafik - Youssra</t>
  </si>
  <si>
    <t>Chafik</t>
  </si>
  <si>
    <t>A recruter</t>
  </si>
  <si>
    <t xml:space="preserve">→ Formateurs </t>
  </si>
  <si>
    <t>Youssra</t>
  </si>
  <si>
    <t>→ Qualité &amp; accréditation</t>
  </si>
  <si>
    <t>→ Responsable marketing et communication</t>
  </si>
  <si>
    <t>Société : Anas</t>
  </si>
  <si>
    <t>3. Pôle Communication et Développement</t>
  </si>
  <si>
    <t>4. Pôle Administratif et Financier</t>
  </si>
  <si>
    <t>Sructure de l'école EnneaMaroc</t>
  </si>
  <si>
    <t>→ Orientation strategique de développement</t>
  </si>
  <si>
    <t>Paiement avant chaque Séminaire</t>
  </si>
  <si>
    <t xml:space="preserve"> → Logistique</t>
  </si>
  <si>
    <t>5. Appuis transversaux (IT,site web dynamique)</t>
  </si>
  <si>
    <t>Niveau 1 : Découverte de soi – Les 27 visages de la personnalité</t>
  </si>
  <si>
    <t>Niveau 3 : Maîtrise – Transmission et transformation</t>
  </si>
  <si>
    <t>V1</t>
  </si>
  <si>
    <t>V2</t>
  </si>
  <si>
    <t>V3</t>
  </si>
  <si>
    <t>V4</t>
  </si>
  <si>
    <t>V5</t>
  </si>
  <si>
    <t>V6</t>
  </si>
  <si>
    <t>M1</t>
  </si>
  <si>
    <t>M2</t>
  </si>
  <si>
    <t>M3</t>
  </si>
  <si>
    <t>M4</t>
  </si>
  <si>
    <t>M5</t>
  </si>
  <si>
    <t>M6</t>
  </si>
  <si>
    <t>D1 - D2</t>
  </si>
  <si>
    <t>D</t>
  </si>
  <si>
    <t>V</t>
  </si>
  <si>
    <t>M</t>
  </si>
  <si>
    <t>V2 -V3</t>
  </si>
  <si>
    <t>M2 - M4</t>
  </si>
  <si>
    <t>Lumière  - Conscience claire de nos mécanismes inconscients</t>
  </si>
  <si>
    <t xml:space="preserve">Ombre -  Se libérer des fardeaux de l’ego </t>
  </si>
  <si>
    <t xml:space="preserve">Profondeur  - Être Autonome dans le chemin d’évolution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</si>
</sst>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Wfont_f9ae35_46b5777abdc94528a1"/>
    </font>
    <font>
      <b/>
      <sz val="18"/>
      <color rgb="FF000000"/>
      <name val="Var(--font_default)"/>
    </font>
    <font>
      <sz val="8"/>
      <name val="Calibri"/>
      <family val="2"/>
      <scheme val="minor"/>
    </font>
    <font>
      <b/>
      <sz val="18"/>
      <color rgb="FF000000"/>
      <name val="Arial"/>
      <family val="2"/>
    </font>
    <font>
      <b/>
      <sz val="18"/>
      <color theme="1"/>
      <name val="Arial"/>
      <family val="2"/>
    </font>
    <font>
      <b/>
      <sz val="12"/>
      <color rgb="FFC00000"/>
      <name val="Calibri"/>
      <family val="2"/>
      <scheme val="minor"/>
    </font>
    <font>
      <b/>
      <sz val="12"/>
      <color rgb="FFC00000"/>
      <name val="Wfont_f9ae35_46b5777abdc94528a1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Wfont_f9ae35_46b5777abdc94528a1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mbria"/>
      <family val="1"/>
    </font>
    <font>
      <b/>
      <sz val="11"/>
      <color rgb="FF000000"/>
      <name val="Apple Color Emoji"/>
    </font>
    <font>
      <b/>
      <sz val="11"/>
      <color rgb="FF000000"/>
      <name val="Times New Roman"/>
      <family val="1"/>
    </font>
    <font>
      <b/>
      <sz val="12"/>
      <color theme="9" tint="-0.249977111117893"/>
      <name val="Wfont_f9ae35_46b5777abdc94528a1"/>
    </font>
    <font>
      <b/>
      <sz val="16"/>
      <color theme="1"/>
      <name val="Calibri"/>
      <family val="2"/>
      <scheme val="minor"/>
    </font>
    <font>
      <b/>
      <sz val="12"/>
      <color rgb="FF000000"/>
      <name val="Wfont_f9ae35_46b5777abdc94528a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" fontId="3" fillId="0" borderId="0" xfId="0" applyNumberFormat="1" applyFont="1" applyAlignment="1">
      <alignment vertical="center"/>
    </xf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7" fontId="1" fillId="5" borderId="1" xfId="0" applyNumberFormat="1" applyFont="1" applyFill="1" applyBorder="1" applyAlignment="1">
      <alignment horizontal="center"/>
    </xf>
    <xf numFmtId="0" fontId="6" fillId="0" borderId="0" xfId="0" applyFont="1"/>
    <xf numFmtId="4" fontId="7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0" xfId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3" fillId="7" borderId="1" xfId="0" applyFont="1" applyFill="1" applyBorder="1" applyAlignment="1">
      <alignment horizontal="center" vertical="center"/>
    </xf>
    <xf numFmtId="4" fontId="0" fillId="0" borderId="0" xfId="0" applyNumberFormat="1"/>
    <xf numFmtId="4" fontId="11" fillId="6" borderId="1" xfId="0" applyNumberFormat="1" applyFont="1" applyFill="1" applyBorder="1" applyAlignment="1">
      <alignment horizontal="center" vertical="center"/>
    </xf>
    <xf numFmtId="4" fontId="11" fillId="3" borderId="1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0" borderId="0" xfId="0" applyFont="1"/>
    <xf numFmtId="49" fontId="2" fillId="8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top"/>
    </xf>
    <xf numFmtId="0" fontId="2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1" fillId="9" borderId="7" xfId="0" applyFont="1" applyFill="1" applyBorder="1"/>
    <xf numFmtId="0" fontId="1" fillId="9" borderId="9" xfId="0" applyFont="1" applyFill="1" applyBorder="1"/>
    <xf numFmtId="0" fontId="1" fillId="0" borderId="8" xfId="0" applyFont="1" applyBorder="1"/>
    <xf numFmtId="0" fontId="1" fillId="0" borderId="10" xfId="0" applyFont="1" applyBorder="1"/>
    <xf numFmtId="1" fontId="0" fillId="0" borderId="0" xfId="0" applyNumberFormat="1"/>
    <xf numFmtId="1" fontId="0" fillId="0" borderId="0" xfId="0" applyNumberFormat="1" applyAlignment="1">
      <alignment horizontal="left" indent="6"/>
    </xf>
    <xf numFmtId="0" fontId="13" fillId="10" borderId="1" xfId="0" applyFont="1" applyFill="1" applyBorder="1" applyAlignment="1">
      <alignment horizontal="left" vertical="center"/>
    </xf>
    <xf numFmtId="0" fontId="0" fillId="9" borderId="0" xfId="0" applyFill="1"/>
    <xf numFmtId="0" fontId="0" fillId="0" borderId="11" xfId="0" applyBorder="1"/>
    <xf numFmtId="0" fontId="19" fillId="5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1" xfId="0" applyFont="1" applyFill="1" applyBorder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220870</xdr:colOff>
      <xdr:row>3</xdr:row>
      <xdr:rowOff>138044</xdr:rowOff>
    </xdr:from>
    <xdr:to>
      <xdr:col>31</xdr:col>
      <xdr:colOff>220870</xdr:colOff>
      <xdr:row>92</xdr:row>
      <xdr:rowOff>41865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CF8E99F-CDF4-6CAA-2FDC-0221B5D5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870" y="855870"/>
          <a:ext cx="25676087" cy="17104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165652</xdr:colOff>
      <xdr:row>94</xdr:row>
      <xdr:rowOff>138043</xdr:rowOff>
    </xdr:from>
    <xdr:to>
      <xdr:col>21</xdr:col>
      <xdr:colOff>469348</xdr:colOff>
      <xdr:row>173</xdr:row>
      <xdr:rowOff>17259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8E1A790-26F5-5E3D-6994-0F9377D32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74" y="18304565"/>
          <a:ext cx="16040652" cy="1514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5</xdr:row>
      <xdr:rowOff>114300</xdr:rowOff>
    </xdr:from>
    <xdr:to>
      <xdr:col>4</xdr:col>
      <xdr:colOff>12700</xdr:colOff>
      <xdr:row>5</xdr:row>
      <xdr:rowOff>127000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842A325D-B73D-4AE3-47BD-2F4DB094AC26}"/>
            </a:ext>
          </a:extLst>
        </xdr:cNvPr>
        <xdr:cNvCxnSpPr/>
      </xdr:nvCxnSpPr>
      <xdr:spPr>
        <a:xfrm>
          <a:off x="2489200" y="1130300"/>
          <a:ext cx="825500" cy="127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5</xdr:row>
      <xdr:rowOff>76200</xdr:rowOff>
    </xdr:from>
    <xdr:to>
      <xdr:col>6</xdr:col>
      <xdr:colOff>12700</xdr:colOff>
      <xdr:row>5</xdr:row>
      <xdr:rowOff>88900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A79706C9-EEFC-C046-9F13-96CBDA0603F5}"/>
            </a:ext>
          </a:extLst>
        </xdr:cNvPr>
        <xdr:cNvCxnSpPr/>
      </xdr:nvCxnSpPr>
      <xdr:spPr>
        <a:xfrm>
          <a:off x="4140200" y="1092200"/>
          <a:ext cx="825500" cy="127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5</xdr:row>
      <xdr:rowOff>76200</xdr:rowOff>
    </xdr:from>
    <xdr:to>
      <xdr:col>8</xdr:col>
      <xdr:colOff>25400</xdr:colOff>
      <xdr:row>5</xdr:row>
      <xdr:rowOff>88900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B94ED9C1-5C9A-0145-A09E-5B5A3CC5D3C4}"/>
            </a:ext>
          </a:extLst>
        </xdr:cNvPr>
        <xdr:cNvCxnSpPr/>
      </xdr:nvCxnSpPr>
      <xdr:spPr>
        <a:xfrm>
          <a:off x="5803900" y="1092200"/>
          <a:ext cx="825500" cy="127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3</xdr:row>
      <xdr:rowOff>177800</xdr:rowOff>
    </xdr:from>
    <xdr:to>
      <xdr:col>10</xdr:col>
      <xdr:colOff>419100</xdr:colOff>
      <xdr:row>4</xdr:row>
      <xdr:rowOff>25400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4CD92259-59F5-A947-AFAD-99C3A3E1496D}"/>
            </a:ext>
          </a:extLst>
        </xdr:cNvPr>
        <xdr:cNvCxnSpPr/>
      </xdr:nvCxnSpPr>
      <xdr:spPr>
        <a:xfrm>
          <a:off x="5803900" y="787400"/>
          <a:ext cx="2870200" cy="508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2</xdr:row>
      <xdr:rowOff>177800</xdr:rowOff>
    </xdr:from>
    <xdr:to>
      <xdr:col>12</xdr:col>
      <xdr:colOff>368300</xdr:colOff>
      <xdr:row>3</xdr:row>
      <xdr:rowOff>12700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E914CCD0-542D-A446-AAFF-364039C3C72F}"/>
            </a:ext>
          </a:extLst>
        </xdr:cNvPr>
        <xdr:cNvCxnSpPr/>
      </xdr:nvCxnSpPr>
      <xdr:spPr>
        <a:xfrm>
          <a:off x="5803900" y="584200"/>
          <a:ext cx="4470400" cy="381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https://www.enneagram.be/" TargetMode="Externa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7248-214E-C24C-81B8-5780C1714BD5}">
  <dimension ref="B3"/>
  <sheetViews>
    <sheetView zoomScale="41" workbookViewId="0">
      <selection activeCell="K2" sqref="K2"/>
    </sheetView>
  </sheetViews>
  <sheetFormatPr defaultColWidth="10.8515625" defaultRowHeight="15" x14ac:dyDescent="0.2"/>
  <sheetData>
    <row r="3" spans="2:2" x14ac:dyDescent="0.2">
      <c r="B3" s="21" t="s">
        <v>84</v>
      </c>
    </row>
  </sheetData>
  <hyperlinks>
    <hyperlink ref="B3" r:id="rId1" xr:uid="{3DE2EB76-6885-4B42-9F95-70B1DE3723A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A0E6-1583-6041-94AD-463004632092}">
  <dimension ref="A2:O39"/>
  <sheetViews>
    <sheetView topLeftCell="B1" workbookViewId="0">
      <selection activeCell="B30" sqref="B30"/>
    </sheetView>
  </sheetViews>
  <sheetFormatPr defaultColWidth="10.8515625" defaultRowHeight="15" x14ac:dyDescent="0.2"/>
  <cols>
    <col min="1" max="1" width="10.8515625" style="1"/>
    <col min="2" max="2" width="71.51953125" style="1" bestFit="1" customWidth="1"/>
    <col min="3" max="4" width="10.8515625" style="1"/>
    <col min="5" max="5" width="26.38671875" style="1" bestFit="1" customWidth="1"/>
    <col min="6" max="6" width="10.8515625" style="1"/>
    <col min="7" max="7" width="12.69921875" style="1" customWidth="1"/>
    <col min="8" max="8" width="15.78125" style="1" customWidth="1"/>
    <col min="9" max="9" width="14.30078125" style="1" customWidth="1"/>
    <col min="10" max="12" width="14.1796875" style="1" customWidth="1"/>
    <col min="13" max="13" width="12.82421875" style="1" customWidth="1"/>
    <col min="14" max="14" width="13.19140625" style="1" customWidth="1"/>
    <col min="15" max="16384" width="10.8515625" style="1"/>
  </cols>
  <sheetData>
    <row r="2" spans="1:15" ht="22.5" x14ac:dyDescent="0.25">
      <c r="B2" s="6" t="s">
        <v>44</v>
      </c>
    </row>
    <row r="3" spans="1:15" ht="22.5" x14ac:dyDescent="0.25">
      <c r="F3" s="6"/>
    </row>
    <row r="4" spans="1:15" x14ac:dyDescent="0.2">
      <c r="A4" s="16"/>
      <c r="B4" s="16"/>
      <c r="C4" s="16" t="s">
        <v>1</v>
      </c>
      <c r="D4" s="16" t="s">
        <v>2</v>
      </c>
      <c r="E4" s="16" t="s">
        <v>76</v>
      </c>
      <c r="F4" s="16" t="s">
        <v>6</v>
      </c>
      <c r="G4" s="16" t="s">
        <v>18</v>
      </c>
      <c r="H4" s="17">
        <v>45778</v>
      </c>
      <c r="I4" s="17">
        <v>45809</v>
      </c>
      <c r="J4" s="17">
        <v>45839</v>
      </c>
      <c r="K4" s="17">
        <v>45870</v>
      </c>
      <c r="L4" s="17">
        <v>45901</v>
      </c>
      <c r="M4" s="17">
        <v>45931</v>
      </c>
      <c r="N4" s="17">
        <v>45962</v>
      </c>
      <c r="O4" s="17">
        <v>45992</v>
      </c>
    </row>
    <row r="5" spans="1:15" s="2" customFormat="1" ht="24" customHeight="1" x14ac:dyDescent="0.2">
      <c r="A5" s="7" t="s">
        <v>8</v>
      </c>
      <c r="B5" s="8" t="s">
        <v>0</v>
      </c>
      <c r="C5" s="7">
        <v>2</v>
      </c>
      <c r="D5" s="9" t="s">
        <v>3</v>
      </c>
      <c r="E5" s="9" t="s">
        <v>7</v>
      </c>
      <c r="F5" s="10">
        <v>290.39999999999998</v>
      </c>
      <c r="G5" s="11" t="s">
        <v>19</v>
      </c>
      <c r="H5" s="12" t="s">
        <v>20</v>
      </c>
      <c r="I5" s="12" t="s">
        <v>21</v>
      </c>
      <c r="J5" s="13" t="s">
        <v>22</v>
      </c>
      <c r="K5" s="12" t="s">
        <v>23</v>
      </c>
      <c r="L5" s="12" t="s">
        <v>24</v>
      </c>
      <c r="M5" s="12" t="s">
        <v>25</v>
      </c>
      <c r="N5" s="12"/>
      <c r="O5" s="12" t="s">
        <v>26</v>
      </c>
    </row>
    <row r="6" spans="1:15" s="2" customFormat="1" ht="24" customHeight="1" x14ac:dyDescent="0.2">
      <c r="A6" s="7" t="s">
        <v>9</v>
      </c>
      <c r="B6" s="8" t="s">
        <v>114</v>
      </c>
      <c r="C6" s="7">
        <v>2</v>
      </c>
      <c r="D6" s="9" t="s">
        <v>3</v>
      </c>
      <c r="E6" s="9" t="s">
        <v>8</v>
      </c>
      <c r="F6" s="10">
        <v>290.39999999999998</v>
      </c>
      <c r="G6" s="14" t="s">
        <v>29</v>
      </c>
      <c r="H6" s="12" t="s">
        <v>28</v>
      </c>
      <c r="I6" s="7"/>
      <c r="J6" s="13" t="s">
        <v>90</v>
      </c>
      <c r="K6" s="7"/>
      <c r="L6" s="12" t="s">
        <v>30</v>
      </c>
      <c r="M6" s="7" t="s">
        <v>31</v>
      </c>
      <c r="N6" s="12"/>
      <c r="O6" s="12" t="s">
        <v>27</v>
      </c>
    </row>
    <row r="7" spans="1:15" s="2" customFormat="1" ht="24" customHeight="1" x14ac:dyDescent="0.2">
      <c r="A7" s="7" t="s">
        <v>11</v>
      </c>
      <c r="B7" s="8" t="s">
        <v>10</v>
      </c>
      <c r="C7" s="7">
        <v>2</v>
      </c>
      <c r="D7" s="9" t="s">
        <v>3</v>
      </c>
      <c r="E7" s="9" t="s">
        <v>77</v>
      </c>
      <c r="F7" s="10">
        <v>290.39999999999998</v>
      </c>
      <c r="G7" s="12"/>
      <c r="H7" s="12" t="s">
        <v>32</v>
      </c>
      <c r="I7" s="12"/>
      <c r="J7" s="12"/>
      <c r="K7" s="12" t="s">
        <v>33</v>
      </c>
      <c r="L7" s="12"/>
      <c r="M7" s="12"/>
      <c r="N7" s="37" t="s">
        <v>61</v>
      </c>
      <c r="O7" s="12"/>
    </row>
    <row r="8" spans="1:15" s="2" customFormat="1" ht="24" customHeight="1" x14ac:dyDescent="0.2">
      <c r="A8" s="7" t="s">
        <v>14</v>
      </c>
      <c r="B8" s="8" t="s">
        <v>12</v>
      </c>
      <c r="C8" s="7">
        <v>2</v>
      </c>
      <c r="D8" s="9" t="s">
        <v>3</v>
      </c>
      <c r="E8" s="9" t="s">
        <v>78</v>
      </c>
      <c r="F8" s="10">
        <v>290.39999999999998</v>
      </c>
      <c r="G8" s="12"/>
      <c r="H8" s="12"/>
      <c r="I8" s="12" t="s">
        <v>34</v>
      </c>
      <c r="J8" s="12"/>
      <c r="K8" s="12"/>
      <c r="L8" s="12" t="s">
        <v>35</v>
      </c>
      <c r="M8" s="12"/>
      <c r="N8" s="15" t="s">
        <v>36</v>
      </c>
      <c r="O8" s="12"/>
    </row>
    <row r="9" spans="1:15" s="2" customFormat="1" ht="24" customHeight="1" x14ac:dyDescent="0.2">
      <c r="A9" s="7" t="s">
        <v>15</v>
      </c>
      <c r="B9" s="8" t="s">
        <v>13</v>
      </c>
      <c r="C9" s="7">
        <v>2</v>
      </c>
      <c r="D9" s="9" t="s">
        <v>3</v>
      </c>
      <c r="E9" s="9" t="s">
        <v>78</v>
      </c>
      <c r="F9" s="10">
        <v>290.39999999999998</v>
      </c>
      <c r="G9" s="12" t="s">
        <v>37</v>
      </c>
      <c r="H9" s="12"/>
      <c r="I9" s="12" t="s">
        <v>38</v>
      </c>
      <c r="J9" s="12"/>
      <c r="K9" s="12"/>
      <c r="L9" s="12"/>
      <c r="M9" s="12" t="s">
        <v>39</v>
      </c>
      <c r="N9" s="12"/>
      <c r="O9" s="15" t="s">
        <v>40</v>
      </c>
    </row>
    <row r="10" spans="1:15" s="2" customFormat="1" ht="24" customHeight="1" x14ac:dyDescent="0.2">
      <c r="A10" s="7" t="s">
        <v>16</v>
      </c>
      <c r="B10" s="8" t="s">
        <v>17</v>
      </c>
      <c r="C10" s="7">
        <v>2</v>
      </c>
      <c r="D10" s="9" t="s">
        <v>3</v>
      </c>
      <c r="E10" s="9" t="s">
        <v>77</v>
      </c>
      <c r="F10" s="10">
        <v>290.39999999999998</v>
      </c>
      <c r="G10" s="12"/>
      <c r="H10" s="12" t="s">
        <v>41</v>
      </c>
      <c r="I10" s="12"/>
      <c r="J10" s="12"/>
      <c r="K10" s="12"/>
      <c r="L10" s="12" t="s">
        <v>42</v>
      </c>
      <c r="M10" s="12"/>
      <c r="N10" s="15" t="s">
        <v>43</v>
      </c>
      <c r="O10" s="12"/>
    </row>
    <row r="11" spans="1:15" s="2" customFormat="1" ht="24" customHeight="1" x14ac:dyDescent="0.2">
      <c r="A11" s="7"/>
      <c r="B11" s="7"/>
      <c r="C11" s="22">
        <f>SUM(C5:C10)</f>
        <v>12</v>
      </c>
      <c r="D11" s="7"/>
      <c r="E11" s="7"/>
      <c r="F11" s="19">
        <f>SUM(F5:F10)</f>
        <v>1742.4</v>
      </c>
      <c r="G11" s="7">
        <f>+(F11*2)*10.3</f>
        <v>35893.440000000002</v>
      </c>
      <c r="H11" s="7"/>
      <c r="I11" s="7"/>
      <c r="J11" s="7"/>
      <c r="K11" s="7"/>
      <c r="L11" s="7"/>
      <c r="M11" s="7"/>
      <c r="N11" s="7"/>
      <c r="O11" s="7"/>
    </row>
    <row r="12" spans="1:15" s="2" customFormat="1" ht="24" customHeight="1" x14ac:dyDescent="0.25">
      <c r="B12" s="18" t="s">
        <v>45</v>
      </c>
      <c r="C12" s="3"/>
      <c r="F12" s="4"/>
    </row>
    <row r="13" spans="1:15" s="2" customFormat="1" ht="24" customHeight="1" x14ac:dyDescent="0.25">
      <c r="B13" s="18"/>
      <c r="C13" s="3"/>
      <c r="F13" s="4"/>
    </row>
    <row r="14" spans="1:15" x14ac:dyDescent="0.2">
      <c r="A14" s="16"/>
      <c r="B14" s="16"/>
      <c r="C14" s="16" t="s">
        <v>1</v>
      </c>
      <c r="D14" s="16" t="s">
        <v>2</v>
      </c>
      <c r="E14" s="16" t="s">
        <v>76</v>
      </c>
      <c r="F14" s="16" t="s">
        <v>6</v>
      </c>
      <c r="G14" s="16" t="s">
        <v>18</v>
      </c>
      <c r="H14" s="17">
        <v>45778</v>
      </c>
      <c r="I14" s="17">
        <v>45809</v>
      </c>
      <c r="J14" s="17">
        <v>45839</v>
      </c>
      <c r="K14" s="17">
        <v>45870</v>
      </c>
      <c r="L14" s="17">
        <v>45901</v>
      </c>
      <c r="M14" s="17">
        <v>45931</v>
      </c>
      <c r="N14" s="17">
        <v>45962</v>
      </c>
      <c r="O14" s="17">
        <v>45992</v>
      </c>
    </row>
    <row r="15" spans="1:15" s="2" customFormat="1" ht="24" customHeight="1" x14ac:dyDescent="0.2">
      <c r="A15" s="7" t="s">
        <v>54</v>
      </c>
      <c r="B15" s="8" t="s">
        <v>46</v>
      </c>
      <c r="C15" s="7">
        <v>3</v>
      </c>
      <c r="D15" s="9" t="s">
        <v>3</v>
      </c>
      <c r="E15" s="9" t="s">
        <v>7</v>
      </c>
      <c r="F15" s="10">
        <v>435.6</v>
      </c>
      <c r="G15" s="11"/>
      <c r="H15" s="12" t="s">
        <v>47</v>
      </c>
      <c r="I15" s="12"/>
      <c r="J15" s="12"/>
      <c r="K15" s="12"/>
      <c r="L15" s="12"/>
      <c r="M15" s="12"/>
      <c r="N15" s="12" t="s">
        <v>48</v>
      </c>
      <c r="O15" s="12"/>
    </row>
    <row r="16" spans="1:15" s="2" customFormat="1" ht="24" customHeight="1" x14ac:dyDescent="0.2">
      <c r="A16" s="7" t="s">
        <v>55</v>
      </c>
      <c r="B16" s="8" t="s">
        <v>49</v>
      </c>
      <c r="C16" s="7">
        <v>1</v>
      </c>
      <c r="D16" s="9" t="s">
        <v>3</v>
      </c>
      <c r="E16" s="9" t="s">
        <v>77</v>
      </c>
      <c r="F16" s="10">
        <v>72.599999999999994</v>
      </c>
      <c r="G16" s="11" t="s">
        <v>50</v>
      </c>
      <c r="H16" s="12"/>
      <c r="I16" s="12"/>
      <c r="J16" s="12"/>
      <c r="K16" s="12"/>
      <c r="L16" s="12"/>
      <c r="M16" s="12"/>
      <c r="N16" s="12" t="s">
        <v>51</v>
      </c>
      <c r="O16" s="12"/>
    </row>
    <row r="17" spans="1:15" s="2" customFormat="1" ht="24" customHeight="1" x14ac:dyDescent="0.2">
      <c r="A17" s="7" t="s">
        <v>56</v>
      </c>
      <c r="B17" s="8" t="s">
        <v>52</v>
      </c>
      <c r="C17" s="7">
        <v>2</v>
      </c>
      <c r="D17" s="9" t="s">
        <v>3</v>
      </c>
      <c r="E17" s="9" t="s">
        <v>79</v>
      </c>
      <c r="F17" s="10">
        <v>290.39999999999998</v>
      </c>
      <c r="G17" s="11"/>
      <c r="H17" s="12" t="s">
        <v>38</v>
      </c>
      <c r="I17" s="12"/>
      <c r="J17" s="12"/>
      <c r="K17" s="12"/>
      <c r="L17" s="12"/>
      <c r="M17" s="12"/>
      <c r="N17" s="12"/>
      <c r="O17" s="12"/>
    </row>
    <row r="18" spans="1:15" s="2" customFormat="1" ht="24" customHeight="1" x14ac:dyDescent="0.2">
      <c r="A18" s="7" t="s">
        <v>57</v>
      </c>
      <c r="B18" s="8" t="s">
        <v>53</v>
      </c>
      <c r="C18" s="7">
        <v>2</v>
      </c>
      <c r="D18" s="9" t="s">
        <v>3</v>
      </c>
      <c r="E18" s="9" t="s">
        <v>77</v>
      </c>
      <c r="F18" s="10">
        <v>290.39999999999998</v>
      </c>
      <c r="G18" s="11"/>
      <c r="H18" s="12"/>
      <c r="I18" s="12" t="s">
        <v>60</v>
      </c>
      <c r="J18" s="12"/>
      <c r="K18" s="12"/>
      <c r="L18" s="12"/>
      <c r="M18" s="12"/>
      <c r="N18" s="12"/>
      <c r="O18" s="12" t="s">
        <v>61</v>
      </c>
    </row>
    <row r="19" spans="1:15" s="2" customFormat="1" ht="24" customHeight="1" x14ac:dyDescent="0.2">
      <c r="A19" s="7" t="s">
        <v>58</v>
      </c>
      <c r="B19" s="8" t="s">
        <v>62</v>
      </c>
      <c r="C19" s="7">
        <v>9</v>
      </c>
      <c r="D19" s="9" t="s">
        <v>3</v>
      </c>
      <c r="E19" s="9" t="s">
        <v>80</v>
      </c>
      <c r="F19" s="10">
        <v>1150</v>
      </c>
      <c r="G19" s="11"/>
      <c r="H19" s="12"/>
      <c r="I19" s="12"/>
      <c r="J19" s="12" t="s">
        <v>63</v>
      </c>
      <c r="K19" s="12"/>
      <c r="L19" s="12"/>
      <c r="M19" s="12"/>
      <c r="N19" s="12"/>
      <c r="O19" s="12"/>
    </row>
    <row r="20" spans="1:15" s="2" customFormat="1" ht="24" customHeight="1" x14ac:dyDescent="0.2">
      <c r="A20" s="7" t="s">
        <v>59</v>
      </c>
      <c r="B20" s="8" t="s">
        <v>64</v>
      </c>
      <c r="C20" s="7">
        <v>2</v>
      </c>
      <c r="D20" s="9" t="s">
        <v>3</v>
      </c>
      <c r="E20" s="9" t="s">
        <v>81</v>
      </c>
      <c r="F20" s="10">
        <v>290.39999999999998</v>
      </c>
      <c r="G20" s="11"/>
      <c r="H20" s="12"/>
      <c r="I20" s="12" t="s">
        <v>65</v>
      </c>
      <c r="J20" s="12"/>
      <c r="K20" s="12"/>
      <c r="L20" s="12"/>
      <c r="M20" s="12"/>
      <c r="N20" s="12" t="s">
        <v>66</v>
      </c>
      <c r="O20" s="12"/>
    </row>
    <row r="21" spans="1:15" s="2" customFormat="1" ht="24" customHeight="1" x14ac:dyDescent="0.2">
      <c r="A21" s="7"/>
      <c r="B21" s="8"/>
      <c r="C21" s="22">
        <f>SUM(C15:C20)</f>
        <v>19</v>
      </c>
      <c r="D21" s="9"/>
      <c r="E21" s="9"/>
      <c r="F21" s="20">
        <f>SUM(F15:F20)</f>
        <v>2529.4</v>
      </c>
      <c r="G21" s="11"/>
      <c r="H21" s="12"/>
      <c r="I21" s="12"/>
      <c r="J21" s="12"/>
      <c r="K21" s="12"/>
      <c r="L21" s="12"/>
      <c r="M21" s="12"/>
      <c r="N21" s="12"/>
      <c r="O21" s="12"/>
    </row>
    <row r="23" spans="1:15" ht="22.5" x14ac:dyDescent="0.25">
      <c r="B23" s="18" t="s">
        <v>67</v>
      </c>
    </row>
    <row r="25" spans="1:15" x14ac:dyDescent="0.2">
      <c r="A25" s="16"/>
      <c r="B25" s="16"/>
      <c r="C25" s="16" t="s">
        <v>1</v>
      </c>
      <c r="D25" s="16" t="s">
        <v>75</v>
      </c>
      <c r="E25" s="16" t="s">
        <v>76</v>
      </c>
      <c r="F25" s="16" t="s">
        <v>6</v>
      </c>
      <c r="G25" s="16" t="s">
        <v>18</v>
      </c>
      <c r="H25" s="17">
        <v>45778</v>
      </c>
      <c r="I25" s="17">
        <v>45809</v>
      </c>
      <c r="J25" s="17">
        <v>45839</v>
      </c>
      <c r="K25" s="17">
        <v>45870</v>
      </c>
      <c r="L25" s="17">
        <v>45901</v>
      </c>
      <c r="M25" s="17">
        <v>45931</v>
      </c>
      <c r="N25" s="17">
        <v>45962</v>
      </c>
      <c r="O25" s="17">
        <v>45992</v>
      </c>
    </row>
    <row r="26" spans="1:15" s="2" customFormat="1" ht="24" customHeight="1" x14ac:dyDescent="0.2">
      <c r="A26" s="7" t="s">
        <v>85</v>
      </c>
      <c r="B26" s="8" t="s">
        <v>68</v>
      </c>
      <c r="C26" s="7">
        <v>12</v>
      </c>
      <c r="D26" s="9">
        <v>1</v>
      </c>
      <c r="E26" s="9" t="s">
        <v>82</v>
      </c>
      <c r="F26" s="10">
        <v>3400</v>
      </c>
      <c r="G26" s="11"/>
      <c r="H26" s="12" t="s">
        <v>47</v>
      </c>
      <c r="I26" s="12"/>
      <c r="J26" s="12"/>
      <c r="K26" s="12"/>
      <c r="L26" s="12"/>
      <c r="M26" s="12"/>
      <c r="N26" s="12" t="s">
        <v>48</v>
      </c>
      <c r="O26" s="12"/>
    </row>
    <row r="27" spans="1:15" s="2" customFormat="1" ht="24" customHeight="1" x14ac:dyDescent="0.2">
      <c r="A27" s="7" t="s">
        <v>86</v>
      </c>
      <c r="B27" s="8" t="s">
        <v>69</v>
      </c>
      <c r="C27" s="7">
        <v>15</v>
      </c>
      <c r="D27" s="9" t="s">
        <v>72</v>
      </c>
      <c r="E27" s="9" t="s">
        <v>79</v>
      </c>
      <c r="F27" s="10">
        <v>3750</v>
      </c>
      <c r="G27" s="11" t="s">
        <v>50</v>
      </c>
      <c r="H27" s="12"/>
      <c r="I27" s="12"/>
      <c r="J27" s="12"/>
      <c r="K27" s="12"/>
      <c r="L27" s="12"/>
      <c r="M27" s="12"/>
      <c r="N27" s="12" t="s">
        <v>51</v>
      </c>
      <c r="O27" s="12"/>
    </row>
    <row r="28" spans="1:15" s="2" customFormat="1" ht="24" customHeight="1" x14ac:dyDescent="0.2">
      <c r="A28" s="7" t="s">
        <v>87</v>
      </c>
      <c r="B28" s="8" t="s">
        <v>70</v>
      </c>
      <c r="C28" s="7">
        <v>12</v>
      </c>
      <c r="D28" s="9" t="s">
        <v>71</v>
      </c>
      <c r="E28" s="9" t="s">
        <v>83</v>
      </c>
      <c r="F28" s="10">
        <v>2400</v>
      </c>
      <c r="G28" s="11"/>
      <c r="H28" s="12" t="s">
        <v>38</v>
      </c>
      <c r="I28" s="12"/>
      <c r="J28" s="12"/>
      <c r="K28" s="12"/>
      <c r="L28" s="12"/>
      <c r="M28" s="12"/>
      <c r="N28" s="12"/>
      <c r="O28" s="12"/>
    </row>
    <row r="29" spans="1:15" s="2" customFormat="1" ht="24" customHeight="1" x14ac:dyDescent="0.2">
      <c r="A29" s="7" t="s">
        <v>88</v>
      </c>
      <c r="B29" s="8" t="s">
        <v>73</v>
      </c>
      <c r="C29" s="7">
        <v>5</v>
      </c>
      <c r="D29" s="9">
        <v>1</v>
      </c>
      <c r="E29" s="9" t="s">
        <v>83</v>
      </c>
      <c r="F29" s="10">
        <v>1694</v>
      </c>
      <c r="G29" s="11"/>
      <c r="H29" s="12"/>
      <c r="I29" s="12" t="s">
        <v>60</v>
      </c>
      <c r="J29" s="12"/>
      <c r="K29" s="12"/>
      <c r="L29" s="12"/>
      <c r="M29" s="12"/>
      <c r="N29" s="12"/>
      <c r="O29" s="12" t="s">
        <v>61</v>
      </c>
    </row>
    <row r="30" spans="1:15" s="2" customFormat="1" ht="24" customHeight="1" x14ac:dyDescent="0.2">
      <c r="A30" s="7" t="s">
        <v>89</v>
      </c>
      <c r="B30" s="8" t="s">
        <v>74</v>
      </c>
      <c r="C30" s="7">
        <v>7</v>
      </c>
      <c r="D30" s="9">
        <v>1</v>
      </c>
      <c r="E30" s="9" t="s">
        <v>83</v>
      </c>
      <c r="F30" s="10">
        <v>1800</v>
      </c>
      <c r="G30" s="11"/>
      <c r="H30" s="12"/>
      <c r="I30" s="12"/>
      <c r="J30" s="12" t="s">
        <v>63</v>
      </c>
      <c r="K30" s="12"/>
      <c r="L30" s="12"/>
      <c r="M30" s="12"/>
      <c r="N30" s="12"/>
      <c r="O30" s="12"/>
    </row>
    <row r="31" spans="1:15" ht="24.95" customHeight="1" x14ac:dyDescent="0.2">
      <c r="C31" s="22">
        <f>SUM(C26:C30)</f>
        <v>51</v>
      </c>
      <c r="F31" s="20">
        <f>SUM(F26:F30)</f>
        <v>13044</v>
      </c>
    </row>
    <row r="33" spans="2:6" x14ac:dyDescent="0.2">
      <c r="C33" s="1">
        <f>+C31+C21+C11</f>
        <v>82</v>
      </c>
    </row>
    <row r="35" spans="2:6" x14ac:dyDescent="0.2">
      <c r="B35" s="16" t="s">
        <v>5</v>
      </c>
      <c r="F35" s="5">
        <f>+F21+F11</f>
        <v>4271.8</v>
      </c>
    </row>
    <row r="36" spans="2:6" x14ac:dyDescent="0.2">
      <c r="B36" s="9" t="s">
        <v>4</v>
      </c>
      <c r="F36" s="5">
        <f>+F21+F11+F31</f>
        <v>17315.8</v>
      </c>
    </row>
    <row r="38" spans="2:6" x14ac:dyDescent="0.2">
      <c r="B38" s="16" t="s">
        <v>2</v>
      </c>
    </row>
    <row r="39" spans="2:6" x14ac:dyDescent="0.2">
      <c r="B39" s="9" t="s">
        <v>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C4B2-AC0F-284F-BEED-2AAFCBB26C16}">
  <dimension ref="C6:M18"/>
  <sheetViews>
    <sheetView workbookViewId="0">
      <selection activeCell="H22" sqref="H22"/>
    </sheetView>
  </sheetViews>
  <sheetFormatPr defaultColWidth="10.8515625" defaultRowHeight="15" x14ac:dyDescent="0.2"/>
  <sheetData>
    <row r="6" spans="3:13" x14ac:dyDescent="0.2">
      <c r="C6" s="7" t="s">
        <v>54</v>
      </c>
      <c r="E6" s="7" t="s">
        <v>55</v>
      </c>
      <c r="G6" s="7" t="s">
        <v>56</v>
      </c>
      <c r="I6" s="7" t="s">
        <v>57</v>
      </c>
      <c r="K6" s="7" t="s">
        <v>58</v>
      </c>
      <c r="M6" s="7" t="s">
        <v>59</v>
      </c>
    </row>
    <row r="12" spans="3:13" x14ac:dyDescent="0.2">
      <c r="C12" s="7" t="s">
        <v>161</v>
      </c>
      <c r="E12" s="7" t="s">
        <v>162</v>
      </c>
      <c r="G12" s="7" t="s">
        <v>163</v>
      </c>
      <c r="I12" s="7" t="s">
        <v>164</v>
      </c>
      <c r="K12" s="7" t="s">
        <v>165</v>
      </c>
      <c r="M12" s="7" t="s">
        <v>166</v>
      </c>
    </row>
    <row r="18" spans="3:13" x14ac:dyDescent="0.2">
      <c r="C18" s="7" t="s">
        <v>167</v>
      </c>
      <c r="E18" s="7" t="s">
        <v>168</v>
      </c>
      <c r="G18" s="7" t="s">
        <v>169</v>
      </c>
      <c r="I18" s="7" t="s">
        <v>170</v>
      </c>
      <c r="K18" s="7" t="s">
        <v>171</v>
      </c>
      <c r="M18" s="7" t="s">
        <v>172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F80A-A710-4541-A774-BD5B1F7B3582}">
  <dimension ref="A2:X65"/>
  <sheetViews>
    <sheetView tabSelected="1" zoomScale="137" workbookViewId="0">
      <selection activeCell="B14" sqref="B14"/>
    </sheetView>
  </sheetViews>
  <sheetFormatPr defaultColWidth="10.8515625" defaultRowHeight="15" x14ac:dyDescent="0.2"/>
  <cols>
    <col min="2" max="2" width="67.328125" bestFit="1" customWidth="1"/>
    <col min="3" max="3" width="5.30078125" bestFit="1" customWidth="1"/>
    <col min="5" max="5" width="16.64453125" customWidth="1"/>
    <col min="10" max="10" width="14.1796875" bestFit="1" customWidth="1"/>
    <col min="11" max="11" width="11.8359375" customWidth="1"/>
    <col min="12" max="12" width="14.55078125" customWidth="1"/>
  </cols>
  <sheetData>
    <row r="2" spans="1:22" ht="21" customHeight="1" x14ac:dyDescent="0.2">
      <c r="B2" s="38" t="s">
        <v>159</v>
      </c>
    </row>
    <row r="3" spans="1:22" s="1" customFormat="1" ht="21" x14ac:dyDescent="0.3">
      <c r="A3" s="54" t="s">
        <v>174</v>
      </c>
      <c r="B3" s="16"/>
      <c r="C3" s="16" t="s">
        <v>1</v>
      </c>
      <c r="D3" s="16" t="s">
        <v>2</v>
      </c>
      <c r="E3" s="16" t="s">
        <v>76</v>
      </c>
      <c r="F3" s="16" t="s">
        <v>6</v>
      </c>
      <c r="G3" s="17">
        <v>45962</v>
      </c>
      <c r="H3" s="17">
        <v>45992</v>
      </c>
      <c r="I3" s="17">
        <v>46023</v>
      </c>
      <c r="J3" s="17">
        <v>46054</v>
      </c>
      <c r="K3" s="17">
        <v>46082</v>
      </c>
      <c r="L3" s="17">
        <v>46113</v>
      </c>
      <c r="M3" s="17">
        <v>46143</v>
      </c>
      <c r="N3" s="17">
        <v>46174</v>
      </c>
      <c r="O3" s="17">
        <v>46204</v>
      </c>
      <c r="P3" s="17">
        <v>46235</v>
      </c>
      <c r="Q3" s="17">
        <v>46266</v>
      </c>
      <c r="R3" s="17">
        <v>46296</v>
      </c>
      <c r="S3" s="17">
        <v>46327</v>
      </c>
      <c r="T3" s="17">
        <v>46357</v>
      </c>
    </row>
    <row r="4" spans="1:22" s="2" customFormat="1" ht="24" customHeight="1" x14ac:dyDescent="0.2">
      <c r="A4" s="7" t="s">
        <v>54</v>
      </c>
      <c r="B4" s="8" t="s">
        <v>115</v>
      </c>
      <c r="C4" s="7">
        <v>2</v>
      </c>
      <c r="D4" s="9" t="s">
        <v>3</v>
      </c>
      <c r="E4" s="9" t="s">
        <v>7</v>
      </c>
      <c r="F4" s="10">
        <f>1500*C4</f>
        <v>3000</v>
      </c>
      <c r="G4" s="36"/>
      <c r="H4" s="12"/>
      <c r="I4" s="12"/>
      <c r="J4" s="12"/>
      <c r="K4" s="37"/>
      <c r="L4" s="12"/>
      <c r="M4" s="12"/>
      <c r="N4" s="12"/>
      <c r="O4" s="37"/>
      <c r="P4" s="12"/>
      <c r="Q4" s="12"/>
      <c r="R4" s="12"/>
      <c r="S4" s="37"/>
      <c r="T4" s="12"/>
    </row>
    <row r="5" spans="1:22" s="2" customFormat="1" ht="24" customHeight="1" x14ac:dyDescent="0.2">
      <c r="A5" s="7" t="s">
        <v>55</v>
      </c>
      <c r="B5" s="8" t="s">
        <v>116</v>
      </c>
      <c r="C5" s="7">
        <v>2</v>
      </c>
      <c r="D5" s="9" t="s">
        <v>3</v>
      </c>
      <c r="E5" s="9" t="s">
        <v>54</v>
      </c>
      <c r="F5" s="10">
        <f t="shared" ref="F5:F9" si="0">1500*C5</f>
        <v>3000</v>
      </c>
      <c r="G5" s="14"/>
      <c r="H5" s="36"/>
      <c r="I5" s="7"/>
      <c r="J5" s="12"/>
      <c r="K5" s="7"/>
      <c r="L5" s="37"/>
      <c r="M5" s="7"/>
      <c r="N5" s="12"/>
      <c r="O5" s="12"/>
      <c r="P5" s="37"/>
      <c r="Q5" s="7"/>
      <c r="R5" s="12"/>
      <c r="S5" s="7"/>
      <c r="T5" s="37"/>
    </row>
    <row r="6" spans="1:22" s="2" customFormat="1" ht="24" customHeight="1" x14ac:dyDescent="0.2">
      <c r="A6" s="7" t="s">
        <v>56</v>
      </c>
      <c r="B6" s="8" t="s">
        <v>117</v>
      </c>
      <c r="C6" s="7">
        <v>2</v>
      </c>
      <c r="D6" s="9" t="s">
        <v>3</v>
      </c>
      <c r="E6" s="9" t="s">
        <v>173</v>
      </c>
      <c r="F6" s="10">
        <f t="shared" si="0"/>
        <v>3000</v>
      </c>
      <c r="G6" s="12"/>
      <c r="H6" s="12"/>
      <c r="I6" s="36"/>
      <c r="J6" s="12"/>
      <c r="K6" s="12"/>
      <c r="L6" s="12"/>
      <c r="M6" s="37"/>
      <c r="N6" s="12"/>
      <c r="O6" s="12"/>
      <c r="P6" s="12"/>
      <c r="Q6" s="37"/>
      <c r="R6" s="12"/>
      <c r="S6" s="12"/>
      <c r="T6" s="12"/>
    </row>
    <row r="7" spans="1:22" s="2" customFormat="1" ht="24" customHeight="1" x14ac:dyDescent="0.2">
      <c r="A7" s="7" t="s">
        <v>57</v>
      </c>
      <c r="B7" s="8" t="s">
        <v>179</v>
      </c>
      <c r="C7" s="7">
        <v>2</v>
      </c>
      <c r="D7" s="9" t="s">
        <v>3</v>
      </c>
      <c r="E7" s="9" t="s">
        <v>56</v>
      </c>
      <c r="F7" s="10">
        <f t="shared" si="0"/>
        <v>3000</v>
      </c>
      <c r="G7" s="12"/>
      <c r="H7" s="12"/>
      <c r="I7" s="12"/>
      <c r="J7" s="36"/>
      <c r="K7" s="12"/>
      <c r="L7" s="12"/>
      <c r="M7" s="12"/>
      <c r="N7" s="37"/>
      <c r="O7" s="12"/>
      <c r="P7" s="12"/>
      <c r="Q7" s="12"/>
      <c r="R7" s="37"/>
      <c r="S7" s="12"/>
      <c r="T7" s="12"/>
    </row>
    <row r="8" spans="1:22" s="2" customFormat="1" ht="24" customHeight="1" x14ac:dyDescent="0.2">
      <c r="A8" s="7" t="s">
        <v>58</v>
      </c>
      <c r="B8" s="8" t="s">
        <v>180</v>
      </c>
      <c r="C8" s="7">
        <v>2</v>
      </c>
      <c r="D8" s="9" t="s">
        <v>3</v>
      </c>
      <c r="E8" s="9" t="s">
        <v>56</v>
      </c>
      <c r="F8" s="10">
        <f t="shared" si="0"/>
        <v>3000</v>
      </c>
      <c r="G8" s="12"/>
      <c r="H8" s="12"/>
      <c r="I8" s="12"/>
      <c r="J8" s="12"/>
      <c r="K8" s="36"/>
      <c r="L8" s="12"/>
      <c r="M8" s="12"/>
      <c r="N8" s="12"/>
      <c r="O8" s="37"/>
      <c r="P8" s="12"/>
      <c r="Q8" s="12"/>
      <c r="R8" s="12"/>
      <c r="S8" s="37"/>
      <c r="T8" s="12"/>
    </row>
    <row r="9" spans="1:22" s="2" customFormat="1" ht="24" customHeight="1" x14ac:dyDescent="0.2">
      <c r="A9" s="7" t="s">
        <v>59</v>
      </c>
      <c r="B9" s="8" t="s">
        <v>181</v>
      </c>
      <c r="C9" s="7">
        <v>2</v>
      </c>
      <c r="D9" s="9" t="s">
        <v>3</v>
      </c>
      <c r="E9" s="9" t="s">
        <v>56</v>
      </c>
      <c r="F9" s="10">
        <f t="shared" si="0"/>
        <v>3000</v>
      </c>
      <c r="G9" s="12"/>
      <c r="H9" s="12"/>
      <c r="I9" s="12"/>
      <c r="J9" s="12"/>
      <c r="K9" s="12"/>
      <c r="L9" s="36"/>
      <c r="M9" s="12"/>
      <c r="N9" s="12"/>
      <c r="O9" s="12"/>
      <c r="P9" s="37"/>
      <c r="Q9" s="12"/>
      <c r="R9" s="12"/>
      <c r="S9" s="12"/>
      <c r="T9" s="37"/>
    </row>
    <row r="10" spans="1:22" s="2" customFormat="1" ht="21.95" customHeight="1" x14ac:dyDescent="0.2">
      <c r="A10" s="7"/>
      <c r="B10" s="7"/>
      <c r="C10" s="22">
        <f>SUM(C4:C9)</f>
        <v>12</v>
      </c>
      <c r="D10" s="7"/>
      <c r="E10" s="7"/>
      <c r="F10" s="19">
        <f>SUM(F4:F9)</f>
        <v>18000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3" spans="1:22" x14ac:dyDescent="0.2">
      <c r="B13" s="38" t="s">
        <v>132</v>
      </c>
      <c r="F13" s="38" t="s">
        <v>133</v>
      </c>
    </row>
    <row r="14" spans="1:22" s="1" customFormat="1" ht="21" x14ac:dyDescent="0.3">
      <c r="A14" s="54" t="s">
        <v>175</v>
      </c>
      <c r="B14" s="16"/>
      <c r="C14" s="16" t="s">
        <v>1</v>
      </c>
      <c r="D14" s="16" t="s">
        <v>2</v>
      </c>
      <c r="E14" s="16" t="s">
        <v>76</v>
      </c>
      <c r="F14" s="16" t="s">
        <v>6</v>
      </c>
      <c r="G14" s="17">
        <v>45962</v>
      </c>
      <c r="H14" s="17">
        <v>45992</v>
      </c>
      <c r="I14" s="17">
        <v>46023</v>
      </c>
      <c r="J14" s="17">
        <v>46054</v>
      </c>
      <c r="K14" s="17">
        <v>46082</v>
      </c>
      <c r="L14" s="17">
        <v>46113</v>
      </c>
      <c r="M14" s="17">
        <v>46143</v>
      </c>
      <c r="N14" s="17">
        <v>46174</v>
      </c>
      <c r="O14" s="17">
        <v>46204</v>
      </c>
      <c r="P14" s="17">
        <v>46235</v>
      </c>
      <c r="Q14" s="17">
        <v>46266</v>
      </c>
      <c r="R14" s="17">
        <v>46296</v>
      </c>
      <c r="S14" s="17">
        <v>46327</v>
      </c>
      <c r="T14" s="17">
        <v>46357</v>
      </c>
      <c r="U14" s="17">
        <v>46388</v>
      </c>
      <c r="V14" s="17">
        <v>46419</v>
      </c>
    </row>
    <row r="15" spans="1:22" s="2" customFormat="1" ht="24" customHeight="1" x14ac:dyDescent="0.2">
      <c r="A15" s="7" t="s">
        <v>161</v>
      </c>
      <c r="B15" s="8" t="s">
        <v>128</v>
      </c>
      <c r="C15" s="7">
        <v>2</v>
      </c>
      <c r="D15" s="9" t="s">
        <v>3</v>
      </c>
      <c r="E15" s="9" t="s">
        <v>174</v>
      </c>
      <c r="F15" s="10">
        <f>1700*C15</f>
        <v>3400</v>
      </c>
      <c r="G15" s="12"/>
      <c r="H15" s="12"/>
      <c r="I15" s="12"/>
      <c r="J15" s="12"/>
      <c r="K15" s="12"/>
      <c r="L15" s="12"/>
      <c r="M15" s="36"/>
      <c r="N15" s="12"/>
      <c r="O15" s="12"/>
      <c r="P15" s="12"/>
      <c r="Q15" s="37"/>
      <c r="R15" s="12"/>
      <c r="S15" s="12"/>
      <c r="T15" s="12"/>
      <c r="U15" s="12"/>
      <c r="V15" s="12"/>
    </row>
    <row r="16" spans="1:22" s="2" customFormat="1" ht="24" customHeight="1" x14ac:dyDescent="0.2">
      <c r="A16" s="7" t="s">
        <v>162</v>
      </c>
      <c r="B16" s="8" t="s">
        <v>131</v>
      </c>
      <c r="C16" s="7">
        <v>2</v>
      </c>
      <c r="D16" s="9" t="s">
        <v>3</v>
      </c>
      <c r="E16" s="9" t="s">
        <v>161</v>
      </c>
      <c r="F16" s="10">
        <f t="shared" ref="F16:F20" si="1">1700*C16</f>
        <v>3400</v>
      </c>
      <c r="G16" s="7"/>
      <c r="H16" s="7"/>
      <c r="I16" s="7"/>
      <c r="J16" s="7"/>
      <c r="K16" s="7"/>
      <c r="L16" s="7"/>
      <c r="M16" s="14"/>
      <c r="N16" s="36"/>
      <c r="O16" s="7"/>
      <c r="P16" s="12"/>
      <c r="Q16" s="7"/>
      <c r="R16" s="37"/>
      <c r="S16" s="7"/>
      <c r="T16" s="12"/>
      <c r="U16" s="12"/>
      <c r="V16" s="12"/>
    </row>
    <row r="17" spans="1:24" s="2" customFormat="1" ht="24" customHeight="1" x14ac:dyDescent="0.2">
      <c r="A17" s="7" t="s">
        <v>163</v>
      </c>
      <c r="B17" s="8" t="s">
        <v>129</v>
      </c>
      <c r="C17" s="7">
        <v>2</v>
      </c>
      <c r="D17" s="9" t="s">
        <v>3</v>
      </c>
      <c r="E17" s="9" t="s">
        <v>161</v>
      </c>
      <c r="F17" s="10">
        <f t="shared" si="1"/>
        <v>3400</v>
      </c>
      <c r="G17" s="12"/>
      <c r="H17" s="12"/>
      <c r="I17" s="12"/>
      <c r="J17" s="12"/>
      <c r="K17" s="12"/>
      <c r="L17" s="12"/>
      <c r="M17" s="12"/>
      <c r="N17" s="12"/>
      <c r="O17" s="36"/>
      <c r="P17" s="12"/>
      <c r="Q17" s="12"/>
      <c r="R17" s="12"/>
      <c r="S17" s="37"/>
      <c r="T17" s="12"/>
      <c r="U17" s="12"/>
      <c r="V17" s="12"/>
    </row>
    <row r="18" spans="1:24" s="2" customFormat="1" ht="24" customHeight="1" x14ac:dyDescent="0.2">
      <c r="A18" s="7" t="s">
        <v>164</v>
      </c>
      <c r="B18" s="8" t="s">
        <v>130</v>
      </c>
      <c r="C18" s="7">
        <v>2</v>
      </c>
      <c r="D18" s="9" t="s">
        <v>3</v>
      </c>
      <c r="E18" s="9" t="s">
        <v>177</v>
      </c>
      <c r="F18" s="10">
        <f>1700*C18</f>
        <v>3400</v>
      </c>
      <c r="G18" s="12"/>
      <c r="H18" s="12"/>
      <c r="I18" s="12"/>
      <c r="J18" s="12"/>
      <c r="K18" s="12"/>
      <c r="L18" s="12"/>
      <c r="M18" s="12"/>
      <c r="N18" s="12"/>
      <c r="O18" s="12"/>
      <c r="P18" s="36"/>
      <c r="Q18" s="12"/>
      <c r="R18" s="12"/>
      <c r="S18" s="12"/>
      <c r="T18" s="37"/>
      <c r="U18" s="12"/>
      <c r="V18" s="12"/>
    </row>
    <row r="19" spans="1:24" s="2" customFormat="1" ht="24" customHeight="1" x14ac:dyDescent="0.2">
      <c r="A19" s="7" t="s">
        <v>165</v>
      </c>
      <c r="B19" s="8" t="s">
        <v>127</v>
      </c>
      <c r="C19" s="7">
        <v>2</v>
      </c>
      <c r="D19" s="9" t="s">
        <v>3</v>
      </c>
      <c r="E19" s="55" t="s">
        <v>162</v>
      </c>
      <c r="F19" s="10">
        <f>1700*C19</f>
        <v>3400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36"/>
      <c r="R19" s="12"/>
      <c r="S19" s="12"/>
      <c r="T19" s="12"/>
      <c r="U19" s="37"/>
      <c r="V19" s="12"/>
    </row>
    <row r="20" spans="1:24" s="2" customFormat="1" ht="24" customHeight="1" x14ac:dyDescent="0.2">
      <c r="A20" s="7" t="s">
        <v>166</v>
      </c>
      <c r="B20" s="8" t="s">
        <v>126</v>
      </c>
      <c r="C20" s="7">
        <v>5</v>
      </c>
      <c r="D20" s="9" t="s">
        <v>3</v>
      </c>
      <c r="E20" s="9" t="s">
        <v>177</v>
      </c>
      <c r="F20" s="10">
        <f t="shared" si="1"/>
        <v>8500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36"/>
      <c r="S20" s="12"/>
      <c r="T20" s="12"/>
      <c r="U20" s="12"/>
      <c r="V20" s="37"/>
    </row>
    <row r="21" spans="1:24" s="2" customFormat="1" ht="24" customHeight="1" x14ac:dyDescent="0.2">
      <c r="A21" s="7"/>
      <c r="B21"/>
      <c r="C21" s="22">
        <f>SUM(C15:C20)</f>
        <v>15</v>
      </c>
      <c r="D21" s="7"/>
      <c r="E21" s="7"/>
      <c r="F21" s="19">
        <f>SUM(F15:F20)</f>
        <v>25500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3" spans="1:24" x14ac:dyDescent="0.2">
      <c r="H23" s="31">
        <f>+F21+F10</f>
        <v>43500</v>
      </c>
      <c r="I23">
        <f>+H23/20</f>
        <v>2175</v>
      </c>
    </row>
    <row r="24" spans="1:24" x14ac:dyDescent="0.2">
      <c r="B24" s="38" t="s">
        <v>160</v>
      </c>
    </row>
    <row r="25" spans="1:24" s="1" customFormat="1" ht="21" x14ac:dyDescent="0.3">
      <c r="A25" s="54" t="s">
        <v>176</v>
      </c>
      <c r="B25" s="16"/>
      <c r="C25" s="16" t="s">
        <v>1</v>
      </c>
      <c r="D25" s="16" t="s">
        <v>2</v>
      </c>
      <c r="E25" s="16" t="s">
        <v>76</v>
      </c>
      <c r="F25" s="16" t="s">
        <v>6</v>
      </c>
      <c r="G25" s="17">
        <v>45962</v>
      </c>
      <c r="H25" s="17">
        <v>45992</v>
      </c>
      <c r="I25" s="17">
        <v>46023</v>
      </c>
      <c r="J25" s="17">
        <v>46054</v>
      </c>
      <c r="K25" s="17">
        <v>46082</v>
      </c>
      <c r="L25" s="17">
        <v>46113</v>
      </c>
      <c r="M25" s="17">
        <v>46143</v>
      </c>
      <c r="N25" s="17">
        <v>46174</v>
      </c>
      <c r="O25" s="17">
        <v>46204</v>
      </c>
      <c r="P25" s="17">
        <v>46235</v>
      </c>
      <c r="Q25" s="17">
        <v>46266</v>
      </c>
      <c r="R25" s="17">
        <v>46296</v>
      </c>
      <c r="S25" s="17">
        <v>46327</v>
      </c>
      <c r="T25" s="17">
        <v>46357</v>
      </c>
      <c r="U25" s="17">
        <v>46388</v>
      </c>
      <c r="V25" s="17">
        <v>46419</v>
      </c>
      <c r="W25" s="17">
        <v>46447</v>
      </c>
      <c r="X25" s="17">
        <v>46478</v>
      </c>
    </row>
    <row r="26" spans="1:24" s="2" customFormat="1" ht="24" customHeight="1" x14ac:dyDescent="0.2">
      <c r="A26" s="7" t="s">
        <v>167</v>
      </c>
      <c r="B26" s="8" t="s">
        <v>135</v>
      </c>
      <c r="C26" s="7">
        <v>3</v>
      </c>
      <c r="D26" s="9" t="s">
        <v>3</v>
      </c>
      <c r="E26" s="9" t="s">
        <v>175</v>
      </c>
      <c r="F26" s="10">
        <f>1700*C26</f>
        <v>5100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36"/>
      <c r="T26" s="12"/>
      <c r="U26" s="12"/>
      <c r="V26" s="12"/>
      <c r="W26" s="37"/>
      <c r="X26" s="12"/>
    </row>
    <row r="27" spans="1:24" s="2" customFormat="1" ht="24" customHeight="1" x14ac:dyDescent="0.2">
      <c r="A27" s="7" t="s">
        <v>168</v>
      </c>
      <c r="B27" s="39" t="s">
        <v>138</v>
      </c>
      <c r="C27" s="7">
        <v>3</v>
      </c>
      <c r="D27" s="9" t="s">
        <v>3</v>
      </c>
      <c r="E27" s="9" t="s">
        <v>167</v>
      </c>
      <c r="F27" s="10">
        <f t="shared" ref="F27:F31" si="2">1700*C27</f>
        <v>5100</v>
      </c>
      <c r="G27" s="7"/>
      <c r="H27" s="7"/>
      <c r="I27" s="7"/>
      <c r="J27" s="7"/>
      <c r="K27" s="7"/>
      <c r="L27" s="7"/>
      <c r="M27" s="7"/>
      <c r="N27" s="12"/>
      <c r="O27" s="12"/>
      <c r="P27" s="12"/>
      <c r="Q27" s="7"/>
      <c r="R27" s="12"/>
      <c r="S27" s="14"/>
      <c r="T27" s="36"/>
      <c r="U27" s="7"/>
      <c r="V27" s="12"/>
      <c r="W27" s="7"/>
      <c r="X27" s="37"/>
    </row>
    <row r="28" spans="1:24" s="2" customFormat="1" ht="24" customHeight="1" x14ac:dyDescent="0.2">
      <c r="A28" s="7" t="s">
        <v>169</v>
      </c>
      <c r="B28" s="8" t="s">
        <v>136</v>
      </c>
      <c r="C28" s="7">
        <v>3</v>
      </c>
      <c r="D28" s="9" t="s">
        <v>3</v>
      </c>
      <c r="E28" s="9" t="s">
        <v>168</v>
      </c>
      <c r="F28" s="10">
        <f t="shared" si="2"/>
        <v>5100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36"/>
      <c r="V28" s="12"/>
      <c r="W28" s="12"/>
      <c r="X28" s="12"/>
    </row>
    <row r="29" spans="1:24" s="2" customFormat="1" ht="24" customHeight="1" x14ac:dyDescent="0.2">
      <c r="A29" s="7" t="s">
        <v>170</v>
      </c>
      <c r="B29" s="40" t="s">
        <v>139</v>
      </c>
      <c r="C29" s="7">
        <v>3</v>
      </c>
      <c r="D29" s="9" t="s">
        <v>3</v>
      </c>
      <c r="E29" s="9" t="s">
        <v>78</v>
      </c>
      <c r="F29" s="10">
        <f t="shared" si="2"/>
        <v>5100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36"/>
      <c r="W29" s="12"/>
      <c r="X29" s="12"/>
    </row>
    <row r="30" spans="1:24" s="2" customFormat="1" ht="24" customHeight="1" x14ac:dyDescent="0.2">
      <c r="A30" s="7" t="s">
        <v>171</v>
      </c>
      <c r="B30" s="8" t="s">
        <v>134</v>
      </c>
      <c r="C30" s="7">
        <v>3</v>
      </c>
      <c r="D30" s="9" t="s">
        <v>3</v>
      </c>
      <c r="E30" s="9" t="s">
        <v>178</v>
      </c>
      <c r="F30" s="10">
        <f t="shared" si="2"/>
        <v>5100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36"/>
      <c r="X30" s="12"/>
    </row>
    <row r="31" spans="1:24" s="2" customFormat="1" ht="24" customHeight="1" x14ac:dyDescent="0.2">
      <c r="A31" s="7" t="s">
        <v>172</v>
      </c>
      <c r="B31" s="8" t="s">
        <v>137</v>
      </c>
      <c r="C31" s="7">
        <v>5</v>
      </c>
      <c r="D31" s="9" t="s">
        <v>3</v>
      </c>
      <c r="E31" s="9" t="s">
        <v>170</v>
      </c>
      <c r="F31" s="10">
        <f t="shared" si="2"/>
        <v>8500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36"/>
    </row>
    <row r="32" spans="1:24" s="2" customFormat="1" ht="24" customHeight="1" x14ac:dyDescent="0.2">
      <c r="A32" s="7"/>
      <c r="B32" s="7"/>
      <c r="C32" s="22">
        <f>SUM(C26:C31)</f>
        <v>20</v>
      </c>
      <c r="D32" s="7"/>
      <c r="E32" s="7"/>
      <c r="F32" s="19">
        <f>SUM(F26:F31)</f>
        <v>34000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5" spans="4:13" x14ac:dyDescent="0.2">
      <c r="F35" s="31">
        <f>+F32+F21+F10</f>
        <v>77500</v>
      </c>
      <c r="H35">
        <f>+F35/30</f>
        <v>2583.3333333333335</v>
      </c>
    </row>
    <row r="38" spans="4:13" x14ac:dyDescent="0.2">
      <c r="E38" s="27" t="s">
        <v>120</v>
      </c>
      <c r="F38" s="27" t="s">
        <v>118</v>
      </c>
      <c r="G38" s="27" t="s">
        <v>119</v>
      </c>
      <c r="I38" s="27" t="s">
        <v>120</v>
      </c>
      <c r="J38" s="27" t="s">
        <v>121</v>
      </c>
      <c r="L38" s="27" t="s">
        <v>122</v>
      </c>
      <c r="M38" s="27" t="s">
        <v>125</v>
      </c>
    </row>
    <row r="39" spans="4:13" x14ac:dyDescent="0.2">
      <c r="E39" s="27">
        <v>1</v>
      </c>
      <c r="F39" s="28">
        <v>1100</v>
      </c>
      <c r="G39" s="28">
        <v>1300</v>
      </c>
      <c r="I39" s="27">
        <v>1</v>
      </c>
      <c r="J39" s="28">
        <v>1500</v>
      </c>
      <c r="K39" s="29"/>
      <c r="L39" s="28">
        <f>J39*M39</f>
        <v>18000</v>
      </c>
      <c r="M39" s="28">
        <v>12</v>
      </c>
    </row>
    <row r="40" spans="4:13" x14ac:dyDescent="0.2">
      <c r="D40" t="s">
        <v>124</v>
      </c>
      <c r="E40" s="27">
        <v>5</v>
      </c>
      <c r="F40" s="28">
        <f>+F39*E40</f>
        <v>5500</v>
      </c>
      <c r="G40" s="28">
        <f>+G39*E40</f>
        <v>6500</v>
      </c>
      <c r="I40" s="27">
        <v>5</v>
      </c>
      <c r="J40" s="32"/>
      <c r="K40" s="29"/>
      <c r="L40" s="32"/>
      <c r="M40" s="32"/>
    </row>
    <row r="41" spans="4:13" x14ac:dyDescent="0.2">
      <c r="D41" t="s">
        <v>122</v>
      </c>
      <c r="E41" s="27">
        <v>10</v>
      </c>
      <c r="F41" s="28">
        <f>+F39*E41</f>
        <v>11000</v>
      </c>
      <c r="G41" s="28">
        <f>+G39*E41</f>
        <v>13000</v>
      </c>
      <c r="I41" s="27">
        <v>12</v>
      </c>
      <c r="J41" s="28">
        <f>+J39*I41</f>
        <v>18000</v>
      </c>
      <c r="K41" s="29"/>
      <c r="L41" s="28">
        <f>+J41*M39</f>
        <v>216000</v>
      </c>
      <c r="M41" s="28"/>
    </row>
    <row r="42" spans="4:13" x14ac:dyDescent="0.2">
      <c r="F42" s="28"/>
      <c r="G42" s="28"/>
      <c r="J42" s="28"/>
      <c r="K42" s="29"/>
      <c r="L42" s="28"/>
      <c r="M42" s="28"/>
    </row>
    <row r="43" spans="4:13" x14ac:dyDescent="0.2">
      <c r="D43" t="s">
        <v>123</v>
      </c>
      <c r="E43" s="27">
        <v>2</v>
      </c>
      <c r="F43" s="28">
        <f>+F39*E43</f>
        <v>2200</v>
      </c>
      <c r="G43" s="28">
        <f>+G39*E43</f>
        <v>2600</v>
      </c>
      <c r="I43" s="27">
        <v>2</v>
      </c>
      <c r="J43" s="28">
        <f>+J39*E43</f>
        <v>3000</v>
      </c>
      <c r="K43" s="29"/>
      <c r="L43" s="28">
        <f>M39*J43</f>
        <v>36000</v>
      </c>
      <c r="M43" s="28"/>
    </row>
    <row r="45" spans="4:13" x14ac:dyDescent="0.2">
      <c r="J45" s="27" t="s">
        <v>121</v>
      </c>
      <c r="L45" s="27" t="s">
        <v>122</v>
      </c>
      <c r="M45" s="27" t="s">
        <v>125</v>
      </c>
    </row>
    <row r="46" spans="4:13" x14ac:dyDescent="0.2">
      <c r="E46" s="27">
        <v>1</v>
      </c>
      <c r="F46" s="28">
        <v>1100</v>
      </c>
      <c r="G46" s="28">
        <v>1300</v>
      </c>
      <c r="I46" s="30">
        <v>1</v>
      </c>
      <c r="J46" s="28">
        <v>1900</v>
      </c>
      <c r="K46" s="29"/>
      <c r="L46" s="28">
        <f>J46*M46</f>
        <v>22800</v>
      </c>
      <c r="M46" s="28">
        <v>12</v>
      </c>
    </row>
    <row r="47" spans="4:13" x14ac:dyDescent="0.2">
      <c r="E47" s="27">
        <v>5</v>
      </c>
      <c r="F47" s="28">
        <f>+F46*E47</f>
        <v>5500</v>
      </c>
      <c r="G47" s="28">
        <f>+G46*E47</f>
        <v>6500</v>
      </c>
      <c r="I47" s="34">
        <v>5</v>
      </c>
      <c r="J47" s="32"/>
      <c r="K47" s="29"/>
      <c r="L47" s="32"/>
      <c r="M47" s="32"/>
    </row>
    <row r="48" spans="4:13" x14ac:dyDescent="0.2">
      <c r="E48" s="27">
        <v>10</v>
      </c>
      <c r="F48" s="28">
        <f>+F46*E48</f>
        <v>11000</v>
      </c>
      <c r="G48" s="28">
        <f>+G46*E48</f>
        <v>13000</v>
      </c>
      <c r="I48" s="34">
        <v>15</v>
      </c>
      <c r="J48" s="28">
        <f>+J46*I48</f>
        <v>28500</v>
      </c>
      <c r="K48" s="29"/>
      <c r="L48" s="28">
        <f>+J48*M46</f>
        <v>342000</v>
      </c>
      <c r="M48" s="28"/>
    </row>
    <row r="49" spans="5:13" x14ac:dyDescent="0.2">
      <c r="F49" s="28"/>
      <c r="G49" s="28"/>
      <c r="I49" s="35"/>
      <c r="J49" s="28"/>
      <c r="K49" s="29"/>
      <c r="L49" s="28"/>
      <c r="M49" s="28"/>
    </row>
    <row r="50" spans="5:13" x14ac:dyDescent="0.2">
      <c r="E50" s="27">
        <v>2</v>
      </c>
      <c r="F50" s="28">
        <f>+F46*E50</f>
        <v>2200</v>
      </c>
      <c r="G50" s="28">
        <f>+G46*E50</f>
        <v>2600</v>
      </c>
      <c r="I50" s="30">
        <v>2</v>
      </c>
      <c r="J50" s="28">
        <f>+J46*E50</f>
        <v>3800</v>
      </c>
      <c r="K50" s="29"/>
      <c r="L50" s="28">
        <f>M46*J50</f>
        <v>45600</v>
      </c>
      <c r="M50" s="28"/>
    </row>
    <row r="52" spans="5:13" x14ac:dyDescent="0.2">
      <c r="J52" s="27" t="s">
        <v>121</v>
      </c>
      <c r="L52" s="27" t="s">
        <v>122</v>
      </c>
      <c r="M52" s="27" t="s">
        <v>125</v>
      </c>
    </row>
    <row r="53" spans="5:13" x14ac:dyDescent="0.2">
      <c r="E53" s="27">
        <v>1</v>
      </c>
      <c r="F53" s="28">
        <v>1100</v>
      </c>
      <c r="G53" s="28">
        <v>1300</v>
      </c>
      <c r="I53" s="30">
        <v>1</v>
      </c>
      <c r="J53" s="28">
        <v>1700</v>
      </c>
      <c r="K53" s="29"/>
      <c r="L53" s="28">
        <f>J53*M53</f>
        <v>20400</v>
      </c>
      <c r="M53" s="28">
        <v>12</v>
      </c>
    </row>
    <row r="54" spans="5:13" x14ac:dyDescent="0.2">
      <c r="E54" s="27">
        <v>5</v>
      </c>
      <c r="F54" s="28">
        <f>+F53*E54</f>
        <v>5500</v>
      </c>
      <c r="G54" s="28">
        <f>+G53*E54</f>
        <v>6500</v>
      </c>
      <c r="I54" s="34">
        <v>5</v>
      </c>
      <c r="J54" s="32"/>
      <c r="K54" s="29"/>
      <c r="L54" s="32"/>
      <c r="M54" s="32"/>
    </row>
    <row r="55" spans="5:13" x14ac:dyDescent="0.2">
      <c r="E55" s="27">
        <v>10</v>
      </c>
      <c r="F55" s="28">
        <f>+F53*E55</f>
        <v>11000</v>
      </c>
      <c r="G55" s="28">
        <f>+G53*E55</f>
        <v>13000</v>
      </c>
      <c r="I55" s="34">
        <v>20</v>
      </c>
      <c r="J55" s="28">
        <f>+J53*I55</f>
        <v>34000</v>
      </c>
      <c r="K55" s="29"/>
      <c r="L55" s="28">
        <f>+M53*J55</f>
        <v>408000</v>
      </c>
      <c r="M55" s="28"/>
    </row>
    <row r="56" spans="5:13" x14ac:dyDescent="0.2">
      <c r="F56" s="28"/>
      <c r="G56" s="28"/>
      <c r="I56" s="35"/>
      <c r="J56" s="28"/>
      <c r="K56" s="29"/>
      <c r="L56" s="28"/>
      <c r="M56" s="28"/>
    </row>
    <row r="57" spans="5:13" x14ac:dyDescent="0.2">
      <c r="E57" s="27">
        <v>2</v>
      </c>
      <c r="F57" s="28">
        <f>+F53*E57</f>
        <v>2200</v>
      </c>
      <c r="G57" s="28">
        <f>+G53*E57</f>
        <v>2600</v>
      </c>
      <c r="I57" s="30">
        <v>2</v>
      </c>
      <c r="J57" s="28">
        <f>+J53*I57</f>
        <v>3400</v>
      </c>
      <c r="K57" s="29"/>
      <c r="L57" s="28">
        <f>M53*J57</f>
        <v>40800</v>
      </c>
      <c r="M57" s="28"/>
    </row>
    <row r="61" spans="5:13" x14ac:dyDescent="0.2">
      <c r="F61" s="33">
        <f>+F55+F48+F41</f>
        <v>33000</v>
      </c>
      <c r="G61" s="33">
        <f>+G55+G48+G41</f>
        <v>39000</v>
      </c>
      <c r="J61" s="33">
        <f>+J55+J48+J41</f>
        <v>80500</v>
      </c>
      <c r="L61" s="33">
        <f>+L55+L48+L41</f>
        <v>966000</v>
      </c>
    </row>
    <row r="63" spans="5:13" x14ac:dyDescent="0.2">
      <c r="J63" s="49"/>
    </row>
    <row r="64" spans="5:13" x14ac:dyDescent="0.2">
      <c r="J64" s="50"/>
    </row>
    <row r="65" spans="9:11" x14ac:dyDescent="0.2">
      <c r="I65" s="51" t="s">
        <v>156</v>
      </c>
      <c r="J65" s="52"/>
      <c r="K65" s="52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12B0-BC1F-A440-B66D-5083D7EDF19A}">
  <dimension ref="B1:C20"/>
  <sheetViews>
    <sheetView workbookViewId="0">
      <selection activeCell="C25" sqref="C25"/>
    </sheetView>
  </sheetViews>
  <sheetFormatPr defaultColWidth="10.8515625" defaultRowHeight="15" x14ac:dyDescent="0.2"/>
  <cols>
    <col min="1" max="1" width="5.546875" customWidth="1"/>
    <col min="2" max="2" width="48.4609375" customWidth="1"/>
    <col min="3" max="3" width="28.60546875" customWidth="1"/>
  </cols>
  <sheetData>
    <row r="1" spans="2:3" ht="15.75" thickBot="1" x14ac:dyDescent="0.25"/>
    <row r="2" spans="2:3" ht="15.75" thickBot="1" x14ac:dyDescent="0.25">
      <c r="B2" s="56" t="s">
        <v>154</v>
      </c>
      <c r="C2" s="57"/>
    </row>
    <row r="3" spans="2:3" x14ac:dyDescent="0.2">
      <c r="B3" s="41"/>
      <c r="C3" s="42"/>
    </row>
    <row r="4" spans="2:3" x14ac:dyDescent="0.2">
      <c r="B4" s="45" t="s">
        <v>142</v>
      </c>
      <c r="C4" s="47" t="s">
        <v>145</v>
      </c>
    </row>
    <row r="5" spans="2:3" x14ac:dyDescent="0.2">
      <c r="B5" s="43"/>
      <c r="C5" s="47"/>
    </row>
    <row r="6" spans="2:3" x14ac:dyDescent="0.2">
      <c r="B6" s="45" t="s">
        <v>140</v>
      </c>
      <c r="C6" s="47" t="s">
        <v>144</v>
      </c>
    </row>
    <row r="7" spans="2:3" x14ac:dyDescent="0.2">
      <c r="B7" s="44" t="s">
        <v>155</v>
      </c>
      <c r="C7" s="47"/>
    </row>
    <row r="8" spans="2:3" x14ac:dyDescent="0.2">
      <c r="B8" s="43"/>
      <c r="C8" s="47"/>
    </row>
    <row r="9" spans="2:3" x14ac:dyDescent="0.2">
      <c r="B9" s="45" t="s">
        <v>141</v>
      </c>
      <c r="C9" s="47" t="s">
        <v>144</v>
      </c>
    </row>
    <row r="10" spans="2:3" x14ac:dyDescent="0.2">
      <c r="B10" s="44" t="s">
        <v>147</v>
      </c>
      <c r="C10" s="47" t="s">
        <v>146</v>
      </c>
    </row>
    <row r="11" spans="2:3" x14ac:dyDescent="0.2">
      <c r="B11" s="43"/>
      <c r="C11" s="47"/>
    </row>
    <row r="12" spans="2:3" x14ac:dyDescent="0.2">
      <c r="B12" s="45" t="s">
        <v>152</v>
      </c>
      <c r="C12" s="47" t="s">
        <v>148</v>
      </c>
    </row>
    <row r="13" spans="2:3" x14ac:dyDescent="0.2">
      <c r="B13" s="43" t="s">
        <v>149</v>
      </c>
      <c r="C13" s="47"/>
    </row>
    <row r="14" spans="2:3" x14ac:dyDescent="0.2">
      <c r="B14" s="43" t="s">
        <v>150</v>
      </c>
      <c r="C14" s="47"/>
    </row>
    <row r="15" spans="2:3" x14ac:dyDescent="0.2">
      <c r="B15" s="43"/>
      <c r="C15" s="47"/>
    </row>
    <row r="16" spans="2:3" x14ac:dyDescent="0.2">
      <c r="B16" s="45" t="s">
        <v>153</v>
      </c>
      <c r="C16" s="47" t="s">
        <v>146</v>
      </c>
    </row>
    <row r="17" spans="2:3" x14ac:dyDescent="0.2">
      <c r="B17" s="43" t="s">
        <v>143</v>
      </c>
      <c r="C17" s="47"/>
    </row>
    <row r="18" spans="2:3" x14ac:dyDescent="0.2">
      <c r="B18" s="43" t="s">
        <v>157</v>
      </c>
      <c r="C18" s="47"/>
    </row>
    <row r="19" spans="2:3" ht="15.75" thickBot="1" x14ac:dyDescent="0.25">
      <c r="B19" s="46" t="s">
        <v>158</v>
      </c>
      <c r="C19" s="48" t="s">
        <v>151</v>
      </c>
    </row>
    <row r="20" spans="2:3" x14ac:dyDescent="0.2">
      <c r="B20" s="53"/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30F-500E-974C-99AF-06EA11DD155A}">
  <dimension ref="B4:E10"/>
  <sheetViews>
    <sheetView topLeftCell="C1" zoomScale="116" workbookViewId="0">
      <selection activeCell="D29" sqref="D29"/>
    </sheetView>
  </sheetViews>
  <sheetFormatPr defaultColWidth="10.8515625" defaultRowHeight="15" x14ac:dyDescent="0.2"/>
  <cols>
    <col min="1" max="1" width="5.17578125" customWidth="1"/>
    <col min="2" max="2" width="22.8125" customWidth="1"/>
    <col min="3" max="5" width="53.26953125" customWidth="1"/>
  </cols>
  <sheetData>
    <row r="4" spans="2:5" s="23" customFormat="1" ht="30" customHeight="1" x14ac:dyDescent="0.2">
      <c r="B4" s="26"/>
      <c r="C4" s="26" t="s">
        <v>91</v>
      </c>
      <c r="D4" s="26" t="s">
        <v>92</v>
      </c>
      <c r="E4" s="26" t="s">
        <v>93</v>
      </c>
    </row>
    <row r="5" spans="2:5" s="23" customFormat="1" ht="30" customHeight="1" x14ac:dyDescent="0.2">
      <c r="B5" s="58" t="s">
        <v>94</v>
      </c>
      <c r="C5" s="24" t="s">
        <v>95</v>
      </c>
      <c r="D5" s="24" t="s">
        <v>97</v>
      </c>
      <c r="E5" s="24" t="s">
        <v>99</v>
      </c>
    </row>
    <row r="6" spans="2:5" s="23" customFormat="1" ht="30" customHeight="1" x14ac:dyDescent="0.2">
      <c r="B6" s="58"/>
      <c r="C6" s="25" t="s">
        <v>96</v>
      </c>
      <c r="D6" s="25" t="s">
        <v>98</v>
      </c>
      <c r="E6" s="25" t="s">
        <v>100</v>
      </c>
    </row>
    <row r="7" spans="2:5" s="23" customFormat="1" ht="30" customHeight="1" x14ac:dyDescent="0.2">
      <c r="B7" s="58" t="s">
        <v>92</v>
      </c>
      <c r="C7" s="24" t="s">
        <v>101</v>
      </c>
      <c r="D7" s="24" t="s">
        <v>103</v>
      </c>
      <c r="E7" s="24" t="s">
        <v>105</v>
      </c>
    </row>
    <row r="8" spans="2:5" s="23" customFormat="1" ht="30" customHeight="1" x14ac:dyDescent="0.2">
      <c r="B8" s="58"/>
      <c r="C8" s="25" t="s">
        <v>102</v>
      </c>
      <c r="D8" s="25" t="s">
        <v>104</v>
      </c>
      <c r="E8" s="25" t="s">
        <v>106</v>
      </c>
    </row>
    <row r="9" spans="2:5" s="23" customFormat="1" ht="30" customHeight="1" x14ac:dyDescent="0.2">
      <c r="B9" s="58" t="s">
        <v>113</v>
      </c>
      <c r="C9" s="24" t="s">
        <v>107</v>
      </c>
      <c r="D9" s="24" t="s">
        <v>109</v>
      </c>
      <c r="E9" s="24" t="s">
        <v>111</v>
      </c>
    </row>
    <row r="10" spans="2:5" s="23" customFormat="1" ht="30" customHeight="1" x14ac:dyDescent="0.2">
      <c r="B10" s="58"/>
      <c r="C10" s="25" t="s">
        <v>108</v>
      </c>
      <c r="D10" s="25" t="s">
        <v>110</v>
      </c>
      <c r="E10" s="25" t="s">
        <v>112</v>
      </c>
    </row>
  </sheetData>
  <mergeCells count="3">
    <mergeCell ref="B5:B6"/>
    <mergeCell ref="B7:B8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Parcours</vt:lpstr>
      <vt:lpstr>Planing</vt:lpstr>
      <vt:lpstr>Parcours HRH</vt:lpstr>
      <vt:lpstr>Planing HRH</vt:lpstr>
      <vt:lpstr>Structure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2025-04-04T17:29:57Z</dcterms:created>
  <dcterms:modified xsi:type="dcterms:W3CDTF">2025-10-13T16:17:46Z</dcterms:modified>
</cp:coreProperties>
</file>