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f\Documents\"/>
    </mc:Choice>
  </mc:AlternateContent>
  <xr:revisionPtr revIDLastSave="0" documentId="13_ncr:1_{2DD4B4DE-AB92-49BB-A512-A3EA59935877}" xr6:coauthVersionLast="47" xr6:coauthVersionMax="47" xr10:uidLastSave="{00000000-0000-0000-0000-000000000000}"/>
  <bookViews>
    <workbookView xWindow="-120" yWindow="-120" windowWidth="29040" windowHeight="15720" xr2:uid="{859A3558-7491-4BED-BF3C-26F47DA69BCE}"/>
  </bookViews>
  <sheets>
    <sheet name="CSWRIGHT" sheetId="1" r:id="rId1"/>
    <sheet name="Rules Mutation" sheetId="3" r:id="rId2"/>
    <sheet name="REFFERE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4" l="1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I28" i="4"/>
  <c r="AI27" i="4"/>
  <c r="AI20" i="4"/>
  <c r="AI21" i="4"/>
  <c r="AI22" i="4"/>
  <c r="AI23" i="4"/>
  <c r="AI24" i="4"/>
  <c r="AI25" i="4"/>
  <c r="AI26" i="4"/>
  <c r="AI19" i="4"/>
  <c r="P20" i="4"/>
  <c r="Q20" i="4"/>
  <c r="R20" i="4"/>
  <c r="S20" i="4"/>
  <c r="T20" i="4"/>
  <c r="U20" i="4"/>
  <c r="V20" i="4"/>
  <c r="W20" i="4"/>
  <c r="X20" i="4"/>
  <c r="AF20" i="4"/>
  <c r="AG20" i="4"/>
  <c r="AH20" i="4"/>
  <c r="Q22" i="4"/>
  <c r="R22" i="4"/>
  <c r="S22" i="4"/>
  <c r="T22" i="4"/>
  <c r="AG22" i="4"/>
  <c r="AH22" i="4"/>
  <c r="I23" i="4"/>
  <c r="J23" i="4"/>
  <c r="R23" i="4"/>
  <c r="S23" i="4"/>
  <c r="T23" i="4"/>
  <c r="U23" i="4"/>
  <c r="V23" i="4"/>
  <c r="W23" i="4"/>
  <c r="X23" i="4"/>
  <c r="Y23" i="4"/>
  <c r="Z23" i="4"/>
  <c r="AH23" i="4"/>
  <c r="I24" i="4"/>
  <c r="J24" i="4"/>
  <c r="K24" i="4"/>
  <c r="L24" i="4"/>
  <c r="M24" i="4"/>
  <c r="N24" i="4"/>
  <c r="O24" i="4"/>
  <c r="P24" i="4"/>
  <c r="X24" i="4"/>
  <c r="Y24" i="4"/>
  <c r="Z24" i="4"/>
  <c r="AA24" i="4"/>
  <c r="AB24" i="4"/>
  <c r="AC24" i="4"/>
  <c r="AD24" i="4"/>
  <c r="AE24" i="4"/>
  <c r="AF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L26" i="4"/>
  <c r="AB26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I19" i="4"/>
  <c r="B17" i="4"/>
  <c r="B16" i="4"/>
  <c r="B15" i="4"/>
  <c r="A24" i="4" s="1"/>
  <c r="Q24" i="4" s="1"/>
  <c r="B14" i="4"/>
  <c r="A23" i="4" s="1"/>
  <c r="K23" i="4" s="1"/>
  <c r="B13" i="4"/>
  <c r="B12" i="4"/>
  <c r="B11" i="4"/>
  <c r="A20" i="4" s="1"/>
  <c r="I20" i="4" s="1"/>
  <c r="B10" i="4"/>
  <c r="A11" i="4"/>
  <c r="A12" i="4"/>
  <c r="A21" i="4" s="1"/>
  <c r="O21" i="4" s="1"/>
  <c r="A13" i="4"/>
  <c r="A22" i="4" s="1"/>
  <c r="U22" i="4" s="1"/>
  <c r="A14" i="4"/>
  <c r="A15" i="4"/>
  <c r="A16" i="4"/>
  <c r="A25" i="4" s="1"/>
  <c r="A17" i="4"/>
  <c r="A26" i="4" s="1"/>
  <c r="M26" i="4" s="1"/>
  <c r="A10" i="4"/>
  <c r="A19" i="4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L18" i="3"/>
  <c r="M18" i="3" s="1"/>
  <c r="N18" i="3" s="1"/>
  <c r="Q18" i="3" s="1"/>
  <c r="J27" i="3" s="1"/>
  <c r="L19" i="3"/>
  <c r="M19" i="3" s="1"/>
  <c r="N19" i="3" s="1"/>
  <c r="Q19" i="3" s="1"/>
  <c r="L11" i="3"/>
  <c r="M11" i="3" s="1"/>
  <c r="N11" i="3" s="1"/>
  <c r="Q11" i="3" s="1"/>
  <c r="C40" i="3" s="1"/>
  <c r="E10" i="3"/>
  <c r="F10" i="3"/>
  <c r="G10" i="3"/>
  <c r="H10" i="3"/>
  <c r="I10" i="3"/>
  <c r="J10" i="3"/>
  <c r="K10" i="3"/>
  <c r="L10" i="3"/>
  <c r="D11" i="3"/>
  <c r="E11" i="3" s="1"/>
  <c r="F11" i="3" s="1"/>
  <c r="G11" i="3" s="1"/>
  <c r="H11" i="3" s="1"/>
  <c r="I11" i="3" s="1"/>
  <c r="J11" i="3" s="1"/>
  <c r="K11" i="3" s="1"/>
  <c r="D19" i="3"/>
  <c r="E19" i="3" s="1"/>
  <c r="F19" i="3" s="1"/>
  <c r="G19" i="3" s="1"/>
  <c r="H19" i="3" s="1"/>
  <c r="I19" i="3" s="1"/>
  <c r="J19" i="3" s="1"/>
  <c r="K19" i="3" s="1"/>
  <c r="D18" i="3"/>
  <c r="E18" i="3" s="1"/>
  <c r="F18" i="3" s="1"/>
  <c r="G18" i="3" s="1"/>
  <c r="H18" i="3" s="1"/>
  <c r="I18" i="3" s="1"/>
  <c r="J18" i="3" s="1"/>
  <c r="K18" i="3" s="1"/>
  <c r="D17" i="3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Q17" i="3" s="1"/>
  <c r="I33" i="3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Q16" i="3" s="1"/>
  <c r="H2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Q15" i="3" s="1"/>
  <c r="G30" i="3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Q14" i="3" s="1"/>
  <c r="F2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Q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Q12" i="3" s="1"/>
  <c r="D45" i="3" s="1"/>
  <c r="D27" i="1"/>
  <c r="E27" i="1" s="1"/>
  <c r="F27" i="1" s="1"/>
  <c r="G27" i="1" s="1"/>
  <c r="H27" i="1" s="1"/>
  <c r="I27" i="1" s="1"/>
  <c r="J27" i="1" s="1"/>
  <c r="K27" i="1" s="1"/>
  <c r="D38" i="3" l="1"/>
  <c r="D37" i="3"/>
  <c r="D36" i="3"/>
  <c r="D35" i="3"/>
  <c r="I23" i="3"/>
  <c r="J25" i="3"/>
  <c r="E33" i="3"/>
  <c r="E34" i="3"/>
  <c r="E35" i="3"/>
  <c r="E36" i="3"/>
  <c r="E37" i="3"/>
  <c r="K36" i="3"/>
  <c r="V36" i="3" s="1"/>
  <c r="U36" i="3" s="1"/>
  <c r="T36" i="3" s="1"/>
  <c r="S36" i="3" s="1"/>
  <c r="R36" i="3" s="1"/>
  <c r="K37" i="3"/>
  <c r="V37" i="3" s="1"/>
  <c r="U37" i="3" s="1"/>
  <c r="T37" i="3" s="1"/>
  <c r="S37" i="3" s="1"/>
  <c r="K38" i="3"/>
  <c r="V38" i="3" s="1"/>
  <c r="U38" i="3" s="1"/>
  <c r="T38" i="3" s="1"/>
  <c r="S38" i="3" s="1"/>
  <c r="R38" i="3" s="1"/>
  <c r="K23" i="3"/>
  <c r="V23" i="3" s="1"/>
  <c r="U23" i="3" s="1"/>
  <c r="T23" i="3" s="1"/>
  <c r="S23" i="3" s="1"/>
  <c r="R23" i="3" s="1"/>
  <c r="K39" i="3"/>
  <c r="V39" i="3" s="1"/>
  <c r="K24" i="3"/>
  <c r="V24" i="3" s="1"/>
  <c r="K40" i="3"/>
  <c r="V40" i="3" s="1"/>
  <c r="K27" i="3"/>
  <c r="V27" i="3" s="1"/>
  <c r="U27" i="3" s="1"/>
  <c r="K43" i="3"/>
  <c r="V43" i="3" s="1"/>
  <c r="C35" i="3"/>
  <c r="E42" i="3"/>
  <c r="F42" i="3"/>
  <c r="G47" i="3"/>
  <c r="H46" i="3"/>
  <c r="J22" i="3"/>
  <c r="K26" i="3"/>
  <c r="V26" i="3" s="1"/>
  <c r="J24" i="3"/>
  <c r="H31" i="3"/>
  <c r="H47" i="3"/>
  <c r="H32" i="3"/>
  <c r="H22" i="3"/>
  <c r="H33" i="3"/>
  <c r="H34" i="3"/>
  <c r="H35" i="3"/>
  <c r="H38" i="3"/>
  <c r="E40" i="3"/>
  <c r="F40" i="3"/>
  <c r="G45" i="3"/>
  <c r="H44" i="3"/>
  <c r="I47" i="3"/>
  <c r="J44" i="3"/>
  <c r="E39" i="3"/>
  <c r="D33" i="3"/>
  <c r="F38" i="3"/>
  <c r="I40" i="3"/>
  <c r="J42" i="3"/>
  <c r="C25" i="3"/>
  <c r="G42" i="3"/>
  <c r="D31" i="3"/>
  <c r="F36" i="3"/>
  <c r="H40" i="3"/>
  <c r="I38" i="3"/>
  <c r="K42" i="3"/>
  <c r="V42" i="3" s="1"/>
  <c r="E30" i="3"/>
  <c r="D29" i="3"/>
  <c r="F34" i="3"/>
  <c r="G34" i="3"/>
  <c r="I36" i="3"/>
  <c r="J38" i="3"/>
  <c r="C42" i="3"/>
  <c r="E28" i="3"/>
  <c r="D22" i="3"/>
  <c r="F32" i="3"/>
  <c r="H30" i="3"/>
  <c r="I34" i="3"/>
  <c r="K33" i="3"/>
  <c r="V33" i="3" s="1"/>
  <c r="F26" i="3"/>
  <c r="G31" i="3"/>
  <c r="H29" i="3"/>
  <c r="K32" i="3"/>
  <c r="V32" i="3" s="1"/>
  <c r="U32" i="3" s="1"/>
  <c r="T32" i="3" s="1"/>
  <c r="J34" i="3"/>
  <c r="C27" i="3"/>
  <c r="C43" i="3"/>
  <c r="C28" i="3"/>
  <c r="C44" i="3"/>
  <c r="C29" i="3"/>
  <c r="C45" i="3"/>
  <c r="C30" i="3"/>
  <c r="C46" i="3"/>
  <c r="C31" i="3"/>
  <c r="C47" i="3"/>
  <c r="C36" i="3"/>
  <c r="E43" i="3"/>
  <c r="F22" i="3"/>
  <c r="G22" i="3"/>
  <c r="G26" i="3"/>
  <c r="H25" i="3"/>
  <c r="K28" i="3"/>
  <c r="V28" i="3" s="1"/>
  <c r="U28" i="3" s="1"/>
  <c r="I25" i="3"/>
  <c r="I41" i="3"/>
  <c r="I26" i="3"/>
  <c r="I42" i="3"/>
  <c r="I27" i="3"/>
  <c r="I43" i="3"/>
  <c r="I28" i="3"/>
  <c r="I44" i="3"/>
  <c r="I29" i="3"/>
  <c r="I45" i="3"/>
  <c r="I32" i="3"/>
  <c r="I22" i="3"/>
  <c r="D34" i="3"/>
  <c r="F39" i="3"/>
  <c r="H43" i="3"/>
  <c r="I46" i="3"/>
  <c r="J43" i="3"/>
  <c r="C26" i="3"/>
  <c r="G43" i="3"/>
  <c r="D32" i="3"/>
  <c r="F37" i="3"/>
  <c r="H41" i="3"/>
  <c r="I39" i="3"/>
  <c r="J41" i="3"/>
  <c r="E31" i="3"/>
  <c r="D30" i="3"/>
  <c r="F35" i="3"/>
  <c r="H39" i="3"/>
  <c r="I37" i="3"/>
  <c r="J39" i="3"/>
  <c r="F33" i="3"/>
  <c r="H36" i="3"/>
  <c r="I35" i="3"/>
  <c r="J37" i="3"/>
  <c r="C41" i="3"/>
  <c r="E22" i="3"/>
  <c r="G32" i="3"/>
  <c r="J35" i="3"/>
  <c r="G37" i="3"/>
  <c r="G38" i="3"/>
  <c r="G23" i="3"/>
  <c r="G39" i="3"/>
  <c r="G24" i="3"/>
  <c r="G40" i="3"/>
  <c r="G25" i="3"/>
  <c r="G41" i="3"/>
  <c r="G28" i="3"/>
  <c r="K47" i="3"/>
  <c r="V47" i="3" s="1"/>
  <c r="C32" i="3"/>
  <c r="G44" i="3"/>
  <c r="K46" i="3"/>
  <c r="V46" i="3" s="1"/>
  <c r="U46" i="3" s="1"/>
  <c r="T46" i="3" s="1"/>
  <c r="S46" i="3" s="1"/>
  <c r="R46" i="3" s="1"/>
  <c r="Q46" i="3" s="1"/>
  <c r="E38" i="3"/>
  <c r="H42" i="3"/>
  <c r="K45" i="3"/>
  <c r="V45" i="3" s="1"/>
  <c r="U45" i="3" s="1"/>
  <c r="E32" i="3"/>
  <c r="K44" i="3"/>
  <c r="V44" i="3" s="1"/>
  <c r="C24" i="3"/>
  <c r="G36" i="3"/>
  <c r="J40" i="3"/>
  <c r="C23" i="3"/>
  <c r="G35" i="3"/>
  <c r="K41" i="3"/>
  <c r="V41" i="3" s="1"/>
  <c r="C22" i="3"/>
  <c r="E29" i="3"/>
  <c r="H37" i="3"/>
  <c r="K35" i="3"/>
  <c r="V35" i="3" s="1"/>
  <c r="U35" i="3" s="1"/>
  <c r="T35" i="3" s="1"/>
  <c r="S35" i="3" s="1"/>
  <c r="D28" i="3"/>
  <c r="G33" i="3"/>
  <c r="K34" i="3"/>
  <c r="V34" i="3" s="1"/>
  <c r="U34" i="3" s="1"/>
  <c r="T34" i="3" s="1"/>
  <c r="S34" i="3" s="1"/>
  <c r="R34" i="3" s="1"/>
  <c r="E27" i="3"/>
  <c r="D47" i="3"/>
  <c r="E47" i="3"/>
  <c r="E26" i="3"/>
  <c r="C39" i="3"/>
  <c r="D46" i="3"/>
  <c r="E46" i="3"/>
  <c r="E25" i="3"/>
  <c r="F25" i="3"/>
  <c r="H28" i="3"/>
  <c r="I31" i="3"/>
  <c r="K31" i="3"/>
  <c r="V31" i="3" s="1"/>
  <c r="J28" i="3"/>
  <c r="C38" i="3"/>
  <c r="E45" i="3"/>
  <c r="E24" i="3"/>
  <c r="G29" i="3"/>
  <c r="H27" i="3"/>
  <c r="I30" i="3"/>
  <c r="K30" i="3"/>
  <c r="V30" i="3" s="1"/>
  <c r="F27" i="3"/>
  <c r="F43" i="3"/>
  <c r="F28" i="3"/>
  <c r="F44" i="3"/>
  <c r="F29" i="3"/>
  <c r="F45" i="3"/>
  <c r="F30" i="3"/>
  <c r="F46" i="3"/>
  <c r="F31" i="3"/>
  <c r="F47" i="3"/>
  <c r="J29" i="3"/>
  <c r="U29" i="3" s="1"/>
  <c r="T29" i="3" s="1"/>
  <c r="J45" i="3"/>
  <c r="J30" i="3"/>
  <c r="J46" i="3"/>
  <c r="J31" i="3"/>
  <c r="J47" i="3"/>
  <c r="J32" i="3"/>
  <c r="J33" i="3"/>
  <c r="J36" i="3"/>
  <c r="C34" i="3"/>
  <c r="E41" i="3"/>
  <c r="F41" i="3"/>
  <c r="G46" i="3"/>
  <c r="H45" i="3"/>
  <c r="H23" i="3"/>
  <c r="K22" i="3"/>
  <c r="V22" i="3" s="1"/>
  <c r="U22" i="3" s="1"/>
  <c r="T22" i="3" s="1"/>
  <c r="S22" i="3" s="1"/>
  <c r="R22" i="3" s="1"/>
  <c r="Q22" i="3" s="1"/>
  <c r="P22" i="3" s="1"/>
  <c r="O22" i="3" s="1"/>
  <c r="N22" i="3" s="1"/>
  <c r="K25" i="3"/>
  <c r="V25" i="3" s="1"/>
  <c r="U25" i="3" s="1"/>
  <c r="T25" i="3" s="1"/>
  <c r="S25" i="3" s="1"/>
  <c r="J23" i="3"/>
  <c r="C33" i="3"/>
  <c r="D23" i="3"/>
  <c r="D39" i="3"/>
  <c r="D24" i="3"/>
  <c r="D40" i="3"/>
  <c r="D25" i="3"/>
  <c r="D41" i="3"/>
  <c r="D26" i="3"/>
  <c r="D42" i="3"/>
  <c r="D27" i="3"/>
  <c r="D43" i="3"/>
  <c r="C37" i="3"/>
  <c r="D44" i="3"/>
  <c r="E44" i="3"/>
  <c r="E23" i="3"/>
  <c r="F23" i="3"/>
  <c r="G27" i="3"/>
  <c r="H26" i="3"/>
  <c r="I24" i="3"/>
  <c r="K29" i="3"/>
  <c r="V29" i="3" s="1"/>
  <c r="J26" i="3"/>
  <c r="X27" i="4"/>
  <c r="T27" i="4"/>
  <c r="S27" i="4"/>
  <c r="AH27" i="4"/>
  <c r="I27" i="4"/>
  <c r="U27" i="4"/>
  <c r="R27" i="4"/>
  <c r="W27" i="4"/>
  <c r="V27" i="4"/>
  <c r="AD21" i="4"/>
  <c r="N21" i="4"/>
  <c r="AC21" i="4"/>
  <c r="M21" i="4"/>
  <c r="J26" i="4"/>
  <c r="Y26" i="4"/>
  <c r="I26" i="4"/>
  <c r="AA21" i="4"/>
  <c r="K21" i="4"/>
  <c r="X26" i="4"/>
  <c r="AF22" i="4"/>
  <c r="P22" i="4"/>
  <c r="Z21" i="4"/>
  <c r="J21" i="4"/>
  <c r="O22" i="4"/>
  <c r="Y21" i="4"/>
  <c r="I21" i="4"/>
  <c r="I16" i="4" s="1"/>
  <c r="U26" i="4"/>
  <c r="V21" i="4"/>
  <c r="AF26" i="4"/>
  <c r="P26" i="4"/>
  <c r="T24" i="4"/>
  <c r="AD23" i="4"/>
  <c r="N23" i="4"/>
  <c r="X22" i="4"/>
  <c r="AH21" i="4"/>
  <c r="R21" i="4"/>
  <c r="AB20" i="4"/>
  <c r="L20" i="4"/>
  <c r="AD22" i="4"/>
  <c r="X21" i="4"/>
  <c r="X16" i="4" s="1"/>
  <c r="AA26" i="4"/>
  <c r="K26" i="4"/>
  <c r="Z26" i="4"/>
  <c r="AB21" i="4"/>
  <c r="L21" i="4"/>
  <c r="W26" i="4"/>
  <c r="AE22" i="4"/>
  <c r="V26" i="4"/>
  <c r="N22" i="4"/>
  <c r="AC22" i="4"/>
  <c r="M22" i="4"/>
  <c r="W21" i="4"/>
  <c r="T26" i="4"/>
  <c r="AB22" i="4"/>
  <c r="L22" i="4"/>
  <c r="S26" i="4"/>
  <c r="W24" i="4"/>
  <c r="AG23" i="4"/>
  <c r="AG27" i="4" s="1"/>
  <c r="Q23" i="4"/>
  <c r="Q27" i="4" s="1"/>
  <c r="AA22" i="4"/>
  <c r="K22" i="4"/>
  <c r="U21" i="4"/>
  <c r="AE20" i="4"/>
  <c r="AE16" i="4" s="1"/>
  <c r="O20" i="4"/>
  <c r="AH26" i="4"/>
  <c r="R26" i="4"/>
  <c r="V24" i="4"/>
  <c r="AF23" i="4"/>
  <c r="AF27" i="4" s="1"/>
  <c r="P23" i="4"/>
  <c r="P27" i="4" s="1"/>
  <c r="Z22" i="4"/>
  <c r="J22" i="4"/>
  <c r="T21" i="4"/>
  <c r="AD20" i="4"/>
  <c r="N20" i="4"/>
  <c r="AG26" i="4"/>
  <c r="Q26" i="4"/>
  <c r="U24" i="4"/>
  <c r="AE23" i="4"/>
  <c r="O23" i="4"/>
  <c r="Y22" i="4"/>
  <c r="I22" i="4"/>
  <c r="S21" i="4"/>
  <c r="AC20" i="4"/>
  <c r="M20" i="4"/>
  <c r="R24" i="4"/>
  <c r="AB23" i="4"/>
  <c r="L23" i="4"/>
  <c r="L27" i="4" s="1"/>
  <c r="V22" i="4"/>
  <c r="AF21" i="4"/>
  <c r="P21" i="4"/>
  <c r="Z20" i="4"/>
  <c r="Z27" i="4" s="1"/>
  <c r="J20" i="4"/>
  <c r="J27" i="4" s="1"/>
  <c r="AE26" i="4"/>
  <c r="O26" i="4"/>
  <c r="S24" i="4"/>
  <c r="AC23" i="4"/>
  <c r="M23" i="4"/>
  <c r="W22" i="4"/>
  <c r="AG21" i="4"/>
  <c r="Q21" i="4"/>
  <c r="AA20" i="4"/>
  <c r="K20" i="4"/>
  <c r="AD26" i="4"/>
  <c r="N26" i="4"/>
  <c r="AH24" i="4"/>
  <c r="AH16" i="4" s="1"/>
  <c r="AC26" i="4"/>
  <c r="AG24" i="4"/>
  <c r="AA23" i="4"/>
  <c r="AA27" i="4" s="1"/>
  <c r="AE21" i="4"/>
  <c r="Y20" i="4"/>
  <c r="Y27" i="4" s="1"/>
  <c r="G29" i="1"/>
  <c r="H29" i="1" s="1"/>
  <c r="I29" i="1" s="1"/>
  <c r="J29" i="1" s="1"/>
  <c r="K29" i="1" s="1"/>
  <c r="L29" i="1" s="1"/>
  <c r="M29" i="1" s="1"/>
  <c r="G32" i="1"/>
  <c r="H32" i="1" s="1"/>
  <c r="I32" i="1" s="1"/>
  <c r="J32" i="1" s="1"/>
  <c r="K32" i="1" s="1"/>
  <c r="L32" i="1" s="1"/>
  <c r="M32" i="1" s="1"/>
  <c r="G28" i="1"/>
  <c r="H28" i="1" s="1"/>
  <c r="I28" i="1" s="1"/>
  <c r="J28" i="1" s="1"/>
  <c r="K28" i="1" s="1"/>
  <c r="L28" i="1" s="1"/>
  <c r="M28" i="1" s="1"/>
  <c r="G30" i="1"/>
  <c r="H30" i="1" s="1"/>
  <c r="I30" i="1" s="1"/>
  <c r="J30" i="1" s="1"/>
  <c r="K30" i="1" s="1"/>
  <c r="L30" i="1" s="1"/>
  <c r="M30" i="1" s="1"/>
  <c r="G31" i="1"/>
  <c r="H31" i="1" s="1"/>
  <c r="I31" i="1" s="1"/>
  <c r="J31" i="1" s="1"/>
  <c r="K31" i="1" s="1"/>
  <c r="L31" i="1" s="1"/>
  <c r="M31" i="1" s="1"/>
  <c r="G35" i="1"/>
  <c r="H35" i="1" s="1"/>
  <c r="I35" i="1" s="1"/>
  <c r="J35" i="1" s="1"/>
  <c r="K35" i="1" s="1"/>
  <c r="L35" i="1" s="1"/>
  <c r="M35" i="1" s="1"/>
  <c r="G34" i="1"/>
  <c r="H34" i="1" s="1"/>
  <c r="I34" i="1" s="1"/>
  <c r="J34" i="1" s="1"/>
  <c r="K34" i="1" s="1"/>
  <c r="L34" i="1" s="1"/>
  <c r="M34" i="1" s="1"/>
  <c r="G33" i="1"/>
  <c r="H33" i="1" s="1"/>
  <c r="I33" i="1" s="1"/>
  <c r="J33" i="1" s="1"/>
  <c r="K33" i="1" s="1"/>
  <c r="L33" i="1" s="1"/>
  <c r="M33" i="1" s="1"/>
  <c r="E48" i="3" l="1"/>
  <c r="U41" i="3"/>
  <c r="T41" i="3" s="1"/>
  <c r="S41" i="3" s="1"/>
  <c r="R41" i="3" s="1"/>
  <c r="Q41" i="3" s="1"/>
  <c r="P41" i="3" s="1"/>
  <c r="O41" i="3" s="1"/>
  <c r="N41" i="3" s="1"/>
  <c r="S32" i="3"/>
  <c r="R32" i="3" s="1"/>
  <c r="Q32" i="3" s="1"/>
  <c r="P32" i="3" s="1"/>
  <c r="O32" i="3" s="1"/>
  <c r="N32" i="3" s="1"/>
  <c r="G48" i="3"/>
  <c r="H48" i="3"/>
  <c r="U42" i="3"/>
  <c r="T42" i="3" s="1"/>
  <c r="S42" i="3" s="1"/>
  <c r="R42" i="3" s="1"/>
  <c r="F48" i="3"/>
  <c r="I48" i="3"/>
  <c r="U43" i="3"/>
  <c r="T43" i="3" s="1"/>
  <c r="S43" i="3" s="1"/>
  <c r="R43" i="3" s="1"/>
  <c r="U26" i="3"/>
  <c r="T26" i="3" s="1"/>
  <c r="S26" i="3" s="1"/>
  <c r="R26" i="3" s="1"/>
  <c r="U33" i="3"/>
  <c r="T33" i="3" s="1"/>
  <c r="S33" i="3" s="1"/>
  <c r="R33" i="3" s="1"/>
  <c r="Q33" i="3" s="1"/>
  <c r="P33" i="3" s="1"/>
  <c r="O33" i="3" s="1"/>
  <c r="N33" i="3" s="1"/>
  <c r="T27" i="3"/>
  <c r="S27" i="3" s="1"/>
  <c r="R27" i="3" s="1"/>
  <c r="Q27" i="3" s="1"/>
  <c r="P27" i="3" s="1"/>
  <c r="O27" i="3" s="1"/>
  <c r="N27" i="3" s="1"/>
  <c r="U47" i="3"/>
  <c r="T47" i="3" s="1"/>
  <c r="S47" i="3" s="1"/>
  <c r="R47" i="3" s="1"/>
  <c r="Q47" i="3" s="1"/>
  <c r="P47" i="3" s="1"/>
  <c r="O47" i="3" s="1"/>
  <c r="N47" i="3" s="1"/>
  <c r="U30" i="3"/>
  <c r="T30" i="3" s="1"/>
  <c r="S30" i="3" s="1"/>
  <c r="R30" i="3" s="1"/>
  <c r="Q30" i="3" s="1"/>
  <c r="P30" i="3" s="1"/>
  <c r="O30" i="3" s="1"/>
  <c r="N30" i="3" s="1"/>
  <c r="R37" i="3"/>
  <c r="Q37" i="3" s="1"/>
  <c r="P37" i="3" s="1"/>
  <c r="O37" i="3" s="1"/>
  <c r="N37" i="3" s="1"/>
  <c r="U31" i="3"/>
  <c r="T31" i="3" s="1"/>
  <c r="S31" i="3" s="1"/>
  <c r="R31" i="3" s="1"/>
  <c r="Q31" i="3" s="1"/>
  <c r="P31" i="3" s="1"/>
  <c r="O31" i="3" s="1"/>
  <c r="N31" i="3" s="1"/>
  <c r="U44" i="3"/>
  <c r="T44" i="3" s="1"/>
  <c r="S44" i="3" s="1"/>
  <c r="R44" i="3" s="1"/>
  <c r="Q44" i="3" s="1"/>
  <c r="P44" i="3" s="1"/>
  <c r="O44" i="3" s="1"/>
  <c r="N44" i="3" s="1"/>
  <c r="U24" i="3"/>
  <c r="T24" i="3" s="1"/>
  <c r="S24" i="3" s="1"/>
  <c r="R24" i="3" s="1"/>
  <c r="Q24" i="3" s="1"/>
  <c r="P24" i="3" s="1"/>
  <c r="O24" i="3" s="1"/>
  <c r="N24" i="3" s="1"/>
  <c r="S29" i="3"/>
  <c r="R29" i="3" s="1"/>
  <c r="Q29" i="3" s="1"/>
  <c r="P29" i="3" s="1"/>
  <c r="O29" i="3" s="1"/>
  <c r="N29" i="3" s="1"/>
  <c r="P46" i="3"/>
  <c r="O46" i="3" s="1"/>
  <c r="N46" i="3" s="1"/>
  <c r="C48" i="3"/>
  <c r="V48" i="3"/>
  <c r="U49" i="3" s="1"/>
  <c r="U40" i="3"/>
  <c r="T40" i="3" s="1"/>
  <c r="S40" i="3" s="1"/>
  <c r="R40" i="3" s="1"/>
  <c r="Q40" i="3" s="1"/>
  <c r="P40" i="3" s="1"/>
  <c r="O40" i="3" s="1"/>
  <c r="N40" i="3" s="1"/>
  <c r="D48" i="3"/>
  <c r="R25" i="3"/>
  <c r="Q25" i="3" s="1"/>
  <c r="P25" i="3" s="1"/>
  <c r="O25" i="3" s="1"/>
  <c r="N25" i="3" s="1"/>
  <c r="J48" i="3"/>
  <c r="T45" i="3"/>
  <c r="S45" i="3" s="1"/>
  <c r="R45" i="3" s="1"/>
  <c r="Q45" i="3" s="1"/>
  <c r="P45" i="3" s="1"/>
  <c r="O45" i="3" s="1"/>
  <c r="N45" i="3" s="1"/>
  <c r="T28" i="3"/>
  <c r="S28" i="3" s="1"/>
  <c r="R28" i="3" s="1"/>
  <c r="Q28" i="3" s="1"/>
  <c r="P28" i="3" s="1"/>
  <c r="O28" i="3" s="1"/>
  <c r="N28" i="3" s="1"/>
  <c r="K48" i="3"/>
  <c r="R35" i="3"/>
  <c r="Q35" i="3" s="1"/>
  <c r="P35" i="3" s="1"/>
  <c r="O35" i="3" s="1"/>
  <c r="N35" i="3" s="1"/>
  <c r="U39" i="3"/>
  <c r="T39" i="3" s="1"/>
  <c r="S39" i="3" s="1"/>
  <c r="R39" i="3" s="1"/>
  <c r="Q39" i="3" s="1"/>
  <c r="P39" i="3" s="1"/>
  <c r="O39" i="3" s="1"/>
  <c r="N39" i="3" s="1"/>
  <c r="Q36" i="3"/>
  <c r="P36" i="3" s="1"/>
  <c r="O36" i="3" s="1"/>
  <c r="N36" i="3" s="1"/>
  <c r="Q38" i="3"/>
  <c r="P38" i="3" s="1"/>
  <c r="O38" i="3" s="1"/>
  <c r="N38" i="3" s="1"/>
  <c r="Q23" i="3"/>
  <c r="Q42" i="3"/>
  <c r="P42" i="3" s="1"/>
  <c r="O42" i="3" s="1"/>
  <c r="N42" i="3" s="1"/>
  <c r="Q34" i="3"/>
  <c r="P34" i="3" s="1"/>
  <c r="O34" i="3" s="1"/>
  <c r="N34" i="3" s="1"/>
  <c r="Q43" i="3"/>
  <c r="P43" i="3" s="1"/>
  <c r="O43" i="3" s="1"/>
  <c r="N43" i="3" s="1"/>
  <c r="Q26" i="3"/>
  <c r="P26" i="3" s="1"/>
  <c r="O26" i="3" s="1"/>
  <c r="N26" i="3" s="1"/>
  <c r="AB27" i="4"/>
  <c r="Y16" i="4"/>
  <c r="O16" i="4"/>
  <c r="P16" i="4"/>
  <c r="AF16" i="4"/>
  <c r="T16" i="4"/>
  <c r="M16" i="4"/>
  <c r="N16" i="4"/>
  <c r="J16" i="4"/>
  <c r="K16" i="4"/>
  <c r="AC16" i="4"/>
  <c r="R16" i="4"/>
  <c r="AD16" i="4"/>
  <c r="L16" i="4"/>
  <c r="K27" i="4"/>
  <c r="AA16" i="4"/>
  <c r="AB16" i="4"/>
  <c r="Q16" i="4"/>
  <c r="W16" i="4"/>
  <c r="AG16" i="4"/>
  <c r="M27" i="4"/>
  <c r="AC27" i="4"/>
  <c r="AD27" i="4"/>
  <c r="O27" i="4"/>
  <c r="Z16" i="4"/>
  <c r="AE27" i="4"/>
  <c r="U16" i="4"/>
  <c r="S16" i="4"/>
  <c r="N27" i="4"/>
  <c r="V16" i="4"/>
  <c r="L27" i="1"/>
  <c r="M27" i="1" s="1"/>
  <c r="N30" i="1"/>
  <c r="N33" i="1"/>
  <c r="N34" i="1"/>
  <c r="N29" i="1"/>
  <c r="N35" i="1"/>
  <c r="N28" i="1"/>
  <c r="N31" i="1"/>
  <c r="N32" i="1"/>
  <c r="T48" i="3" l="1"/>
  <c r="U48" i="3"/>
  <c r="V49" i="3" s="1"/>
  <c r="R48" i="3"/>
  <c r="R49" i="3" s="1"/>
  <c r="S48" i="3"/>
  <c r="S49" i="3" s="1"/>
  <c r="Q48" i="3"/>
  <c r="N49" i="3" s="1"/>
  <c r="P23" i="3"/>
  <c r="N27" i="1"/>
  <c r="L49" i="1"/>
  <c r="W49" i="1" s="1"/>
  <c r="L64" i="1"/>
  <c r="W64" i="1" s="1"/>
  <c r="O23" i="3" l="1"/>
  <c r="P48" i="3"/>
  <c r="O49" i="3" s="1"/>
  <c r="D51" i="1"/>
  <c r="D49" i="1"/>
  <c r="D53" i="1"/>
  <c r="D61" i="1"/>
  <c r="D55" i="1"/>
  <c r="D43" i="1"/>
  <c r="D48" i="1"/>
  <c r="D58" i="1"/>
  <c r="D41" i="1"/>
  <c r="D52" i="1"/>
  <c r="D62" i="1"/>
  <c r="D47" i="1"/>
  <c r="D64" i="1"/>
  <c r="D63" i="1"/>
  <c r="D65" i="1"/>
  <c r="D56" i="1"/>
  <c r="D57" i="1"/>
  <c r="D60" i="1"/>
  <c r="D59" i="1"/>
  <c r="D42" i="1"/>
  <c r="D40" i="1"/>
  <c r="D44" i="1"/>
  <c r="D45" i="1"/>
  <c r="D50" i="1"/>
  <c r="D46" i="1"/>
  <c r="D54" i="1"/>
  <c r="L41" i="1"/>
  <c r="W41" i="1" s="1"/>
  <c r="L47" i="1"/>
  <c r="W47" i="1" s="1"/>
  <c r="L65" i="1"/>
  <c r="W65" i="1" s="1"/>
  <c r="K41" i="1"/>
  <c r="K57" i="1"/>
  <c r="K42" i="1"/>
  <c r="K58" i="1"/>
  <c r="K43" i="1"/>
  <c r="K59" i="1"/>
  <c r="K44" i="1"/>
  <c r="K45" i="1"/>
  <c r="K64" i="1"/>
  <c r="K46" i="1"/>
  <c r="K65" i="1"/>
  <c r="K47" i="1"/>
  <c r="K40" i="1"/>
  <c r="K48" i="1"/>
  <c r="K49" i="1"/>
  <c r="K51" i="1"/>
  <c r="K52" i="1"/>
  <c r="K53" i="1"/>
  <c r="K55" i="1"/>
  <c r="K56" i="1"/>
  <c r="K50" i="1"/>
  <c r="K54" i="1"/>
  <c r="K60" i="1"/>
  <c r="K61" i="1"/>
  <c r="K62" i="1"/>
  <c r="K63" i="1"/>
  <c r="F55" i="1"/>
  <c r="F56" i="1"/>
  <c r="F41" i="1"/>
  <c r="F57" i="1"/>
  <c r="F51" i="1"/>
  <c r="F52" i="1"/>
  <c r="F53" i="1"/>
  <c r="F54" i="1"/>
  <c r="F58" i="1"/>
  <c r="F60" i="1"/>
  <c r="F42" i="1"/>
  <c r="F61" i="1"/>
  <c r="F43" i="1"/>
  <c r="F62" i="1"/>
  <c r="F45" i="1"/>
  <c r="F46" i="1"/>
  <c r="F59" i="1"/>
  <c r="F44" i="1"/>
  <c r="F63" i="1"/>
  <c r="F64" i="1"/>
  <c r="F65" i="1"/>
  <c r="F47" i="1"/>
  <c r="F49" i="1"/>
  <c r="F48" i="1"/>
  <c r="F50" i="1"/>
  <c r="F40" i="1"/>
  <c r="G49" i="1"/>
  <c r="G65" i="1"/>
  <c r="G50" i="1"/>
  <c r="G40" i="1"/>
  <c r="G51" i="1"/>
  <c r="G58" i="1"/>
  <c r="G59" i="1"/>
  <c r="G41" i="1"/>
  <c r="G60" i="1"/>
  <c r="G42" i="1"/>
  <c r="G61" i="1"/>
  <c r="G62" i="1"/>
  <c r="G45" i="1"/>
  <c r="G64" i="1"/>
  <c r="G46" i="1"/>
  <c r="G47" i="1"/>
  <c r="G48" i="1"/>
  <c r="G43" i="1"/>
  <c r="G44" i="1"/>
  <c r="G63" i="1"/>
  <c r="G52" i="1"/>
  <c r="G53" i="1"/>
  <c r="G55" i="1"/>
  <c r="G54" i="1"/>
  <c r="G56" i="1"/>
  <c r="G57" i="1"/>
  <c r="E45" i="1"/>
  <c r="E61" i="1"/>
  <c r="E46" i="1"/>
  <c r="E62" i="1"/>
  <c r="E47" i="1"/>
  <c r="E63" i="1"/>
  <c r="E44" i="1"/>
  <c r="E40" i="1"/>
  <c r="E48" i="1"/>
  <c r="E49" i="1"/>
  <c r="E50" i="1"/>
  <c r="E51" i="1"/>
  <c r="E52" i="1"/>
  <c r="E53" i="1"/>
  <c r="E54" i="1"/>
  <c r="E55" i="1"/>
  <c r="E56" i="1"/>
  <c r="E57" i="1"/>
  <c r="E43" i="1"/>
  <c r="E65" i="1"/>
  <c r="E41" i="1"/>
  <c r="E58" i="1"/>
  <c r="E59" i="1"/>
  <c r="E60" i="1"/>
  <c r="E64" i="1"/>
  <c r="E42" i="1"/>
  <c r="J47" i="1"/>
  <c r="J63" i="1"/>
  <c r="J48" i="1"/>
  <c r="J64" i="1"/>
  <c r="J49" i="1"/>
  <c r="J65" i="1"/>
  <c r="J57" i="1"/>
  <c r="J58" i="1"/>
  <c r="J59" i="1"/>
  <c r="J41" i="1"/>
  <c r="J60" i="1"/>
  <c r="J42" i="1"/>
  <c r="J61" i="1"/>
  <c r="J44" i="1"/>
  <c r="J40" i="1"/>
  <c r="J45" i="1"/>
  <c r="J46" i="1"/>
  <c r="J43" i="1"/>
  <c r="J62" i="1"/>
  <c r="J50" i="1"/>
  <c r="J51" i="1"/>
  <c r="J52" i="1"/>
  <c r="J53" i="1"/>
  <c r="J55" i="1"/>
  <c r="J54" i="1"/>
  <c r="J56" i="1"/>
  <c r="I53" i="1"/>
  <c r="I54" i="1"/>
  <c r="I55" i="1"/>
  <c r="I50" i="1"/>
  <c r="I51" i="1"/>
  <c r="I52" i="1"/>
  <c r="I56" i="1"/>
  <c r="I57" i="1"/>
  <c r="I59" i="1"/>
  <c r="I41" i="1"/>
  <c r="I60" i="1"/>
  <c r="I42" i="1"/>
  <c r="I61" i="1"/>
  <c r="I43" i="1"/>
  <c r="I44" i="1"/>
  <c r="I45" i="1"/>
  <c r="I58" i="1"/>
  <c r="I62" i="1"/>
  <c r="I63" i="1"/>
  <c r="I64" i="1"/>
  <c r="I49" i="1"/>
  <c r="I65" i="1"/>
  <c r="I46" i="1"/>
  <c r="I47" i="1"/>
  <c r="I48" i="1"/>
  <c r="I40" i="1"/>
  <c r="H43" i="1"/>
  <c r="H59" i="1"/>
  <c r="H44" i="1"/>
  <c r="H60" i="1"/>
  <c r="H45" i="1"/>
  <c r="H61" i="1"/>
  <c r="H46" i="1"/>
  <c r="H65" i="1"/>
  <c r="H47" i="1"/>
  <c r="H40" i="1"/>
  <c r="H48" i="1"/>
  <c r="H49" i="1"/>
  <c r="H50" i="1"/>
  <c r="H52" i="1"/>
  <c r="H53" i="1"/>
  <c r="H54" i="1"/>
  <c r="H56" i="1"/>
  <c r="H57" i="1"/>
  <c r="H51" i="1"/>
  <c r="H55" i="1"/>
  <c r="H42" i="1"/>
  <c r="H62" i="1"/>
  <c r="H63" i="1"/>
  <c r="H64" i="1"/>
  <c r="H58" i="1"/>
  <c r="H41" i="1"/>
  <c r="L50" i="1"/>
  <c r="W50" i="1" s="1"/>
  <c r="L48" i="1"/>
  <c r="W48" i="1" s="1"/>
  <c r="L46" i="1"/>
  <c r="W46" i="1" s="1"/>
  <c r="L44" i="1"/>
  <c r="W44" i="1" s="1"/>
  <c r="L42" i="1"/>
  <c r="W42" i="1" s="1"/>
  <c r="L45" i="1"/>
  <c r="W45" i="1" s="1"/>
  <c r="L55" i="1"/>
  <c r="W55" i="1" s="1"/>
  <c r="L51" i="1"/>
  <c r="W51" i="1" s="1"/>
  <c r="L61" i="1"/>
  <c r="W61" i="1" s="1"/>
  <c r="L58" i="1"/>
  <c r="L57" i="1"/>
  <c r="W57" i="1" s="1"/>
  <c r="L53" i="1"/>
  <c r="W53" i="1" s="1"/>
  <c r="L40" i="1"/>
  <c r="W40" i="1" s="1"/>
  <c r="L60" i="1"/>
  <c r="W60" i="1" s="1"/>
  <c r="L56" i="1"/>
  <c r="W56" i="1" s="1"/>
  <c r="L54" i="1"/>
  <c r="W54" i="1" s="1"/>
  <c r="L63" i="1"/>
  <c r="W63" i="1" s="1"/>
  <c r="L52" i="1"/>
  <c r="W52" i="1" s="1"/>
  <c r="L59" i="1"/>
  <c r="W59" i="1" s="1"/>
  <c r="L43" i="1"/>
  <c r="W43" i="1" s="1"/>
  <c r="L62" i="1"/>
  <c r="W62" i="1" s="1"/>
  <c r="N23" i="3" l="1"/>
  <c r="N48" i="3" s="1"/>
  <c r="Q49" i="3" s="1"/>
  <c r="O48" i="3"/>
  <c r="P49" i="3" s="1"/>
  <c r="D66" i="1"/>
  <c r="L66" i="1"/>
  <c r="K66" i="1"/>
  <c r="G66" i="1"/>
  <c r="J66" i="1"/>
  <c r="F66" i="1"/>
  <c r="I66" i="1"/>
  <c r="H66" i="1"/>
  <c r="E66" i="1"/>
  <c r="W66" i="1" l="1"/>
  <c r="V58" i="1" s="1"/>
  <c r="V42" i="1" l="1"/>
  <c r="V60" i="1"/>
  <c r="V55" i="1"/>
  <c r="V40" i="1"/>
  <c r="V56" i="1"/>
  <c r="V41" i="1"/>
  <c r="V57" i="1"/>
  <c r="V43" i="1"/>
  <c r="V59" i="1"/>
  <c r="V44" i="1"/>
  <c r="V45" i="1"/>
  <c r="V61" i="1"/>
  <c r="V46" i="1"/>
  <c r="V62" i="1"/>
  <c r="V47" i="1"/>
  <c r="U47" i="1" s="1"/>
  <c r="T47" i="1" s="1"/>
  <c r="S47" i="1" s="1"/>
  <c r="R47" i="1" s="1"/>
  <c r="Q47" i="1" s="1"/>
  <c r="P47" i="1" s="1"/>
  <c r="O47" i="1" s="1"/>
  <c r="V63" i="1"/>
  <c r="V48" i="1"/>
  <c r="V64" i="1"/>
  <c r="V49" i="1"/>
  <c r="V50" i="1"/>
  <c r="V51" i="1"/>
  <c r="V52" i="1"/>
  <c r="V53" i="1"/>
  <c r="V54" i="1"/>
  <c r="V65" i="1"/>
  <c r="V67" i="1"/>
  <c r="V66" i="1" l="1"/>
  <c r="U58" i="1" s="1"/>
  <c r="U65" i="1" l="1"/>
  <c r="U63" i="1"/>
  <c r="U53" i="1"/>
  <c r="U52" i="1"/>
  <c r="U60" i="1"/>
  <c r="U48" i="1"/>
  <c r="U59" i="1"/>
  <c r="T59" i="1" s="1"/>
  <c r="S59" i="1" s="1"/>
  <c r="R59" i="1" s="1"/>
  <c r="Q59" i="1" s="1"/>
  <c r="P59" i="1" s="1"/>
  <c r="O59" i="1" s="1"/>
  <c r="U44" i="1"/>
  <c r="U50" i="1"/>
  <c r="U64" i="1"/>
  <c r="U49" i="1"/>
  <c r="U40" i="1"/>
  <c r="U57" i="1"/>
  <c r="U54" i="1"/>
  <c r="U45" i="1"/>
  <c r="U55" i="1"/>
  <c r="U43" i="1"/>
  <c r="U61" i="1"/>
  <c r="U41" i="1"/>
  <c r="U51" i="1"/>
  <c r="U46" i="1"/>
  <c r="U56" i="1"/>
  <c r="U42" i="1"/>
  <c r="U62" i="1"/>
  <c r="W67" i="1"/>
  <c r="U66" i="1" l="1"/>
  <c r="T45" i="1" l="1"/>
  <c r="T58" i="1"/>
  <c r="T40" i="1"/>
  <c r="T54" i="1"/>
  <c r="T55" i="1"/>
  <c r="T43" i="1"/>
  <c r="T53" i="1"/>
  <c r="T41" i="1"/>
  <c r="T51" i="1"/>
  <c r="T46" i="1"/>
  <c r="T56" i="1"/>
  <c r="T42" i="1"/>
  <c r="S42" i="1" s="1"/>
  <c r="T44" i="1"/>
  <c r="T61" i="1"/>
  <c r="T49" i="1"/>
  <c r="T63" i="1"/>
  <c r="T62" i="1"/>
  <c r="T52" i="1"/>
  <c r="T50" i="1"/>
  <c r="T60" i="1"/>
  <c r="T48" i="1"/>
  <c r="T57" i="1"/>
  <c r="T64" i="1"/>
  <c r="T65" i="1"/>
  <c r="T66" i="1" l="1"/>
  <c r="S64" i="1" s="1"/>
  <c r="S58" i="1" l="1"/>
  <c r="S51" i="1"/>
  <c r="S56" i="1"/>
  <c r="S44" i="1"/>
  <c r="S61" i="1"/>
  <c r="S49" i="1"/>
  <c r="S62" i="1"/>
  <c r="S54" i="1"/>
  <c r="S60" i="1"/>
  <c r="S55" i="1"/>
  <c r="S48" i="1"/>
  <c r="S43" i="1"/>
  <c r="S57" i="1"/>
  <c r="S52" i="1"/>
  <c r="S53" i="1"/>
  <c r="S40" i="1"/>
  <c r="T67" i="1"/>
  <c r="S45" i="1"/>
  <c r="S50" i="1"/>
  <c r="S46" i="1"/>
  <c r="S41" i="1"/>
  <c r="S63" i="1"/>
  <c r="S65" i="1"/>
  <c r="S66" i="1" l="1"/>
  <c r="R63" i="1" s="1"/>
  <c r="R65" i="1" l="1"/>
  <c r="R48" i="1"/>
  <c r="Q48" i="1" s="1"/>
  <c r="P48" i="1" s="1"/>
  <c r="O48" i="1" s="1"/>
  <c r="R57" i="1"/>
  <c r="Q57" i="1" s="1"/>
  <c r="P57" i="1" s="1"/>
  <c r="O57" i="1" s="1"/>
  <c r="R53" i="1"/>
  <c r="R44" i="1"/>
  <c r="R61" i="1"/>
  <c r="S67" i="1"/>
  <c r="R64" i="1"/>
  <c r="R54" i="1"/>
  <c r="R51" i="1"/>
  <c r="R60" i="1"/>
  <c r="R45" i="1"/>
  <c r="R52" i="1"/>
  <c r="R43" i="1"/>
  <c r="R56" i="1"/>
  <c r="R50" i="1"/>
  <c r="R46" i="1"/>
  <c r="R41" i="1"/>
  <c r="R49" i="1"/>
  <c r="R62" i="1"/>
  <c r="R55" i="1"/>
  <c r="R40" i="1"/>
  <c r="R66" i="1" l="1"/>
  <c r="O67" i="1" s="1"/>
  <c r="Q65" i="1" l="1"/>
  <c r="Q44" i="1"/>
  <c r="Q55" i="1"/>
  <c r="Q61" i="1"/>
  <c r="Q54" i="1"/>
  <c r="Q60" i="1"/>
  <c r="Q52" i="1"/>
  <c r="Q56" i="1"/>
  <c r="Q42" i="1"/>
  <c r="Q58" i="1"/>
  <c r="Q63" i="1"/>
  <c r="Q51" i="1"/>
  <c r="Q41" i="1"/>
  <c r="Q53" i="1"/>
  <c r="Q40" i="1"/>
  <c r="Q64" i="1"/>
  <c r="Q50" i="1"/>
  <c r="Q45" i="1"/>
  <c r="Q49" i="1"/>
  <c r="Q43" i="1"/>
  <c r="P43" i="1" s="1"/>
  <c r="O43" i="1" s="1"/>
  <c r="Q62" i="1"/>
  <c r="Q46" i="1"/>
  <c r="Q66" i="1" l="1"/>
  <c r="P67" i="1" s="1"/>
  <c r="P65" i="1" l="1"/>
  <c r="P60" i="1"/>
  <c r="P44" i="1"/>
  <c r="P61" i="1"/>
  <c r="P54" i="1"/>
  <c r="P55" i="1"/>
  <c r="P56" i="1"/>
  <c r="P52" i="1"/>
  <c r="P58" i="1"/>
  <c r="P63" i="1"/>
  <c r="P51" i="1"/>
  <c r="P41" i="1"/>
  <c r="P40" i="1"/>
  <c r="P45" i="1"/>
  <c r="P49" i="1"/>
  <c r="P42" i="1"/>
  <c r="O42" i="1" s="1"/>
  <c r="P62" i="1"/>
  <c r="P46" i="1"/>
  <c r="P53" i="1"/>
  <c r="P64" i="1"/>
  <c r="P50" i="1"/>
  <c r="P66" i="1" l="1"/>
  <c r="Q67" i="1" s="1"/>
  <c r="O40" i="1" l="1"/>
  <c r="O56" i="1"/>
  <c r="O64" i="1"/>
  <c r="O54" i="1"/>
  <c r="O55" i="1"/>
  <c r="O53" i="1"/>
  <c r="O52" i="1"/>
  <c r="O51" i="1"/>
  <c r="O50" i="1"/>
  <c r="O65" i="1"/>
  <c r="O49" i="1"/>
  <c r="O63" i="1"/>
  <c r="O62" i="1"/>
  <c r="O61" i="1"/>
  <c r="O46" i="1"/>
  <c r="O60" i="1"/>
  <c r="O45" i="1"/>
  <c r="O44" i="1"/>
  <c r="O41" i="1"/>
  <c r="O58" i="1"/>
  <c r="O66" i="1" l="1"/>
  <c r="R67" i="1" s="1"/>
</calcChain>
</file>

<file path=xl/sharedStrings.xml><?xml version="1.0" encoding="utf-8"?>
<sst xmlns="http://schemas.openxmlformats.org/spreadsheetml/2006/main" count="258" uniqueCount="118">
  <si>
    <t>E</t>
  </si>
  <si>
    <t>H</t>
  </si>
  <si>
    <t>T</t>
  </si>
  <si>
    <t>R</t>
  </si>
  <si>
    <t>I</t>
  </si>
  <si>
    <t>G</t>
  </si>
  <si>
    <t>Chara</t>
  </si>
  <si>
    <t>line 1</t>
  </si>
  <si>
    <t>RAW</t>
  </si>
  <si>
    <t>-a-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</si>
  <si>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</si>
  <si>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</si>
  <si>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</si>
  <si>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</si>
  <si>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</si>
  <si>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</si>
  <si>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</si>
  <si>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</si>
  <si>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The steps to run the network are as follows:</t>
  </si>
  <si>
    <t xml:space="preserve"> it broadcasts the block to all nodes.</t>
  </si>
  <si>
    <t xml:space="preserve"> using the hash of the accepted block as the previous hash.</t>
  </si>
  <si>
    <t>:</t>
  </si>
  <si>
    <t>.</t>
  </si>
  <si>
    <t>,</t>
  </si>
  <si>
    <t>-e-</t>
  </si>
  <si>
    <t>-l-</t>
  </si>
  <si>
    <t>-o-</t>
  </si>
  <si>
    <t>-n-</t>
  </si>
  <si>
    <t>-g-</t>
  </si>
  <si>
    <t>- -</t>
  </si>
  <si>
    <t>-s-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</si>
  <si>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</si>
  <si>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</si>
  <si>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</si>
  <si>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</si>
  <si>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</si>
  <si>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</si>
  <si>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</si>
  <si>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</si>
  <si>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</si>
  <si>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</si>
  <si>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</si>
  <si>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</si>
  <si>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</si>
  <si>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</si>
  <si>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</si>
  <si>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</si>
  <si>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</si>
  <si>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</si>
  <si>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</si>
  <si>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</si>
  <si>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</si>
  <si>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</si>
  <si>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</si>
  <si>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</si>
  <si>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</si>
  <si>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</si>
  <si>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</si>
  <si>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</si>
  <si>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</si>
  <si>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</si>
  <si>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</si>
  <si>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</si>
  <si>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</si>
  <si>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</si>
  <si>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</si>
  <si>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f-&gt;r</t>
  </si>
  <si>
    <t>^ packet recovery</t>
  </si>
  <si>
    <t>&lt; semi colon sawp</t>
  </si>
  <si>
    <t>f-&gt;b</t>
  </si>
  <si>
    <t>Find</t>
  </si>
  <si>
    <t>Replace</t>
  </si>
  <si>
    <t>Target:</t>
  </si>
  <si>
    <t>Character:</t>
  </si>
  <si>
    <t>1) New transactions are broadcast to all nodes.</t>
  </si>
  <si>
    <t xml:space="preserve">2) Each node collects new transactions into a block. </t>
  </si>
  <si>
    <r>
      <t xml:space="preserve">3) Each node works on finding a difficult </t>
    </r>
    <r>
      <rPr>
        <b/>
        <sz val="11"/>
        <rFont val="Aptos Narrow"/>
        <family val="2"/>
        <scheme val="minor"/>
      </rPr>
      <t>proof-of-work</t>
    </r>
    <r>
      <rPr>
        <sz val="11"/>
        <rFont val="Aptos Narrow"/>
        <family val="2"/>
        <scheme val="minor"/>
      </rPr>
      <t xml:space="preserve"> for its block.</t>
    </r>
  </si>
  <si>
    <r>
      <t xml:space="preserve">4) When a node finds a </t>
    </r>
    <r>
      <rPr>
        <b/>
        <sz val="11"/>
        <rFont val="Aptos Narrow"/>
        <family val="2"/>
        <scheme val="minor"/>
      </rPr>
      <t>proof-of-work</t>
    </r>
    <r>
      <rPr>
        <sz val="11"/>
        <rFont val="Aptos Narrow"/>
        <family val="2"/>
        <scheme val="minor"/>
      </rPr>
      <t>,</t>
    </r>
  </si>
  <si>
    <t>5) Nodes accept the block only if all transactions in it are valid and not already spent.</t>
  </si>
  <si>
    <t>6) Nodes express their acceptance of the block by working on creating the next block in the chain,</t>
  </si>
  <si>
    <t>d-&gt;m</t>
  </si>
  <si>
    <t>Terminal</t>
  </si>
  <si>
    <t>Output</t>
  </si>
  <si>
    <t>-</t>
  </si>
  <si>
    <t>V packet loss: G, steg uses C in place</t>
  </si>
  <si>
    <t>V Not S (letter before long)</t>
  </si>
  <si>
    <t>end chara</t>
  </si>
  <si>
    <t>it broadcasts the block to all nodes.</t>
  </si>
  <si>
    <t>using the hash of the accepted block as the previous hash.</t>
  </si>
  <si>
    <r>
      <t xml:space="preserve">[1] </t>
    </r>
    <r>
      <rPr>
        <sz val="10"/>
        <color rgb="FF000000"/>
        <rFont val="Consolas"/>
        <family val="3"/>
      </rPr>
      <t>W. Dai, !</t>
    </r>
    <r>
      <rPr>
        <sz val="10"/>
        <color theme="1"/>
        <rFont val="Consolas"/>
        <family val="3"/>
      </rPr>
      <t>b-money,! http://www.weidai.com/bmoney.txt, 1998.</t>
    </r>
  </si>
  <si>
    <r>
      <t xml:space="preserve">[2] </t>
    </r>
    <r>
      <rPr>
        <sz val="10"/>
        <color theme="1"/>
        <rFont val="Consolas"/>
        <family val="3"/>
      </rPr>
      <t>H. Massias, X.</t>
    </r>
    <r>
      <rPr>
        <sz val="10"/>
        <color rgb="FFE97132"/>
        <rFont val="Consolas"/>
        <family val="3"/>
      </rPr>
      <t>S</t>
    </r>
    <r>
      <rPr>
        <sz val="10"/>
        <color rgb="FFFFC000"/>
        <rFont val="Consolas"/>
        <family val="3"/>
      </rPr>
      <t xml:space="preserve">. </t>
    </r>
    <r>
      <rPr>
        <sz val="10"/>
        <color theme="1"/>
        <rFont val="Consolas"/>
        <family val="3"/>
      </rPr>
      <t xml:space="preserve">Avila, and J.-J. Quisquater, !Design of a secure timestamping service with minimal trust requirements,! In </t>
    </r>
    <r>
      <rPr>
        <i/>
        <sz val="10"/>
        <color theme="1"/>
        <rFont val="Consolas"/>
        <family val="3"/>
      </rPr>
      <t>20th Symposium on Information Theory in the Benelux</t>
    </r>
    <r>
      <rPr>
        <sz val="10"/>
        <color theme="1"/>
        <rFont val="Consolas"/>
        <family val="3"/>
      </rPr>
      <t xml:space="preserve">, </t>
    </r>
    <r>
      <rPr>
        <sz val="10"/>
        <color rgb="FFE97132"/>
        <rFont val="Consolas"/>
        <family val="3"/>
      </rPr>
      <t xml:space="preserve">May </t>
    </r>
    <r>
      <rPr>
        <sz val="10"/>
        <color rgb="FFFFC000"/>
        <rFont val="Consolas"/>
        <family val="3"/>
      </rPr>
      <t>1999</t>
    </r>
    <r>
      <rPr>
        <sz val="10"/>
        <color theme="1"/>
        <rFont val="Consolas"/>
        <family val="3"/>
      </rPr>
      <t>.</t>
    </r>
  </si>
  <si>
    <r>
      <t xml:space="preserve">[3] S. Haber, W.S. Stornetta, !How to time-stamp a digital document,! In </t>
    </r>
    <r>
      <rPr>
        <i/>
        <sz val="10"/>
        <color theme="1"/>
        <rFont val="Consolas"/>
        <family val="3"/>
      </rPr>
      <t>Journal of Cryptology</t>
    </r>
    <r>
      <rPr>
        <sz val="10"/>
        <color theme="1"/>
        <rFont val="Consolas"/>
        <family val="3"/>
      </rPr>
      <t>, vol 3, no 2, pages 99-111, 1991.</t>
    </r>
  </si>
  <si>
    <r>
      <t xml:space="preserve">[4] D. Bayer, S. Haber, W.S. Stornetta, !Improving the efficiency and reliability of digital time-stamping,! In </t>
    </r>
    <r>
      <rPr>
        <i/>
        <sz val="10"/>
        <color theme="1"/>
        <rFont val="Consolas"/>
        <family val="3"/>
      </rPr>
      <t>Sequences II: Methods in Communication, Security and Computer Science</t>
    </r>
    <r>
      <rPr>
        <sz val="10"/>
        <color theme="1"/>
        <rFont val="Consolas"/>
        <family val="3"/>
      </rPr>
      <t>, pages 329-334, 1993.</t>
    </r>
  </si>
  <si>
    <r>
      <t>[5]</t>
    </r>
    <r>
      <rPr>
        <sz val="10"/>
        <color theme="1"/>
        <rFont val="Consolas"/>
        <family val="3"/>
      </rPr>
      <t xml:space="preserve"> S. Haber, </t>
    </r>
    <r>
      <rPr>
        <sz val="10"/>
        <color rgb="FFFFC000"/>
        <rFont val="Consolas"/>
        <family val="3"/>
      </rPr>
      <t>W.</t>
    </r>
    <r>
      <rPr>
        <sz val="10"/>
        <color theme="1"/>
        <rFont val="Consolas"/>
        <family val="3"/>
      </rPr>
      <t xml:space="preserve">S. Stornetta, !Secure names for bit-strings,! In </t>
    </r>
    <r>
      <rPr>
        <i/>
        <sz val="10"/>
        <color theme="1"/>
        <rFont val="Consolas"/>
        <family val="3"/>
      </rPr>
      <t>Proceedings of the 4th ACM Conference on Computer and Communications Security</t>
    </r>
    <r>
      <rPr>
        <sz val="10"/>
        <color theme="1"/>
        <rFont val="Consolas"/>
        <family val="3"/>
      </rPr>
      <t xml:space="preserve">, pages 28-35, </t>
    </r>
    <r>
      <rPr>
        <sz val="10"/>
        <color rgb="FFE97132"/>
        <rFont val="Consolas"/>
        <family val="3"/>
      </rPr>
      <t xml:space="preserve">April </t>
    </r>
    <r>
      <rPr>
        <sz val="10"/>
        <color rgb="FFFFC000"/>
        <rFont val="Consolas"/>
        <family val="3"/>
      </rPr>
      <t>1997</t>
    </r>
    <r>
      <rPr>
        <sz val="10"/>
        <color theme="1"/>
        <rFont val="Consolas"/>
        <family val="3"/>
      </rPr>
      <t>.</t>
    </r>
  </si>
  <si>
    <t>[6] A. Back, !Hashcash - a denial of service counter-measure,! http://www.hashcash.org/papers/hashcash.pdf, 2002.</t>
  </si>
  <si>
    <r>
      <t>[7]</t>
    </r>
    <r>
      <rPr>
        <sz val="10"/>
        <color theme="1"/>
        <rFont val="Consolas"/>
        <family val="3"/>
      </rPr>
      <t xml:space="preserve"> R.</t>
    </r>
    <r>
      <rPr>
        <sz val="10"/>
        <color rgb="FFFFC000"/>
        <rFont val="Consolas"/>
        <family val="3"/>
      </rPr>
      <t>C.</t>
    </r>
    <r>
      <rPr>
        <sz val="10"/>
        <color theme="1"/>
        <rFont val="Consolas"/>
        <family val="3"/>
      </rPr>
      <t xml:space="preserve"> Merkle, !Protocols for public key cryptosystems,! In </t>
    </r>
    <r>
      <rPr>
        <i/>
        <sz val="10"/>
        <color theme="1"/>
        <rFont val="Consolas"/>
        <family val="3"/>
      </rPr>
      <t>Proc. 1980 Symposium on Security and Privacy</t>
    </r>
    <r>
      <rPr>
        <sz val="10"/>
        <color theme="1"/>
        <rFont val="Consolas"/>
        <family val="3"/>
      </rPr>
      <t xml:space="preserve">, IEEE Computer Society, pages 122-133, </t>
    </r>
    <r>
      <rPr>
        <sz val="10"/>
        <color rgb="FFE97132"/>
        <rFont val="Consolas"/>
        <family val="3"/>
      </rPr>
      <t xml:space="preserve">April </t>
    </r>
    <r>
      <rPr>
        <sz val="10"/>
        <color rgb="FFFFC000"/>
        <rFont val="Consolas"/>
        <family val="3"/>
      </rPr>
      <t>1980</t>
    </r>
    <r>
      <rPr>
        <sz val="10"/>
        <color theme="1"/>
        <rFont val="Consolas"/>
        <family val="3"/>
      </rPr>
      <t>.</t>
    </r>
  </si>
  <si>
    <t>[8] W. Feller, !An introduction to probability theory and its applications,! 1957.</t>
  </si>
  <si>
    <t>End of names</t>
  </si>
  <si>
    <t>SUM</t>
  </si>
  <si>
    <t>[7][2][5] Total</t>
  </si>
  <si>
    <t>3) Each node works on finding a difficult proof-of-work for its block.</t>
  </si>
  <si>
    <t>4) When a node finds a proof-of-work,</t>
  </si>
  <si>
    <t>Summing 9 to 4, 3-1</t>
  </si>
  <si>
    <t>^^ what we normally expect, esentially random nonsense</t>
  </si>
  <si>
    <t>^ Semi colon Swap                     ^</t>
  </si>
  <si>
    <t>N</t>
  </si>
  <si>
    <t>A</t>
  </si>
  <si>
    <t>&lt; S recovery</t>
  </si>
  <si>
    <t>RAW Copy Paste</t>
  </si>
  <si>
    <t>The below is the process to extract Craig Wrights Steganography proof from the text of the Bitcoin White Paper</t>
  </si>
  <si>
    <t>The overall process works as follows:</t>
  </si>
  <si>
    <t>Collect List Text from paper</t>
  </si>
  <si>
    <t>Separate the last punctuation of the text string</t>
  </si>
  <si>
    <t>Remove unneeded characters like punctuation and list numbers</t>
  </si>
  <si>
    <t>Remove unneeded characters commonly frequent character e</t>
  </si>
  <si>
    <t>Remove characters instructed by "AS LONG AS…. BEFORE LONG" =&gt; -SLONGA-</t>
  </si>
  <si>
    <t>Swap f-&gt; as instructed by moving comma to fix error</t>
  </si>
  <si>
    <t>Swap lines ending in , with . As instructed by moving comma and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</si>
</sst>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C0D0E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0"/>
      <color rgb="FFFFC000"/>
      <name val="Consolas"/>
      <family val="3"/>
    </font>
    <font>
      <sz val="10"/>
      <color rgb="FFE97132"/>
      <name val="Consolas"/>
      <family val="3"/>
    </font>
    <font>
      <i/>
      <sz val="10"/>
      <color theme="1"/>
      <name val="Consolas"/>
      <family val="3"/>
    </font>
    <font>
      <b/>
      <sz val="10"/>
      <name val="Consolas"/>
      <family val="3"/>
    </font>
    <font>
      <b/>
      <i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0" borderId="0" xfId="0" quotePrefix="1"/>
    <xf numFmtId="0" fontId="6" fillId="0" borderId="0" xfId="0" applyFont="1" applyAlignment="1">
      <alignment horizontal="left" vertical="center"/>
    </xf>
    <xf numFmtId="0" fontId="1" fillId="2" borderId="1" xfId="0" applyFont="1" applyFill="1" applyBorder="1"/>
    <xf numFmtId="0" fontId="1" fillId="2" borderId="4" xfId="0" applyFont="1" applyFill="1" applyBorder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0" fontId="1" fillId="4" borderId="2" xfId="0" applyFont="1" applyFill="1" applyBorder="1" applyAlignment="1">
      <alignment horizontal="right" indent="1"/>
    </xf>
    <xf numFmtId="0" fontId="1" fillId="4" borderId="3" xfId="0" applyFont="1" applyFill="1" applyBorder="1" applyAlignment="1">
      <alignment horizontal="right" indent="1"/>
    </xf>
    <xf numFmtId="0" fontId="1" fillId="4" borderId="5" xfId="0" applyFont="1" applyFill="1" applyBorder="1" applyAlignment="1">
      <alignment horizontal="right" indent="1"/>
    </xf>
    <xf numFmtId="0" fontId="1" fillId="4" borderId="6" xfId="0" applyFont="1" applyFill="1" applyBorder="1" applyAlignment="1">
      <alignment horizontal="right" indent="1"/>
    </xf>
    <xf numFmtId="0" fontId="4" fillId="3" borderId="9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 indent="1"/>
    </xf>
    <xf numFmtId="0" fontId="4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 indent="1"/>
    </xf>
    <xf numFmtId="0" fontId="2" fillId="0" borderId="0" xfId="0" quotePrefix="1" applyFont="1"/>
    <xf numFmtId="0" fontId="7" fillId="0" borderId="10" xfId="0" applyFont="1" applyBorder="1"/>
    <xf numFmtId="0" fontId="10" fillId="0" borderId="10" xfId="0" quotePrefix="1" applyFont="1" applyBorder="1"/>
    <xf numFmtId="0" fontId="10" fillId="0" borderId="10" xfId="0" applyFont="1" applyBorder="1"/>
    <xf numFmtId="0" fontId="0" fillId="0" borderId="10" xfId="0" applyBorder="1"/>
    <xf numFmtId="164" fontId="7" fillId="0" borderId="0" xfId="0" applyNumberFormat="1" applyFont="1"/>
    <xf numFmtId="0" fontId="9" fillId="0" borderId="0" xfId="0" applyFont="1" applyAlignment="1">
      <alignment horizontal="right"/>
    </xf>
    <xf numFmtId="0" fontId="8" fillId="0" borderId="10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1" fillId="0" borderId="0" xfId="0" quotePrefix="1" applyFont="1"/>
    <xf numFmtId="0" fontId="11" fillId="0" borderId="0" xfId="0" applyFont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1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indent="3"/>
    </xf>
    <xf numFmtId="0" fontId="19" fillId="0" borderId="0" xfId="0" applyFont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E897-7324-4857-89B7-BC763A41474D}">
  <dimension ref="B2:X68"/>
  <sheetViews>
    <sheetView tabSelected="1" zoomScale="85" zoomScaleNormal="85" workbookViewId="0">
      <selection activeCell="C11" sqref="C11"/>
    </sheetView>
  </sheetViews>
  <sheetFormatPr defaultColWidth="7.42578125" defaultRowHeight="15" x14ac:dyDescent="0.25"/>
  <cols>
    <col min="50" max="50" width="8.85546875" bestFit="1" customWidth="1"/>
  </cols>
  <sheetData>
    <row r="2" spans="2:21" ht="18.75" x14ac:dyDescent="0.3">
      <c r="B2" s="38" t="s">
        <v>109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1" ht="18.75" x14ac:dyDescent="0.3">
      <c r="B3" s="39" t="s">
        <v>110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2:21" ht="18.75" x14ac:dyDescent="0.3">
      <c r="B4" s="40" t="s">
        <v>111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2:21" ht="18.75" x14ac:dyDescent="0.3">
      <c r="B5" s="40" t="s">
        <v>112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2:21" ht="18.75" x14ac:dyDescent="0.3">
      <c r="B6" s="40" t="s">
        <v>113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2:21" ht="18.75" x14ac:dyDescent="0.3">
      <c r="B7" s="40" t="s">
        <v>114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2:21" ht="18.75" x14ac:dyDescent="0.3">
      <c r="B8" s="40" t="s">
        <v>115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2:21" ht="18.75" x14ac:dyDescent="0.3">
      <c r="B9" s="40" t="s">
        <v>116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2:21" ht="18.75" x14ac:dyDescent="0.3">
      <c r="B10" s="40" t="s">
        <v>117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2" spans="2:21" x14ac:dyDescent="0.25">
      <c r="D12" s="29" t="s">
        <v>108</v>
      </c>
    </row>
    <row r="13" spans="2:21" x14ac:dyDescent="0.25">
      <c r="C13" t="s">
        <v>7</v>
      </c>
      <c r="D13" s="35" t="s">
        <v>18</v>
      </c>
    </row>
    <row r="14" spans="2:21" x14ac:dyDescent="0.25">
      <c r="C14" t="s">
        <v>10</v>
      </c>
      <c r="D14" s="35" t="s">
        <v>74</v>
      </c>
    </row>
    <row r="15" spans="2:21" x14ac:dyDescent="0.25">
      <c r="C15" t="s">
        <v>11</v>
      </c>
      <c r="D15" s="35" t="s">
        <v>75</v>
      </c>
    </row>
    <row r="16" spans="2:21" x14ac:dyDescent="0.25">
      <c r="C16" t="s">
        <v>12</v>
      </c>
      <c r="D16" s="35" t="s">
        <v>100</v>
      </c>
    </row>
    <row r="17" spans="3:14" x14ac:dyDescent="0.25">
      <c r="C17" t="s">
        <v>13</v>
      </c>
      <c r="D17" s="35" t="s">
        <v>101</v>
      </c>
    </row>
    <row r="18" spans="3:14" x14ac:dyDescent="0.25">
      <c r="C18" t="s">
        <v>14</v>
      </c>
      <c r="D18" s="35" t="s">
        <v>87</v>
      </c>
    </row>
    <row r="19" spans="3:14" x14ac:dyDescent="0.25">
      <c r="C19" t="s">
        <v>15</v>
      </c>
      <c r="D19" s="35" t="s">
        <v>78</v>
      </c>
    </row>
    <row r="20" spans="3:14" x14ac:dyDescent="0.25">
      <c r="C20" t="s">
        <v>16</v>
      </c>
      <c r="D20" s="35" t="s">
        <v>79</v>
      </c>
    </row>
    <row r="21" spans="3:14" x14ac:dyDescent="0.25">
      <c r="C21" t="s">
        <v>17</v>
      </c>
      <c r="D21" s="35" t="s">
        <v>88</v>
      </c>
    </row>
    <row r="25" spans="3:14" x14ac:dyDescent="0.25">
      <c r="G25" t="s">
        <v>85</v>
      </c>
      <c r="K25" t="s">
        <v>84</v>
      </c>
    </row>
    <row r="26" spans="3:14" x14ac:dyDescent="0.25">
      <c r="D26" s="2" t="s">
        <v>29</v>
      </c>
      <c r="E26" s="2" t="s">
        <v>24</v>
      </c>
      <c r="F26" s="2" t="s">
        <v>9</v>
      </c>
      <c r="G26" s="31" t="s">
        <v>30</v>
      </c>
      <c r="H26" s="2" t="s">
        <v>25</v>
      </c>
      <c r="I26" s="2" t="s">
        <v>26</v>
      </c>
      <c r="J26" s="2" t="s">
        <v>27</v>
      </c>
      <c r="K26" s="20" t="s">
        <v>28</v>
      </c>
      <c r="L26" s="2" t="s">
        <v>66</v>
      </c>
      <c r="M26" s="29" t="s">
        <v>86</v>
      </c>
      <c r="N26" s="29" t="s">
        <v>82</v>
      </c>
    </row>
    <row r="27" spans="3:14" x14ac:dyDescent="0.25">
      <c r="D27" t="str">
        <f>LOWER(_xlfn.REGEXREPLACE(D13, " ", ""))</f>
        <v>thestepstorunthenetworkareasfollows:</v>
      </c>
      <c r="E27" t="str">
        <f>_xlfn.REGEXREPLACE(D27, "e", "")</f>
        <v>thstpstorunthntworkarasfollows:</v>
      </c>
      <c r="F27" t="str">
        <f t="shared" ref="F27:F35" si="0">_xlfn.REGEXREPLACE(E27, "a", "")</f>
        <v>thstpstorunthntworkrsfollows:</v>
      </c>
      <c r="G27" s="32" t="str">
        <f>_xlfn.REGEXREPLACE(F27, "", "")</f>
        <v>thstpstorunthntworkrsfollows:</v>
      </c>
      <c r="H27" t="str">
        <f>_xlfn.REGEXREPLACE(G27, "l", "")</f>
        <v>thstpstorunthntworkrsfoows:</v>
      </c>
      <c r="I27" t="str">
        <f>_xlfn.REGEXREPLACE(H27, "o", "")</f>
        <v>thstpstrunthntwrkrsfws:</v>
      </c>
      <c r="J27" t="str">
        <f>_xlfn.REGEXREPLACE(I27, "n", "")</f>
        <v>thstpstruthtwrkrsfws:</v>
      </c>
      <c r="K27" t="str">
        <f>_xlfn.REGEXREPLACE(J27, "g", "")</f>
        <v>thstpstruthtwrkrsfws:</v>
      </c>
      <c r="L27" t="str">
        <f>_xlfn.REGEXREPLACE(K27, "f", "r")</f>
        <v>thstpstruthtwrkrsrws:</v>
      </c>
      <c r="M27" s="29" t="str">
        <f>RIGHT(L27,1)</f>
        <v>:</v>
      </c>
      <c r="N27" s="29" t="str">
        <f t="shared" ref="N27:N35" si="1">LOWER(L27)</f>
        <v>thstpstruthtwrkrsrws:</v>
      </c>
    </row>
    <row r="28" spans="3:14" x14ac:dyDescent="0.25">
      <c r="D28" t="str">
        <f>LOWER(_xlfn.REGEXREPLACE(D14, " ", ""))</f>
        <v>1)newtransactionsarebroadcasttoallnodes.</v>
      </c>
      <c r="E28" t="str">
        <f t="shared" ref="E28:E35" si="2">_xlfn.REGEXREPLACE(D28, "e", "")</f>
        <v>1)nwtransactionsarbroadcasttoallnods.</v>
      </c>
      <c r="F28" t="str">
        <f t="shared" si="0"/>
        <v>1)nwtrnsctionsrbrodcsttollnods.</v>
      </c>
      <c r="G28" s="32" t="str">
        <f t="shared" ref="G28" si="3">_xlfn.REGEXREPLACE(F28, "", "")</f>
        <v>1)nwtrnsctionsrbrodcsttollnods.</v>
      </c>
      <c r="H28" t="str">
        <f t="shared" ref="H28:H35" si="4">_xlfn.REGEXREPLACE(G28, "l", "")</f>
        <v>1)nwtrnsctionsrbrodcsttonods.</v>
      </c>
      <c r="I28" t="str">
        <f t="shared" ref="I28:I35" si="5">_xlfn.REGEXREPLACE(H28, "o", "")</f>
        <v>1)nwtrnsctinsrbrdcsttnds.</v>
      </c>
      <c r="J28" t="str">
        <f t="shared" ref="J28:J35" si="6">_xlfn.REGEXREPLACE(I28, "n", "")</f>
        <v>1)wtrsctisrbrdcsttds.</v>
      </c>
      <c r="K28" t="str">
        <f t="shared" ref="K28:K35" si="7">_xlfn.REGEXREPLACE(J28, "g", "")</f>
        <v>1)wtrsctisrbrdcsttds.</v>
      </c>
      <c r="L28" t="str">
        <f t="shared" ref="L28:L35" si="8">_xlfn.REGEXREPLACE(K28, "f", "r")</f>
        <v>1)wtrsctisrbrdcsttds.</v>
      </c>
      <c r="M28" s="29" t="str">
        <f t="shared" ref="M28:M35" si="9">RIGHT(L28,1)</f>
        <v>.</v>
      </c>
      <c r="N28" s="29" t="str">
        <f t="shared" si="1"/>
        <v>1)wtrsctisrbrdcsttds.</v>
      </c>
    </row>
    <row r="29" spans="3:14" x14ac:dyDescent="0.25">
      <c r="D29" t="str">
        <f>LOWER(_xlfn.REGEXREPLACE(D15, " ", ""))</f>
        <v>2)eachnodecollectsnewtransactionsintoablock.</v>
      </c>
      <c r="E29" t="str">
        <f t="shared" si="2"/>
        <v>2)achnodcollctsnwtransactionsintoablock.</v>
      </c>
      <c r="F29" t="str">
        <f t="shared" si="0"/>
        <v>2)chnodcollctsnwtrnsctionsintoblock.</v>
      </c>
      <c r="G29" s="32" t="str">
        <f t="shared" ref="G29" si="10">_xlfn.REGEXREPLACE(F29, "", "")</f>
        <v>2)chnodcollctsnwtrnsctionsintoblock.</v>
      </c>
      <c r="H29" t="str">
        <f t="shared" si="4"/>
        <v>2)chnodcoctsnwtrnsctionsintobock.</v>
      </c>
      <c r="I29" t="str">
        <f t="shared" si="5"/>
        <v>2)chndcctsnwtrnsctinsintbck.</v>
      </c>
      <c r="J29" t="str">
        <f t="shared" si="6"/>
        <v>2)chdcctswtrsctisitbck.</v>
      </c>
      <c r="K29" t="str">
        <f t="shared" si="7"/>
        <v>2)chdcctswtrsctisitbck.</v>
      </c>
      <c r="L29" t="str">
        <f t="shared" si="8"/>
        <v>2)chdcctswtrsctisitbck.</v>
      </c>
      <c r="M29" s="29" t="str">
        <f t="shared" si="9"/>
        <v>.</v>
      </c>
      <c r="N29" s="29" t="str">
        <f t="shared" si="1"/>
        <v>2)chdcctswtrsctisitbck.</v>
      </c>
    </row>
    <row r="30" spans="3:14" x14ac:dyDescent="0.25">
      <c r="D30" t="str">
        <f>LOWER(_xlfn.REGEXREPLACE(D16, " ", ""))</f>
        <v>3)eachnodeworksonfindingadifficultproof-of-workforitsblock.</v>
      </c>
      <c r="E30" t="str">
        <f t="shared" si="2"/>
        <v>3)achnodworksonfindingadifficultproof-of-workforitsblock.</v>
      </c>
      <c r="F30" t="str">
        <f t="shared" si="0"/>
        <v>3)chnodworksonfindingdifficultproof-of-workforitsblock.</v>
      </c>
      <c r="G30" s="32" t="str">
        <f t="shared" ref="G30" si="11">_xlfn.REGEXREPLACE(F30, "", "")</f>
        <v>3)chnodworksonfindingdifficultproof-of-workforitsblock.</v>
      </c>
      <c r="H30" t="str">
        <f t="shared" si="4"/>
        <v>3)chnodworksonfindingdifficutproof-of-workforitsbock.</v>
      </c>
      <c r="I30" t="str">
        <f t="shared" si="5"/>
        <v>3)chndwrksnfindingdifficutprf-f-wrkfritsbck.</v>
      </c>
      <c r="J30" t="str">
        <f t="shared" si="6"/>
        <v>3)chdwrksfidigdifficutprf-f-wrkfritsbck.</v>
      </c>
      <c r="K30" t="str">
        <f t="shared" si="7"/>
        <v>3)chdwrksfididifficutprf-f-wrkfritsbck.</v>
      </c>
      <c r="L30" t="str">
        <f t="shared" si="8"/>
        <v>3)chdwrksrididirricutprr-r-wrkrritsbck.</v>
      </c>
      <c r="M30" s="29" t="str">
        <f t="shared" si="9"/>
        <v>.</v>
      </c>
      <c r="N30" s="29" t="str">
        <f t="shared" si="1"/>
        <v>3)chdwrksrididirricutprr-r-wrkrritsbck.</v>
      </c>
    </row>
    <row r="31" spans="3:14" x14ac:dyDescent="0.25">
      <c r="D31" t="str">
        <f>LOWER(_xlfn.REGEXREPLACE(D17, " ", ""))</f>
        <v>4)whenanodefindsaproof-of-work,</v>
      </c>
      <c r="E31" t="str">
        <f t="shared" si="2"/>
        <v>4)whnanodfindsaproof-of-work,</v>
      </c>
      <c r="F31" t="str">
        <f t="shared" si="0"/>
        <v>4)whnnodfindsproof-of-work,</v>
      </c>
      <c r="G31" s="32" t="str">
        <f t="shared" ref="G31" si="12">_xlfn.REGEXREPLACE(F31, "", "")</f>
        <v>4)whnnodfindsproof-of-work,</v>
      </c>
      <c r="H31" t="str">
        <f t="shared" si="4"/>
        <v>4)whnnodfindsproof-of-work,</v>
      </c>
      <c r="I31" t="str">
        <f t="shared" si="5"/>
        <v>4)whnndfindsprf-f-wrk,</v>
      </c>
      <c r="J31" t="str">
        <f t="shared" si="6"/>
        <v>4)whdfidsprf-f-wrk,</v>
      </c>
      <c r="K31" t="str">
        <f t="shared" si="7"/>
        <v>4)whdfidsprf-f-wrk,</v>
      </c>
      <c r="L31" t="str">
        <f t="shared" si="8"/>
        <v>4)whdridsprr-r-wrk,</v>
      </c>
      <c r="M31" s="29" t="str">
        <f t="shared" si="9"/>
        <v>,</v>
      </c>
      <c r="N31" s="29" t="str">
        <f t="shared" si="1"/>
        <v>4)whdridsprr-r-wrk,</v>
      </c>
    </row>
    <row r="32" spans="3:14" x14ac:dyDescent="0.25">
      <c r="D32" t="str">
        <f>LOWER(_xlfn.REGEXREPLACE(D18, " ", ""))</f>
        <v>itbroadcaststheblocktoallnodes.</v>
      </c>
      <c r="E32" t="str">
        <f t="shared" si="2"/>
        <v>itbroadcaststhblocktoallnods.</v>
      </c>
      <c r="F32" t="str">
        <f t="shared" si="0"/>
        <v>itbrodcststhblocktollnods.</v>
      </c>
      <c r="G32" s="32" t="str">
        <f t="shared" ref="G32" si="13">_xlfn.REGEXREPLACE(F32, "", "")</f>
        <v>itbrodcststhblocktollnods.</v>
      </c>
      <c r="H32" t="str">
        <f t="shared" si="4"/>
        <v>itbrodcststhbocktonods.</v>
      </c>
      <c r="I32" t="str">
        <f t="shared" si="5"/>
        <v>itbrdcststhbcktnds.</v>
      </c>
      <c r="J32" t="str">
        <f t="shared" si="6"/>
        <v>itbrdcststhbcktds.</v>
      </c>
      <c r="K32" t="str">
        <f t="shared" si="7"/>
        <v>itbrdcststhbcktds.</v>
      </c>
      <c r="L32" t="str">
        <f t="shared" si="8"/>
        <v>itbrdcststhbcktds.</v>
      </c>
      <c r="M32" s="29" t="str">
        <f t="shared" si="9"/>
        <v>.</v>
      </c>
      <c r="N32" s="29" t="str">
        <f t="shared" si="1"/>
        <v>itbrdcststhbcktds.</v>
      </c>
    </row>
    <row r="33" spans="3:23" x14ac:dyDescent="0.25">
      <c r="D33" t="str">
        <f>LOWER(_xlfn.REGEXREPLACE(D19, " ", ""))</f>
        <v>5)nodesaccepttheblockonlyifalltransactionsinitarevalidandnotalreadyspent.</v>
      </c>
      <c r="E33" t="str">
        <f t="shared" si="2"/>
        <v>5)nodsaccptthblockonlyifalltransactionsinitarvalidandnotalradyspnt.</v>
      </c>
      <c r="F33" t="str">
        <f t="shared" si="0"/>
        <v>5)nodsccptthblockonlyiflltrnsctionsinitrvlidndnotlrdyspnt.</v>
      </c>
      <c r="G33" s="32" t="str">
        <f t="shared" ref="G33" si="14">_xlfn.REGEXREPLACE(F33, "", "")</f>
        <v>5)nodsccptthblockonlyiflltrnsctionsinitrvlidndnotlrdyspnt.</v>
      </c>
      <c r="H33" t="str">
        <f t="shared" si="4"/>
        <v>5)nodsccptthbockonyiftrnsctionsinitrvidndnotrdyspnt.</v>
      </c>
      <c r="I33" t="str">
        <f t="shared" si="5"/>
        <v>5)ndsccptthbcknyiftrnsctinsinitrvidndntrdyspnt.</v>
      </c>
      <c r="J33" t="str">
        <f t="shared" si="6"/>
        <v>5)dsccptthbckyiftrsctisiitrviddtrdyspt.</v>
      </c>
      <c r="K33" t="str">
        <f t="shared" si="7"/>
        <v>5)dsccptthbckyiftrsctisiitrviddtrdyspt.</v>
      </c>
      <c r="L33" t="str">
        <f t="shared" si="8"/>
        <v>5)dsccptthbckyirtrsctisiitrviddtrdyspt.</v>
      </c>
      <c r="M33" s="29" t="str">
        <f t="shared" si="9"/>
        <v>.</v>
      </c>
      <c r="N33" s="29" t="str">
        <f t="shared" si="1"/>
        <v>5)dsccptthbckyirtrsctisiitrviddtrdyspt.</v>
      </c>
    </row>
    <row r="34" spans="3:23" x14ac:dyDescent="0.25">
      <c r="D34" t="str">
        <f>LOWER(_xlfn.REGEXREPLACE(D20, " ", ""))</f>
        <v>6)nodesexpresstheiracceptanceoftheblockbyworkingoncreatingthenextblockinthechain,</v>
      </c>
      <c r="E34" t="str">
        <f t="shared" si="2"/>
        <v>6)nodsxprssthiraccptancofthblockbyworkingoncratingthnxtblockinthchain,</v>
      </c>
      <c r="F34" t="str">
        <f t="shared" si="0"/>
        <v>6)nodsxprssthirccptncofthblockbyworkingoncrtingthnxtblockinthchin,</v>
      </c>
      <c r="G34" s="32" t="str">
        <f t="shared" ref="G34" si="15">_xlfn.REGEXREPLACE(F34, "", "")</f>
        <v>6)nodsxprssthirccptncofthblockbyworkingoncrtingthnxtblockinthchin,</v>
      </c>
      <c r="H34" t="str">
        <f t="shared" si="4"/>
        <v>6)nodsxprssthirccptncofthbockbyworkingoncrtingthnxtbockinthchin,</v>
      </c>
      <c r="I34" t="str">
        <f t="shared" si="5"/>
        <v>6)ndsxprssthirccptncfthbckbywrkingncrtingthnxtbckinthchin,</v>
      </c>
      <c r="J34" t="str">
        <f t="shared" si="6"/>
        <v>6)dsxprssthirccptcfthbckbywrkigcrtigthxtbckithchi,</v>
      </c>
      <c r="K34" t="str">
        <f t="shared" si="7"/>
        <v>6)dsxprssthirccptcfthbckbywrkicrtithxtbckithchi,</v>
      </c>
      <c r="L34" t="str">
        <f t="shared" si="8"/>
        <v>6)dsxprssthirccptcrthbckbywrkicrtithxtbckithchi,</v>
      </c>
      <c r="M34" s="29" t="str">
        <f t="shared" si="9"/>
        <v>,</v>
      </c>
      <c r="N34" s="29" t="str">
        <f t="shared" si="1"/>
        <v>6)dsxprssthirccptcrthbckbywrkicrtithxtbckithchi,</v>
      </c>
    </row>
    <row r="35" spans="3:23" x14ac:dyDescent="0.25">
      <c r="D35" t="str">
        <f>LOWER(_xlfn.REGEXREPLACE(D21, " ", ""))</f>
        <v>usingthehashoftheacceptedblockastheprevioushash.</v>
      </c>
      <c r="E35" t="str">
        <f t="shared" si="2"/>
        <v>usingthhashofthaccptdblockasthprvioushash.</v>
      </c>
      <c r="F35" t="str">
        <f t="shared" si="0"/>
        <v>usingthhshofthccptdblocksthprvioushsh.</v>
      </c>
      <c r="G35" s="32" t="str">
        <f t="shared" ref="G35" si="16">_xlfn.REGEXREPLACE(F35, "", "")</f>
        <v>usingthhshofthccptdblocksthprvioushsh.</v>
      </c>
      <c r="H35" t="str">
        <f t="shared" si="4"/>
        <v>usingthhshofthccptdbocksthprvioushsh.</v>
      </c>
      <c r="I35" t="str">
        <f t="shared" si="5"/>
        <v>usingthhshfthccptdbcksthprviushsh.</v>
      </c>
      <c r="J35" t="str">
        <f t="shared" si="6"/>
        <v>usigthhshfthccptdbcksthprviushsh.</v>
      </c>
      <c r="K35" t="str">
        <f t="shared" si="7"/>
        <v>usithhshfthccptdbcksthprviushsh.</v>
      </c>
      <c r="L35" t="str">
        <f t="shared" si="8"/>
        <v>usithhshrthccptdbcksthprviushsh.</v>
      </c>
      <c r="M35" s="29" t="str">
        <f t="shared" si="9"/>
        <v>.</v>
      </c>
      <c r="N35" s="29" t="str">
        <f t="shared" si="1"/>
        <v>usithhshrthccptdbcksthprviushsh.</v>
      </c>
    </row>
    <row r="38" spans="3:23" x14ac:dyDescent="0.25">
      <c r="O38" t="s">
        <v>102</v>
      </c>
    </row>
    <row r="39" spans="3:23" x14ac:dyDescent="0.25">
      <c r="D39" t="s">
        <v>31</v>
      </c>
      <c r="E39" t="s">
        <v>32</v>
      </c>
      <c r="F39" t="s">
        <v>33</v>
      </c>
      <c r="G39" t="s">
        <v>34</v>
      </c>
      <c r="H39" t="s">
        <v>35</v>
      </c>
      <c r="I39" t="s">
        <v>36</v>
      </c>
      <c r="J39" t="s">
        <v>37</v>
      </c>
      <c r="K39" t="s">
        <v>38</v>
      </c>
      <c r="L39" t="s">
        <v>39</v>
      </c>
      <c r="O39">
        <v>1</v>
      </c>
      <c r="P39">
        <v>2</v>
      </c>
      <c r="Q39">
        <v>3</v>
      </c>
      <c r="R39">
        <v>4</v>
      </c>
      <c r="S39">
        <v>5</v>
      </c>
      <c r="T39">
        <v>6</v>
      </c>
      <c r="U39">
        <v>7</v>
      </c>
      <c r="V39">
        <v>8</v>
      </c>
      <c r="W39">
        <v>9</v>
      </c>
    </row>
    <row r="40" spans="3:23" x14ac:dyDescent="0.25">
      <c r="C40" t="s">
        <v>40</v>
      </c>
      <c r="D40" s="3">
        <f>LEN($N$27)- LEN(SUBSTITUTE(N$27,$C40,""))</f>
        <v>0</v>
      </c>
      <c r="E40" s="3">
        <f>LEN($N$28)- LEN(SUBSTITUTE($N$28,$C40,""))</f>
        <v>0</v>
      </c>
      <c r="F40" s="3">
        <f>LEN($N$29)- LEN(SUBSTITUTE($N$29,$C40,""))</f>
        <v>0</v>
      </c>
      <c r="G40" s="3">
        <f>LEN($N$30)- LEN(SUBSTITUTE($N$30,$C40,""))</f>
        <v>0</v>
      </c>
      <c r="H40" s="3">
        <f>LEN($N$31)- LEN(SUBSTITUTE($N$31,$C40,""))</f>
        <v>0</v>
      </c>
      <c r="I40" s="3">
        <f>LEN($N$32)- LEN(SUBSTITUTE($N$32,$C40,""))</f>
        <v>0</v>
      </c>
      <c r="J40" s="3">
        <f>LEN($N$33)- LEN(SUBSTITUTE($N$33,$C40,""))</f>
        <v>0</v>
      </c>
      <c r="K40" s="3">
        <f>LEN($N$34)- LEN(SUBSTITUTE($N$34,$C40,""))</f>
        <v>0</v>
      </c>
      <c r="L40" s="3">
        <f>LEN($N35)- LEN(SUBSTITUTE($N35,$C40,""))</f>
        <v>0</v>
      </c>
      <c r="N40" s="30" t="s">
        <v>40</v>
      </c>
      <c r="O40">
        <f>IF(P40="-","-",IF(LOWER(P$66)=$N40,"-",SUM(D40:$F40)))</f>
        <v>0</v>
      </c>
      <c r="P40">
        <f>IF(Q40="-","-",IF(LOWER(Q$66)=$N40,"-",SUM(E40:$F40)))</f>
        <v>0</v>
      </c>
      <c r="Q40">
        <f>IF(R40="-","-",IF(LOWER(R$66)=$N40,"-",SUM(F40:$F40)))</f>
        <v>0</v>
      </c>
      <c r="R40">
        <f>IF(S40="-","-",IF(LOWER(S$66)=$N40,"-",SUM(G40:$L40)))</f>
        <v>0</v>
      </c>
      <c r="S40">
        <f>IF(T40="-","-",IF(LOWER(T$66)=$N40,"-",SUM(H40:$L40)))</f>
        <v>0</v>
      </c>
      <c r="T40">
        <f>IF(U40="-","-",IF(LOWER(U$66)=$N40,"-",SUM(I40:$L40)))</f>
        <v>0</v>
      </c>
      <c r="U40">
        <f>IF(V40="-","-",IF(LOWER(V$66)=$N40,"-",SUM(J40:$L40)))</f>
        <v>0</v>
      </c>
      <c r="V40">
        <f>IF(W40="-","-",IF(LOWER(W$66)=$N40,"-",SUM(K40:$L40)))</f>
        <v>0</v>
      </c>
      <c r="W40">
        <f>SUM($L40:L40)</f>
        <v>0</v>
      </c>
    </row>
    <row r="41" spans="3:23" x14ac:dyDescent="0.25">
      <c r="C41" t="s">
        <v>41</v>
      </c>
      <c r="D41" s="3">
        <f>LEN($N$27)- LEN(SUBSTITUTE(N$27,$C41,""))</f>
        <v>0</v>
      </c>
      <c r="E41" s="3">
        <f>LEN($N$28)- LEN(SUBSTITUTE($N$28,$C41,""))</f>
        <v>1</v>
      </c>
      <c r="F41" s="3">
        <f>LEN($N$29)- LEN(SUBSTITUTE($N$29,$C41,""))</f>
        <v>1</v>
      </c>
      <c r="G41" s="3">
        <f>LEN($N$30)- LEN(SUBSTITUTE($N$30,$C41,""))</f>
        <v>1</v>
      </c>
      <c r="H41" s="3">
        <f>LEN($N$31)- LEN(SUBSTITUTE($N$31,$C41,""))</f>
        <v>0</v>
      </c>
      <c r="I41" s="3">
        <f>LEN($N$32)- LEN(SUBSTITUTE($N$32,$C41,""))</f>
        <v>2</v>
      </c>
      <c r="J41" s="3">
        <f>LEN($N$33)- LEN(SUBSTITUTE($N$33,$C41,""))</f>
        <v>1</v>
      </c>
      <c r="K41" s="3">
        <f>LEN($N$34)- LEN(SUBSTITUTE($N$34,$C41,""))</f>
        <v>3</v>
      </c>
      <c r="L41" s="3">
        <f>LEN($N35)- LEN(SUBSTITUTE($N35,$C41,""))</f>
        <v>1</v>
      </c>
      <c r="N41" s="30" t="s">
        <v>41</v>
      </c>
      <c r="O41">
        <f>IF(P41="-","-",IF(LOWER(P$66)=$N41,"-",SUM(D41:$F41)))</f>
        <v>2</v>
      </c>
      <c r="P41">
        <f>IF(Q41="-","-",IF(LOWER(Q$66)=$N41,"-",SUM(E41:$F41)))</f>
        <v>2</v>
      </c>
      <c r="Q41">
        <f>IF(R41="-","-",IF(LOWER(R$66)=$N41,"-",SUM(F41:$F41)))</f>
        <v>1</v>
      </c>
      <c r="R41">
        <f>IF(S41="-","-",IF(LOWER(S$66)=$N41,"-",SUM(G41:$L41)))</f>
        <v>8</v>
      </c>
      <c r="S41">
        <f>IF(T41="-","-",IF(LOWER(T$66)=$N41,"-",SUM(H41:$L41)))</f>
        <v>7</v>
      </c>
      <c r="T41">
        <f>IF(U41="-","-",IF(LOWER(U$66)=$N41,"-",SUM(I41:$L41)))</f>
        <v>7</v>
      </c>
      <c r="U41">
        <f>IF(V41="-","-",IF(LOWER(V$66)=$N41,"-",SUM(J41:$L41)))</f>
        <v>5</v>
      </c>
      <c r="V41">
        <f>IF(W41="-","-",IF(LOWER(W$66)=$N41,"-",SUM(K41:$L41)))</f>
        <v>4</v>
      </c>
      <c r="W41">
        <f>SUM($L41:L41)</f>
        <v>1</v>
      </c>
    </row>
    <row r="42" spans="3:23" x14ac:dyDescent="0.25">
      <c r="C42" t="s">
        <v>42</v>
      </c>
      <c r="D42" s="3">
        <f>LEN($N$27)- LEN(SUBSTITUTE(N$27,$C42,""))</f>
        <v>0</v>
      </c>
      <c r="E42" s="3">
        <f>LEN($N$28)- LEN(SUBSTITUTE($N$28,$C42,""))</f>
        <v>2</v>
      </c>
      <c r="F42" s="3">
        <f>LEN($N$29)- LEN(SUBSTITUTE($N$29,$C42,""))</f>
        <v>5</v>
      </c>
      <c r="G42" s="3">
        <f>LEN($N$30)- LEN(SUBSTITUTE($N$30,$C42,""))</f>
        <v>3</v>
      </c>
      <c r="H42" s="3">
        <f>LEN($N$31)- LEN(SUBSTITUTE($N$31,$C42,""))</f>
        <v>0</v>
      </c>
      <c r="I42" s="3">
        <f>LEN($N$32)- LEN(SUBSTITUTE($N$32,$C42,""))</f>
        <v>2</v>
      </c>
      <c r="J42" s="3">
        <f>LEN($N$33)- LEN(SUBSTITUTE($N$33,$C42,""))</f>
        <v>4</v>
      </c>
      <c r="K42" s="3">
        <f>LEN($N$34)- LEN(SUBSTITUTE($N$34,$C42,""))</f>
        <v>7</v>
      </c>
      <c r="L42" s="3">
        <f>LEN($N35)- LEN(SUBSTITUTE($N35,$C42,""))</f>
        <v>3</v>
      </c>
      <c r="N42" s="30" t="s">
        <v>42</v>
      </c>
      <c r="O42" t="str">
        <f>IF(P42="-","-",IF(LOWER(P$66)=$N42,"-",SUM(D42:$F42)))</f>
        <v>-</v>
      </c>
      <c r="P42" t="str">
        <f>IF(Q42="-","-",IF(LOWER(Q$66)=$N42,"-",SUM(E42:$F42)))</f>
        <v>-</v>
      </c>
      <c r="Q42">
        <f>IF(R42="-","-",IF(LOWER(R$66)=$N42,"-",SUM(F42:$F42)))</f>
        <v>5</v>
      </c>
      <c r="S42" t="str">
        <f>IF(T42="-","-",IF(LOWER(T$66)=$N42,"-",SUM(H42:$L42)))</f>
        <v>-</v>
      </c>
      <c r="T42" t="str">
        <f>IF(U42="-","-",IF(LOWER(U$66)=$N42,"-",SUM(I42:$L42)))</f>
        <v>-</v>
      </c>
      <c r="U42">
        <f>IF(V42="-","-",IF(LOWER(V$66)=$N42,"-",SUM(J42:$L42)))</f>
        <v>14</v>
      </c>
      <c r="V42">
        <f>IF(W42="-","-",IF(LOWER(W$66)=$N42,"-",SUM(K42:$L42)))</f>
        <v>10</v>
      </c>
      <c r="W42">
        <f>SUM($L42:L42)</f>
        <v>3</v>
      </c>
    </row>
    <row r="43" spans="3:23" x14ac:dyDescent="0.25">
      <c r="C43" t="s">
        <v>43</v>
      </c>
      <c r="D43" s="3">
        <f>LEN($N$27)- LEN(SUBSTITUTE(N$27,$C43,""))</f>
        <v>0</v>
      </c>
      <c r="E43" s="3">
        <f>LEN($N$28)- LEN(SUBSTITUTE($N$28,$C43,""))</f>
        <v>2</v>
      </c>
      <c r="F43" s="3">
        <f>LEN($N$29)- LEN(SUBSTITUTE($N$29,$C43,""))</f>
        <v>1</v>
      </c>
      <c r="G43" s="3">
        <f>LEN($N$30)- LEN(SUBSTITUTE($N$30,$C43,""))</f>
        <v>3</v>
      </c>
      <c r="H43" s="3">
        <f>LEN($N$31)- LEN(SUBSTITUTE($N$31,$C43,""))</f>
        <v>2</v>
      </c>
      <c r="I43" s="3">
        <f>LEN($N$32)- LEN(SUBSTITUTE($N$32,$C43,""))</f>
        <v>2</v>
      </c>
      <c r="J43" s="3">
        <f>LEN($N$33)- LEN(SUBSTITUTE($N$33,$C43,""))</f>
        <v>4</v>
      </c>
      <c r="K43" s="3">
        <f>LEN($N$34)- LEN(SUBSTITUTE($N$34,$C43,""))</f>
        <v>1</v>
      </c>
      <c r="L43" s="3">
        <f>LEN($N35)- LEN(SUBSTITUTE($N35,$C43,""))</f>
        <v>1</v>
      </c>
      <c r="N43" s="30" t="s">
        <v>43</v>
      </c>
      <c r="O43" t="str">
        <f>IF(P43="-","-",IF(LOWER(P$66)=$N43,"-",SUM(D43:$F43)))</f>
        <v>-</v>
      </c>
      <c r="P43" t="str">
        <f>IF(Q43="-","-",IF(LOWER(Q$66)=$N43,"-",SUM(E43:$F43)))</f>
        <v>-</v>
      </c>
      <c r="Q43" t="str">
        <f>IF(R43="-","-",IF(LOWER(R$66)=$N43,"-",SUM(F43:$F43)))</f>
        <v>-</v>
      </c>
      <c r="R43">
        <f>IF(S43="-","-",IF(LOWER(S$66)=$N43,"-",SUM(G43:$L43)))</f>
        <v>13</v>
      </c>
      <c r="S43">
        <f>IF(T43="-","-",IF(LOWER(T$66)=$N43,"-",SUM(H43:$L43)))</f>
        <v>10</v>
      </c>
      <c r="T43">
        <f>IF(U43="-","-",IF(LOWER(U$66)=$N43,"-",SUM(I43:$L43)))</f>
        <v>8</v>
      </c>
      <c r="U43">
        <f>IF(V43="-","-",IF(LOWER(V$66)=$N43,"-",SUM(J43:$L43)))</f>
        <v>6</v>
      </c>
      <c r="V43">
        <f>IF(W43="-","-",IF(LOWER(W$66)=$N43,"-",SUM(K43:$L43)))</f>
        <v>2</v>
      </c>
      <c r="W43">
        <f>SUM($L43:L43)</f>
        <v>1</v>
      </c>
    </row>
    <row r="44" spans="3:23" x14ac:dyDescent="0.25">
      <c r="C44" t="s">
        <v>44</v>
      </c>
      <c r="D44" s="3">
        <f>LEN($N$27)- LEN(SUBSTITUTE(N$27,$C44,""))</f>
        <v>0</v>
      </c>
      <c r="E44" s="3">
        <f>LEN($N$28)- LEN(SUBSTITUTE($N$28,$C44,""))</f>
        <v>0</v>
      </c>
      <c r="F44" s="3">
        <f>LEN($N$29)- LEN(SUBSTITUTE($N$29,$C44,""))</f>
        <v>0</v>
      </c>
      <c r="G44" s="3">
        <f>LEN($N$30)- LEN(SUBSTITUTE($N$30,$C44,""))</f>
        <v>0</v>
      </c>
      <c r="H44" s="3">
        <f>LEN($N$31)- LEN(SUBSTITUTE($N$31,$C44,""))</f>
        <v>0</v>
      </c>
      <c r="I44" s="3">
        <f>LEN($N$32)- LEN(SUBSTITUTE($N$32,$C44,""))</f>
        <v>0</v>
      </c>
      <c r="J44" s="3">
        <f>LEN($N$33)- LEN(SUBSTITUTE($N$33,$C44,""))</f>
        <v>0</v>
      </c>
      <c r="K44" s="3">
        <f>LEN($N$34)- LEN(SUBSTITUTE($N$34,$C44,""))</f>
        <v>0</v>
      </c>
      <c r="L44" s="3">
        <f>LEN($N35)- LEN(SUBSTITUTE($N35,$C44,""))</f>
        <v>0</v>
      </c>
      <c r="N44" s="30" t="s">
        <v>44</v>
      </c>
      <c r="O44">
        <f>IF(P44="-","-",IF(LOWER(P$66)=$N44,"-",SUM(D44:$F44)))</f>
        <v>0</v>
      </c>
      <c r="P44">
        <f>IF(Q44="-","-",IF(LOWER(Q$66)=$N44,"-",SUM(E44:$F44)))</f>
        <v>0</v>
      </c>
      <c r="Q44">
        <f>IF(R44="-","-",IF(LOWER(R$66)=$N44,"-",SUM(F44:$F44)))</f>
        <v>0</v>
      </c>
      <c r="R44">
        <f>IF(S44="-","-",IF(LOWER(S$66)=$N44,"-",SUM(G44:$L44)))</f>
        <v>0</v>
      </c>
      <c r="S44">
        <f>IF(T44="-","-",IF(LOWER(T$66)=$N44,"-",SUM(H44:$L44)))</f>
        <v>0</v>
      </c>
      <c r="T44">
        <f>IF(U44="-","-",IF(LOWER(U$66)=$N44,"-",SUM(I44:$L44)))</f>
        <v>0</v>
      </c>
      <c r="U44">
        <f>IF(V44="-","-",IF(LOWER(V$66)=$N44,"-",SUM(J44:$L44)))</f>
        <v>0</v>
      </c>
      <c r="V44">
        <f>IF(W44="-","-",IF(LOWER(W$66)=$N44,"-",SUM(K44:$L44)))</f>
        <v>0</v>
      </c>
      <c r="W44">
        <f>SUM($L44:L44)</f>
        <v>0</v>
      </c>
    </row>
    <row r="45" spans="3:23" x14ac:dyDescent="0.25">
      <c r="C45" t="s">
        <v>45</v>
      </c>
      <c r="D45" s="3">
        <f>LEN($N$27)- LEN(SUBSTITUTE(N$27,$C45,""))</f>
        <v>0</v>
      </c>
      <c r="E45" s="3">
        <f>LEN($N$28)- LEN(SUBSTITUTE($N$28,$C45,""))</f>
        <v>0</v>
      </c>
      <c r="F45" s="3">
        <f>LEN($N$29)- LEN(SUBSTITUTE($N$29,$C45,""))</f>
        <v>0</v>
      </c>
      <c r="G45" s="3">
        <f>LEN($N$30)- LEN(SUBSTITUTE($N$30,$C45,""))</f>
        <v>0</v>
      </c>
      <c r="H45" s="3">
        <f>LEN($N$31)- LEN(SUBSTITUTE($N$31,$C45,""))</f>
        <v>0</v>
      </c>
      <c r="I45" s="3">
        <f>LEN($N$32)- LEN(SUBSTITUTE($N$32,$C45,""))</f>
        <v>0</v>
      </c>
      <c r="J45" s="3">
        <f>LEN($N$33)- LEN(SUBSTITUTE($N$33,$C45,""))</f>
        <v>0</v>
      </c>
      <c r="K45" s="3">
        <f>LEN($N$34)- LEN(SUBSTITUTE($N$34,$C45,""))</f>
        <v>0</v>
      </c>
      <c r="L45" s="3">
        <f>LEN($N35)- LEN(SUBSTITUTE($N35,$C45,""))</f>
        <v>0</v>
      </c>
      <c r="N45" s="30" t="s">
        <v>45</v>
      </c>
      <c r="O45">
        <f>IF(P45="-","-",IF(LOWER(P$66)=$N45,"-",SUM(D45:$F45)))</f>
        <v>0</v>
      </c>
      <c r="P45">
        <f>IF(Q45="-","-",IF(LOWER(Q$66)=$N45,"-",SUM(E45:$F45)))</f>
        <v>0</v>
      </c>
      <c r="Q45">
        <f>IF(R45="-","-",IF(LOWER(R$66)=$N45,"-",SUM(F45:$F45)))</f>
        <v>0</v>
      </c>
      <c r="R45">
        <f>IF(S45="-","-",IF(LOWER(S$66)=$N45,"-",SUM(G45:$L45)))</f>
        <v>0</v>
      </c>
      <c r="S45">
        <f>IF(T45="-","-",IF(LOWER(T$66)=$N45,"-",SUM(H45:$L45)))</f>
        <v>0</v>
      </c>
      <c r="T45">
        <f>IF(U45="-","-",IF(LOWER(U$66)=$N45,"-",SUM(I45:$L45)))</f>
        <v>0</v>
      </c>
      <c r="U45">
        <f>IF(V45="-","-",IF(LOWER(V$66)=$N45,"-",SUM(J45:$L45)))</f>
        <v>0</v>
      </c>
      <c r="V45">
        <f>IF(W45="-","-",IF(LOWER(W$66)=$N45,"-",SUM(K45:$L45)))</f>
        <v>0</v>
      </c>
      <c r="W45">
        <f>SUM($L45:L45)</f>
        <v>0</v>
      </c>
    </row>
    <row r="46" spans="3:23" x14ac:dyDescent="0.25">
      <c r="C46" t="s">
        <v>46</v>
      </c>
      <c r="D46" s="3">
        <f>LEN($N$27)- LEN(SUBSTITUTE(N$27,$C46,""))</f>
        <v>0</v>
      </c>
      <c r="E46" s="3">
        <f>LEN($N$28)- LEN(SUBSTITUTE($N$28,$C46,""))</f>
        <v>0</v>
      </c>
      <c r="F46" s="3">
        <f>LEN($N$29)- LEN(SUBSTITUTE($N$29,$C46,""))</f>
        <v>0</v>
      </c>
      <c r="G46" s="3">
        <f>LEN($N$30)- LEN(SUBSTITUTE($N$30,$C46,""))</f>
        <v>0</v>
      </c>
      <c r="H46" s="3">
        <f>LEN($N$31)- LEN(SUBSTITUTE($N$31,$C46,""))</f>
        <v>0</v>
      </c>
      <c r="I46" s="3">
        <f>LEN($N$32)- LEN(SUBSTITUTE($N$32,$C46,""))</f>
        <v>0</v>
      </c>
      <c r="J46" s="3">
        <f>LEN($N$33)- LEN(SUBSTITUTE($N$33,$C46,""))</f>
        <v>0</v>
      </c>
      <c r="K46" s="3">
        <f>LEN($N$34)- LEN(SUBSTITUTE($N$34,$C46,""))</f>
        <v>0</v>
      </c>
      <c r="L46" s="3">
        <f>LEN($N35)- LEN(SUBSTITUTE($N35,$C46,""))</f>
        <v>0</v>
      </c>
      <c r="N46" s="30" t="s">
        <v>46</v>
      </c>
      <c r="O46">
        <f>IF(P46="-","-",IF(LOWER(P$66)=$N46,"-",SUM(D46:$F46)))</f>
        <v>0</v>
      </c>
      <c r="P46">
        <f>IF(Q46="-","-",IF(LOWER(Q$66)=$N46,"-",SUM(E46:$F46)))</f>
        <v>0</v>
      </c>
      <c r="Q46">
        <f>IF(R46="-","-",IF(LOWER(R$66)=$N46,"-",SUM(F46:$F46)))</f>
        <v>0</v>
      </c>
      <c r="R46">
        <f>IF(S46="-","-",IF(LOWER(S$66)=$N46,"-",SUM(G46:$L46)))</f>
        <v>0</v>
      </c>
      <c r="S46">
        <f>IF(T46="-","-",IF(LOWER(T$66)=$N46,"-",SUM(H46:$L46)))</f>
        <v>0</v>
      </c>
      <c r="T46">
        <f>IF(U46="-","-",IF(LOWER(U$66)=$N46,"-",SUM(I46:$L46)))</f>
        <v>0</v>
      </c>
      <c r="U46">
        <f>IF(V46="-","-",IF(LOWER(V$66)=$N46,"-",SUM(J46:$L46)))</f>
        <v>0</v>
      </c>
      <c r="V46">
        <f>IF(W46="-","-",IF(LOWER(W$66)=$N46,"-",SUM(K46:$L46)))</f>
        <v>0</v>
      </c>
      <c r="W46">
        <f>SUM($L46:L46)</f>
        <v>0</v>
      </c>
    </row>
    <row r="47" spans="3:23" x14ac:dyDescent="0.25">
      <c r="C47" t="s">
        <v>47</v>
      </c>
      <c r="D47" s="3">
        <f>LEN($N$27)- LEN(SUBSTITUTE(N$27,$C47,""))</f>
        <v>2</v>
      </c>
      <c r="E47" s="3">
        <f>LEN($N$28)- LEN(SUBSTITUTE($N$28,$C47,""))</f>
        <v>0</v>
      </c>
      <c r="F47" s="3">
        <f>LEN($N$29)- LEN(SUBSTITUTE($N$29,$C47,""))</f>
        <v>1</v>
      </c>
      <c r="G47" s="3">
        <f>LEN($N$30)- LEN(SUBSTITUTE($N$30,$C47,""))</f>
        <v>1</v>
      </c>
      <c r="H47" s="3">
        <f>LEN($N$31)- LEN(SUBSTITUTE($N$31,$C47,""))</f>
        <v>1</v>
      </c>
      <c r="I47" s="3">
        <f>LEN($N$32)- LEN(SUBSTITUTE($N$32,$C47,""))</f>
        <v>1</v>
      </c>
      <c r="J47" s="3">
        <f>LEN($N$33)- LEN(SUBSTITUTE($N$33,$C47,""))</f>
        <v>1</v>
      </c>
      <c r="K47" s="3">
        <f>LEN($N$34)- LEN(SUBSTITUTE($N$34,$C47,""))</f>
        <v>5</v>
      </c>
      <c r="L47" s="3">
        <f>LEN($N35)- LEN(SUBSTITUTE($N35,$C47,""))</f>
        <v>7</v>
      </c>
      <c r="N47" s="30" t="s">
        <v>47</v>
      </c>
      <c r="O47" t="str">
        <f>IF(P47="-","-",IF(LOWER(P$66)=$N47,"-",SUM(D47:$F47)))</f>
        <v>-</v>
      </c>
      <c r="P47" t="str">
        <f>IF(Q47="-","-",IF(LOWER(Q$66)=$N47,"-",SUM(E47:$F47)))</f>
        <v>-</v>
      </c>
      <c r="Q47" t="str">
        <f>IF(R47="-","-",IF(LOWER(R$66)=$N47,"-",SUM(F47:$F47)))</f>
        <v>-</v>
      </c>
      <c r="R47" t="str">
        <f>IF(S47="-","-",IF(LOWER(S$66)=$N47,"-",SUM(G47:$L47)))</f>
        <v>-</v>
      </c>
      <c r="S47" t="str">
        <f>IF(T47="-","-",IF(LOWER(T$66)=$N47,"-",SUM(H47:$L47)))</f>
        <v>-</v>
      </c>
      <c r="T47" t="str">
        <f>IF(U47="-","-",IF(LOWER(U$66)=$N47,"-",SUM(I47:$L47)))</f>
        <v>-</v>
      </c>
      <c r="U47" t="str">
        <f>IF(V47="-","-",IF(LOWER(V$66)=$N47,"-",SUM(J47:$L47)))</f>
        <v>-</v>
      </c>
      <c r="V47" t="str">
        <f>IF(W47="-","-",IF(LOWER(W$66)=$N47,"-",SUM(K47:$L47)))</f>
        <v>-</v>
      </c>
      <c r="W47">
        <f>SUM($L47:L47)</f>
        <v>7</v>
      </c>
    </row>
    <row r="48" spans="3:23" x14ac:dyDescent="0.25">
      <c r="C48" t="s">
        <v>48</v>
      </c>
      <c r="D48" s="3">
        <f>LEN($N$27)- LEN(SUBSTITUTE(N$27,$C48,""))</f>
        <v>0</v>
      </c>
      <c r="E48" s="3">
        <f>LEN($N$28)- LEN(SUBSTITUTE($N$28,$C48,""))</f>
        <v>1</v>
      </c>
      <c r="F48" s="3">
        <f>LEN($N$29)- LEN(SUBSTITUTE($N$29,$C48,""))</f>
        <v>2</v>
      </c>
      <c r="G48" s="3">
        <f>LEN($N$30)- LEN(SUBSTITUTE($N$30,$C48,""))</f>
        <v>5</v>
      </c>
      <c r="H48" s="3">
        <f>LEN($N$31)- LEN(SUBSTITUTE($N$31,$C48,""))</f>
        <v>1</v>
      </c>
      <c r="I48" s="3">
        <f>LEN($N$32)- LEN(SUBSTITUTE($N$32,$C48,""))</f>
        <v>1</v>
      </c>
      <c r="J48" s="3">
        <f>LEN($N$33)- LEN(SUBSTITUTE($N$33,$C48,""))</f>
        <v>5</v>
      </c>
      <c r="K48" s="3">
        <f>LEN($N$34)- LEN(SUBSTITUTE($N$34,$C48,""))</f>
        <v>5</v>
      </c>
      <c r="L48" s="3">
        <f>LEN($N35)- LEN(SUBSTITUTE($N35,$C48,""))</f>
        <v>2</v>
      </c>
      <c r="N48" s="30" t="s">
        <v>48</v>
      </c>
      <c r="O48" t="str">
        <f>IF(P48="-","-",IF(LOWER(P$66)=$N48,"-",SUM(D48:$F48)))</f>
        <v>-</v>
      </c>
      <c r="P48" t="str">
        <f>IF(Q48="-","-",IF(LOWER(Q$66)=$N48,"-",SUM(E48:$F48)))</f>
        <v>-</v>
      </c>
      <c r="Q48" t="str">
        <f>IF(R48="-","-",IF(LOWER(R$66)=$N48,"-",SUM(F48:$F48)))</f>
        <v>-</v>
      </c>
      <c r="R48" t="str">
        <f>IF(S48="-","-",IF(LOWER(S$66)=$N48,"-",SUM(G48:$L48)))</f>
        <v>-</v>
      </c>
      <c r="S48" t="str">
        <f>IF(T48="-","-",IF(LOWER(T$66)=$N48,"-",SUM(H48:$L48)))</f>
        <v>-</v>
      </c>
      <c r="T48">
        <f>IF(U48="-","-",IF(LOWER(U$66)=$N48,"-",SUM(I48:$L48)))</f>
        <v>13</v>
      </c>
      <c r="U48">
        <f>IF(V48="-","-",IF(LOWER(V$66)=$N48,"-",SUM(J48:$L48)))</f>
        <v>12</v>
      </c>
      <c r="V48">
        <f>IF(W48="-","-",IF(LOWER(W$66)=$N48,"-",SUM(K48:$L48)))</f>
        <v>7</v>
      </c>
      <c r="W48">
        <f>SUM($L48:L48)</f>
        <v>2</v>
      </c>
    </row>
    <row r="49" spans="3:24" x14ac:dyDescent="0.25">
      <c r="C49" t="s">
        <v>49</v>
      </c>
      <c r="D49" s="3">
        <f>LEN($N$27)- LEN(SUBSTITUTE(N$27,$C49,""))</f>
        <v>0</v>
      </c>
      <c r="E49" s="3">
        <f>LEN($N$28)- LEN(SUBSTITUTE($N$28,$C49,""))</f>
        <v>0</v>
      </c>
      <c r="F49" s="3">
        <f>LEN($N$29)- LEN(SUBSTITUTE($N$29,$C49,""))</f>
        <v>0</v>
      </c>
      <c r="G49" s="3">
        <f>LEN($N$30)- LEN(SUBSTITUTE($N$30,$C49,""))</f>
        <v>0</v>
      </c>
      <c r="H49" s="3">
        <f>LEN($N$31)- LEN(SUBSTITUTE($N$31,$C49,""))</f>
        <v>0</v>
      </c>
      <c r="I49" s="3">
        <f>LEN($N$32)- LEN(SUBSTITUTE($N$32,$C49,""))</f>
        <v>0</v>
      </c>
      <c r="J49" s="3">
        <f>LEN($N$33)- LEN(SUBSTITUTE($N$33,$C49,""))</f>
        <v>0</v>
      </c>
      <c r="K49" s="3">
        <f>LEN($N$34)- LEN(SUBSTITUTE($N$34,$C49,""))</f>
        <v>0</v>
      </c>
      <c r="L49" s="3">
        <f>LEN($N35)- LEN(SUBSTITUTE($N35,$C49,""))</f>
        <v>0</v>
      </c>
      <c r="N49" s="30" t="s">
        <v>49</v>
      </c>
      <c r="O49">
        <f>IF(P49="-","-",IF(LOWER(P$66)=$N49,"-",SUM(D49:$F49)))</f>
        <v>0</v>
      </c>
      <c r="P49">
        <f>IF(Q49="-","-",IF(LOWER(Q$66)=$N49,"-",SUM(E49:$F49)))</f>
        <v>0</v>
      </c>
      <c r="Q49">
        <f>IF(R49="-","-",IF(LOWER(R$66)=$N49,"-",SUM(F49:$F49)))</f>
        <v>0</v>
      </c>
      <c r="R49">
        <f>IF(S49="-","-",IF(LOWER(S$66)=$N49,"-",SUM(G49:$L49)))</f>
        <v>0</v>
      </c>
      <c r="S49">
        <f>IF(T49="-","-",IF(LOWER(T$66)=$N49,"-",SUM(H49:$L49)))</f>
        <v>0</v>
      </c>
      <c r="T49">
        <f>IF(U49="-","-",IF(LOWER(U$66)=$N49,"-",SUM(I49:$L49)))</f>
        <v>0</v>
      </c>
      <c r="U49">
        <f>IF(V49="-","-",IF(LOWER(V$66)=$N49,"-",SUM(J49:$L49)))</f>
        <v>0</v>
      </c>
      <c r="V49">
        <f>IF(W49="-","-",IF(LOWER(W$66)=$N49,"-",SUM(K49:$L49)))</f>
        <v>0</v>
      </c>
      <c r="W49">
        <f>SUM($L49:L49)</f>
        <v>0</v>
      </c>
    </row>
    <row r="50" spans="3:24" x14ac:dyDescent="0.25">
      <c r="C50" t="s">
        <v>50</v>
      </c>
      <c r="D50" s="3">
        <f>LEN($N$27)- LEN(SUBSTITUTE(N$27,$C50,""))</f>
        <v>1</v>
      </c>
      <c r="E50" s="3">
        <f>LEN($N$28)- LEN(SUBSTITUTE($N$28,$C50,""))</f>
        <v>0</v>
      </c>
      <c r="F50" s="3">
        <f>LEN($N$29)- LEN(SUBSTITUTE($N$29,$C50,""))</f>
        <v>1</v>
      </c>
      <c r="G50" s="3">
        <f>LEN($N$30)- LEN(SUBSTITUTE($N$30,$C50,""))</f>
        <v>3</v>
      </c>
      <c r="H50" s="3">
        <f>LEN($N$31)- LEN(SUBSTITUTE($N$31,$C50,""))</f>
        <v>1</v>
      </c>
      <c r="I50" s="3">
        <f>LEN($N$32)- LEN(SUBSTITUTE($N$32,$C50,""))</f>
        <v>1</v>
      </c>
      <c r="J50" s="3">
        <f>LEN($N$33)- LEN(SUBSTITUTE($N$33,$C50,""))</f>
        <v>1</v>
      </c>
      <c r="K50" s="3">
        <f>LEN($N$34)- LEN(SUBSTITUTE($N$34,$C50,""))</f>
        <v>3</v>
      </c>
      <c r="L50" s="3">
        <f>LEN($N35)- LEN(SUBSTITUTE($N35,$C50,""))</f>
        <v>1</v>
      </c>
      <c r="N50" s="30" t="s">
        <v>50</v>
      </c>
      <c r="O50">
        <f>IF(P50="-","-",IF(LOWER(P$66)=$N50,"-",SUM(D50:$F50)))</f>
        <v>2</v>
      </c>
      <c r="P50">
        <f>IF(Q50="-","-",IF(LOWER(Q$66)=$N50,"-",SUM(E50:$F50)))</f>
        <v>1</v>
      </c>
      <c r="Q50">
        <f>IF(R50="-","-",IF(LOWER(R$66)=$N50,"-",SUM(F50:$F50)))</f>
        <v>1</v>
      </c>
      <c r="R50">
        <f>IF(S50="-","-",IF(LOWER(S$66)=$N50,"-",SUM(G50:$L50)))</f>
        <v>10</v>
      </c>
      <c r="S50">
        <f>IF(T50="-","-",IF(LOWER(T$66)=$N50,"-",SUM(H50:$L50)))</f>
        <v>7</v>
      </c>
      <c r="T50">
        <f>IF(U50="-","-",IF(LOWER(U$66)=$N50,"-",SUM(I50:$L50)))</f>
        <v>6</v>
      </c>
      <c r="U50">
        <f>IF(V50="-","-",IF(LOWER(V$66)=$N50,"-",SUM(J50:$L50)))</f>
        <v>5</v>
      </c>
      <c r="V50">
        <f>IF(W50="-","-",IF(LOWER(W$66)=$N50,"-",SUM(K50:$L50)))</f>
        <v>4</v>
      </c>
      <c r="W50">
        <f>SUM($L50:L50)</f>
        <v>1</v>
      </c>
    </row>
    <row r="51" spans="3:24" x14ac:dyDescent="0.25">
      <c r="C51" t="s">
        <v>51</v>
      </c>
      <c r="D51" s="3">
        <f>LEN($N$27)- LEN(SUBSTITUTE(N$27,$C51,""))</f>
        <v>0</v>
      </c>
      <c r="E51" s="3">
        <f>LEN($N$28)- LEN(SUBSTITUTE($N$28,$C51,""))</f>
        <v>0</v>
      </c>
      <c r="F51" s="3">
        <f>LEN($N$29)- LEN(SUBSTITUTE($N$29,$C51,""))</f>
        <v>0</v>
      </c>
      <c r="G51" s="3">
        <f>LEN($N$30)- LEN(SUBSTITUTE($N$30,$C51,""))</f>
        <v>0</v>
      </c>
      <c r="H51" s="3">
        <f>LEN($N$31)- LEN(SUBSTITUTE($N$31,$C51,""))</f>
        <v>0</v>
      </c>
      <c r="I51" s="3">
        <f>LEN($N$32)- LEN(SUBSTITUTE($N$32,$C51,""))</f>
        <v>0</v>
      </c>
      <c r="J51" s="3">
        <f>LEN($N$33)- LEN(SUBSTITUTE($N$33,$C51,""))</f>
        <v>0</v>
      </c>
      <c r="K51" s="3">
        <f>LEN($N$34)- LEN(SUBSTITUTE($N$34,$C51,""))</f>
        <v>0</v>
      </c>
      <c r="L51" s="3">
        <f>LEN($N35)- LEN(SUBSTITUTE($N35,$C51,""))</f>
        <v>0</v>
      </c>
      <c r="N51" s="30" t="s">
        <v>51</v>
      </c>
      <c r="O51">
        <f>IF(P51="-","-",IF(LOWER(P$66)=$N51,"-",SUM(D51:$F51)))</f>
        <v>0</v>
      </c>
      <c r="P51">
        <f>IF(Q51="-","-",IF(LOWER(Q$66)=$N51,"-",SUM(E51:$F51)))</f>
        <v>0</v>
      </c>
      <c r="Q51">
        <f>IF(R51="-","-",IF(LOWER(R$66)=$N51,"-",SUM(F51:$F51)))</f>
        <v>0</v>
      </c>
      <c r="R51">
        <f>IF(S51="-","-",IF(LOWER(S$66)=$N51,"-",SUM(G51:$L51)))</f>
        <v>0</v>
      </c>
      <c r="S51">
        <f>IF(T51="-","-",IF(LOWER(T$66)=$N51,"-",SUM(H51:$L51)))</f>
        <v>0</v>
      </c>
      <c r="T51">
        <f>IF(U51="-","-",IF(LOWER(U$66)=$N51,"-",SUM(I51:$L51)))</f>
        <v>0</v>
      </c>
      <c r="U51">
        <f>IF(V51="-","-",IF(LOWER(V$66)=$N51,"-",SUM(J51:$L51)))</f>
        <v>0</v>
      </c>
      <c r="V51">
        <f>IF(W51="-","-",IF(LOWER(W$66)=$N51,"-",SUM(K51:$L51)))</f>
        <v>0</v>
      </c>
      <c r="W51">
        <f>SUM($L51:L51)</f>
        <v>0</v>
      </c>
    </row>
    <row r="52" spans="3:24" x14ac:dyDescent="0.25">
      <c r="C52" t="s">
        <v>52</v>
      </c>
      <c r="D52" s="3">
        <f>LEN($N$27)- LEN(SUBSTITUTE(N$27,$C52,""))</f>
        <v>0</v>
      </c>
      <c r="E52" s="3">
        <f>LEN($N$28)- LEN(SUBSTITUTE($N$28,$C52,""))</f>
        <v>0</v>
      </c>
      <c r="F52" s="3">
        <f>LEN($N$29)- LEN(SUBSTITUTE($N$29,$C52,""))</f>
        <v>0</v>
      </c>
      <c r="G52" s="3">
        <f>LEN($N$30)- LEN(SUBSTITUTE($N$30,$C52,""))</f>
        <v>0</v>
      </c>
      <c r="H52" s="3">
        <f>LEN($N$31)- LEN(SUBSTITUTE($N$31,$C52,""))</f>
        <v>0</v>
      </c>
      <c r="I52" s="3">
        <f>LEN($N$32)- LEN(SUBSTITUTE($N$32,$C52,""))</f>
        <v>0</v>
      </c>
      <c r="J52" s="3">
        <f>LEN($N$33)- LEN(SUBSTITUTE($N$33,$C52,""))</f>
        <v>0</v>
      </c>
      <c r="K52" s="3">
        <f>LEN($N$34)- LEN(SUBSTITUTE($N$34,$C52,""))</f>
        <v>0</v>
      </c>
      <c r="L52" s="3">
        <f>LEN($N35)- LEN(SUBSTITUTE($N35,$C52,""))</f>
        <v>0</v>
      </c>
      <c r="N52" s="30" t="s">
        <v>52</v>
      </c>
      <c r="O52">
        <f>IF(P52="-","-",IF(LOWER(P$66)=$N52,"-",SUM(D52:$F52)))</f>
        <v>0</v>
      </c>
      <c r="P52">
        <f>IF(Q52="-","-",IF(LOWER(Q$66)=$N52,"-",SUM(E52:$F52)))</f>
        <v>0</v>
      </c>
      <c r="Q52">
        <f>IF(R52="-","-",IF(LOWER(R$66)=$N52,"-",SUM(F52:$F52)))</f>
        <v>0</v>
      </c>
      <c r="R52">
        <f>IF(S52="-","-",IF(LOWER(S$66)=$N52,"-",SUM(G52:$L52)))</f>
        <v>0</v>
      </c>
      <c r="S52">
        <f>IF(T52="-","-",IF(LOWER(T$66)=$N52,"-",SUM(H52:$L52)))</f>
        <v>0</v>
      </c>
      <c r="T52">
        <f>IF(U52="-","-",IF(LOWER(U$66)=$N52,"-",SUM(I52:$L52)))</f>
        <v>0</v>
      </c>
      <c r="U52">
        <f>IF(V52="-","-",IF(LOWER(V$66)=$N52,"-",SUM(J52:$L52)))</f>
        <v>0</v>
      </c>
      <c r="V52">
        <f>IF(W52="-","-",IF(LOWER(W$66)=$N52,"-",SUM(K52:$L52)))</f>
        <v>0</v>
      </c>
      <c r="W52">
        <f>SUM($L52:L52)</f>
        <v>0</v>
      </c>
    </row>
    <row r="53" spans="3:24" x14ac:dyDescent="0.25">
      <c r="C53" t="s">
        <v>53</v>
      </c>
      <c r="D53" s="3">
        <f>LEN($N$27)- LEN(SUBSTITUTE(N$27,$C53,""))</f>
        <v>0</v>
      </c>
      <c r="E53" s="3">
        <f>LEN($N$28)- LEN(SUBSTITUTE($N$28,$C53,""))</f>
        <v>0</v>
      </c>
      <c r="F53" s="3">
        <f>LEN($N$29)- LEN(SUBSTITUTE($N$29,$C53,""))</f>
        <v>0</v>
      </c>
      <c r="G53" s="3">
        <f>LEN($N$30)- LEN(SUBSTITUTE($N$30,$C53,""))</f>
        <v>0</v>
      </c>
      <c r="H53" s="3">
        <f>LEN($N$31)- LEN(SUBSTITUTE($N$31,$C53,""))</f>
        <v>0</v>
      </c>
      <c r="I53" s="3">
        <f>LEN($N$32)- LEN(SUBSTITUTE($N$32,$C53,""))</f>
        <v>0</v>
      </c>
      <c r="J53" s="3">
        <f>LEN($N$33)- LEN(SUBSTITUTE($N$33,$C53,""))</f>
        <v>0</v>
      </c>
      <c r="K53" s="3">
        <f>LEN($N$34)- LEN(SUBSTITUTE($N$34,$C53,""))</f>
        <v>0</v>
      </c>
      <c r="L53" s="3">
        <f>LEN($N35)- LEN(SUBSTITUTE($N35,$C53,""))</f>
        <v>0</v>
      </c>
      <c r="N53" s="30" t="s">
        <v>53</v>
      </c>
      <c r="O53">
        <f>IF(P53="-","-",IF(LOWER(P$66)=$N53,"-",SUM(D53:$F53)))</f>
        <v>0</v>
      </c>
      <c r="P53">
        <f>IF(Q53="-","-",IF(LOWER(Q$66)=$N53,"-",SUM(E53:$F53)))</f>
        <v>0</v>
      </c>
      <c r="Q53">
        <f>IF(R53="-","-",IF(LOWER(R$66)=$N53,"-",SUM(F53:$F53)))</f>
        <v>0</v>
      </c>
      <c r="R53">
        <f>IF(S53="-","-",IF(LOWER(S$66)=$N53,"-",SUM(G53:$L53)))</f>
        <v>0</v>
      </c>
      <c r="S53">
        <f>IF(T53="-","-",IF(LOWER(T$66)=$N53,"-",SUM(H53:$L53)))</f>
        <v>0</v>
      </c>
      <c r="T53">
        <f>IF(U53="-","-",IF(LOWER(U$66)=$N53,"-",SUM(I53:$L53)))</f>
        <v>0</v>
      </c>
      <c r="U53">
        <f>IF(V53="-","-",IF(LOWER(V$66)=$N53,"-",SUM(J53:$L53)))</f>
        <v>0</v>
      </c>
      <c r="V53">
        <f>IF(W53="-","-",IF(LOWER(W$66)=$N53,"-",SUM(K53:$L53)))</f>
        <v>0</v>
      </c>
      <c r="W53">
        <f>SUM($L53:L53)</f>
        <v>0</v>
      </c>
    </row>
    <row r="54" spans="3:24" x14ac:dyDescent="0.25">
      <c r="C54" t="s">
        <v>54</v>
      </c>
      <c r="D54" s="3">
        <f>LEN($N$27)- LEN(SUBSTITUTE(N$27,$C54,""))</f>
        <v>0</v>
      </c>
      <c r="E54" s="3">
        <f>LEN($N$28)- LEN(SUBSTITUTE($N$28,$C54,""))</f>
        <v>0</v>
      </c>
      <c r="F54" s="3">
        <f>LEN($N$29)- LEN(SUBSTITUTE($N$29,$C54,""))</f>
        <v>0</v>
      </c>
      <c r="G54" s="3">
        <f>LEN($N$30)- LEN(SUBSTITUTE($N$30,$C54,""))</f>
        <v>0</v>
      </c>
      <c r="H54" s="3">
        <f>LEN($N$31)- LEN(SUBSTITUTE($N$31,$C54,""))</f>
        <v>0</v>
      </c>
      <c r="I54" s="3">
        <f>LEN($N$32)- LEN(SUBSTITUTE($N$32,$C54,""))</f>
        <v>0</v>
      </c>
      <c r="J54" s="3">
        <f>LEN($N$33)- LEN(SUBSTITUTE($N$33,$C54,""))</f>
        <v>0</v>
      </c>
      <c r="K54" s="3">
        <f>LEN($N$34)- LEN(SUBSTITUTE($N$34,$C54,""))</f>
        <v>0</v>
      </c>
      <c r="L54" s="3">
        <f>LEN($N35)- LEN(SUBSTITUTE($N35,$C54,""))</f>
        <v>0</v>
      </c>
      <c r="N54" s="30" t="s">
        <v>54</v>
      </c>
      <c r="O54">
        <f>IF(P54="-","-",IF(LOWER(P$66)=$N54,"-",SUM(D54:$F54)))</f>
        <v>0</v>
      </c>
      <c r="P54">
        <f>IF(Q54="-","-",IF(LOWER(Q$66)=$N54,"-",SUM(E54:$F54)))</f>
        <v>0</v>
      </c>
      <c r="Q54">
        <f>IF(R54="-","-",IF(LOWER(R$66)=$N54,"-",SUM(F54:$F54)))</f>
        <v>0</v>
      </c>
      <c r="R54">
        <f>IF(S54="-","-",IF(LOWER(S$66)=$N54,"-",SUM(G54:$L54)))</f>
        <v>0</v>
      </c>
      <c r="S54">
        <f>IF(T54="-","-",IF(LOWER(T$66)=$N54,"-",SUM(H54:$L54)))</f>
        <v>0</v>
      </c>
      <c r="T54">
        <f>IF(U54="-","-",IF(LOWER(U$66)=$N54,"-",SUM(I54:$L54)))</f>
        <v>0</v>
      </c>
      <c r="U54">
        <f>IF(V54="-","-",IF(LOWER(V$66)=$N54,"-",SUM(J54:$L54)))</f>
        <v>0</v>
      </c>
      <c r="V54">
        <f>IF(W54="-","-",IF(LOWER(W$66)=$N54,"-",SUM(K54:$L54)))</f>
        <v>0</v>
      </c>
      <c r="W54">
        <f>SUM($L54:L54)</f>
        <v>0</v>
      </c>
    </row>
    <row r="55" spans="3:24" x14ac:dyDescent="0.25">
      <c r="C55" t="s">
        <v>55</v>
      </c>
      <c r="D55" s="3">
        <f>LEN($N$27)- LEN(SUBSTITUTE(N$27,$C55,""))</f>
        <v>1</v>
      </c>
      <c r="E55" s="3">
        <f>LEN($N$28)- LEN(SUBSTITUTE($N$28,$C55,""))</f>
        <v>0</v>
      </c>
      <c r="F55" s="3">
        <f>LEN($N$29)- LEN(SUBSTITUTE($N$29,$C55,""))</f>
        <v>0</v>
      </c>
      <c r="G55" s="3">
        <f>LEN($N$30)- LEN(SUBSTITUTE($N$30,$C55,""))</f>
        <v>1</v>
      </c>
      <c r="H55" s="3">
        <f>LEN($N$31)- LEN(SUBSTITUTE($N$31,$C55,""))</f>
        <v>1</v>
      </c>
      <c r="I55" s="3">
        <f>LEN($N$32)- LEN(SUBSTITUTE($N$32,$C55,""))</f>
        <v>0</v>
      </c>
      <c r="J55" s="3">
        <f>LEN($N$33)- LEN(SUBSTITUTE($N$33,$C55,""))</f>
        <v>2</v>
      </c>
      <c r="K55" s="3">
        <f>LEN($N$34)- LEN(SUBSTITUTE($N$34,$C55,""))</f>
        <v>2</v>
      </c>
      <c r="L55" s="3">
        <f>LEN($N35)- LEN(SUBSTITUTE($N35,$C55,""))</f>
        <v>2</v>
      </c>
      <c r="N55" s="30" t="s">
        <v>55</v>
      </c>
      <c r="O55">
        <f>IF(P55="-","-",IF(LOWER(P$66)=$N55,"-",SUM(D55:$F55)))</f>
        <v>1</v>
      </c>
      <c r="P55">
        <f>IF(Q55="-","-",IF(LOWER(Q$66)=$N55,"-",SUM(E55:$F55)))</f>
        <v>0</v>
      </c>
      <c r="Q55">
        <f>IF(R55="-","-",IF(LOWER(R$66)=$N55,"-",SUM(F55:$F55)))</f>
        <v>0</v>
      </c>
      <c r="R55">
        <f>IF(S55="-","-",IF(LOWER(S$66)=$N55,"-",SUM(G55:$L55)))</f>
        <v>8</v>
      </c>
      <c r="S55">
        <f>IF(T55="-","-",IF(LOWER(T$66)=$N55,"-",SUM(H55:$L55)))</f>
        <v>7</v>
      </c>
      <c r="T55">
        <f>IF(U55="-","-",IF(LOWER(U$66)=$N55,"-",SUM(I55:$L55)))</f>
        <v>6</v>
      </c>
      <c r="U55">
        <f>IF(V55="-","-",IF(LOWER(V$66)=$N55,"-",SUM(J55:$L55)))</f>
        <v>6</v>
      </c>
      <c r="V55">
        <f>IF(W55="-","-",IF(LOWER(W$66)=$N55,"-",SUM(K55:$L55)))</f>
        <v>4</v>
      </c>
      <c r="W55">
        <f>SUM($L55:L55)</f>
        <v>2</v>
      </c>
    </row>
    <row r="56" spans="3:24" x14ac:dyDescent="0.25">
      <c r="C56" t="s">
        <v>56</v>
      </c>
      <c r="D56" s="3">
        <f>LEN($N$27)- LEN(SUBSTITUTE(N$27,$C56,""))</f>
        <v>0</v>
      </c>
      <c r="E56" s="3">
        <f>LEN($N$28)- LEN(SUBSTITUTE($N$28,$C56,""))</f>
        <v>0</v>
      </c>
      <c r="F56" s="3">
        <f>LEN($N$29)- LEN(SUBSTITUTE($N$29,$C56,""))</f>
        <v>0</v>
      </c>
      <c r="G56" s="3">
        <f>LEN($N$30)- LEN(SUBSTITUTE($N$30,$C56,""))</f>
        <v>0</v>
      </c>
      <c r="H56" s="3">
        <f>LEN($N$31)- LEN(SUBSTITUTE($N$31,$C56,""))</f>
        <v>0</v>
      </c>
      <c r="I56" s="3">
        <f>LEN($N$32)- LEN(SUBSTITUTE($N$32,$C56,""))</f>
        <v>0</v>
      </c>
      <c r="J56" s="3">
        <f>LEN($N$33)- LEN(SUBSTITUTE($N$33,$C56,""))</f>
        <v>0</v>
      </c>
      <c r="K56" s="3">
        <f>LEN($N$34)- LEN(SUBSTITUTE($N$34,$C56,""))</f>
        <v>0</v>
      </c>
      <c r="L56" s="3">
        <f>LEN($N35)- LEN(SUBSTITUTE($N35,$C56,""))</f>
        <v>0</v>
      </c>
      <c r="N56" s="30" t="s">
        <v>56</v>
      </c>
      <c r="O56">
        <f>IF(P56="-","-",IF(LOWER(P$66)=$N56,"-",SUM(D56:$F56)))</f>
        <v>0</v>
      </c>
      <c r="P56">
        <f>IF(Q56="-","-",IF(LOWER(Q$66)=$N56,"-",SUM(E56:$F56)))</f>
        <v>0</v>
      </c>
      <c r="Q56">
        <f>IF(R56="-","-",IF(LOWER(R$66)=$N56,"-",SUM(F56:$F56)))</f>
        <v>0</v>
      </c>
      <c r="R56">
        <f>IF(S56="-","-",IF(LOWER(S$66)=$N56,"-",SUM(G56:$L56)))</f>
        <v>0</v>
      </c>
      <c r="S56">
        <f>IF(T56="-","-",IF(LOWER(T$66)=$N56,"-",SUM(H56:$L56)))</f>
        <v>0</v>
      </c>
      <c r="T56">
        <f>IF(U56="-","-",IF(LOWER(U$66)=$N56,"-",SUM(I56:$L56)))</f>
        <v>0</v>
      </c>
      <c r="U56">
        <f>IF(V56="-","-",IF(LOWER(V$66)=$N56,"-",SUM(J56:$L56)))</f>
        <v>0</v>
      </c>
      <c r="V56">
        <f>IF(W56="-","-",IF(LOWER(W$66)=$N56,"-",SUM(K56:$L56)))</f>
        <v>0</v>
      </c>
      <c r="W56">
        <f>SUM($L56:L56)</f>
        <v>0</v>
      </c>
    </row>
    <row r="57" spans="3:24" x14ac:dyDescent="0.25">
      <c r="C57" t="s">
        <v>57</v>
      </c>
      <c r="D57" s="3">
        <f>LEN($N$27)- LEN(SUBSTITUTE(N$27,$C57,""))</f>
        <v>4</v>
      </c>
      <c r="E57" s="3">
        <f>LEN($N$28)- LEN(SUBSTITUTE($N$28,$C57,""))</f>
        <v>3</v>
      </c>
      <c r="F57" s="3">
        <f>LEN($N$29)- LEN(SUBSTITUTE($N$29,$C57,""))</f>
        <v>1</v>
      </c>
      <c r="G57" s="3">
        <f>LEN($N$30)- LEN(SUBSTITUTE($N$30,$C57,""))</f>
        <v>10</v>
      </c>
      <c r="H57" s="3">
        <f>LEN($N$31)- LEN(SUBSTITUTE($N$31,$C57,""))</f>
        <v>5</v>
      </c>
      <c r="I57" s="3">
        <f>LEN($N$32)- LEN(SUBSTITUTE($N$32,$C57,""))</f>
        <v>1</v>
      </c>
      <c r="J57" s="3">
        <f>LEN($N$33)- LEN(SUBSTITUTE($N$33,$C57,""))</f>
        <v>4</v>
      </c>
      <c r="K57" s="3">
        <f>LEN($N$34)- LEN(SUBSTITUTE($N$34,$C57,""))</f>
        <v>5</v>
      </c>
      <c r="L57" s="3">
        <f>LEN($N35)- LEN(SUBSTITUTE($N35,$C57,""))</f>
        <v>2</v>
      </c>
      <c r="N57" s="30" t="s">
        <v>57</v>
      </c>
      <c r="O57" t="str">
        <f>IF(P57="-","-",IF(LOWER(P$66)=$N57,"-",SUM(D57:$F57)))</f>
        <v>-</v>
      </c>
      <c r="P57" t="str">
        <f>IF(Q57="-","-",IF(LOWER(Q$66)=$N57,"-",SUM(E57:$F57)))</f>
        <v>-</v>
      </c>
      <c r="Q57" t="str">
        <f>IF(R57="-","-",IF(LOWER(R$66)=$N57,"-",SUM(F57:$F57)))</f>
        <v>-</v>
      </c>
      <c r="R57" t="str">
        <f>IF(S57="-","-",IF(LOWER(S$66)=$N57,"-",SUM(G57:$L57)))</f>
        <v>-</v>
      </c>
      <c r="S57">
        <f>IF(T57="-","-",IF(LOWER(T$66)=$N57,"-",SUM(H57:$L57)))</f>
        <v>17</v>
      </c>
      <c r="T57">
        <f>IF(U57="-","-",IF(LOWER(U$66)=$N57,"-",SUM(I57:$L57)))</f>
        <v>12</v>
      </c>
      <c r="U57">
        <f>IF(V57="-","-",IF(LOWER(V$66)=$N57,"-",SUM(J57:$L57)))</f>
        <v>11</v>
      </c>
      <c r="V57">
        <f>IF(W57="-","-",IF(LOWER(W$66)=$N57,"-",SUM(K57:$L57)))</f>
        <v>7</v>
      </c>
      <c r="W57">
        <f>SUM($L57:L57)</f>
        <v>2</v>
      </c>
    </row>
    <row r="58" spans="3:24" x14ac:dyDescent="0.25">
      <c r="C58" t="s">
        <v>58</v>
      </c>
      <c r="D58" s="3">
        <f>LEN($N$27)- LEN(SUBSTITUTE(N$27,$C58,""))</f>
        <v>4</v>
      </c>
      <c r="E58" s="3">
        <f>LEN($N$28)- LEN(SUBSTITUTE($N$28,$C58,""))</f>
        <v>4</v>
      </c>
      <c r="F58" s="3">
        <f>LEN($N$29)- LEN(SUBSTITUTE($N$29,$C58,""))</f>
        <v>3</v>
      </c>
      <c r="G58" s="3">
        <f>LEN($N$30)- LEN(SUBSTITUTE($N$30,$C58,""))</f>
        <v>2</v>
      </c>
      <c r="H58" s="3">
        <f>LEN($N$31)- LEN(SUBSTITUTE($N$31,$C58,""))</f>
        <v>1</v>
      </c>
      <c r="I58" s="3">
        <f>LEN($N$32)- LEN(SUBSTITUTE($N$32,$C58,""))</f>
        <v>3</v>
      </c>
      <c r="J58" s="3">
        <f>LEN($N$33)- LEN(SUBSTITUTE($N$33,$C58,""))</f>
        <v>4</v>
      </c>
      <c r="K58" s="3">
        <f>LEN($N$34)- LEN(SUBSTITUTE($N$34,$C58,""))</f>
        <v>3</v>
      </c>
      <c r="L58" s="3">
        <f>LEN($N35)- LEN(SUBSTITUTE($N35,$C58,""))</f>
        <v>5</v>
      </c>
      <c r="N58" s="30" t="s">
        <v>58</v>
      </c>
      <c r="O58" t="str">
        <f>IF(P58="-","-",IF(LOWER(P$66)=$N58,"-",SUM(D58:$F58)))</f>
        <v>-</v>
      </c>
      <c r="P58">
        <f>IF(Q58="-","-",IF(LOWER(Q$66)=$N58,"-",SUM(E58:$F58)))</f>
        <v>7</v>
      </c>
      <c r="Q58">
        <f>IF(R58="-","-",IF(LOWER(R$66)=$N58,"-",SUM(F58:$F58)))</f>
        <v>3</v>
      </c>
      <c r="S58" t="str">
        <f>IF(T58="-","-",IF(LOWER(T$66)=$N58,"-",SUM(H58:$L58)))</f>
        <v>-</v>
      </c>
      <c r="T58" t="str">
        <f>IF(U58="-","-",IF(LOWER(U$66)=$N58,"-",SUM(I58:$L58)))</f>
        <v>-</v>
      </c>
      <c r="U58" t="str">
        <f>IF(V58="-","-",IF(LOWER(V$66)=$N58,"-",SUM(J58:$L58)))</f>
        <v>-</v>
      </c>
      <c r="V58" t="str">
        <f>IF(W58="-","-",IF(LOWER(W$66)=$N58,"-",SUM(K58:$L58)))</f>
        <v>-</v>
      </c>
      <c r="W58" t="s">
        <v>83</v>
      </c>
      <c r="X58" t="s">
        <v>107</v>
      </c>
    </row>
    <row r="59" spans="3:24" x14ac:dyDescent="0.25">
      <c r="C59" t="s">
        <v>59</v>
      </c>
      <c r="D59" s="3">
        <f>LEN($N$27)- LEN(SUBSTITUTE(N$27,$C59,""))</f>
        <v>5</v>
      </c>
      <c r="E59" s="3">
        <f>LEN($N$28)- LEN(SUBSTITUTE($N$28,$C59,""))</f>
        <v>4</v>
      </c>
      <c r="F59" s="3">
        <f>LEN($N$29)- LEN(SUBSTITUTE($N$29,$C59,""))</f>
        <v>4</v>
      </c>
      <c r="G59" s="3">
        <f>LEN($N$30)- LEN(SUBSTITUTE($N$30,$C59,""))</f>
        <v>2</v>
      </c>
      <c r="H59" s="3">
        <f>LEN($N$31)- LEN(SUBSTITUTE($N$31,$C59,""))</f>
        <v>0</v>
      </c>
      <c r="I59" s="3">
        <f>LEN($N$32)- LEN(SUBSTITUTE($N$32,$C59,""))</f>
        <v>4</v>
      </c>
      <c r="J59" s="3">
        <f>LEN($N$33)- LEN(SUBSTITUTE($N$33,$C59,""))</f>
        <v>7</v>
      </c>
      <c r="K59" s="3">
        <f>LEN($N$34)- LEN(SUBSTITUTE($N$34,$C59,""))</f>
        <v>7</v>
      </c>
      <c r="L59" s="3">
        <f>LEN($N35)- LEN(SUBSTITUTE($N35,$C59,""))</f>
        <v>4</v>
      </c>
      <c r="N59" s="30" t="s">
        <v>59</v>
      </c>
      <c r="O59" t="str">
        <f>IF(P59="-","-",IF(LOWER(P$66)=$N59,"-",SUM(D59:$F59)))</f>
        <v>-</v>
      </c>
      <c r="P59" t="str">
        <f>IF(Q59="-","-",IF(LOWER(Q$66)=$N59,"-",SUM(E59:$F59)))</f>
        <v>-</v>
      </c>
      <c r="Q59" t="str">
        <f>IF(R59="-","-",IF(LOWER(R$66)=$N59,"-",SUM(F59:$F59)))</f>
        <v>-</v>
      </c>
      <c r="R59" t="str">
        <f>IF(S59="-","-",IF(LOWER(S$66)=$N59,"-",SUM(G59:$L59)))</f>
        <v>-</v>
      </c>
      <c r="S59" t="str">
        <f>IF(T59="-","-",IF(LOWER(T$66)=$N59,"-",SUM(H59:$L59)))</f>
        <v>-</v>
      </c>
      <c r="T59" t="str">
        <f>IF(U59="-","-",IF(LOWER(U$66)=$N59,"-",SUM(I59:$L59)))</f>
        <v>-</v>
      </c>
      <c r="U59" t="str">
        <f>IF(V59="-","-",IF(LOWER(V$66)=$N59,"-",SUM(J59:$L59)))</f>
        <v>-</v>
      </c>
      <c r="V59">
        <f>IF(W59="-","-",IF(LOWER(W$66)=$N59,"-",SUM(K59:$L59)))</f>
        <v>11</v>
      </c>
      <c r="W59">
        <f>SUM($L59:L59)</f>
        <v>4</v>
      </c>
    </row>
    <row r="60" spans="3:24" x14ac:dyDescent="0.25">
      <c r="C60" t="s">
        <v>60</v>
      </c>
      <c r="D60" s="3">
        <f>LEN($N$27)- LEN(SUBSTITUTE(N$27,$C60,""))</f>
        <v>1</v>
      </c>
      <c r="E60" s="3">
        <f>LEN($N$28)- LEN(SUBSTITUTE($N$28,$C60,""))</f>
        <v>0</v>
      </c>
      <c r="F60" s="3">
        <f>LEN($N$29)- LEN(SUBSTITUTE($N$29,$C60,""))</f>
        <v>0</v>
      </c>
      <c r="G60" s="3">
        <f>LEN($N$30)- LEN(SUBSTITUTE($N$30,$C60,""))</f>
        <v>1</v>
      </c>
      <c r="H60" s="3">
        <f>LEN($N$31)- LEN(SUBSTITUTE($N$31,$C60,""))</f>
        <v>0</v>
      </c>
      <c r="I60" s="3">
        <f>LEN($N$32)- LEN(SUBSTITUTE($N$32,$C60,""))</f>
        <v>0</v>
      </c>
      <c r="J60" s="3">
        <f>LEN($N$33)- LEN(SUBSTITUTE($N$33,$C60,""))</f>
        <v>0</v>
      </c>
      <c r="K60" s="3">
        <f>LEN($N$34)- LEN(SUBSTITUTE($N$34,$C60,""))</f>
        <v>0</v>
      </c>
      <c r="L60" s="3">
        <f>LEN($N35)- LEN(SUBSTITUTE($N35,$C60,""))</f>
        <v>2</v>
      </c>
      <c r="N60" s="30" t="s">
        <v>60</v>
      </c>
      <c r="O60">
        <f>IF(P60="-","-",IF(LOWER(P$66)=$N60,"-",SUM(D60:$F60)))</f>
        <v>1</v>
      </c>
      <c r="P60">
        <f>IF(Q60="-","-",IF(LOWER(Q$66)=$N60,"-",SUM(E60:$F60)))</f>
        <v>0</v>
      </c>
      <c r="Q60">
        <f>IF(R60="-","-",IF(LOWER(R$66)=$N60,"-",SUM(F60:$F60)))</f>
        <v>0</v>
      </c>
      <c r="R60">
        <f>IF(S60="-","-",IF(LOWER(S$66)=$N60,"-",SUM(G60:$L60)))</f>
        <v>3</v>
      </c>
      <c r="S60">
        <f>IF(T60="-","-",IF(LOWER(T$66)=$N60,"-",SUM(H60:$L60)))</f>
        <v>2</v>
      </c>
      <c r="T60">
        <f>IF(U60="-","-",IF(LOWER(U$66)=$N60,"-",SUM(I60:$L60)))</f>
        <v>2</v>
      </c>
      <c r="U60">
        <f>IF(V60="-","-",IF(LOWER(V$66)=$N60,"-",SUM(J60:$L60)))</f>
        <v>2</v>
      </c>
      <c r="V60">
        <f>IF(W60="-","-",IF(LOWER(W$66)=$N60,"-",SUM(K60:$L60)))</f>
        <v>2</v>
      </c>
      <c r="W60">
        <f>SUM($L60:L60)</f>
        <v>2</v>
      </c>
    </row>
    <row r="61" spans="3:24" x14ac:dyDescent="0.25">
      <c r="C61" t="s">
        <v>61</v>
      </c>
      <c r="D61" s="3">
        <f>LEN($N$27)- LEN(SUBSTITUTE(N$27,$C61,""))</f>
        <v>0</v>
      </c>
      <c r="E61" s="3">
        <f>LEN($N$28)- LEN(SUBSTITUTE($N$28,$C61,""))</f>
        <v>0</v>
      </c>
      <c r="F61" s="3">
        <f>LEN($N$29)- LEN(SUBSTITUTE($N$29,$C61,""))</f>
        <v>0</v>
      </c>
      <c r="G61" s="3">
        <f>LEN($N$30)- LEN(SUBSTITUTE($N$30,$C61,""))</f>
        <v>0</v>
      </c>
      <c r="H61" s="3">
        <f>LEN($N$31)- LEN(SUBSTITUTE($N$31,$C61,""))</f>
        <v>0</v>
      </c>
      <c r="I61" s="3">
        <f>LEN($N$32)- LEN(SUBSTITUTE($N$32,$C61,""))</f>
        <v>0</v>
      </c>
      <c r="J61" s="3">
        <f>LEN($N$33)- LEN(SUBSTITUTE($N$33,$C61,""))</f>
        <v>1</v>
      </c>
      <c r="K61" s="3">
        <f>LEN($N$34)- LEN(SUBSTITUTE($N$34,$C61,""))</f>
        <v>0</v>
      </c>
      <c r="L61" s="3">
        <f>LEN($N35)- LEN(SUBSTITUTE($N35,$C61,""))</f>
        <v>1</v>
      </c>
      <c r="N61" s="30" t="s">
        <v>61</v>
      </c>
      <c r="O61">
        <f>IF(P61="-","-",IF(LOWER(P$66)=$N61,"-",SUM(D61:$F61)))</f>
        <v>0</v>
      </c>
      <c r="P61">
        <f>IF(Q61="-","-",IF(LOWER(Q$66)=$N61,"-",SUM(E61:$F61)))</f>
        <v>0</v>
      </c>
      <c r="Q61">
        <f>IF(R61="-","-",IF(LOWER(R$66)=$N61,"-",SUM(F61:$F61)))</f>
        <v>0</v>
      </c>
      <c r="R61">
        <f>IF(S61="-","-",IF(LOWER(S$66)=$N61,"-",SUM(G61:$L61)))</f>
        <v>2</v>
      </c>
      <c r="S61">
        <f>IF(T61="-","-",IF(LOWER(T$66)=$N61,"-",SUM(H61:$L61)))</f>
        <v>2</v>
      </c>
      <c r="T61">
        <f>IF(U61="-","-",IF(LOWER(U$66)=$N61,"-",SUM(I61:$L61)))</f>
        <v>2</v>
      </c>
      <c r="U61">
        <f>IF(V61="-","-",IF(LOWER(V$66)=$N61,"-",SUM(J61:$L61)))</f>
        <v>2</v>
      </c>
      <c r="V61">
        <f>IF(W61="-","-",IF(LOWER(W$66)=$N61,"-",SUM(K61:$L61)))</f>
        <v>1</v>
      </c>
      <c r="W61">
        <f>SUM($L61:L61)</f>
        <v>1</v>
      </c>
    </row>
    <row r="62" spans="3:24" x14ac:dyDescent="0.25">
      <c r="C62" t="s">
        <v>62</v>
      </c>
      <c r="D62" s="3">
        <f>LEN($N$27)- LEN(SUBSTITUTE(N$27,$C62,""))</f>
        <v>2</v>
      </c>
      <c r="E62" s="3">
        <f>LEN($N$28)- LEN(SUBSTITUTE($N$28,$C62,""))</f>
        <v>1</v>
      </c>
      <c r="F62" s="3">
        <f>LEN($N$29)- LEN(SUBSTITUTE($N$29,$C62,""))</f>
        <v>1</v>
      </c>
      <c r="G62" s="3">
        <f>LEN($N$30)- LEN(SUBSTITUTE($N$30,$C62,""))</f>
        <v>2</v>
      </c>
      <c r="H62" s="3">
        <f>LEN($N$31)- LEN(SUBSTITUTE($N$31,$C62,""))</f>
        <v>2</v>
      </c>
      <c r="I62" s="3">
        <f>LEN($N$32)- LEN(SUBSTITUTE($N$32,$C62,""))</f>
        <v>0</v>
      </c>
      <c r="J62" s="3">
        <f>LEN($N$33)- LEN(SUBSTITUTE($N$33,$C62,""))</f>
        <v>0</v>
      </c>
      <c r="K62" s="3">
        <f>LEN($N$34)- LEN(SUBSTITUTE($N$34,$C62,""))</f>
        <v>1</v>
      </c>
      <c r="L62" s="3">
        <f>LEN($N35)- LEN(SUBSTITUTE($N35,$C62,""))</f>
        <v>0</v>
      </c>
      <c r="N62" s="30" t="s">
        <v>62</v>
      </c>
      <c r="O62">
        <f>IF(P62="-","-",IF(LOWER(P$66)=$N62,"-",SUM(D62:$F62)))</f>
        <v>4</v>
      </c>
      <c r="P62">
        <f>IF(Q62="-","-",IF(LOWER(Q$66)=$N62,"-",SUM(E62:$F62)))</f>
        <v>2</v>
      </c>
      <c r="Q62">
        <f>IF(R62="-","-",IF(LOWER(R$66)=$N62,"-",SUM(F62:$F62)))</f>
        <v>1</v>
      </c>
      <c r="R62">
        <f>IF(S62="-","-",IF(LOWER(S$66)=$N62,"-",SUM(G62:$L62)))</f>
        <v>5</v>
      </c>
      <c r="S62">
        <f>IF(T62="-","-",IF(LOWER(T$66)=$N62,"-",SUM(H62:$L62)))</f>
        <v>3</v>
      </c>
      <c r="T62">
        <f>IF(U62="-","-",IF(LOWER(U$66)=$N62,"-",SUM(I62:$L62)))</f>
        <v>1</v>
      </c>
      <c r="U62">
        <f>IF(V62="-","-",IF(LOWER(V$66)=$N62,"-",SUM(J62:$L62)))</f>
        <v>1</v>
      </c>
      <c r="V62">
        <f>IF(W62="-","-",IF(LOWER(W$66)=$N62,"-",SUM(K62:$L62)))</f>
        <v>1</v>
      </c>
      <c r="W62">
        <f>SUM($L62:L62)</f>
        <v>0</v>
      </c>
    </row>
    <row r="63" spans="3:24" x14ac:dyDescent="0.25">
      <c r="C63" t="s">
        <v>63</v>
      </c>
      <c r="D63" s="3">
        <f>LEN($N$27)- LEN(SUBSTITUTE(N$27,$C63,""))</f>
        <v>0</v>
      </c>
      <c r="E63" s="3">
        <f>LEN($N$28)- LEN(SUBSTITUTE($N$28,$C63,""))</f>
        <v>0</v>
      </c>
      <c r="F63" s="3">
        <f>LEN($N$29)- LEN(SUBSTITUTE($N$29,$C63,""))</f>
        <v>0</v>
      </c>
      <c r="G63" s="3">
        <f>LEN($N$30)- LEN(SUBSTITUTE($N$30,$C63,""))</f>
        <v>0</v>
      </c>
      <c r="H63" s="3">
        <f>LEN($N$31)- LEN(SUBSTITUTE($N$31,$C63,""))</f>
        <v>0</v>
      </c>
      <c r="I63" s="3">
        <f>LEN($N$32)- LEN(SUBSTITUTE($N$32,$C63,""))</f>
        <v>0</v>
      </c>
      <c r="J63" s="3">
        <f>LEN($N$33)- LEN(SUBSTITUTE($N$33,$C63,""))</f>
        <v>0</v>
      </c>
      <c r="K63" s="3">
        <f>LEN($N$34)- LEN(SUBSTITUTE($N$34,$C63,""))</f>
        <v>2</v>
      </c>
      <c r="L63" s="3">
        <f>LEN($N35)- LEN(SUBSTITUTE($N35,$C63,""))</f>
        <v>0</v>
      </c>
      <c r="N63" s="30" t="s">
        <v>63</v>
      </c>
      <c r="O63">
        <f>IF(P63="-","-",IF(LOWER(P$66)=$N63,"-",SUM(D63:$F63)))</f>
        <v>0</v>
      </c>
      <c r="P63">
        <f>IF(Q63="-","-",IF(LOWER(Q$66)=$N63,"-",SUM(E63:$F63)))</f>
        <v>0</v>
      </c>
      <c r="Q63">
        <f>IF(R63="-","-",IF(LOWER(R$66)=$N63,"-",SUM(F63:$F63)))</f>
        <v>0</v>
      </c>
      <c r="R63">
        <f>IF(S63="-","-",IF(LOWER(S$66)=$N63,"-",SUM(G63:$L63)))</f>
        <v>2</v>
      </c>
      <c r="S63">
        <f>IF(T63="-","-",IF(LOWER(T$66)=$N63,"-",SUM(H63:$L63)))</f>
        <v>2</v>
      </c>
      <c r="T63">
        <f>IF(U63="-","-",IF(LOWER(U$66)=$N63,"-",SUM(I63:$L63)))</f>
        <v>2</v>
      </c>
      <c r="U63">
        <f>IF(V63="-","-",IF(LOWER(V$66)=$N63,"-",SUM(J63:$L63)))</f>
        <v>2</v>
      </c>
      <c r="V63">
        <f>IF(W63="-","-",IF(LOWER(W$66)=$N63,"-",SUM(K63:$L63)))</f>
        <v>2</v>
      </c>
      <c r="W63">
        <f>SUM($L63:L63)</f>
        <v>0</v>
      </c>
    </row>
    <row r="64" spans="3:24" x14ac:dyDescent="0.25">
      <c r="C64" t="s">
        <v>64</v>
      </c>
      <c r="D64" s="3">
        <f>LEN($N$27)- LEN(SUBSTITUTE(N$27,$C64,""))</f>
        <v>0</v>
      </c>
      <c r="E64" s="3">
        <f>LEN($N$28)- LEN(SUBSTITUTE($N$28,$C64,""))</f>
        <v>0</v>
      </c>
      <c r="F64" s="3">
        <f>LEN($N$29)- LEN(SUBSTITUTE($N$29,$C64,""))</f>
        <v>0</v>
      </c>
      <c r="G64" s="3">
        <f>LEN($N$30)- LEN(SUBSTITUTE($N$30,$C64,""))</f>
        <v>0</v>
      </c>
      <c r="H64" s="3">
        <f>LEN($N$31)- LEN(SUBSTITUTE($N$31,$C64,""))</f>
        <v>0</v>
      </c>
      <c r="I64" s="3">
        <f>LEN($N$32)- LEN(SUBSTITUTE($N$32,$C64,""))</f>
        <v>0</v>
      </c>
      <c r="J64" s="3">
        <f>LEN($N$33)- LEN(SUBSTITUTE($N$33,$C64,""))</f>
        <v>2</v>
      </c>
      <c r="K64" s="3">
        <f>LEN($N$34)- LEN(SUBSTITUTE($N$34,$C64,""))</f>
        <v>1</v>
      </c>
      <c r="L64" s="3">
        <f>LEN($N35)- LEN(SUBSTITUTE($N35,$C64,""))</f>
        <v>0</v>
      </c>
      <c r="N64" s="30" t="s">
        <v>64</v>
      </c>
      <c r="O64">
        <f>IF(P64="-","-",IF(LOWER(P$66)=$N64,"-",SUM(D64:$F64)))</f>
        <v>0</v>
      </c>
      <c r="P64">
        <f>IF(Q64="-","-",IF(LOWER(Q$66)=$N64,"-",SUM(E64:$F64)))</f>
        <v>0</v>
      </c>
      <c r="Q64">
        <f>IF(R64="-","-",IF(LOWER(R$66)=$N64,"-",SUM(F64:$F64)))</f>
        <v>0</v>
      </c>
      <c r="R64">
        <f>IF(S64="-","-",IF(LOWER(S$66)=$N64,"-",SUM(G64:$L64)))</f>
        <v>3</v>
      </c>
      <c r="S64">
        <f>IF(T64="-","-",IF(LOWER(T$66)=$N64,"-",SUM(H64:$L64)))</f>
        <v>3</v>
      </c>
      <c r="T64">
        <f>IF(U64="-","-",IF(LOWER(U$66)=$N64,"-",SUM(I64:$L64)))</f>
        <v>3</v>
      </c>
      <c r="U64">
        <f>IF(V64="-","-",IF(LOWER(V$66)=$N64,"-",SUM(J64:$L64)))</f>
        <v>3</v>
      </c>
      <c r="V64">
        <f>IF(W64="-","-",IF(LOWER(W$66)=$N64,"-",SUM(K64:$L64)))</f>
        <v>1</v>
      </c>
      <c r="W64">
        <f>SUM($L64:L64)</f>
        <v>0</v>
      </c>
    </row>
    <row r="65" spans="3:24" x14ac:dyDescent="0.25">
      <c r="C65" t="s">
        <v>65</v>
      </c>
      <c r="D65" s="3">
        <f>LEN($N$27)- LEN(SUBSTITUTE(N$27,$C65,""))</f>
        <v>0</v>
      </c>
      <c r="E65" s="3">
        <f>LEN($N$28)- LEN(SUBSTITUTE($N$28,$C65,""))</f>
        <v>0</v>
      </c>
      <c r="F65" s="3">
        <f>LEN($N$29)- LEN(SUBSTITUTE($N$29,$C65,""))</f>
        <v>0</v>
      </c>
      <c r="G65" s="3">
        <f>LEN($N$30)- LEN(SUBSTITUTE($N$30,$C65,""))</f>
        <v>0</v>
      </c>
      <c r="H65" s="3">
        <f>LEN($N$31)- LEN(SUBSTITUTE($N$31,$C65,""))</f>
        <v>0</v>
      </c>
      <c r="I65" s="3">
        <f>LEN($N$32)- LEN(SUBSTITUTE($N$32,$C65,""))</f>
        <v>0</v>
      </c>
      <c r="J65" s="3">
        <f>LEN($N$33)- LEN(SUBSTITUTE($N$33,$C65,""))</f>
        <v>0</v>
      </c>
      <c r="K65" s="3">
        <f>LEN($N$34)- LEN(SUBSTITUTE($N$34,$C65,""))</f>
        <v>0</v>
      </c>
      <c r="L65" s="3">
        <f>LEN($N35)- LEN(SUBSTITUTE($N35,$C65,""))</f>
        <v>0</v>
      </c>
      <c r="N65" s="30" t="s">
        <v>65</v>
      </c>
      <c r="O65">
        <f>IF(P65="-","-",IF(LOWER(P$66)=$N65,"-",SUM(D65:$F65)))</f>
        <v>0</v>
      </c>
      <c r="P65">
        <f>IF(Q65="-","-",IF(LOWER(Q$66)=$N65,"-",SUM(E65:$F65)))</f>
        <v>0</v>
      </c>
      <c r="Q65">
        <f>IF(R65="-","-",IF(LOWER(R$66)=$N65,"-",SUM(F65:$F65)))</f>
        <v>0</v>
      </c>
      <c r="R65">
        <f>IF(S65="-","-",IF(LOWER(S$66)=$N65,"-",SUM(G65:$L65)))</f>
        <v>0</v>
      </c>
      <c r="S65">
        <f>IF(T65="-","-",IF(LOWER(T$66)=$N65,"-",SUM(H65:$L65)))</f>
        <v>0</v>
      </c>
      <c r="T65">
        <f>IF(U65="-","-",IF(LOWER(U$66)=$N65,"-",SUM(I65:$L65)))</f>
        <v>0</v>
      </c>
      <c r="U65">
        <f>IF(V65="-","-",IF(LOWER(V$66)=$N65,"-",SUM(J65:$L65)))</f>
        <v>0</v>
      </c>
      <c r="V65">
        <f>IF(W65="-","-",IF(LOWER(W$66)=$N65,"-",SUM(K65:$L65)))</f>
        <v>0</v>
      </c>
      <c r="W65">
        <f>IF(X65="-","-",IF(LOWER(X$66)=$N65,"-",SUM(L65:$L65)))</f>
        <v>0</v>
      </c>
    </row>
    <row r="66" spans="3:24" x14ac:dyDescent="0.25">
      <c r="D66" t="str">
        <f>INDEX($C40:$C65,MATCH(MAX(D40:D65),D40:D65,0))</f>
        <v>t</v>
      </c>
      <c r="E66" t="str">
        <f>INDEX($C40:$C65,MATCH(MAX(E40:E65),E40:E65,0))</f>
        <v>s</v>
      </c>
      <c r="F66" t="str">
        <f>INDEX($C40:$C65,MATCH(MAX(F40:F65),F40:F65,0))</f>
        <v>c</v>
      </c>
      <c r="G66" t="str">
        <f>INDEX($C40:$C65,MATCH(MAX(G40:G65),G40:G65,0))</f>
        <v>r</v>
      </c>
      <c r="H66" t="str">
        <f>INDEX($C40:$C65,MATCH(MAX(H40:H65),H40:H65,0))</f>
        <v>r</v>
      </c>
      <c r="I66" t="str">
        <f>INDEX($C40:$C65,MATCH(MAX(I40:I65),I40:I65,0))</f>
        <v>t</v>
      </c>
      <c r="J66" t="str">
        <f>INDEX($C40:$C65,MATCH(MAX(J40:J65),J40:J65,0))</f>
        <v>t</v>
      </c>
      <c r="K66" t="str">
        <f>INDEX($C40:$C65,MATCH(MAX(K40:K65),K40:K65,0))</f>
        <v>c</v>
      </c>
      <c r="L66" t="str">
        <f>INDEX($C40:$C65,MATCH(MAX(L40:L65),L40:L65,0))</f>
        <v>h</v>
      </c>
      <c r="O66" s="36" t="str">
        <f>UPPER(INDEX($N40:$N65,MATCH(MAX(O40:O65),O40:O65,0)))</f>
        <v>W</v>
      </c>
      <c r="P66" s="36" t="str">
        <f>UPPER(INDEX($N40:$N65,MATCH(MAX(P40:P65),P40:P65,0)))</f>
        <v>S</v>
      </c>
      <c r="Q66" s="36" t="str">
        <f>UPPER(INDEX($N40:$N65,MATCH(MAX(Q40:Q65),Q40:Q65,0)))</f>
        <v>C</v>
      </c>
      <c r="R66" s="36" t="str">
        <f>UPPER(INDEX($N40:$N65,MATCH(MAX(R40:R65),R40:R65,0)))</f>
        <v>D</v>
      </c>
      <c r="S66" s="36" t="str">
        <f>UPPER(INDEX($N40:$N65,MATCH(MAX(S40:S65),S40:S65,0)))</f>
        <v>R</v>
      </c>
      <c r="T66" s="36" t="str">
        <f>UPPER(INDEX($N40:$N65,MATCH(MAX(T40:T65),T40:T65,0)))</f>
        <v>I</v>
      </c>
      <c r="U66" s="36" t="str">
        <f>UPPER(INDEX($N40:$N65,MATCH(MAX(U40:U65),U40:U65,0)))</f>
        <v>C</v>
      </c>
      <c r="V66" s="37" t="str">
        <f>UPPER(INDEX($N40:$N65,MATCH(MAX(V40:V65),V40:V65,0)))</f>
        <v>T</v>
      </c>
      <c r="W66" s="37" t="str">
        <f>UPPER(INDEX($N40:$N65,MATCH(MAX(W40:W65),W40:W65,0)))</f>
        <v>H</v>
      </c>
      <c r="X66" t="s">
        <v>68</v>
      </c>
    </row>
    <row r="67" spans="3:24" x14ac:dyDescent="0.25">
      <c r="D67" t="s">
        <v>103</v>
      </c>
      <c r="O67" s="9" t="str">
        <f>R66&amp;"."</f>
        <v>D.</v>
      </c>
      <c r="P67" s="9" t="str">
        <f>Q66&amp;"."</f>
        <v>C.</v>
      </c>
      <c r="Q67" s="9" t="str">
        <f>P66&amp;"."</f>
        <v>S.</v>
      </c>
      <c r="R67" s="9" t="str">
        <f>O66</f>
        <v>W</v>
      </c>
      <c r="S67" s="9" t="str">
        <f>S66</f>
        <v>R</v>
      </c>
      <c r="T67" s="9" t="str">
        <f>T66</f>
        <v>I</v>
      </c>
      <c r="U67" s="9" t="s">
        <v>5</v>
      </c>
      <c r="V67" s="9" t="str">
        <f>W66</f>
        <v>H</v>
      </c>
      <c r="W67" s="9" t="str">
        <f>V66</f>
        <v>T</v>
      </c>
    </row>
    <row r="68" spans="3:24" x14ac:dyDescent="0.25">
      <c r="O68" t="s">
        <v>104</v>
      </c>
      <c r="U68" t="s">
        <v>67</v>
      </c>
    </row>
  </sheetData>
  <mergeCells count="9">
    <mergeCell ref="B8:U8"/>
    <mergeCell ref="B9:U9"/>
    <mergeCell ref="B10:U10"/>
    <mergeCell ref="B2:U2"/>
    <mergeCell ref="B3:U3"/>
    <mergeCell ref="B4:U4"/>
    <mergeCell ref="B5:U5"/>
    <mergeCell ref="B6:U6"/>
    <mergeCell ref="B7:U7"/>
  </mergeCells>
  <phoneticPr fontId="5" type="noConversion"/>
  <conditionalFormatting sqref="D40:L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:W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D56 AC49:AD49 AB15:AD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0:AO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9:AT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9:AX61 Z59:AO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7:BT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1:AO38 BC20:BE38 AP20:AT38 AV20:AV38 AG20:AN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CF90-885B-407B-BB4E-03BD4630855D}">
  <dimension ref="A1:AC49"/>
  <sheetViews>
    <sheetView topLeftCell="B1" workbookViewId="0">
      <selection activeCell="N7" sqref="N7"/>
    </sheetView>
  </sheetViews>
  <sheetFormatPr defaultColWidth="7.42578125" defaultRowHeight="15" x14ac:dyDescent="0.25"/>
  <cols>
    <col min="2" max="2" width="16.570312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1"/>
      <c r="B2" s="4" t="s">
        <v>73</v>
      </c>
      <c r="C2" s="12"/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3">
        <v>9</v>
      </c>
      <c r="M2" s="10"/>
      <c r="N2" s="11"/>
    </row>
    <row r="3" spans="1:21" ht="15.75" thickBot="1" x14ac:dyDescent="0.3">
      <c r="A3" s="1"/>
      <c r="B3" s="5" t="s">
        <v>72</v>
      </c>
      <c r="C3" s="14"/>
      <c r="D3" s="14" t="s">
        <v>3</v>
      </c>
      <c r="E3" s="14" t="s">
        <v>1</v>
      </c>
      <c r="F3" s="14" t="s">
        <v>0</v>
      </c>
      <c r="G3" s="14" t="s">
        <v>2</v>
      </c>
      <c r="H3" s="14" t="s">
        <v>2</v>
      </c>
      <c r="I3" s="14" t="s">
        <v>4</v>
      </c>
      <c r="J3" s="14" t="s">
        <v>105</v>
      </c>
      <c r="K3" s="14" t="s">
        <v>5</v>
      </c>
      <c r="L3" s="15" t="s">
        <v>106</v>
      </c>
      <c r="M3" s="10"/>
      <c r="N3" s="11"/>
    </row>
    <row r="4" spans="1:21" x14ac:dyDescent="0.25">
      <c r="A4" s="1"/>
      <c r="B4" s="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1:21" ht="15.75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21" ht="15.75" thickTop="1" x14ac:dyDescent="0.25">
      <c r="A6" s="8"/>
      <c r="B6" s="18" t="s">
        <v>70</v>
      </c>
      <c r="C6" s="19"/>
      <c r="D6" s="19"/>
      <c r="E6" s="19" t="s">
        <v>44</v>
      </c>
      <c r="F6" s="19" t="s">
        <v>47</v>
      </c>
      <c r="G6" s="19" t="s">
        <v>58</v>
      </c>
      <c r="H6" s="19" t="s">
        <v>62</v>
      </c>
      <c r="I6" s="19" t="s">
        <v>54</v>
      </c>
      <c r="J6" s="19" t="s">
        <v>42</v>
      </c>
      <c r="K6" s="19" t="s">
        <v>51</v>
      </c>
      <c r="L6" s="19" t="s">
        <v>57</v>
      </c>
      <c r="M6" s="19" t="s">
        <v>59</v>
      </c>
      <c r="N6" s="19" t="s">
        <v>62</v>
      </c>
      <c r="O6" s="8"/>
      <c r="P6" s="8"/>
      <c r="Q6" s="8"/>
      <c r="R6" s="8"/>
      <c r="S6" s="8"/>
    </row>
    <row r="7" spans="1:21" x14ac:dyDescent="0.25">
      <c r="B7" s="16" t="s">
        <v>71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10" spans="1:21" ht="15.75" thickBot="1" x14ac:dyDescent="0.3">
      <c r="A10" s="21"/>
      <c r="B10" s="27" t="s">
        <v>8</v>
      </c>
      <c r="C10" s="28" t="s">
        <v>81</v>
      </c>
      <c r="D10" s="22" t="s">
        <v>29</v>
      </c>
      <c r="E10" s="22" t="str">
        <f t="shared" ref="E10:L10" si="0">"-"&amp;E6&amp;"-"</f>
        <v>-e-</v>
      </c>
      <c r="F10" s="22" t="str">
        <f t="shared" si="0"/>
        <v>-h-</v>
      </c>
      <c r="G10" s="22" t="str">
        <f t="shared" si="0"/>
        <v>-s-</v>
      </c>
      <c r="H10" s="22" t="str">
        <f t="shared" si="0"/>
        <v>-w-</v>
      </c>
      <c r="I10" s="22" t="str">
        <f t="shared" si="0"/>
        <v>-o-</v>
      </c>
      <c r="J10" s="22" t="str">
        <f t="shared" si="0"/>
        <v>-c-</v>
      </c>
      <c r="K10" s="22" t="str">
        <f t="shared" si="0"/>
        <v>-l-</v>
      </c>
      <c r="L10" s="22" t="str">
        <f t="shared" si="0"/>
        <v>-r-</v>
      </c>
      <c r="M10" s="22" t="s">
        <v>69</v>
      </c>
      <c r="N10" s="23" t="s">
        <v>80</v>
      </c>
      <c r="O10" s="24"/>
      <c r="P10" s="24"/>
      <c r="Q10" s="34" t="s">
        <v>82</v>
      </c>
      <c r="R10" s="34"/>
      <c r="S10" s="34"/>
      <c r="T10" s="34"/>
      <c r="U10" s="34"/>
    </row>
    <row r="11" spans="1:21" x14ac:dyDescent="0.25">
      <c r="A11" s="25">
        <v>0</v>
      </c>
      <c r="B11" s="7" t="s">
        <v>18</v>
      </c>
      <c r="C11" s="26" t="s">
        <v>21</v>
      </c>
      <c r="D11" s="6" t="str">
        <f>LOWER(_xlfn.REGEXREPLACE(B11, " ", ""))</f>
        <v>thestepstorunthenetworkareasfollows:</v>
      </c>
      <c r="E11" s="6" t="str">
        <f t="shared" ref="E11:N11" si="1">_xlfn.REGEXREPLACE(D11, E$6, E$7)</f>
        <v>thstpstorunthntworkarasfollows:</v>
      </c>
      <c r="F11" s="6" t="str">
        <f t="shared" si="1"/>
        <v>tstpstoruntntworkarasfollows:</v>
      </c>
      <c r="G11" s="6" t="str">
        <f t="shared" si="1"/>
        <v>ttptoruntntworkarafollow:</v>
      </c>
      <c r="H11" s="6" t="str">
        <f t="shared" si="1"/>
        <v>ttptoruntntorkarafollo:</v>
      </c>
      <c r="I11" s="6" t="str">
        <f t="shared" si="1"/>
        <v>ttptruntntrkarafll:</v>
      </c>
      <c r="J11" s="6" t="str">
        <f t="shared" si="1"/>
        <v>ttptruntntrkarafll:</v>
      </c>
      <c r="K11" s="6" t="str">
        <f t="shared" si="1"/>
        <v>ttptruntntrkaraf:</v>
      </c>
      <c r="L11" s="6" t="str">
        <f t="shared" si="1"/>
        <v>ttptuntntkaaf:</v>
      </c>
      <c r="M11" s="6" t="str">
        <f t="shared" si="1"/>
        <v>punnkaaf:</v>
      </c>
      <c r="N11" s="6" t="str">
        <f t="shared" si="1"/>
        <v>punnkaaf:</v>
      </c>
      <c r="Q11" s="33" t="str">
        <f>LOWER(N11)</f>
        <v>punnkaaf:</v>
      </c>
      <c r="R11" s="33"/>
      <c r="S11" s="33"/>
      <c r="T11" s="33"/>
      <c r="U11" s="33"/>
    </row>
    <row r="12" spans="1:21" x14ac:dyDescent="0.25">
      <c r="A12" s="25">
        <v>1</v>
      </c>
      <c r="B12" s="7" t="s">
        <v>74</v>
      </c>
      <c r="C12" s="26" t="s">
        <v>22</v>
      </c>
      <c r="D12" s="6" t="str">
        <f t="shared" ref="D12:D19" si="2">LOWER(_xlfn.REGEXREPLACE(B12, " ", ""))</f>
        <v>1)newtransactionsarebroadcasttoallnodes.</v>
      </c>
      <c r="E12" s="6" t="str">
        <f t="shared" ref="E12:K19" si="3">_xlfn.REGEXREPLACE(D12, E$6, E$7)</f>
        <v>1)nwtransactionsarbroadcasttoallnods.</v>
      </c>
      <c r="F12" s="6" t="str">
        <f t="shared" si="3"/>
        <v>1)nwtransactionsarbroadcasttoallnods.</v>
      </c>
      <c r="G12" s="6" t="str">
        <f t="shared" si="3"/>
        <v>1)nwtranactionarbroadcattoallnod.</v>
      </c>
      <c r="H12" s="6" t="str">
        <f t="shared" si="3"/>
        <v>1)ntranactionarbroadcattoallnod.</v>
      </c>
      <c r="I12" s="6" t="str">
        <f t="shared" si="3"/>
        <v>1)ntranactinarbradcattallnd.</v>
      </c>
      <c r="J12" s="6" t="str">
        <f t="shared" si="3"/>
        <v>1)ntranatinarbradattallnd.</v>
      </c>
      <c r="K12" s="6" t="str">
        <f t="shared" si="3"/>
        <v>1)ntranatinarbradattand.</v>
      </c>
      <c r="L12" s="6" t="str">
        <f t="shared" ref="L12:M19" si="4">_xlfn.REGEXREPLACE(K12, L$6, L$7)</f>
        <v>1)ntanatinabadattand.</v>
      </c>
      <c r="M12" s="6" t="str">
        <f t="shared" si="4"/>
        <v>1)nanainabadaand.</v>
      </c>
      <c r="N12" s="6" t="str">
        <f t="shared" ref="N12:N19" si="5">_xlfn.REGEXREPLACE(M12, N$6, N$7)</f>
        <v>1)nanainabadaand.</v>
      </c>
      <c r="Q12" s="33" t="str">
        <f t="shared" ref="Q12:Q19" si="6">LOWER(N12)</f>
        <v>1)nanainabadaand.</v>
      </c>
      <c r="R12" s="33"/>
      <c r="S12" s="33"/>
      <c r="T12" s="33"/>
      <c r="U12" s="33"/>
    </row>
    <row r="13" spans="1:21" x14ac:dyDescent="0.25">
      <c r="A13" s="25">
        <v>2</v>
      </c>
      <c r="B13" s="7" t="s">
        <v>75</v>
      </c>
      <c r="C13" s="26" t="s">
        <v>22</v>
      </c>
      <c r="D13" s="6" t="str">
        <f t="shared" si="2"/>
        <v>2)eachnodecollectsnewtransactionsintoablock.</v>
      </c>
      <c r="E13" s="6" t="str">
        <f t="shared" si="3"/>
        <v>2)achnodcollctsnwtransactionsintoablock.</v>
      </c>
      <c r="F13" s="6" t="str">
        <f t="shared" si="3"/>
        <v>2)acnodcollctsnwtransactionsintoablock.</v>
      </c>
      <c r="G13" s="6" t="str">
        <f t="shared" si="3"/>
        <v>2)acnodcollctnwtranactionintoablock.</v>
      </c>
      <c r="H13" s="6" t="str">
        <f t="shared" si="3"/>
        <v>2)acnodcollctntranactionintoablock.</v>
      </c>
      <c r="I13" s="6" t="str">
        <f t="shared" si="3"/>
        <v>2)acndcllctntranactinintablck.</v>
      </c>
      <c r="J13" s="6" t="str">
        <f t="shared" si="3"/>
        <v>2)andlltntranatinintablk.</v>
      </c>
      <c r="K13" s="6" t="str">
        <f t="shared" si="3"/>
        <v>2)andtntranatinintabk.</v>
      </c>
      <c r="L13" s="6" t="str">
        <f t="shared" si="4"/>
        <v>2)andtntanatinintabk.</v>
      </c>
      <c r="M13" s="6" t="str">
        <f t="shared" si="4"/>
        <v>2)andnanaininabk.</v>
      </c>
      <c r="N13" s="6" t="str">
        <f t="shared" si="5"/>
        <v>2)andnanaininabk.</v>
      </c>
      <c r="Q13" s="33" t="str">
        <f t="shared" si="6"/>
        <v>2)andnanaininabk.</v>
      </c>
      <c r="R13" s="33"/>
      <c r="S13" s="33"/>
      <c r="T13" s="33"/>
      <c r="U13" s="33"/>
    </row>
    <row r="14" spans="1:21" x14ac:dyDescent="0.25">
      <c r="A14" s="25">
        <v>3</v>
      </c>
      <c r="B14" s="7" t="s">
        <v>76</v>
      </c>
      <c r="C14" s="26" t="s">
        <v>22</v>
      </c>
      <c r="D14" s="6" t="str">
        <f t="shared" si="2"/>
        <v>3)eachnodeworksonfindingadifficultproof-of-workforitsblock.</v>
      </c>
      <c r="E14" s="6" t="str">
        <f t="shared" si="3"/>
        <v>3)achnodworksonfindingadifficultproof-of-workforitsblock.</v>
      </c>
      <c r="F14" s="6" t="str">
        <f t="shared" si="3"/>
        <v>3)acnodworksonfindingadifficultproof-of-workforitsblock.</v>
      </c>
      <c r="G14" s="6" t="str">
        <f t="shared" si="3"/>
        <v>3)acnodworkonfindingadifficultproof-of-workforitblock.</v>
      </c>
      <c r="H14" s="6" t="str">
        <f t="shared" si="3"/>
        <v>3)acnodorkonfindingadifficultproof-of-orkforitblock.</v>
      </c>
      <c r="I14" s="6" t="str">
        <f t="shared" si="3"/>
        <v>3)acndrknfindingadifficultprf-f-rkfritblck.</v>
      </c>
      <c r="J14" s="6" t="str">
        <f t="shared" si="3"/>
        <v>3)andrknfindingadiffiultprf-f-rkfritblk.</v>
      </c>
      <c r="K14" s="6" t="str">
        <f t="shared" si="3"/>
        <v>3)andrknfindingadiffiutprf-f-rkfritbk.</v>
      </c>
      <c r="L14" s="6" t="str">
        <f t="shared" si="4"/>
        <v>3)andknfindingadiffiutpf-f-kfitbk.</v>
      </c>
      <c r="M14" s="6" t="str">
        <f t="shared" si="4"/>
        <v>3)andknfindingadiffiupf-f-kfibk.</v>
      </c>
      <c r="N14" s="6" t="str">
        <f t="shared" si="5"/>
        <v>3)andknfindingadiffiupf-f-kfibk.</v>
      </c>
      <c r="Q14" s="33" t="str">
        <f t="shared" si="6"/>
        <v>3)andknfindingadiffiupf-f-kfibk.</v>
      </c>
      <c r="R14" s="33"/>
      <c r="S14" s="33"/>
      <c r="T14" s="33"/>
      <c r="U14" s="33"/>
    </row>
    <row r="15" spans="1:21" x14ac:dyDescent="0.25">
      <c r="A15" s="25">
        <v>4</v>
      </c>
      <c r="B15" s="7" t="s">
        <v>77</v>
      </c>
      <c r="C15" s="26" t="s">
        <v>23</v>
      </c>
      <c r="D15" s="6" t="str">
        <f t="shared" si="2"/>
        <v>4)whenanodefindsaproof-of-work,</v>
      </c>
      <c r="E15" s="6" t="str">
        <f t="shared" si="3"/>
        <v>4)whnanodfindsaproof-of-work,</v>
      </c>
      <c r="F15" s="6" t="str">
        <f t="shared" si="3"/>
        <v>4)wnanodfindsaproof-of-work,</v>
      </c>
      <c r="G15" s="6" t="str">
        <f t="shared" si="3"/>
        <v>4)wnanodfindaproof-of-work,</v>
      </c>
      <c r="H15" s="6" t="str">
        <f t="shared" si="3"/>
        <v>4)nanodfindaproof-of-ork,</v>
      </c>
      <c r="I15" s="6" t="str">
        <f t="shared" si="3"/>
        <v>4)nandfindaprf-f-rk,</v>
      </c>
      <c r="J15" s="6" t="str">
        <f t="shared" si="3"/>
        <v>4)nandfindaprf-f-rk,</v>
      </c>
      <c r="K15" s="6" t="str">
        <f t="shared" si="3"/>
        <v>4)nandfindaprf-f-rk,</v>
      </c>
      <c r="L15" s="6" t="str">
        <f t="shared" si="4"/>
        <v>4)nandfindapf-f-k,</v>
      </c>
      <c r="M15" s="6" t="str">
        <f t="shared" si="4"/>
        <v>4)nandfindapf-f-k,</v>
      </c>
      <c r="N15" s="6" t="str">
        <f t="shared" si="5"/>
        <v>4)nandfindapf-f-k,</v>
      </c>
      <c r="Q15" s="33" t="str">
        <f t="shared" si="6"/>
        <v>4)nandfindapf-f-k,</v>
      </c>
      <c r="R15" s="33"/>
      <c r="S15" s="33"/>
      <c r="T15" s="33"/>
      <c r="U15" s="33"/>
    </row>
    <row r="16" spans="1:21" x14ac:dyDescent="0.25">
      <c r="A16" s="25">
        <v>4.0999999999999996</v>
      </c>
      <c r="B16" s="7" t="s">
        <v>19</v>
      </c>
      <c r="C16" s="26" t="s">
        <v>22</v>
      </c>
      <c r="D16" s="6" t="str">
        <f t="shared" si="2"/>
        <v>itbroadcaststheblocktoallnodes.</v>
      </c>
      <c r="E16" s="6" t="str">
        <f t="shared" si="3"/>
        <v>itbroadcaststhblocktoallnods.</v>
      </c>
      <c r="F16" s="6" t="str">
        <f t="shared" si="3"/>
        <v>itbroadcaststblocktoallnods.</v>
      </c>
      <c r="G16" s="6" t="str">
        <f t="shared" si="3"/>
        <v>itbroadcattblocktoallnod.</v>
      </c>
      <c r="H16" s="6" t="str">
        <f t="shared" si="3"/>
        <v>itbroadcattblocktoallnod.</v>
      </c>
      <c r="I16" s="6" t="str">
        <f t="shared" si="3"/>
        <v>itbradcattblcktallnd.</v>
      </c>
      <c r="J16" s="6" t="str">
        <f t="shared" si="3"/>
        <v>itbradattblktallnd.</v>
      </c>
      <c r="K16" s="6" t="str">
        <f t="shared" si="3"/>
        <v>itbradattbktand.</v>
      </c>
      <c r="L16" s="6" t="str">
        <f t="shared" si="4"/>
        <v>itbadattbktand.</v>
      </c>
      <c r="M16" s="6" t="str">
        <f t="shared" si="4"/>
        <v>ibadabkand.</v>
      </c>
      <c r="N16" s="6" t="str">
        <f t="shared" si="5"/>
        <v>ibadabkand.</v>
      </c>
      <c r="Q16" s="33" t="str">
        <f t="shared" si="6"/>
        <v>ibadabkand.</v>
      </c>
      <c r="R16" s="33"/>
      <c r="S16" s="33"/>
      <c r="T16" s="33"/>
      <c r="U16" s="33"/>
    </row>
    <row r="17" spans="1:29" x14ac:dyDescent="0.25">
      <c r="A17" s="25">
        <v>5</v>
      </c>
      <c r="B17" s="7" t="s">
        <v>78</v>
      </c>
      <c r="C17" s="26" t="s">
        <v>22</v>
      </c>
      <c r="D17" s="6" t="str">
        <f t="shared" si="2"/>
        <v>5)nodesaccepttheblockonlyifalltransactionsinitarevalidandnotalreadyspent.</v>
      </c>
      <c r="E17" s="6" t="str">
        <f t="shared" si="3"/>
        <v>5)nodsaccptthblockonlyifalltransactionsinitarvalidandnotalradyspnt.</v>
      </c>
      <c r="F17" s="6" t="str">
        <f t="shared" si="3"/>
        <v>5)nodsaccpttblockonlyifalltransactionsinitarvalidandnotalradyspnt.</v>
      </c>
      <c r="G17" s="6" t="str">
        <f t="shared" si="3"/>
        <v>5)nodaccpttblockonlyifalltranactioninitarvalidandnotalradypnt.</v>
      </c>
      <c r="H17" s="6" t="str">
        <f t="shared" si="3"/>
        <v>5)nodaccpttblockonlyifalltranactioninitarvalidandnotalradypnt.</v>
      </c>
      <c r="I17" s="6" t="str">
        <f t="shared" si="3"/>
        <v>5)ndaccpttblcknlyifalltranactininitarvalidandntalradypnt.</v>
      </c>
      <c r="J17" s="6" t="str">
        <f t="shared" si="3"/>
        <v>5)ndapttblknlyifalltranatininitarvalidandntalradypnt.</v>
      </c>
      <c r="K17" s="6" t="str">
        <f t="shared" si="3"/>
        <v>5)ndapttbknyifatranatininitarvaidandntaradypnt.</v>
      </c>
      <c r="L17" s="6" t="str">
        <f t="shared" si="4"/>
        <v>5)ndapttbknyifatanatininitavaidandntaadypnt.</v>
      </c>
      <c r="M17" s="6" t="str">
        <f t="shared" si="4"/>
        <v>5)ndapbknyifaanaininiavaidandnaadypn.</v>
      </c>
      <c r="N17" s="6" t="str">
        <f t="shared" si="5"/>
        <v>5)ndapbknyifaanaininiavaidandnaadypn.</v>
      </c>
      <c r="Q17" s="33" t="str">
        <f t="shared" si="6"/>
        <v>5)ndapbknyifaanaininiavaidandnaadypn.</v>
      </c>
      <c r="R17" s="33"/>
      <c r="S17" s="33"/>
      <c r="T17" s="33"/>
      <c r="U17" s="33"/>
    </row>
    <row r="18" spans="1:29" x14ac:dyDescent="0.25">
      <c r="A18" s="25">
        <v>6</v>
      </c>
      <c r="B18" s="7" t="s">
        <v>79</v>
      </c>
      <c r="C18" s="26" t="s">
        <v>23</v>
      </c>
      <c r="D18" s="6" t="str">
        <f t="shared" si="2"/>
        <v>6)nodesexpresstheiracceptanceoftheblockbyworkingoncreatingthenextblockinthechain,</v>
      </c>
      <c r="E18" s="6" t="str">
        <f t="shared" si="3"/>
        <v>6)nodsxprssthiraccptancofthblockbyworkingoncratingthnxtblockinthchain,</v>
      </c>
      <c r="F18" s="6" t="str">
        <f t="shared" si="3"/>
        <v>6)nodsxprsstiraccptancoftblockbyworkingoncratingtnxtblockintcain,</v>
      </c>
      <c r="G18" s="6" t="str">
        <f t="shared" si="3"/>
        <v>6)nodxprtiraccptancoftblockbyworkingoncratingtnxtblockintcain,</v>
      </c>
      <c r="H18" s="6" t="str">
        <f t="shared" si="3"/>
        <v>6)nodxprtiraccptancoftblockbyorkingoncratingtnxtblockintcain,</v>
      </c>
      <c r="I18" s="6" t="str">
        <f t="shared" si="3"/>
        <v>6)ndxprtiraccptancftblckbyrkingncratingtnxtblckintcain,</v>
      </c>
      <c r="J18" s="6" t="str">
        <f t="shared" si="3"/>
        <v>6)ndxprtiraptanftblkbyrkingnratingtnxtblkintain,</v>
      </c>
      <c r="K18" s="6" t="str">
        <f t="shared" si="3"/>
        <v>6)ndxprtiraptanftbkbyrkingnratingtnxtbkintain,</v>
      </c>
      <c r="L18" s="6" t="str">
        <f t="shared" si="4"/>
        <v>6)ndxptiaptanftbkbykingnatingtnxtbkintain,</v>
      </c>
      <c r="M18" s="6" t="str">
        <f t="shared" si="4"/>
        <v>6)ndxpiapanfbkbykingnaingnxbkinain,</v>
      </c>
      <c r="N18" s="6" t="str">
        <f t="shared" si="5"/>
        <v>6)ndxpiapanfbkbykingnaingnxbkinain,</v>
      </c>
      <c r="Q18" s="33" t="str">
        <f t="shared" si="6"/>
        <v>6)ndxpiapanfbkbykingnaingnxbkinain,</v>
      </c>
      <c r="R18" s="33"/>
      <c r="S18" s="33"/>
      <c r="T18" s="33"/>
      <c r="U18" s="33"/>
    </row>
    <row r="19" spans="1:29" x14ac:dyDescent="0.25">
      <c r="A19" s="25">
        <v>6.1</v>
      </c>
      <c r="B19" s="7" t="s">
        <v>20</v>
      </c>
      <c r="C19" s="26" t="s">
        <v>22</v>
      </c>
      <c r="D19" s="6" t="str">
        <f t="shared" si="2"/>
        <v>usingthehashoftheacceptedblockastheprevioushash.</v>
      </c>
      <c r="E19" s="6" t="str">
        <f t="shared" si="3"/>
        <v>usingthhashofthaccptdblockasthprvioushash.</v>
      </c>
      <c r="F19" s="6" t="str">
        <f t="shared" si="3"/>
        <v>usingtasoftaccptdblockastprviousas.</v>
      </c>
      <c r="G19" s="6" t="str">
        <f t="shared" si="3"/>
        <v>uingtaoftaccptdblockatprvioua.</v>
      </c>
      <c r="H19" s="6" t="str">
        <f t="shared" si="3"/>
        <v>uingtaoftaccptdblockatprvioua.</v>
      </c>
      <c r="I19" s="6" t="str">
        <f t="shared" si="3"/>
        <v>uingtaftaccptdblckatprviua.</v>
      </c>
      <c r="J19" s="6" t="str">
        <f t="shared" si="3"/>
        <v>uingtaftaptdblkatprviua.</v>
      </c>
      <c r="K19" s="6" t="str">
        <f t="shared" si="3"/>
        <v>uingtaftaptdbkatprviua.</v>
      </c>
      <c r="L19" s="6" t="str">
        <f t="shared" si="4"/>
        <v>uingtaftaptdbkatpviua.</v>
      </c>
      <c r="M19" s="6" t="str">
        <f t="shared" si="4"/>
        <v>uingafapdbkapviua.</v>
      </c>
      <c r="N19" s="6" t="str">
        <f t="shared" si="5"/>
        <v>uingafapdbkapviua.</v>
      </c>
      <c r="Q19" s="33" t="str">
        <f t="shared" si="6"/>
        <v>uingafapdbkapviua.</v>
      </c>
      <c r="R19" s="33"/>
      <c r="S19" s="33"/>
      <c r="T19" s="33"/>
      <c r="U19" s="33"/>
    </row>
    <row r="21" spans="1:29" x14ac:dyDescent="0.25">
      <c r="C21" t="s">
        <v>31</v>
      </c>
      <c r="D21" t="s">
        <v>32</v>
      </c>
      <c r="E21" t="s">
        <v>33</v>
      </c>
      <c r="F21" t="s">
        <v>34</v>
      </c>
      <c r="G21" t="s">
        <v>35</v>
      </c>
      <c r="H21" t="s">
        <v>36</v>
      </c>
      <c r="I21" t="s">
        <v>37</v>
      </c>
      <c r="J21" t="s">
        <v>38</v>
      </c>
      <c r="K21" t="s">
        <v>39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  <c r="U21">
        <v>8</v>
      </c>
      <c r="V21">
        <v>9</v>
      </c>
    </row>
    <row r="22" spans="1:29" x14ac:dyDescent="0.25">
      <c r="B22" t="s">
        <v>40</v>
      </c>
      <c r="C22" s="3">
        <f>LEN($Q$11)- LEN(SUBSTITUTE(Q$11,$B22,""))</f>
        <v>2</v>
      </c>
      <c r="D22" s="3">
        <f>LEN($Q$12)- LEN(SUBSTITUTE($Q$12,$B22,""))</f>
        <v>6</v>
      </c>
      <c r="E22" s="3">
        <f>LEN($Q$13)- LEN(SUBSTITUTE($Q$13,$B22,""))</f>
        <v>4</v>
      </c>
      <c r="F22" s="3">
        <f>LEN($L$14)- LEN(SUBSTITUTE($Q$14,$B22,""))</f>
        <v>4</v>
      </c>
      <c r="G22" s="3">
        <f>LEN($Q$15)- LEN(SUBSTITUTE($Q$15,$B22,""))</f>
        <v>2</v>
      </c>
      <c r="H22" s="3">
        <f>LEN($Q$16)- LEN(SUBSTITUTE($Q$16,$B22,""))</f>
        <v>3</v>
      </c>
      <c r="I22" s="3">
        <f>LEN($Q$17)- LEN(SUBSTITUTE($Q$17,$B22,""))</f>
        <v>9</v>
      </c>
      <c r="J22" s="3">
        <f>LEN($Q$18)- LEN(SUBSTITUTE($Q$18,$B22,""))</f>
        <v>4</v>
      </c>
      <c r="K22" s="3">
        <f>LEN($Q$19)- LEN(SUBSTITUTE($Q$19,$B22,""))</f>
        <v>4</v>
      </c>
      <c r="M22" s="30" t="s">
        <v>40</v>
      </c>
      <c r="N22">
        <f>IF(O22="-","-",IF(LOWER(O$54)=$M22,"-",SUM(C22:$E22)))</f>
        <v>12</v>
      </c>
      <c r="O22">
        <f>IF(P22="-","-",IF(LOWER(P$54)=$M22,"-",SUM(D22:$E22)))</f>
        <v>10</v>
      </c>
      <c r="P22">
        <f>IF(Q22="-","-",IF(LOWER(Q$54)=$M22,"-",SUM(E22:$E22)))</f>
        <v>4</v>
      </c>
      <c r="Q22">
        <f>IF(R22="-","-",IF(LOWER(R$54)=$M22,"-",SUM(F22:$K22)))</f>
        <v>26</v>
      </c>
      <c r="R22">
        <f>IF(S22="-","-",IF(LOWER(S$54)=$M22,"-",SUM(G22:$K22)))</f>
        <v>22</v>
      </c>
      <c r="S22">
        <f>IF(T22="-","-",IF(LOWER(T$54)=$M22,"-",SUM(H22:$K22)))</f>
        <v>20</v>
      </c>
      <c r="T22">
        <f>IF(U22="-","-",IF(LOWER(U$54)=$M22,"-",SUM(I22:$K22)))</f>
        <v>17</v>
      </c>
      <c r="U22">
        <f>IF(V22="-","-",IF(LOWER(V$54)=$M22,"-",SUM(J22:$K22)))</f>
        <v>8</v>
      </c>
      <c r="V22">
        <f>IF(W22="-","-",IF(LOWER(W$54)=$M22,"-",SUM(K22:$K22)))</f>
        <v>4</v>
      </c>
    </row>
    <row r="23" spans="1:29" x14ac:dyDescent="0.25">
      <c r="B23" t="s">
        <v>41</v>
      </c>
      <c r="C23" s="3">
        <f t="shared" ref="C23:C47" si="7">LEN($Q$11)- LEN(SUBSTITUTE(Q$11,$B23,""))</f>
        <v>0</v>
      </c>
      <c r="D23" s="3">
        <f t="shared" ref="D23:D47" si="8">LEN($Q$12)- LEN(SUBSTITUTE($Q$12,$B23,""))</f>
        <v>1</v>
      </c>
      <c r="E23" s="3">
        <f t="shared" ref="E23:E47" si="9">LEN($Q$13)- LEN(SUBSTITUTE($Q$13,$B23,""))</f>
        <v>1</v>
      </c>
      <c r="F23" s="3">
        <f t="shared" ref="F23:F47" si="10">LEN($L$14)- LEN(SUBSTITUTE($Q$14,$B23,""))</f>
        <v>3</v>
      </c>
      <c r="G23" s="3">
        <f t="shared" ref="G23:G47" si="11">LEN($Q$15)- LEN(SUBSTITUTE($Q$15,$B23,""))</f>
        <v>0</v>
      </c>
      <c r="H23" s="3">
        <f t="shared" ref="H23:H47" si="12">LEN($Q$16)- LEN(SUBSTITUTE($Q$16,$B23,""))</f>
        <v>2</v>
      </c>
      <c r="I23" s="3">
        <f t="shared" ref="I23:I47" si="13">LEN($Q$17)- LEN(SUBSTITUTE($Q$17,$B23,""))</f>
        <v>1</v>
      </c>
      <c r="J23" s="3">
        <f t="shared" ref="J23:J47" si="14">LEN($Q$18)- LEN(SUBSTITUTE($Q$18,$B23,""))</f>
        <v>3</v>
      </c>
      <c r="K23" s="3">
        <f t="shared" ref="K23:K47" si="15">LEN($Q$19)- LEN(SUBSTITUTE($Q$19,$B23,""))</f>
        <v>1</v>
      </c>
      <c r="M23" s="30" t="s">
        <v>41</v>
      </c>
      <c r="N23">
        <f>IF(O23="-","-",IF(LOWER(O$54)=$M23,"-",SUM(C23:$E23)))</f>
        <v>2</v>
      </c>
      <c r="O23">
        <f>IF(P23="-","-",IF(LOWER(P$54)=$M23,"-",SUM(D23:$E23)))</f>
        <v>2</v>
      </c>
      <c r="P23">
        <f>IF(Q23="-","-",IF(LOWER(Q$54)=$M23,"-",SUM(E23:$E23)))</f>
        <v>1</v>
      </c>
      <c r="Q23">
        <f>IF(R23="-","-",IF(LOWER(R$54)=$M23,"-",SUM(F23:$K23)))</f>
        <v>10</v>
      </c>
      <c r="R23">
        <f>IF(S23="-","-",IF(LOWER(S$54)=$M23,"-",SUM(G23:$K23)))</f>
        <v>7</v>
      </c>
      <c r="S23">
        <f>IF(T23="-","-",IF(LOWER(T$54)=$M23,"-",SUM(H23:$K23)))</f>
        <v>7</v>
      </c>
      <c r="T23">
        <f>IF(U23="-","-",IF(LOWER(U$54)=$M23,"-",SUM(I23:$K23)))</f>
        <v>5</v>
      </c>
      <c r="U23">
        <f>IF(V23="-","-",IF(LOWER(V$54)=$M23,"-",SUM(J23:$K23)))</f>
        <v>4</v>
      </c>
      <c r="V23">
        <f>IF(W23="-","-",IF(LOWER(W$54)=$M23,"-",SUM(K23:$K23)))</f>
        <v>1</v>
      </c>
    </row>
    <row r="24" spans="1:29" x14ac:dyDescent="0.25">
      <c r="B24" t="s">
        <v>42</v>
      </c>
      <c r="C24" s="3">
        <f t="shared" si="7"/>
        <v>0</v>
      </c>
      <c r="D24" s="3">
        <f t="shared" si="8"/>
        <v>0</v>
      </c>
      <c r="E24" s="3">
        <f t="shared" si="9"/>
        <v>0</v>
      </c>
      <c r="F24" s="3">
        <f t="shared" si="10"/>
        <v>2</v>
      </c>
      <c r="G24" s="3">
        <f t="shared" si="11"/>
        <v>0</v>
      </c>
      <c r="H24" s="3">
        <f t="shared" si="12"/>
        <v>0</v>
      </c>
      <c r="I24" s="3">
        <f t="shared" si="13"/>
        <v>0</v>
      </c>
      <c r="J24" s="3">
        <f t="shared" si="14"/>
        <v>0</v>
      </c>
      <c r="K24" s="3">
        <f t="shared" si="15"/>
        <v>0</v>
      </c>
      <c r="M24" s="30" t="s">
        <v>42</v>
      </c>
      <c r="N24">
        <f>IF(O24="-","-",IF(LOWER(O$54)=$M24,"-",SUM(C24:$E24)))</f>
        <v>0</v>
      </c>
      <c r="O24">
        <f>IF(P24="-","-",IF(LOWER(P$54)=$M24,"-",SUM(D24:$E24)))</f>
        <v>0</v>
      </c>
      <c r="P24">
        <f>IF(Q24="-","-",IF(LOWER(Q$54)=$M24,"-",SUM(E24:$E24)))</f>
        <v>0</v>
      </c>
      <c r="Q24">
        <f>IF(R24="-","-",IF(LOWER(R$54)=$M24,"-",SUM(F24:$K24)))</f>
        <v>2</v>
      </c>
      <c r="R24">
        <f>IF(S24="-","-",IF(LOWER(S$54)=$M24,"-",SUM(G24:$K24)))</f>
        <v>0</v>
      </c>
      <c r="S24">
        <f>IF(T24="-","-",IF(LOWER(T$54)=$M24,"-",SUM(H24:$K24)))</f>
        <v>0</v>
      </c>
      <c r="T24">
        <f>IF(U24="-","-",IF(LOWER(U$54)=$M24,"-",SUM(I24:$K24)))</f>
        <v>0</v>
      </c>
      <c r="U24">
        <f>IF(V24="-","-",IF(LOWER(V$54)=$M24,"-",SUM(J24:$K24)))</f>
        <v>0</v>
      </c>
      <c r="V24">
        <f>IF(W24="-","-",IF(LOWER(W$54)=$M24,"-",SUM(K24:$K24)))</f>
        <v>0</v>
      </c>
      <c r="X24" s="3"/>
      <c r="Y24" s="3"/>
      <c r="Z24" s="3"/>
      <c r="AA24" s="3"/>
      <c r="AB24" s="3"/>
      <c r="AC24" s="3"/>
    </row>
    <row r="25" spans="1:29" x14ac:dyDescent="0.25">
      <c r="B25" t="s">
        <v>43</v>
      </c>
      <c r="C25" s="3">
        <f t="shared" si="7"/>
        <v>0</v>
      </c>
      <c r="D25" s="3">
        <f t="shared" si="8"/>
        <v>2</v>
      </c>
      <c r="E25" s="3">
        <f t="shared" si="9"/>
        <v>1</v>
      </c>
      <c r="F25" s="3">
        <f t="shared" si="10"/>
        <v>5</v>
      </c>
      <c r="G25" s="3">
        <f t="shared" si="11"/>
        <v>2</v>
      </c>
      <c r="H25" s="3">
        <f t="shared" si="12"/>
        <v>2</v>
      </c>
      <c r="I25" s="3">
        <f t="shared" si="13"/>
        <v>4</v>
      </c>
      <c r="J25" s="3">
        <f t="shared" si="14"/>
        <v>1</v>
      </c>
      <c r="K25" s="3">
        <f t="shared" si="15"/>
        <v>1</v>
      </c>
      <c r="M25" s="30" t="s">
        <v>43</v>
      </c>
      <c r="N25">
        <f>IF(O25="-","-",IF(LOWER(O$54)=$M25,"-",SUM(C25:$E25)))</f>
        <v>3</v>
      </c>
      <c r="O25">
        <f>IF(P25="-","-",IF(LOWER(P$54)=$M25,"-",SUM(D25:$E25)))</f>
        <v>3</v>
      </c>
      <c r="P25">
        <f>IF(Q25="-","-",IF(LOWER(Q$54)=$M25,"-",SUM(E25:$E25)))</f>
        <v>1</v>
      </c>
      <c r="Q25">
        <f>IF(R25="-","-",IF(LOWER(R$54)=$M25,"-",SUM(F25:$K25)))</f>
        <v>15</v>
      </c>
      <c r="R25">
        <f>IF(S25="-","-",IF(LOWER(S$54)=$M25,"-",SUM(G25:$K25)))</f>
        <v>10</v>
      </c>
      <c r="S25">
        <f>IF(T25="-","-",IF(LOWER(T$54)=$M25,"-",SUM(H25:$K25)))</f>
        <v>8</v>
      </c>
      <c r="T25">
        <f>IF(U25="-","-",IF(LOWER(U$54)=$M25,"-",SUM(I25:$K25)))</f>
        <v>6</v>
      </c>
      <c r="U25">
        <f>IF(V25="-","-",IF(LOWER(V$54)=$M25,"-",SUM(J25:$K25)))</f>
        <v>2</v>
      </c>
      <c r="V25">
        <f>IF(W25="-","-",IF(LOWER(W$54)=$M25,"-",SUM(K25:$K25)))</f>
        <v>1</v>
      </c>
      <c r="X25" s="3"/>
      <c r="Y25" s="3"/>
      <c r="Z25" s="3"/>
      <c r="AA25" s="3"/>
      <c r="AB25" s="3"/>
      <c r="AC25" s="3"/>
    </row>
    <row r="26" spans="1:29" x14ac:dyDescent="0.25">
      <c r="B26" t="s">
        <v>44</v>
      </c>
      <c r="C26" s="3">
        <f t="shared" si="7"/>
        <v>0</v>
      </c>
      <c r="D26" s="3">
        <f t="shared" si="8"/>
        <v>0</v>
      </c>
      <c r="E26" s="3">
        <f t="shared" si="9"/>
        <v>0</v>
      </c>
      <c r="F26" s="3">
        <f t="shared" si="10"/>
        <v>2</v>
      </c>
      <c r="G26" s="3">
        <f t="shared" si="11"/>
        <v>0</v>
      </c>
      <c r="H26" s="3">
        <f t="shared" si="12"/>
        <v>0</v>
      </c>
      <c r="I26" s="3">
        <f t="shared" si="13"/>
        <v>0</v>
      </c>
      <c r="J26" s="3">
        <f t="shared" si="14"/>
        <v>0</v>
      </c>
      <c r="K26" s="3">
        <f t="shared" si="15"/>
        <v>0</v>
      </c>
      <c r="M26" s="30" t="s">
        <v>44</v>
      </c>
      <c r="N26">
        <f>IF(O26="-","-",IF(LOWER(O$54)=$M26,"-",SUM(C26:$E26)))</f>
        <v>0</v>
      </c>
      <c r="O26">
        <f>IF(P26="-","-",IF(LOWER(P$54)=$M26,"-",SUM(D26:$E26)))</f>
        <v>0</v>
      </c>
      <c r="P26">
        <f>IF(Q26="-","-",IF(LOWER(Q$54)=$M26,"-",SUM(E26:$E26)))</f>
        <v>0</v>
      </c>
      <c r="Q26">
        <f>IF(R26="-","-",IF(LOWER(R$54)=$M26,"-",SUM(F26:$K26)))</f>
        <v>2</v>
      </c>
      <c r="R26">
        <f>IF(S26="-","-",IF(LOWER(S$54)=$M26,"-",SUM(G26:$K26)))</f>
        <v>0</v>
      </c>
      <c r="S26">
        <f>IF(T26="-","-",IF(LOWER(T$54)=$M26,"-",SUM(H26:$K26)))</f>
        <v>0</v>
      </c>
      <c r="T26">
        <f>IF(U26="-","-",IF(LOWER(U$54)=$M26,"-",SUM(I26:$K26)))</f>
        <v>0</v>
      </c>
      <c r="U26">
        <f>IF(V26="-","-",IF(LOWER(V$54)=$M26,"-",SUM(J26:$K26)))</f>
        <v>0</v>
      </c>
      <c r="V26">
        <f>IF(W26="-","-",IF(LOWER(W$54)=$M26,"-",SUM(K26:$K26)))</f>
        <v>0</v>
      </c>
      <c r="X26" s="3"/>
      <c r="Y26" s="3"/>
      <c r="Z26" s="3"/>
      <c r="AA26" s="3"/>
      <c r="AB26" s="3"/>
      <c r="AC26" s="3"/>
    </row>
    <row r="27" spans="1:29" x14ac:dyDescent="0.25">
      <c r="B27" t="s">
        <v>45</v>
      </c>
      <c r="C27" s="3">
        <f t="shared" si="7"/>
        <v>1</v>
      </c>
      <c r="D27" s="3">
        <f t="shared" si="8"/>
        <v>0</v>
      </c>
      <c r="E27" s="3">
        <f t="shared" si="9"/>
        <v>0</v>
      </c>
      <c r="F27" s="3">
        <f t="shared" si="10"/>
        <v>8</v>
      </c>
      <c r="G27" s="3">
        <f t="shared" si="11"/>
        <v>3</v>
      </c>
      <c r="H27" s="3">
        <f t="shared" si="12"/>
        <v>0</v>
      </c>
      <c r="I27" s="3">
        <f t="shared" si="13"/>
        <v>1</v>
      </c>
      <c r="J27" s="3">
        <f t="shared" si="14"/>
        <v>1</v>
      </c>
      <c r="K27" s="3">
        <f t="shared" si="15"/>
        <v>1</v>
      </c>
      <c r="M27" s="30" t="s">
        <v>45</v>
      </c>
      <c r="N27">
        <f>IF(O27="-","-",IF(LOWER(O$54)=$M27,"-",SUM(C27:$E27)))</f>
        <v>1</v>
      </c>
      <c r="O27">
        <f>IF(P27="-","-",IF(LOWER(P$54)=$M27,"-",SUM(D27:$E27)))</f>
        <v>0</v>
      </c>
      <c r="P27">
        <f>IF(Q27="-","-",IF(LOWER(Q$54)=$M27,"-",SUM(E27:$E27)))</f>
        <v>0</v>
      </c>
      <c r="Q27">
        <f>IF(R27="-","-",IF(LOWER(R$54)=$M27,"-",SUM(F27:$K27)))</f>
        <v>14</v>
      </c>
      <c r="R27">
        <f>IF(S27="-","-",IF(LOWER(S$54)=$M27,"-",SUM(G27:$K27)))</f>
        <v>6</v>
      </c>
      <c r="S27">
        <f>IF(T27="-","-",IF(LOWER(T$54)=$M27,"-",SUM(H27:$K27)))</f>
        <v>3</v>
      </c>
      <c r="T27">
        <f>IF(U27="-","-",IF(LOWER(U$54)=$M27,"-",SUM(I27:$K27)))</f>
        <v>3</v>
      </c>
      <c r="U27">
        <f>IF(V27="-","-",IF(LOWER(V$54)=$M27,"-",SUM(J27:$K27)))</f>
        <v>2</v>
      </c>
      <c r="V27">
        <f>IF(W27="-","-",IF(LOWER(W$54)=$M27,"-",SUM(K27:$K27)))</f>
        <v>1</v>
      </c>
      <c r="X27" s="3"/>
      <c r="Y27" s="3"/>
      <c r="Z27" s="3"/>
      <c r="AA27" s="3"/>
      <c r="AB27" s="3"/>
      <c r="AC27" s="3"/>
    </row>
    <row r="28" spans="1:29" x14ac:dyDescent="0.25">
      <c r="B28" t="s">
        <v>46</v>
      </c>
      <c r="C28" s="3">
        <f t="shared" si="7"/>
        <v>0</v>
      </c>
      <c r="D28" s="3">
        <f t="shared" si="8"/>
        <v>0</v>
      </c>
      <c r="E28" s="3">
        <f t="shared" si="9"/>
        <v>0</v>
      </c>
      <c r="F28" s="3">
        <f t="shared" si="10"/>
        <v>3</v>
      </c>
      <c r="G28" s="3">
        <f t="shared" si="11"/>
        <v>0</v>
      </c>
      <c r="H28" s="3">
        <f t="shared" si="12"/>
        <v>0</v>
      </c>
      <c r="I28" s="3">
        <f t="shared" si="13"/>
        <v>0</v>
      </c>
      <c r="J28" s="3">
        <f t="shared" si="14"/>
        <v>2</v>
      </c>
      <c r="K28" s="3">
        <f t="shared" si="15"/>
        <v>1</v>
      </c>
      <c r="M28" s="30" t="s">
        <v>46</v>
      </c>
      <c r="N28">
        <f>IF(O28="-","-",IF(LOWER(O$54)=$M28,"-",SUM(C28:$E28)))</f>
        <v>0</v>
      </c>
      <c r="O28">
        <f>IF(P28="-","-",IF(LOWER(P$54)=$M28,"-",SUM(D28:$E28)))</f>
        <v>0</v>
      </c>
      <c r="P28">
        <f>IF(Q28="-","-",IF(LOWER(Q$54)=$M28,"-",SUM(E28:$E28)))</f>
        <v>0</v>
      </c>
      <c r="Q28">
        <f>IF(R28="-","-",IF(LOWER(R$54)=$M28,"-",SUM(F28:$K28)))</f>
        <v>6</v>
      </c>
      <c r="R28">
        <f>IF(S28="-","-",IF(LOWER(S$54)=$M28,"-",SUM(G28:$K28)))</f>
        <v>3</v>
      </c>
      <c r="S28">
        <f>IF(T28="-","-",IF(LOWER(T$54)=$M28,"-",SUM(H28:$K28)))</f>
        <v>3</v>
      </c>
      <c r="T28">
        <f>IF(U28="-","-",IF(LOWER(U$54)=$M28,"-",SUM(I28:$K28)))</f>
        <v>3</v>
      </c>
      <c r="U28">
        <f>IF(V28="-","-",IF(LOWER(V$54)=$M28,"-",SUM(J28:$K28)))</f>
        <v>3</v>
      </c>
      <c r="V28">
        <f>IF(W28="-","-",IF(LOWER(W$54)=$M28,"-",SUM(K28:$K28)))</f>
        <v>1</v>
      </c>
      <c r="X28" s="3"/>
      <c r="Y28" s="3"/>
      <c r="Z28" s="3"/>
      <c r="AA28" s="3"/>
      <c r="AB28" s="3"/>
      <c r="AC28" s="3"/>
    </row>
    <row r="29" spans="1:29" x14ac:dyDescent="0.25">
      <c r="B29" t="s">
        <v>47</v>
      </c>
      <c r="C29" s="3">
        <f t="shared" si="7"/>
        <v>0</v>
      </c>
      <c r="D29" s="3">
        <f t="shared" si="8"/>
        <v>0</v>
      </c>
      <c r="E29" s="3">
        <f t="shared" si="9"/>
        <v>0</v>
      </c>
      <c r="F29" s="3">
        <f t="shared" si="10"/>
        <v>2</v>
      </c>
      <c r="G29" s="3">
        <f t="shared" si="11"/>
        <v>0</v>
      </c>
      <c r="H29" s="3">
        <f t="shared" si="12"/>
        <v>0</v>
      </c>
      <c r="I29" s="3">
        <f t="shared" si="13"/>
        <v>0</v>
      </c>
      <c r="J29" s="3">
        <f t="shared" si="14"/>
        <v>0</v>
      </c>
      <c r="K29" s="3">
        <f t="shared" si="15"/>
        <v>0</v>
      </c>
      <c r="M29" s="30" t="s">
        <v>47</v>
      </c>
      <c r="N29">
        <f>IF(O29="-","-",IF(LOWER(O$54)=$M29,"-",SUM(C29:$E29)))</f>
        <v>0</v>
      </c>
      <c r="O29">
        <f>IF(P29="-","-",IF(LOWER(P$54)=$M29,"-",SUM(D29:$E29)))</f>
        <v>0</v>
      </c>
      <c r="P29">
        <f>IF(Q29="-","-",IF(LOWER(Q$54)=$M29,"-",SUM(E29:$E29)))</f>
        <v>0</v>
      </c>
      <c r="Q29">
        <f>IF(R29="-","-",IF(LOWER(R$54)=$M29,"-",SUM(F29:$K29)))</f>
        <v>2</v>
      </c>
      <c r="R29">
        <f>IF(S29="-","-",IF(LOWER(S$54)=$M29,"-",SUM(G29:$K29)))</f>
        <v>0</v>
      </c>
      <c r="S29">
        <f>IF(T29="-","-",IF(LOWER(T$54)=$M29,"-",SUM(H29:$K29)))</f>
        <v>0</v>
      </c>
      <c r="T29">
        <f>IF(U29="-","-",IF(LOWER(U$54)=$M29,"-",SUM(I29:$K29)))</f>
        <v>0</v>
      </c>
      <c r="U29">
        <f>IF(V29="-","-",IF(LOWER(V$54)=$M29,"-",SUM(J29:$K29)))</f>
        <v>0</v>
      </c>
      <c r="V29">
        <f>IF(W29="-","-",IF(LOWER(W$54)=$M29,"-",SUM(K29:$K29)))</f>
        <v>0</v>
      </c>
      <c r="X29" s="3"/>
      <c r="Y29" s="3"/>
      <c r="Z29" s="3"/>
      <c r="AA29" s="3"/>
      <c r="AB29" s="3"/>
      <c r="AC29" s="3"/>
    </row>
    <row r="30" spans="1:29" x14ac:dyDescent="0.25">
      <c r="B30" t="s">
        <v>48</v>
      </c>
      <c r="C30" s="3">
        <f t="shared" si="7"/>
        <v>0</v>
      </c>
      <c r="D30" s="3">
        <f t="shared" si="8"/>
        <v>1</v>
      </c>
      <c r="E30" s="3">
        <f t="shared" si="9"/>
        <v>2</v>
      </c>
      <c r="F30" s="3">
        <f t="shared" si="10"/>
        <v>7</v>
      </c>
      <c r="G30" s="3">
        <f t="shared" si="11"/>
        <v>1</v>
      </c>
      <c r="H30" s="3">
        <f t="shared" si="12"/>
        <v>1</v>
      </c>
      <c r="I30" s="3">
        <f t="shared" si="13"/>
        <v>5</v>
      </c>
      <c r="J30" s="3">
        <f t="shared" si="14"/>
        <v>5</v>
      </c>
      <c r="K30" s="3">
        <f t="shared" si="15"/>
        <v>2</v>
      </c>
      <c r="M30" s="30" t="s">
        <v>48</v>
      </c>
      <c r="N30">
        <f>IF(O30="-","-",IF(LOWER(O$54)=$M30,"-",SUM(C30:$E30)))</f>
        <v>3</v>
      </c>
      <c r="O30">
        <f>IF(P30="-","-",IF(LOWER(P$54)=$M30,"-",SUM(D30:$E30)))</f>
        <v>3</v>
      </c>
      <c r="P30">
        <f>IF(Q30="-","-",IF(LOWER(Q$54)=$M30,"-",SUM(E30:$E30)))</f>
        <v>2</v>
      </c>
      <c r="Q30">
        <f>IF(R30="-","-",IF(LOWER(R$54)=$M30,"-",SUM(F30:$K30)))</f>
        <v>21</v>
      </c>
      <c r="R30">
        <f>IF(S30="-","-",IF(LOWER(S$54)=$M30,"-",SUM(G30:$K30)))</f>
        <v>14</v>
      </c>
      <c r="S30">
        <f>IF(T30="-","-",IF(LOWER(T$54)=$M30,"-",SUM(H30:$K30)))</f>
        <v>13</v>
      </c>
      <c r="T30">
        <f>IF(U30="-","-",IF(LOWER(U$54)=$M30,"-",SUM(I30:$K30)))</f>
        <v>12</v>
      </c>
      <c r="U30">
        <f>IF(V30="-","-",IF(LOWER(V$54)=$M30,"-",SUM(J30:$K30)))</f>
        <v>7</v>
      </c>
      <c r="V30">
        <f>IF(W30="-","-",IF(LOWER(W$54)=$M30,"-",SUM(K30:$K30)))</f>
        <v>2</v>
      </c>
      <c r="X30" s="3"/>
      <c r="Y30" s="3"/>
      <c r="Z30" s="3"/>
      <c r="AA30" s="3"/>
      <c r="AB30" s="3"/>
      <c r="AC30" s="3"/>
    </row>
    <row r="31" spans="1:29" x14ac:dyDescent="0.25">
      <c r="B31" t="s">
        <v>49</v>
      </c>
      <c r="C31" s="3">
        <f t="shared" si="7"/>
        <v>0</v>
      </c>
      <c r="D31" s="3">
        <f t="shared" si="8"/>
        <v>0</v>
      </c>
      <c r="E31" s="3">
        <f t="shared" si="9"/>
        <v>0</v>
      </c>
      <c r="F31" s="3">
        <f t="shared" si="10"/>
        <v>2</v>
      </c>
      <c r="G31" s="3">
        <f t="shared" si="11"/>
        <v>0</v>
      </c>
      <c r="H31" s="3">
        <f t="shared" si="12"/>
        <v>0</v>
      </c>
      <c r="I31" s="3">
        <f t="shared" si="13"/>
        <v>0</v>
      </c>
      <c r="J31" s="3">
        <f t="shared" si="14"/>
        <v>0</v>
      </c>
      <c r="K31" s="3">
        <f t="shared" si="15"/>
        <v>0</v>
      </c>
      <c r="M31" s="30" t="s">
        <v>49</v>
      </c>
      <c r="N31">
        <f>IF(O31="-","-",IF(LOWER(O$54)=$M31,"-",SUM(C31:$E31)))</f>
        <v>0</v>
      </c>
      <c r="O31">
        <f>IF(P31="-","-",IF(LOWER(P$54)=$M31,"-",SUM(D31:$E31)))</f>
        <v>0</v>
      </c>
      <c r="P31">
        <f>IF(Q31="-","-",IF(LOWER(Q$54)=$M31,"-",SUM(E31:$E31)))</f>
        <v>0</v>
      </c>
      <c r="Q31">
        <f>IF(R31="-","-",IF(LOWER(R$54)=$M31,"-",SUM(F31:$K31)))</f>
        <v>2</v>
      </c>
      <c r="R31">
        <f>IF(S31="-","-",IF(LOWER(S$54)=$M31,"-",SUM(G31:$K31)))</f>
        <v>0</v>
      </c>
      <c r="S31">
        <f>IF(T31="-","-",IF(LOWER(T$54)=$M31,"-",SUM(H31:$K31)))</f>
        <v>0</v>
      </c>
      <c r="T31">
        <f>IF(U31="-","-",IF(LOWER(U$54)=$M31,"-",SUM(I31:$K31)))</f>
        <v>0</v>
      </c>
      <c r="U31">
        <f>IF(V31="-","-",IF(LOWER(V$54)=$M31,"-",SUM(J31:$K31)))</f>
        <v>0</v>
      </c>
      <c r="V31">
        <f>IF(W31="-","-",IF(LOWER(W$54)=$M31,"-",SUM(K31:$K31)))</f>
        <v>0</v>
      </c>
      <c r="X31" s="3"/>
      <c r="Y31" s="3"/>
      <c r="Z31" s="3"/>
      <c r="AA31" s="3"/>
      <c r="AB31" s="3"/>
      <c r="AC31" s="3"/>
    </row>
    <row r="32" spans="1:29" x14ac:dyDescent="0.25">
      <c r="B32" t="s">
        <v>50</v>
      </c>
      <c r="C32" s="3">
        <f t="shared" si="7"/>
        <v>1</v>
      </c>
      <c r="D32" s="3">
        <f t="shared" si="8"/>
        <v>0</v>
      </c>
      <c r="E32" s="3">
        <f t="shared" si="9"/>
        <v>1</v>
      </c>
      <c r="F32" s="3">
        <f t="shared" si="10"/>
        <v>5</v>
      </c>
      <c r="G32" s="3">
        <f t="shared" si="11"/>
        <v>1</v>
      </c>
      <c r="H32" s="3">
        <f t="shared" si="12"/>
        <v>1</v>
      </c>
      <c r="I32" s="3">
        <f t="shared" si="13"/>
        <v>1</v>
      </c>
      <c r="J32" s="3">
        <f t="shared" si="14"/>
        <v>3</v>
      </c>
      <c r="K32" s="3">
        <f t="shared" si="15"/>
        <v>1</v>
      </c>
      <c r="M32" s="30" t="s">
        <v>50</v>
      </c>
      <c r="N32">
        <f>IF(O32="-","-",IF(LOWER(O$54)=$M32,"-",SUM(C32:$E32)))</f>
        <v>2</v>
      </c>
      <c r="O32">
        <f>IF(P32="-","-",IF(LOWER(P$54)=$M32,"-",SUM(D32:$E32)))</f>
        <v>1</v>
      </c>
      <c r="P32">
        <f>IF(Q32="-","-",IF(LOWER(Q$54)=$M32,"-",SUM(E32:$E32)))</f>
        <v>1</v>
      </c>
      <c r="Q32">
        <f>IF(R32="-","-",IF(LOWER(R$54)=$M32,"-",SUM(F32:$K32)))</f>
        <v>12</v>
      </c>
      <c r="R32">
        <f>IF(S32="-","-",IF(LOWER(S$54)=$M32,"-",SUM(G32:$K32)))</f>
        <v>7</v>
      </c>
      <c r="S32">
        <f>IF(T32="-","-",IF(LOWER(T$54)=$M32,"-",SUM(H32:$K32)))</f>
        <v>6</v>
      </c>
      <c r="T32">
        <f>IF(U32="-","-",IF(LOWER(U$54)=$M32,"-",SUM(I32:$K32)))</f>
        <v>5</v>
      </c>
      <c r="U32">
        <f>IF(V32="-","-",IF(LOWER(V$54)=$M32,"-",SUM(J32:$K32)))</f>
        <v>4</v>
      </c>
      <c r="V32">
        <f>IF(W32="-","-",IF(LOWER(W$54)=$M32,"-",SUM(K32:$K32)))</f>
        <v>1</v>
      </c>
      <c r="X32" s="3"/>
      <c r="Y32" s="3"/>
      <c r="Z32" s="3"/>
      <c r="AA32" s="3"/>
      <c r="AB32" s="3"/>
      <c r="AC32" s="3"/>
    </row>
    <row r="33" spans="2:22" x14ac:dyDescent="0.25">
      <c r="B33" t="s">
        <v>51</v>
      </c>
      <c r="C33" s="3">
        <f t="shared" si="7"/>
        <v>0</v>
      </c>
      <c r="D33" s="3">
        <f t="shared" si="8"/>
        <v>0</v>
      </c>
      <c r="E33" s="3">
        <f t="shared" si="9"/>
        <v>0</v>
      </c>
      <c r="F33" s="3">
        <f t="shared" si="10"/>
        <v>2</v>
      </c>
      <c r="G33" s="3">
        <f t="shared" si="11"/>
        <v>0</v>
      </c>
      <c r="H33" s="3">
        <f t="shared" si="12"/>
        <v>0</v>
      </c>
      <c r="I33" s="3">
        <f t="shared" si="13"/>
        <v>0</v>
      </c>
      <c r="J33" s="3">
        <f t="shared" si="14"/>
        <v>0</v>
      </c>
      <c r="K33" s="3">
        <f t="shared" si="15"/>
        <v>0</v>
      </c>
      <c r="M33" s="30" t="s">
        <v>51</v>
      </c>
      <c r="N33">
        <f>IF(O33="-","-",IF(LOWER(O$54)=$M33,"-",SUM(C33:$E33)))</f>
        <v>0</v>
      </c>
      <c r="O33">
        <f>IF(P33="-","-",IF(LOWER(P$54)=$M33,"-",SUM(D33:$E33)))</f>
        <v>0</v>
      </c>
      <c r="P33">
        <f>IF(Q33="-","-",IF(LOWER(Q$54)=$M33,"-",SUM(E33:$E33)))</f>
        <v>0</v>
      </c>
      <c r="Q33">
        <f>IF(R33="-","-",IF(LOWER(R$54)=$M33,"-",SUM(F33:$K33)))</f>
        <v>2</v>
      </c>
      <c r="R33">
        <f>IF(S33="-","-",IF(LOWER(S$54)=$M33,"-",SUM(G33:$K33)))</f>
        <v>0</v>
      </c>
      <c r="S33">
        <f>IF(T33="-","-",IF(LOWER(T$54)=$M33,"-",SUM(H33:$K33)))</f>
        <v>0</v>
      </c>
      <c r="T33">
        <f>IF(U33="-","-",IF(LOWER(U$54)=$M33,"-",SUM(I33:$K33)))</f>
        <v>0</v>
      </c>
      <c r="U33">
        <f>IF(V33="-","-",IF(LOWER(V$54)=$M33,"-",SUM(J33:$K33)))</f>
        <v>0</v>
      </c>
      <c r="V33">
        <f>IF(W33="-","-",IF(LOWER(W$54)=$M33,"-",SUM(K33:$K33)))</f>
        <v>0</v>
      </c>
    </row>
    <row r="34" spans="2:22" x14ac:dyDescent="0.25">
      <c r="B34" t="s">
        <v>52</v>
      </c>
      <c r="C34" s="3">
        <f t="shared" si="7"/>
        <v>0</v>
      </c>
      <c r="D34" s="3">
        <f t="shared" si="8"/>
        <v>0</v>
      </c>
      <c r="E34" s="3">
        <f t="shared" si="9"/>
        <v>0</v>
      </c>
      <c r="F34" s="3">
        <f t="shared" si="10"/>
        <v>2</v>
      </c>
      <c r="G34" s="3">
        <f t="shared" si="11"/>
        <v>0</v>
      </c>
      <c r="H34" s="3">
        <f t="shared" si="12"/>
        <v>0</v>
      </c>
      <c r="I34" s="3">
        <f t="shared" si="13"/>
        <v>0</v>
      </c>
      <c r="J34" s="3">
        <f t="shared" si="14"/>
        <v>0</v>
      </c>
      <c r="K34" s="3">
        <f t="shared" si="15"/>
        <v>0</v>
      </c>
      <c r="M34" s="30" t="s">
        <v>52</v>
      </c>
      <c r="N34">
        <f>IF(O34="-","-",IF(LOWER(O$54)=$M34,"-",SUM(C34:$E34)))</f>
        <v>0</v>
      </c>
      <c r="O34">
        <f>IF(P34="-","-",IF(LOWER(P$54)=$M34,"-",SUM(D34:$E34)))</f>
        <v>0</v>
      </c>
      <c r="P34">
        <f>IF(Q34="-","-",IF(LOWER(Q$54)=$M34,"-",SUM(E34:$E34)))</f>
        <v>0</v>
      </c>
      <c r="Q34">
        <f>IF(R34="-","-",IF(LOWER(R$54)=$M34,"-",SUM(F34:$K34)))</f>
        <v>2</v>
      </c>
      <c r="R34">
        <f>IF(S34="-","-",IF(LOWER(S$54)=$M34,"-",SUM(G34:$K34)))</f>
        <v>0</v>
      </c>
      <c r="S34">
        <f>IF(T34="-","-",IF(LOWER(T$54)=$M34,"-",SUM(H34:$K34)))</f>
        <v>0</v>
      </c>
      <c r="T34">
        <f>IF(U34="-","-",IF(LOWER(U$54)=$M34,"-",SUM(I34:$K34)))</f>
        <v>0</v>
      </c>
      <c r="U34">
        <f>IF(V34="-","-",IF(LOWER(V$54)=$M34,"-",SUM(J34:$K34)))</f>
        <v>0</v>
      </c>
      <c r="V34">
        <f>IF(W34="-","-",IF(LOWER(W$54)=$M34,"-",SUM(K34:$K34)))</f>
        <v>0</v>
      </c>
    </row>
    <row r="35" spans="2:22" x14ac:dyDescent="0.25">
      <c r="B35" t="s">
        <v>53</v>
      </c>
      <c r="C35" s="3">
        <f t="shared" si="7"/>
        <v>2</v>
      </c>
      <c r="D35" s="3">
        <f t="shared" si="8"/>
        <v>4</v>
      </c>
      <c r="E35" s="3">
        <f t="shared" si="9"/>
        <v>5</v>
      </c>
      <c r="F35" s="3">
        <f t="shared" si="10"/>
        <v>6</v>
      </c>
      <c r="G35" s="3">
        <f t="shared" si="11"/>
        <v>3</v>
      </c>
      <c r="H35" s="3">
        <f t="shared" si="12"/>
        <v>1</v>
      </c>
      <c r="I35" s="3">
        <f t="shared" si="13"/>
        <v>8</v>
      </c>
      <c r="J35" s="3">
        <f t="shared" si="14"/>
        <v>8</v>
      </c>
      <c r="K35" s="3">
        <f t="shared" si="15"/>
        <v>1</v>
      </c>
      <c r="M35" s="30" t="s">
        <v>53</v>
      </c>
      <c r="N35">
        <f>IF(O35="-","-",IF(LOWER(O$54)=$M35,"-",SUM(C35:$E35)))</f>
        <v>11</v>
      </c>
      <c r="O35">
        <f>IF(P35="-","-",IF(LOWER(P$54)=$M35,"-",SUM(D35:$E35)))</f>
        <v>9</v>
      </c>
      <c r="P35">
        <f>IF(Q35="-","-",IF(LOWER(Q$54)=$M35,"-",SUM(E35:$E35)))</f>
        <v>5</v>
      </c>
      <c r="Q35">
        <f>IF(R35="-","-",IF(LOWER(R$54)=$M35,"-",SUM(F35:$K35)))</f>
        <v>27</v>
      </c>
      <c r="R35">
        <f>IF(S35="-","-",IF(LOWER(S$54)=$M35,"-",SUM(G35:$K35)))</f>
        <v>21</v>
      </c>
      <c r="S35">
        <f>IF(T35="-","-",IF(LOWER(T$54)=$M35,"-",SUM(H35:$K35)))</f>
        <v>18</v>
      </c>
      <c r="T35">
        <f>IF(U35="-","-",IF(LOWER(U$54)=$M35,"-",SUM(I35:$K35)))</f>
        <v>17</v>
      </c>
      <c r="U35">
        <f>IF(V35="-","-",IF(LOWER(V$54)=$M35,"-",SUM(J35:$K35)))</f>
        <v>9</v>
      </c>
      <c r="V35">
        <f>IF(W35="-","-",IF(LOWER(W$54)=$M35,"-",SUM(K35:$K35)))</f>
        <v>1</v>
      </c>
    </row>
    <row r="36" spans="2:22" x14ac:dyDescent="0.25">
      <c r="B36" t="s">
        <v>54</v>
      </c>
      <c r="C36" s="3">
        <f t="shared" si="7"/>
        <v>0</v>
      </c>
      <c r="D36" s="3">
        <f t="shared" si="8"/>
        <v>0</v>
      </c>
      <c r="E36" s="3">
        <f t="shared" si="9"/>
        <v>0</v>
      </c>
      <c r="F36" s="3">
        <f t="shared" si="10"/>
        <v>2</v>
      </c>
      <c r="G36" s="3">
        <f t="shared" si="11"/>
        <v>0</v>
      </c>
      <c r="H36" s="3">
        <f t="shared" si="12"/>
        <v>0</v>
      </c>
      <c r="I36" s="3">
        <f t="shared" si="13"/>
        <v>0</v>
      </c>
      <c r="J36" s="3">
        <f t="shared" si="14"/>
        <v>0</v>
      </c>
      <c r="K36" s="3">
        <f t="shared" si="15"/>
        <v>0</v>
      </c>
      <c r="M36" s="30" t="s">
        <v>54</v>
      </c>
      <c r="N36">
        <f>IF(O36="-","-",IF(LOWER(O$54)=$M36,"-",SUM(C36:$E36)))</f>
        <v>0</v>
      </c>
      <c r="O36">
        <f>IF(P36="-","-",IF(LOWER(P$54)=$M36,"-",SUM(D36:$E36)))</f>
        <v>0</v>
      </c>
      <c r="P36">
        <f>IF(Q36="-","-",IF(LOWER(Q$54)=$M36,"-",SUM(E36:$E36)))</f>
        <v>0</v>
      </c>
      <c r="Q36">
        <f>IF(R36="-","-",IF(LOWER(R$54)=$M36,"-",SUM(F36:$K36)))</f>
        <v>2</v>
      </c>
      <c r="R36">
        <f>IF(S36="-","-",IF(LOWER(S$54)=$M36,"-",SUM(G36:$K36)))</f>
        <v>0</v>
      </c>
      <c r="S36">
        <f>IF(T36="-","-",IF(LOWER(T$54)=$M36,"-",SUM(H36:$K36)))</f>
        <v>0</v>
      </c>
      <c r="T36">
        <f>IF(U36="-","-",IF(LOWER(U$54)=$M36,"-",SUM(I36:$K36)))</f>
        <v>0</v>
      </c>
      <c r="U36">
        <f>IF(V36="-","-",IF(LOWER(V$54)=$M36,"-",SUM(J36:$K36)))</f>
        <v>0</v>
      </c>
      <c r="V36">
        <f>IF(W36="-","-",IF(LOWER(W$54)=$M36,"-",SUM(K36:$K36)))</f>
        <v>0</v>
      </c>
    </row>
    <row r="37" spans="2:22" x14ac:dyDescent="0.25">
      <c r="B37" t="s">
        <v>55</v>
      </c>
      <c r="C37" s="3">
        <f t="shared" si="7"/>
        <v>1</v>
      </c>
      <c r="D37" s="3">
        <f t="shared" si="8"/>
        <v>0</v>
      </c>
      <c r="E37" s="3">
        <f t="shared" si="9"/>
        <v>0</v>
      </c>
      <c r="F37" s="3">
        <f t="shared" si="10"/>
        <v>3</v>
      </c>
      <c r="G37" s="3">
        <f t="shared" si="11"/>
        <v>1</v>
      </c>
      <c r="H37" s="3">
        <f t="shared" si="12"/>
        <v>0</v>
      </c>
      <c r="I37" s="3">
        <f t="shared" si="13"/>
        <v>2</v>
      </c>
      <c r="J37" s="3">
        <f t="shared" si="14"/>
        <v>2</v>
      </c>
      <c r="K37" s="3">
        <f t="shared" si="15"/>
        <v>2</v>
      </c>
      <c r="M37" s="30" t="s">
        <v>55</v>
      </c>
      <c r="N37">
        <f>IF(O37="-","-",IF(LOWER(O$54)=$M37,"-",SUM(C37:$E37)))</f>
        <v>1</v>
      </c>
      <c r="O37">
        <f>IF(P37="-","-",IF(LOWER(P$54)=$M37,"-",SUM(D37:$E37)))</f>
        <v>0</v>
      </c>
      <c r="P37">
        <f>IF(Q37="-","-",IF(LOWER(Q$54)=$M37,"-",SUM(E37:$E37)))</f>
        <v>0</v>
      </c>
      <c r="Q37">
        <f>IF(R37="-","-",IF(LOWER(R$54)=$M37,"-",SUM(F37:$K37)))</f>
        <v>10</v>
      </c>
      <c r="R37">
        <f>IF(S37="-","-",IF(LOWER(S$54)=$M37,"-",SUM(G37:$K37)))</f>
        <v>7</v>
      </c>
      <c r="S37">
        <f>IF(T37="-","-",IF(LOWER(T$54)=$M37,"-",SUM(H37:$K37)))</f>
        <v>6</v>
      </c>
      <c r="T37">
        <f>IF(U37="-","-",IF(LOWER(U$54)=$M37,"-",SUM(I37:$K37)))</f>
        <v>6</v>
      </c>
      <c r="U37">
        <f>IF(V37="-","-",IF(LOWER(V$54)=$M37,"-",SUM(J37:$K37)))</f>
        <v>4</v>
      </c>
      <c r="V37">
        <f>IF(W37="-","-",IF(LOWER(W$54)=$M37,"-",SUM(K37:$K37)))</f>
        <v>2</v>
      </c>
    </row>
    <row r="38" spans="2:22" x14ac:dyDescent="0.25">
      <c r="B38" t="s">
        <v>56</v>
      </c>
      <c r="C38" s="3">
        <f t="shared" si="7"/>
        <v>0</v>
      </c>
      <c r="D38" s="3">
        <f t="shared" si="8"/>
        <v>0</v>
      </c>
      <c r="E38" s="3">
        <f t="shared" si="9"/>
        <v>0</v>
      </c>
      <c r="F38" s="3">
        <f t="shared" si="10"/>
        <v>2</v>
      </c>
      <c r="G38" s="3">
        <f t="shared" si="11"/>
        <v>0</v>
      </c>
      <c r="H38" s="3">
        <f t="shared" si="12"/>
        <v>0</v>
      </c>
      <c r="I38" s="3">
        <f t="shared" si="13"/>
        <v>0</v>
      </c>
      <c r="J38" s="3">
        <f t="shared" si="14"/>
        <v>0</v>
      </c>
      <c r="K38" s="3">
        <f t="shared" si="15"/>
        <v>0</v>
      </c>
      <c r="M38" s="30" t="s">
        <v>56</v>
      </c>
      <c r="N38">
        <f>IF(O38="-","-",IF(LOWER(O$54)=$M38,"-",SUM(C38:$E38)))</f>
        <v>0</v>
      </c>
      <c r="O38">
        <f>IF(P38="-","-",IF(LOWER(P$54)=$M38,"-",SUM(D38:$E38)))</f>
        <v>0</v>
      </c>
      <c r="P38">
        <f>IF(Q38="-","-",IF(LOWER(Q$54)=$M38,"-",SUM(E38:$E38)))</f>
        <v>0</v>
      </c>
      <c r="Q38">
        <f>IF(R38="-","-",IF(LOWER(R$54)=$M38,"-",SUM(F38:$K38)))</f>
        <v>2</v>
      </c>
      <c r="R38">
        <f>IF(S38="-","-",IF(LOWER(S$54)=$M38,"-",SUM(G38:$K38)))</f>
        <v>0</v>
      </c>
      <c r="S38">
        <f>IF(T38="-","-",IF(LOWER(T$54)=$M38,"-",SUM(H38:$K38)))</f>
        <v>0</v>
      </c>
      <c r="T38">
        <f>IF(U38="-","-",IF(LOWER(U$54)=$M38,"-",SUM(I38:$K38)))</f>
        <v>0</v>
      </c>
      <c r="U38">
        <f>IF(V38="-","-",IF(LOWER(V$54)=$M38,"-",SUM(J38:$K38)))</f>
        <v>0</v>
      </c>
      <c r="V38">
        <f>IF(W38="-","-",IF(LOWER(W$54)=$M38,"-",SUM(K38:$K38)))</f>
        <v>0</v>
      </c>
    </row>
    <row r="39" spans="2:22" x14ac:dyDescent="0.25">
      <c r="B39" t="s">
        <v>57</v>
      </c>
      <c r="C39" s="3">
        <f t="shared" si="7"/>
        <v>0</v>
      </c>
      <c r="D39" s="3">
        <f t="shared" si="8"/>
        <v>0</v>
      </c>
      <c r="E39" s="3">
        <f t="shared" si="9"/>
        <v>0</v>
      </c>
      <c r="F39" s="3">
        <f t="shared" si="10"/>
        <v>2</v>
      </c>
      <c r="G39" s="3">
        <f t="shared" si="11"/>
        <v>0</v>
      </c>
      <c r="H39" s="3">
        <f t="shared" si="12"/>
        <v>0</v>
      </c>
      <c r="I39" s="3">
        <f t="shared" si="13"/>
        <v>0</v>
      </c>
      <c r="J39" s="3">
        <f t="shared" si="14"/>
        <v>0</v>
      </c>
      <c r="K39" s="3">
        <f t="shared" si="15"/>
        <v>0</v>
      </c>
      <c r="M39" s="30" t="s">
        <v>57</v>
      </c>
      <c r="N39">
        <f>IF(O39="-","-",IF(LOWER(O$54)=$M39,"-",SUM(C39:$E39)))</f>
        <v>0</v>
      </c>
      <c r="O39">
        <f>IF(P39="-","-",IF(LOWER(P$54)=$M39,"-",SUM(D39:$E39)))</f>
        <v>0</v>
      </c>
      <c r="P39">
        <f>IF(Q39="-","-",IF(LOWER(Q$54)=$M39,"-",SUM(E39:$E39)))</f>
        <v>0</v>
      </c>
      <c r="Q39">
        <f>IF(R39="-","-",IF(LOWER(R$54)=$M39,"-",SUM(F39:$K39)))</f>
        <v>2</v>
      </c>
      <c r="R39">
        <f>IF(S39="-","-",IF(LOWER(S$54)=$M39,"-",SUM(G39:$K39)))</f>
        <v>0</v>
      </c>
      <c r="S39">
        <f>IF(T39="-","-",IF(LOWER(T$54)=$M39,"-",SUM(H39:$K39)))</f>
        <v>0</v>
      </c>
      <c r="T39">
        <f>IF(U39="-","-",IF(LOWER(U$54)=$M39,"-",SUM(I39:$K39)))</f>
        <v>0</v>
      </c>
      <c r="U39">
        <f>IF(V39="-","-",IF(LOWER(V$54)=$M39,"-",SUM(J39:$K39)))</f>
        <v>0</v>
      </c>
      <c r="V39">
        <f>IF(W39="-","-",IF(LOWER(W$54)=$M39,"-",SUM(K39:$K39)))</f>
        <v>0</v>
      </c>
    </row>
    <row r="40" spans="2:22" x14ac:dyDescent="0.25">
      <c r="B40" t="s">
        <v>58</v>
      </c>
      <c r="C40" s="3">
        <f t="shared" si="7"/>
        <v>0</v>
      </c>
      <c r="D40" s="3">
        <f t="shared" si="8"/>
        <v>0</v>
      </c>
      <c r="E40" s="3">
        <f t="shared" si="9"/>
        <v>0</v>
      </c>
      <c r="F40" s="3">
        <f t="shared" si="10"/>
        <v>2</v>
      </c>
      <c r="G40" s="3">
        <f t="shared" si="11"/>
        <v>0</v>
      </c>
      <c r="H40" s="3">
        <f t="shared" si="12"/>
        <v>0</v>
      </c>
      <c r="I40" s="3">
        <f t="shared" si="13"/>
        <v>0</v>
      </c>
      <c r="J40" s="3">
        <f t="shared" si="14"/>
        <v>0</v>
      </c>
      <c r="K40" s="3">
        <f t="shared" si="15"/>
        <v>0</v>
      </c>
      <c r="M40" s="30" t="s">
        <v>58</v>
      </c>
      <c r="N40">
        <f>IF(O40="-","-",IF(LOWER(O$54)=$M40,"-",SUM(C40:$E40)))</f>
        <v>0</v>
      </c>
      <c r="O40">
        <f>IF(P40="-","-",IF(LOWER(P$54)=$M40,"-",SUM(D40:$E40)))</f>
        <v>0</v>
      </c>
      <c r="P40">
        <f>IF(Q40="-","-",IF(LOWER(Q$54)=$M40,"-",SUM(E40:$E40)))</f>
        <v>0</v>
      </c>
      <c r="Q40">
        <f>IF(R40="-","-",IF(LOWER(R$54)=$M40,"-",SUM(F40:$K40)))</f>
        <v>2</v>
      </c>
      <c r="R40">
        <f>IF(S40="-","-",IF(LOWER(S$54)=$M40,"-",SUM(G40:$K40)))</f>
        <v>0</v>
      </c>
      <c r="S40">
        <f>IF(T40="-","-",IF(LOWER(T$54)=$M40,"-",SUM(H40:$K40)))</f>
        <v>0</v>
      </c>
      <c r="T40">
        <f>IF(U40="-","-",IF(LOWER(U$54)=$M40,"-",SUM(I40:$K40)))</f>
        <v>0</v>
      </c>
      <c r="U40">
        <f>IF(V40="-","-",IF(LOWER(V$54)=$M40,"-",SUM(J40:$K40)))</f>
        <v>0</v>
      </c>
      <c r="V40">
        <f>IF(W40="-","-",IF(LOWER(W$54)=$M40,"-",SUM(K40:$K40)))</f>
        <v>0</v>
      </c>
    </row>
    <row r="41" spans="2:22" x14ac:dyDescent="0.25">
      <c r="B41" t="s">
        <v>59</v>
      </c>
      <c r="C41" s="3">
        <f t="shared" si="7"/>
        <v>0</v>
      </c>
      <c r="D41" s="3">
        <f t="shared" si="8"/>
        <v>0</v>
      </c>
      <c r="E41" s="3">
        <f t="shared" si="9"/>
        <v>0</v>
      </c>
      <c r="F41" s="3">
        <f t="shared" si="10"/>
        <v>2</v>
      </c>
      <c r="G41" s="3">
        <f t="shared" si="11"/>
        <v>0</v>
      </c>
      <c r="H41" s="3">
        <f t="shared" si="12"/>
        <v>0</v>
      </c>
      <c r="I41" s="3">
        <f t="shared" si="13"/>
        <v>0</v>
      </c>
      <c r="J41" s="3">
        <f t="shared" si="14"/>
        <v>0</v>
      </c>
      <c r="K41" s="3">
        <f t="shared" si="15"/>
        <v>0</v>
      </c>
      <c r="M41" s="30" t="s">
        <v>59</v>
      </c>
      <c r="N41">
        <f>IF(O41="-","-",IF(LOWER(O$54)=$M41,"-",SUM(C41:$E41)))</f>
        <v>0</v>
      </c>
      <c r="O41">
        <f>IF(P41="-","-",IF(LOWER(P$54)=$M41,"-",SUM(D41:$E41)))</f>
        <v>0</v>
      </c>
      <c r="P41">
        <f>IF(Q41="-","-",IF(LOWER(Q$54)=$M41,"-",SUM(E41:$E41)))</f>
        <v>0</v>
      </c>
      <c r="Q41">
        <f>IF(R41="-","-",IF(LOWER(R$54)=$M41,"-",SUM(F41:$K41)))</f>
        <v>2</v>
      </c>
      <c r="R41">
        <f>IF(S41="-","-",IF(LOWER(S$54)=$M41,"-",SUM(G41:$K41)))</f>
        <v>0</v>
      </c>
      <c r="S41">
        <f>IF(T41="-","-",IF(LOWER(T$54)=$M41,"-",SUM(H41:$K41)))</f>
        <v>0</v>
      </c>
      <c r="T41">
        <f>IF(U41="-","-",IF(LOWER(U$54)=$M41,"-",SUM(I41:$K41)))</f>
        <v>0</v>
      </c>
      <c r="U41">
        <f>IF(V41="-","-",IF(LOWER(V$54)=$M41,"-",SUM(J41:$K41)))</f>
        <v>0</v>
      </c>
      <c r="V41">
        <f>IF(W41="-","-",IF(LOWER(W$54)=$M41,"-",SUM(K41:$K41)))</f>
        <v>0</v>
      </c>
    </row>
    <row r="42" spans="2:22" x14ac:dyDescent="0.25">
      <c r="B42" t="s">
        <v>60</v>
      </c>
      <c r="C42" s="3">
        <f t="shared" si="7"/>
        <v>1</v>
      </c>
      <c r="D42" s="3">
        <f t="shared" si="8"/>
        <v>0</v>
      </c>
      <c r="E42" s="3">
        <f t="shared" si="9"/>
        <v>0</v>
      </c>
      <c r="F42" s="3">
        <f t="shared" si="10"/>
        <v>3</v>
      </c>
      <c r="G42" s="3">
        <f t="shared" si="11"/>
        <v>0</v>
      </c>
      <c r="H42" s="3">
        <f t="shared" si="12"/>
        <v>0</v>
      </c>
      <c r="I42" s="3">
        <f t="shared" si="13"/>
        <v>0</v>
      </c>
      <c r="J42" s="3">
        <f t="shared" si="14"/>
        <v>0</v>
      </c>
      <c r="K42" s="3">
        <f t="shared" si="15"/>
        <v>2</v>
      </c>
      <c r="M42" s="30" t="s">
        <v>60</v>
      </c>
      <c r="N42">
        <f>IF(O42="-","-",IF(LOWER(O$54)=$M42,"-",SUM(C42:$E42)))</f>
        <v>1</v>
      </c>
      <c r="O42">
        <f>IF(P42="-","-",IF(LOWER(P$54)=$M42,"-",SUM(D42:$E42)))</f>
        <v>0</v>
      </c>
      <c r="P42">
        <f>IF(Q42="-","-",IF(LOWER(Q$54)=$M42,"-",SUM(E42:$E42)))</f>
        <v>0</v>
      </c>
      <c r="Q42">
        <f>IF(R42="-","-",IF(LOWER(R$54)=$M42,"-",SUM(F42:$K42)))</f>
        <v>5</v>
      </c>
      <c r="R42">
        <f>IF(S42="-","-",IF(LOWER(S$54)=$M42,"-",SUM(G42:$K42)))</f>
        <v>2</v>
      </c>
      <c r="S42">
        <f>IF(T42="-","-",IF(LOWER(T$54)=$M42,"-",SUM(H42:$K42)))</f>
        <v>2</v>
      </c>
      <c r="T42">
        <f>IF(U42="-","-",IF(LOWER(U$54)=$M42,"-",SUM(I42:$K42)))</f>
        <v>2</v>
      </c>
      <c r="U42">
        <f>IF(V42="-","-",IF(LOWER(V$54)=$M42,"-",SUM(J42:$K42)))</f>
        <v>2</v>
      </c>
      <c r="V42">
        <f>IF(W42="-","-",IF(LOWER(W$54)=$M42,"-",SUM(K42:$K42)))</f>
        <v>2</v>
      </c>
    </row>
    <row r="43" spans="2:22" x14ac:dyDescent="0.25">
      <c r="B43" t="s">
        <v>61</v>
      </c>
      <c r="C43" s="3">
        <f t="shared" si="7"/>
        <v>0</v>
      </c>
      <c r="D43" s="3">
        <f t="shared" si="8"/>
        <v>0</v>
      </c>
      <c r="E43" s="3">
        <f t="shared" si="9"/>
        <v>0</v>
      </c>
      <c r="F43" s="3">
        <f t="shared" si="10"/>
        <v>2</v>
      </c>
      <c r="G43" s="3">
        <f t="shared" si="11"/>
        <v>0</v>
      </c>
      <c r="H43" s="3">
        <f t="shared" si="12"/>
        <v>0</v>
      </c>
      <c r="I43" s="3">
        <f t="shared" si="13"/>
        <v>1</v>
      </c>
      <c r="J43" s="3">
        <f t="shared" si="14"/>
        <v>0</v>
      </c>
      <c r="K43" s="3">
        <f t="shared" si="15"/>
        <v>1</v>
      </c>
      <c r="M43" s="30" t="s">
        <v>61</v>
      </c>
      <c r="N43">
        <f>IF(O43="-","-",IF(LOWER(O$54)=$M43,"-",SUM(C43:$E43)))</f>
        <v>0</v>
      </c>
      <c r="O43">
        <f>IF(P43="-","-",IF(LOWER(P$54)=$M43,"-",SUM(D43:$E43)))</f>
        <v>0</v>
      </c>
      <c r="P43">
        <f>IF(Q43="-","-",IF(LOWER(Q$54)=$M43,"-",SUM(E43:$E43)))</f>
        <v>0</v>
      </c>
      <c r="Q43">
        <f>IF(R43="-","-",IF(LOWER(R$54)=$M43,"-",SUM(F43:$K43)))</f>
        <v>4</v>
      </c>
      <c r="R43">
        <f>IF(S43="-","-",IF(LOWER(S$54)=$M43,"-",SUM(G43:$K43)))</f>
        <v>2</v>
      </c>
      <c r="S43">
        <f>IF(T43="-","-",IF(LOWER(T$54)=$M43,"-",SUM(H43:$K43)))</f>
        <v>2</v>
      </c>
      <c r="T43">
        <f>IF(U43="-","-",IF(LOWER(U$54)=$M43,"-",SUM(I43:$K43)))</f>
        <v>2</v>
      </c>
      <c r="U43">
        <f>IF(V43="-","-",IF(LOWER(V$54)=$M43,"-",SUM(J43:$K43)))</f>
        <v>1</v>
      </c>
      <c r="V43">
        <f>IF(W43="-","-",IF(LOWER(W$54)=$M43,"-",SUM(K43:$K43)))</f>
        <v>1</v>
      </c>
    </row>
    <row r="44" spans="2:22" x14ac:dyDescent="0.25">
      <c r="B44" t="s">
        <v>62</v>
      </c>
      <c r="C44" s="3">
        <f t="shared" si="7"/>
        <v>0</v>
      </c>
      <c r="D44" s="3">
        <f t="shared" si="8"/>
        <v>0</v>
      </c>
      <c r="E44" s="3">
        <f t="shared" si="9"/>
        <v>0</v>
      </c>
      <c r="F44" s="3">
        <f t="shared" si="10"/>
        <v>2</v>
      </c>
      <c r="G44" s="3">
        <f t="shared" si="11"/>
        <v>0</v>
      </c>
      <c r="H44" s="3">
        <f t="shared" si="12"/>
        <v>0</v>
      </c>
      <c r="I44" s="3">
        <f t="shared" si="13"/>
        <v>0</v>
      </c>
      <c r="J44" s="3">
        <f t="shared" si="14"/>
        <v>0</v>
      </c>
      <c r="K44" s="3">
        <f t="shared" si="15"/>
        <v>0</v>
      </c>
      <c r="M44" s="30" t="s">
        <v>62</v>
      </c>
      <c r="N44">
        <f>IF(O44="-","-",IF(LOWER(O$54)=$M44,"-",SUM(C44:$E44)))</f>
        <v>0</v>
      </c>
      <c r="O44">
        <f>IF(P44="-","-",IF(LOWER(P$54)=$M44,"-",SUM(D44:$E44)))</f>
        <v>0</v>
      </c>
      <c r="P44">
        <f>IF(Q44="-","-",IF(LOWER(Q$54)=$M44,"-",SUM(E44:$E44)))</f>
        <v>0</v>
      </c>
      <c r="Q44">
        <f>IF(R44="-","-",IF(LOWER(R$54)=$M44,"-",SUM(F44:$K44)))</f>
        <v>2</v>
      </c>
      <c r="R44">
        <f>IF(S44="-","-",IF(LOWER(S$54)=$M44,"-",SUM(G44:$K44)))</f>
        <v>0</v>
      </c>
      <c r="S44">
        <f>IF(T44="-","-",IF(LOWER(T$54)=$M44,"-",SUM(H44:$K44)))</f>
        <v>0</v>
      </c>
      <c r="T44">
        <f>IF(U44="-","-",IF(LOWER(U$54)=$M44,"-",SUM(I44:$K44)))</f>
        <v>0</v>
      </c>
      <c r="U44">
        <f>IF(V44="-","-",IF(LOWER(V$54)=$M44,"-",SUM(J44:$K44)))</f>
        <v>0</v>
      </c>
      <c r="V44">
        <f>IF(W44="-","-",IF(LOWER(W$54)=$M44,"-",SUM(K44:$K44)))</f>
        <v>0</v>
      </c>
    </row>
    <row r="45" spans="2:22" x14ac:dyDescent="0.25">
      <c r="B45" t="s">
        <v>63</v>
      </c>
      <c r="C45" s="3">
        <f t="shared" si="7"/>
        <v>0</v>
      </c>
      <c r="D45" s="3">
        <f t="shared" si="8"/>
        <v>0</v>
      </c>
      <c r="E45" s="3">
        <f t="shared" si="9"/>
        <v>0</v>
      </c>
      <c r="F45" s="3">
        <f t="shared" si="10"/>
        <v>2</v>
      </c>
      <c r="G45" s="3">
        <f t="shared" si="11"/>
        <v>0</v>
      </c>
      <c r="H45" s="3">
        <f t="shared" si="12"/>
        <v>0</v>
      </c>
      <c r="I45" s="3">
        <f t="shared" si="13"/>
        <v>0</v>
      </c>
      <c r="J45" s="3">
        <f t="shared" si="14"/>
        <v>2</v>
      </c>
      <c r="K45" s="3">
        <f t="shared" si="15"/>
        <v>0</v>
      </c>
      <c r="M45" s="30" t="s">
        <v>63</v>
      </c>
      <c r="N45">
        <f>IF(O45="-","-",IF(LOWER(O$54)=$M45,"-",SUM(C45:$E45)))</f>
        <v>0</v>
      </c>
      <c r="O45">
        <f>IF(P45="-","-",IF(LOWER(P$54)=$M45,"-",SUM(D45:$E45)))</f>
        <v>0</v>
      </c>
      <c r="P45">
        <f>IF(Q45="-","-",IF(LOWER(Q$54)=$M45,"-",SUM(E45:$E45)))</f>
        <v>0</v>
      </c>
      <c r="Q45">
        <f>IF(R45="-","-",IF(LOWER(R$54)=$M45,"-",SUM(F45:$K45)))</f>
        <v>4</v>
      </c>
      <c r="R45">
        <f>IF(S45="-","-",IF(LOWER(S$54)=$M45,"-",SUM(G45:$K45)))</f>
        <v>2</v>
      </c>
      <c r="S45">
        <f>IF(T45="-","-",IF(LOWER(T$54)=$M45,"-",SUM(H45:$K45)))</f>
        <v>2</v>
      </c>
      <c r="T45">
        <f>IF(U45="-","-",IF(LOWER(U$54)=$M45,"-",SUM(I45:$K45)))</f>
        <v>2</v>
      </c>
      <c r="U45">
        <f>IF(V45="-","-",IF(LOWER(V$54)=$M45,"-",SUM(J45:$K45)))</f>
        <v>2</v>
      </c>
      <c r="V45">
        <f>IF(W45="-","-",IF(LOWER(W$54)=$M45,"-",SUM(K45:$K45)))</f>
        <v>0</v>
      </c>
    </row>
    <row r="46" spans="2:22" x14ac:dyDescent="0.25">
      <c r="B46" t="s">
        <v>64</v>
      </c>
      <c r="C46" s="3">
        <f t="shared" si="7"/>
        <v>0</v>
      </c>
      <c r="D46" s="3">
        <f t="shared" si="8"/>
        <v>0</v>
      </c>
      <c r="E46" s="3">
        <f t="shared" si="9"/>
        <v>0</v>
      </c>
      <c r="F46" s="3">
        <f t="shared" si="10"/>
        <v>2</v>
      </c>
      <c r="G46" s="3">
        <f t="shared" si="11"/>
        <v>0</v>
      </c>
      <c r="H46" s="3">
        <f t="shared" si="12"/>
        <v>0</v>
      </c>
      <c r="I46" s="3">
        <f t="shared" si="13"/>
        <v>2</v>
      </c>
      <c r="J46" s="3">
        <f t="shared" si="14"/>
        <v>1</v>
      </c>
      <c r="K46" s="3">
        <f t="shared" si="15"/>
        <v>0</v>
      </c>
      <c r="M46" s="30" t="s">
        <v>64</v>
      </c>
      <c r="N46">
        <f>IF(O46="-","-",IF(LOWER(O$54)=$M46,"-",SUM(C46:$E46)))</f>
        <v>0</v>
      </c>
      <c r="O46">
        <f>IF(P46="-","-",IF(LOWER(P$54)=$M46,"-",SUM(D46:$E46)))</f>
        <v>0</v>
      </c>
      <c r="P46">
        <f>IF(Q46="-","-",IF(LOWER(Q$54)=$M46,"-",SUM(E46:$E46)))</f>
        <v>0</v>
      </c>
      <c r="Q46">
        <f>IF(R46="-","-",IF(LOWER(R$54)=$M46,"-",SUM(F46:$K46)))</f>
        <v>5</v>
      </c>
      <c r="R46">
        <f>IF(S46="-","-",IF(LOWER(S$54)=$M46,"-",SUM(G46:$K46)))</f>
        <v>3</v>
      </c>
      <c r="S46">
        <f>IF(T46="-","-",IF(LOWER(T$54)=$M46,"-",SUM(H46:$K46)))</f>
        <v>3</v>
      </c>
      <c r="T46">
        <f>IF(U46="-","-",IF(LOWER(U$54)=$M46,"-",SUM(I46:$K46)))</f>
        <v>3</v>
      </c>
      <c r="U46">
        <f>IF(V46="-","-",IF(LOWER(V$54)=$M46,"-",SUM(J46:$K46)))</f>
        <v>1</v>
      </c>
      <c r="V46">
        <f>IF(W46="-","-",IF(LOWER(W$54)=$M46,"-",SUM(K46:$K46)))</f>
        <v>0</v>
      </c>
    </row>
    <row r="47" spans="2:22" x14ac:dyDescent="0.25">
      <c r="B47" t="s">
        <v>65</v>
      </c>
      <c r="C47" s="3">
        <f t="shared" si="7"/>
        <v>0</v>
      </c>
      <c r="D47" s="3">
        <f t="shared" si="8"/>
        <v>0</v>
      </c>
      <c r="E47" s="3">
        <f t="shared" si="9"/>
        <v>0</v>
      </c>
      <c r="F47" s="3">
        <f t="shared" si="10"/>
        <v>2</v>
      </c>
      <c r="G47" s="3">
        <f t="shared" si="11"/>
        <v>0</v>
      </c>
      <c r="H47" s="3">
        <f t="shared" si="12"/>
        <v>0</v>
      </c>
      <c r="I47" s="3">
        <f t="shared" si="13"/>
        <v>0</v>
      </c>
      <c r="J47" s="3">
        <f t="shared" si="14"/>
        <v>0</v>
      </c>
      <c r="K47" s="3">
        <f t="shared" si="15"/>
        <v>0</v>
      </c>
      <c r="M47" s="30" t="s">
        <v>65</v>
      </c>
      <c r="N47">
        <f>IF(O47="-","-",IF(LOWER(O$54)=$M47,"-",SUM(C47:$E47)))</f>
        <v>0</v>
      </c>
      <c r="O47">
        <f>IF(P47="-","-",IF(LOWER(P$54)=$M47,"-",SUM(D47:$E47)))</f>
        <v>0</v>
      </c>
      <c r="P47">
        <f>IF(Q47="-","-",IF(LOWER(Q$54)=$M47,"-",SUM(E47:$E47)))</f>
        <v>0</v>
      </c>
      <c r="Q47">
        <f>IF(R47="-","-",IF(LOWER(R$54)=$M47,"-",SUM(F47:$K47)))</f>
        <v>2</v>
      </c>
      <c r="R47">
        <f>IF(S47="-","-",IF(LOWER(S$54)=$M47,"-",SUM(G47:$K47)))</f>
        <v>0</v>
      </c>
      <c r="S47">
        <f>IF(T47="-","-",IF(LOWER(T$54)=$M47,"-",SUM(H47:$K47)))</f>
        <v>0</v>
      </c>
      <c r="T47">
        <f>IF(U47="-","-",IF(LOWER(U$54)=$M47,"-",SUM(I47:$K47)))</f>
        <v>0</v>
      </c>
      <c r="U47">
        <f>IF(V47="-","-",IF(LOWER(V$54)=$M47,"-",SUM(J47:$K47)))</f>
        <v>0</v>
      </c>
      <c r="V47">
        <f>IF(W47="-","-",IF(LOWER(W$54)=$M47,"-",SUM(K47:$K47)))</f>
        <v>0</v>
      </c>
    </row>
    <row r="48" spans="2:22" x14ac:dyDescent="0.25">
      <c r="C48" t="str">
        <f>INDEX($B22:$B47,MATCH(MAX(C22:C47),C22:C47,0))</f>
        <v>a</v>
      </c>
      <c r="D48" t="str">
        <f>INDEX($B22:$B47,MATCH(MAX(D22:D47),D22:D47,0))</f>
        <v>a</v>
      </c>
      <c r="E48" t="str">
        <f>INDEX($B22:$B47,MATCH(MAX(E22:E47),E22:E47,0))</f>
        <v>n</v>
      </c>
      <c r="F48" t="str">
        <f>INDEX($B22:$B47,MATCH(MAX(F22:F47),F22:F47,0))</f>
        <v>f</v>
      </c>
      <c r="G48" t="str">
        <f>INDEX($B22:$B47,MATCH(MAX(G22:G47),G22:G47,0))</f>
        <v>f</v>
      </c>
      <c r="H48" t="str">
        <f>INDEX($B22:$B47,MATCH(MAX(H22:H47),H22:H47,0))</f>
        <v>a</v>
      </c>
      <c r="I48" t="str">
        <f>INDEX($B22:$B47,MATCH(MAX(I22:I47),I22:I47,0))</f>
        <v>a</v>
      </c>
      <c r="J48" t="str">
        <f>INDEX($B22:$B47,MATCH(MAX(J22:J47),J22:J47,0))</f>
        <v>n</v>
      </c>
      <c r="K48" t="str">
        <f>INDEX($B22:$B47,MATCH(MAX(K22:K47),K22:K47,0))</f>
        <v>a</v>
      </c>
      <c r="N48" s="36" t="str">
        <f>UPPER(INDEX($M22:$M47,MATCH(MAX(N22:N47),N22:N47,0)))</f>
        <v>A</v>
      </c>
      <c r="O48" s="36" t="str">
        <f>UPPER(INDEX($M22:$M47,MATCH(MAX(O22:O47),O22:O47,0)))</f>
        <v>A</v>
      </c>
      <c r="P48" s="36" t="str">
        <f>UPPER(INDEX($M22:$M47,MATCH(MAX(P22:P47),P22:P47,0)))</f>
        <v>N</v>
      </c>
      <c r="Q48" s="36" t="str">
        <f>UPPER(INDEX($M22:$M47,MATCH(MAX(Q22:Q47),Q22:Q47,0)))</f>
        <v>N</v>
      </c>
      <c r="R48" s="36" t="str">
        <f>UPPER(INDEX($M22:$M47,MATCH(MAX(R22:R47),R22:R47,0)))</f>
        <v>A</v>
      </c>
      <c r="S48" s="36" t="str">
        <f>UPPER(INDEX($M22:$M47,MATCH(MAX(S22:S47),S22:S47,0)))</f>
        <v>A</v>
      </c>
      <c r="T48" s="36" t="str">
        <f>UPPER(INDEX($M22:$M47,MATCH(MAX(T22:T47),T22:T47,0)))</f>
        <v>A</v>
      </c>
      <c r="U48" s="37" t="str">
        <f>UPPER(INDEX($M22:$M47,MATCH(MAX(U22:U47),U22:U47,0)))</f>
        <v>N</v>
      </c>
      <c r="V48" s="37" t="str">
        <f>UPPER(INDEX($M22:$M47,MATCH(MAX(V22:V47),V22:V47,0)))</f>
        <v>A</v>
      </c>
    </row>
    <row r="49" spans="3:22" x14ac:dyDescent="0.25">
      <c r="C49" t="s">
        <v>103</v>
      </c>
      <c r="N49" s="9" t="str">
        <f>Q48&amp;"."</f>
        <v>N.</v>
      </c>
      <c r="O49" s="9" t="str">
        <f>P48&amp;"."</f>
        <v>N.</v>
      </c>
      <c r="P49" s="9" t="str">
        <f>O48&amp;"."</f>
        <v>A.</v>
      </c>
      <c r="Q49" s="9" t="str">
        <f>N48</f>
        <v>A</v>
      </c>
      <c r="R49" s="9" t="str">
        <f>R48</f>
        <v>A</v>
      </c>
      <c r="S49" s="9" t="str">
        <f>S48</f>
        <v>A</v>
      </c>
      <c r="T49" s="9" t="s">
        <v>5</v>
      </c>
      <c r="U49" s="9" t="str">
        <f>V48</f>
        <v>A</v>
      </c>
      <c r="V49" s="9" t="str">
        <f>U48</f>
        <v>N</v>
      </c>
    </row>
  </sheetData>
  <mergeCells count="10">
    <mergeCell ref="Q19:U19"/>
    <mergeCell ref="Q10:U10"/>
    <mergeCell ref="Q11:U11"/>
    <mergeCell ref="Q12:U12"/>
    <mergeCell ref="Q13:U13"/>
    <mergeCell ref="Q14:U14"/>
    <mergeCell ref="Q15:U15"/>
    <mergeCell ref="Q16:U16"/>
    <mergeCell ref="Q17:U17"/>
    <mergeCell ref="Q18:U18"/>
  </mergeCells>
  <conditionalFormatting sqref="C53:K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:W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V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9265-2DD5-44DF-B6E6-1D7D3BCEF296}">
  <dimension ref="A1:AI28"/>
  <sheetViews>
    <sheetView workbookViewId="0">
      <selection activeCell="AH27" sqref="O27:AH27"/>
    </sheetView>
  </sheetViews>
  <sheetFormatPr defaultColWidth="37.28515625" defaultRowHeight="15" x14ac:dyDescent="0.25"/>
  <cols>
    <col min="2" max="44" width="4.5703125" customWidth="1"/>
    <col min="45" max="45" width="5.140625" customWidth="1"/>
  </cols>
  <sheetData>
    <row r="1" spans="1:34" x14ac:dyDescent="0.25">
      <c r="A1" t="s">
        <v>89</v>
      </c>
    </row>
    <row r="2" spans="1:34" x14ac:dyDescent="0.25">
      <c r="A2" t="s">
        <v>90</v>
      </c>
    </row>
    <row r="3" spans="1:34" x14ac:dyDescent="0.25">
      <c r="A3" t="s">
        <v>91</v>
      </c>
    </row>
    <row r="4" spans="1:34" x14ac:dyDescent="0.25">
      <c r="A4" t="s">
        <v>92</v>
      </c>
    </row>
    <row r="5" spans="1:34" x14ac:dyDescent="0.25">
      <c r="A5" t="s">
        <v>93</v>
      </c>
    </row>
    <row r="6" spans="1:34" x14ac:dyDescent="0.25">
      <c r="A6" t="s">
        <v>94</v>
      </c>
    </row>
    <row r="7" spans="1:34" x14ac:dyDescent="0.25">
      <c r="A7" t="s">
        <v>95</v>
      </c>
    </row>
    <row r="8" spans="1:34" x14ac:dyDescent="0.25">
      <c r="A8" t="s">
        <v>96</v>
      </c>
    </row>
    <row r="9" spans="1:34" x14ac:dyDescent="0.25">
      <c r="B9" t="s">
        <v>97</v>
      </c>
    </row>
    <row r="10" spans="1:34" x14ac:dyDescent="0.25">
      <c r="A10" t="str">
        <f>RIGHT(A1,(LEN(A1)-4))</f>
        <v>W. Dai, !b-money,! http://www.weidai.com/bmoney.txt, 1998.</v>
      </c>
      <c r="B10">
        <f>FIND("!",A10)</f>
        <v>9</v>
      </c>
    </row>
    <row r="11" spans="1:34" x14ac:dyDescent="0.25">
      <c r="A11" t="str">
        <f t="shared" ref="A11:A18" si="0">RIGHT(A2,(LEN(A2)-4))</f>
        <v>H. Massias, X.S. Avila, and J.-J. Quisquater, !Design of a secure timestamping service with minimal trust requirements,! In 20th Symposium on Information Theory in the Benelux, May 1999.</v>
      </c>
      <c r="B11">
        <f>FIND("!",A11)</f>
        <v>47</v>
      </c>
    </row>
    <row r="12" spans="1:34" x14ac:dyDescent="0.25">
      <c r="A12" t="str">
        <f t="shared" si="0"/>
        <v>S. Haber, W.S. Stornetta, !How to time-stamp a digital document,! In Journal of Cryptology, vol 3, no 2, pages 99-111, 1991.</v>
      </c>
      <c r="B12">
        <f>FIND("!",A12)</f>
        <v>27</v>
      </c>
    </row>
    <row r="13" spans="1:34" x14ac:dyDescent="0.25">
      <c r="A13" t="str">
        <f t="shared" si="0"/>
        <v>D. Bayer, S. Haber, W.S. Stornetta, !Improving the efficiency and reliability of digital time-stamping,! In Sequences II: Methods in Communication, Security and Computer Science, pages 329-334, 1993.</v>
      </c>
      <c r="B13">
        <f>FIND("!",A13)</f>
        <v>37</v>
      </c>
    </row>
    <row r="14" spans="1:34" x14ac:dyDescent="0.25">
      <c r="A14" t="str">
        <f t="shared" si="0"/>
        <v>S. Haber, W.S. Stornetta, !Secure names for bit-strings,! In Proceedings of the 4th ACM Conference on Computer and Communications Security, pages 28-35, April 1997.</v>
      </c>
      <c r="B14">
        <f>FIND("!",A14)</f>
        <v>27</v>
      </c>
    </row>
    <row r="15" spans="1:34" x14ac:dyDescent="0.25">
      <c r="A15" t="str">
        <f t="shared" si="0"/>
        <v>A. Back, !Hashcash - a denial of service counter-measure,! http://www.hashcash.org/papers/hashcash.pdf, 2002.</v>
      </c>
      <c r="B15">
        <f>FIND("!",A15)</f>
        <v>10</v>
      </c>
    </row>
    <row r="16" spans="1:34" x14ac:dyDescent="0.25">
      <c r="A16" t="str">
        <f t="shared" si="0"/>
        <v>R.C. Merkle, !Protocols for public key cryptosystems,! In Proc. 1980 Symposium on Security and Privacy, IEEE Computer Society, pages 122-133, April 1980.</v>
      </c>
      <c r="B16">
        <f>FIND("!",A16)</f>
        <v>14</v>
      </c>
      <c r="H16" t="s">
        <v>98</v>
      </c>
      <c r="I16">
        <f>SUM(I19:I26)</f>
        <v>16</v>
      </c>
      <c r="J16">
        <f>SUM(J19:J26)</f>
        <v>5</v>
      </c>
      <c r="K16">
        <f>SUM(K19:K26)</f>
        <v>2</v>
      </c>
      <c r="L16">
        <f>SUM(L19:L26)</f>
        <v>3</v>
      </c>
      <c r="M16">
        <f>SUM(M19:M26)</f>
        <v>12</v>
      </c>
      <c r="N16">
        <f>SUM(N19:N26)</f>
        <v>1</v>
      </c>
      <c r="O16">
        <f>SUM(O19:O26)</f>
        <v>0</v>
      </c>
      <c r="P16">
        <f>SUM(P19:P26)</f>
        <v>4</v>
      </c>
      <c r="Q16">
        <f>SUM(Q19:Q26)</f>
        <v>4</v>
      </c>
      <c r="R16">
        <f>SUM(R19:R26)</f>
        <v>2</v>
      </c>
      <c r="S16">
        <f>SUM(S19:S26)</f>
        <v>2</v>
      </c>
      <c r="T16">
        <f>SUM(T19:T26)</f>
        <v>4</v>
      </c>
      <c r="U16">
        <f>SUM(U19:U26)</f>
        <v>2</v>
      </c>
      <c r="V16">
        <f>SUM(V19:V26)</f>
        <v>4</v>
      </c>
      <c r="W16">
        <f>SUM(W19:W26)</f>
        <v>3</v>
      </c>
      <c r="X16">
        <f>SUM(X19:X26)</f>
        <v>0</v>
      </c>
      <c r="Y16">
        <f>SUM(Y19:Y26)</f>
        <v>2</v>
      </c>
      <c r="Z16">
        <f>SUM(Z19:Z26)</f>
        <v>11</v>
      </c>
      <c r="AA16">
        <f>SUM(AA19:AA26)</f>
        <v>14</v>
      </c>
      <c r="AB16">
        <f>SUM(AB19:AB26)</f>
        <v>10</v>
      </c>
      <c r="AC16">
        <f>SUM(AC19:AC26)</f>
        <v>2</v>
      </c>
      <c r="AD16">
        <f>SUM(AD19:AD26)</f>
        <v>1</v>
      </c>
      <c r="AE16">
        <f>SUM(AE19:AE26)</f>
        <v>5</v>
      </c>
      <c r="AF16">
        <f>SUM(AF19:AF26)</f>
        <v>1</v>
      </c>
      <c r="AG16">
        <f>SUM(AG19:AG26)</f>
        <v>1</v>
      </c>
      <c r="AH16">
        <f>SUM(AH19:AH26)</f>
        <v>0</v>
      </c>
    </row>
    <row r="17" spans="1:35" x14ac:dyDescent="0.25">
      <c r="A17" t="str">
        <f t="shared" si="0"/>
        <v>W. Feller, !An introduction to probability theory and its applications,! 1957.</v>
      </c>
      <c r="B17">
        <f>FIND("!",A17)</f>
        <v>12</v>
      </c>
    </row>
    <row r="18" spans="1:35" x14ac:dyDescent="0.25">
      <c r="H18" t="s">
        <v>6</v>
      </c>
      <c r="I18" t="s">
        <v>40</v>
      </c>
      <c r="J18" t="s">
        <v>41</v>
      </c>
      <c r="K18" t="s">
        <v>42</v>
      </c>
      <c r="L18" t="s">
        <v>43</v>
      </c>
      <c r="M18" t="s">
        <v>44</v>
      </c>
      <c r="N18" t="s">
        <v>45</v>
      </c>
      <c r="O18" t="s">
        <v>46</v>
      </c>
      <c r="P18" t="s">
        <v>47</v>
      </c>
      <c r="Q18" t="s">
        <v>48</v>
      </c>
      <c r="R18" t="s">
        <v>49</v>
      </c>
      <c r="S18" t="s">
        <v>50</v>
      </c>
      <c r="T18" t="s">
        <v>51</v>
      </c>
      <c r="U18" t="s">
        <v>52</v>
      </c>
      <c r="V18" t="s">
        <v>53</v>
      </c>
      <c r="W18" t="s">
        <v>54</v>
      </c>
      <c r="X18" t="s">
        <v>55</v>
      </c>
      <c r="Y18" t="s">
        <v>56</v>
      </c>
      <c r="Z18" t="s">
        <v>57</v>
      </c>
      <c r="AA18" t="s">
        <v>58</v>
      </c>
      <c r="AB18" t="s">
        <v>59</v>
      </c>
      <c r="AC18" t="s">
        <v>60</v>
      </c>
      <c r="AD18" t="s">
        <v>61</v>
      </c>
      <c r="AE18" t="s">
        <v>62</v>
      </c>
      <c r="AF18" t="s">
        <v>63</v>
      </c>
      <c r="AG18" t="s">
        <v>64</v>
      </c>
      <c r="AH18" t="s">
        <v>65</v>
      </c>
    </row>
    <row r="19" spans="1:35" x14ac:dyDescent="0.25">
      <c r="A19" t="str">
        <f>LOWER(_xlfn.REGEXREPLACE(LEFT(A10,(B10-1))," ",""))</f>
        <v>w.dai,</v>
      </c>
      <c r="H19">
        <v>1</v>
      </c>
      <c r="I19">
        <f>LEN($A19)- LEN(SUBSTITUTE($A19,I$18,""))</f>
        <v>1</v>
      </c>
      <c r="J19">
        <f>LEN($A19)- LEN(SUBSTITUTE($A19,J$18,""))</f>
        <v>0</v>
      </c>
      <c r="K19">
        <f>LEN($A19)- LEN(SUBSTITUTE($A19,K$18,""))</f>
        <v>0</v>
      </c>
      <c r="L19">
        <f>LEN($A19)- LEN(SUBSTITUTE($A19,L$18,""))</f>
        <v>1</v>
      </c>
      <c r="M19">
        <f>LEN($A19)- LEN(SUBSTITUTE($A19,M$18,""))</f>
        <v>0</v>
      </c>
      <c r="N19">
        <f>LEN($A19)- LEN(SUBSTITUTE($A19,N$18,""))</f>
        <v>0</v>
      </c>
      <c r="O19">
        <f>LEN($A19)- LEN(SUBSTITUTE($A19,O$18,""))</f>
        <v>0</v>
      </c>
      <c r="P19">
        <f>LEN($A19)- LEN(SUBSTITUTE($A19,P$18,""))</f>
        <v>0</v>
      </c>
      <c r="Q19">
        <f>LEN($A19)- LEN(SUBSTITUTE($A19,Q$18,""))</f>
        <v>1</v>
      </c>
      <c r="R19">
        <f>LEN($A19)- LEN(SUBSTITUTE($A19,R$18,""))</f>
        <v>0</v>
      </c>
      <c r="S19">
        <f>LEN($A19)- LEN(SUBSTITUTE($A19,S$18,""))</f>
        <v>0</v>
      </c>
      <c r="T19">
        <f>LEN($A19)- LEN(SUBSTITUTE($A19,T$18,""))</f>
        <v>0</v>
      </c>
      <c r="U19">
        <f>LEN($A19)- LEN(SUBSTITUTE($A19,U$18,""))</f>
        <v>0</v>
      </c>
      <c r="V19">
        <f>LEN($A19)- LEN(SUBSTITUTE($A19,V$18,""))</f>
        <v>0</v>
      </c>
      <c r="W19">
        <f>LEN($A19)- LEN(SUBSTITUTE($A19,W$18,""))</f>
        <v>0</v>
      </c>
      <c r="X19">
        <f>LEN($A19)- LEN(SUBSTITUTE($A19,X$18,""))</f>
        <v>0</v>
      </c>
      <c r="Y19">
        <f>LEN($A19)- LEN(SUBSTITUTE($A19,Y$18,""))</f>
        <v>0</v>
      </c>
      <c r="Z19">
        <f>LEN($A19)- LEN(SUBSTITUTE($A19,Z$18,""))</f>
        <v>0</v>
      </c>
      <c r="AA19">
        <f>LEN($A19)- LEN(SUBSTITUTE($A19,AA$18,""))</f>
        <v>0</v>
      </c>
      <c r="AB19">
        <f>LEN($A19)- LEN(SUBSTITUTE($A19,AB$18,""))</f>
        <v>0</v>
      </c>
      <c r="AC19">
        <f>LEN($A19)- LEN(SUBSTITUTE($A19,AC$18,""))</f>
        <v>0</v>
      </c>
      <c r="AD19">
        <f>LEN($A19)- LEN(SUBSTITUTE($A19,AD$18,""))</f>
        <v>0</v>
      </c>
      <c r="AE19">
        <f>LEN($A19)- LEN(SUBSTITUTE($A19,AE$18,""))</f>
        <v>1</v>
      </c>
      <c r="AF19">
        <f>LEN($A19)- LEN(SUBSTITUTE($A19,AF$18,""))</f>
        <v>0</v>
      </c>
      <c r="AG19">
        <f>LEN($A19)- LEN(SUBSTITUTE($A19,AG$18,""))</f>
        <v>0</v>
      </c>
      <c r="AH19">
        <f>LEN($A19)- LEN(SUBSTITUTE($A19,AH$18,""))</f>
        <v>0</v>
      </c>
      <c r="AI19">
        <f>SUM(I19:AH19)</f>
        <v>4</v>
      </c>
    </row>
    <row r="20" spans="1:35" x14ac:dyDescent="0.25">
      <c r="A20" t="str">
        <f t="shared" ref="A20:A27" si="1">LOWER(_xlfn.REGEXREPLACE(LEFT(A11,(B11-1))," ",""))</f>
        <v>h.massias,x.s.avila,andj.-j.quisquater,</v>
      </c>
      <c r="H20" s="29">
        <v>2</v>
      </c>
      <c r="I20" s="29">
        <f>LEN($A20)- LEN(SUBSTITUTE($A20,I$18,""))</f>
        <v>6</v>
      </c>
      <c r="J20" s="29">
        <f>LEN($A20)- LEN(SUBSTITUTE($A20,J$18,""))</f>
        <v>0</v>
      </c>
      <c r="K20" s="29">
        <f>LEN($A20)- LEN(SUBSTITUTE($A20,K$18,""))</f>
        <v>0</v>
      </c>
      <c r="L20" s="29">
        <f>LEN($A20)- LEN(SUBSTITUTE($A20,L$18,""))</f>
        <v>1</v>
      </c>
      <c r="M20" s="29">
        <f>LEN($A20)- LEN(SUBSTITUTE($A20,M$18,""))</f>
        <v>1</v>
      </c>
      <c r="N20" s="29">
        <f>LEN($A20)- LEN(SUBSTITUTE($A20,N$18,""))</f>
        <v>0</v>
      </c>
      <c r="O20" s="29">
        <f>LEN($A20)- LEN(SUBSTITUTE($A20,O$18,""))</f>
        <v>0</v>
      </c>
      <c r="P20" s="29">
        <f>LEN($A20)- LEN(SUBSTITUTE($A20,P$18,""))</f>
        <v>1</v>
      </c>
      <c r="Q20" s="29">
        <f>LEN($A20)- LEN(SUBSTITUTE($A20,Q$18,""))</f>
        <v>3</v>
      </c>
      <c r="R20" s="29">
        <f>LEN($A20)- LEN(SUBSTITUTE($A20,R$18,""))</f>
        <v>2</v>
      </c>
      <c r="S20" s="29">
        <f>LEN($A20)- LEN(SUBSTITUTE($A20,S$18,""))</f>
        <v>0</v>
      </c>
      <c r="T20" s="29">
        <f>LEN($A20)- LEN(SUBSTITUTE($A20,T$18,""))</f>
        <v>1</v>
      </c>
      <c r="U20" s="29">
        <f>LEN($A20)- LEN(SUBSTITUTE($A20,U$18,""))</f>
        <v>1</v>
      </c>
      <c r="V20" s="29">
        <f>LEN($A20)- LEN(SUBSTITUTE($A20,V$18,""))</f>
        <v>1</v>
      </c>
      <c r="W20" s="29">
        <f>LEN($A20)- LEN(SUBSTITUTE($A20,W$18,""))</f>
        <v>0</v>
      </c>
      <c r="X20" s="29">
        <f>LEN($A20)- LEN(SUBSTITUTE($A20,X$18,""))</f>
        <v>0</v>
      </c>
      <c r="Y20" s="29">
        <f>LEN($A20)- LEN(SUBSTITUTE($A20,Y$18,""))</f>
        <v>2</v>
      </c>
      <c r="Z20" s="29">
        <f>LEN($A20)- LEN(SUBSTITUTE($A20,Z$18,""))</f>
        <v>1</v>
      </c>
      <c r="AA20" s="29">
        <f>LEN($A20)- LEN(SUBSTITUTE($A20,AA$18,""))</f>
        <v>5</v>
      </c>
      <c r="AB20" s="29">
        <f>LEN($A20)- LEN(SUBSTITUTE($A20,AB$18,""))</f>
        <v>1</v>
      </c>
      <c r="AC20" s="29">
        <f>LEN($A20)- LEN(SUBSTITUTE($A20,AC$18,""))</f>
        <v>2</v>
      </c>
      <c r="AD20" s="29">
        <f>LEN($A20)- LEN(SUBSTITUTE($A20,AD$18,""))</f>
        <v>1</v>
      </c>
      <c r="AE20" s="29">
        <f>LEN($A20)- LEN(SUBSTITUTE($A20,AE$18,""))</f>
        <v>0</v>
      </c>
      <c r="AF20" s="29">
        <f>LEN($A20)- LEN(SUBSTITUTE($A20,AF$18,""))</f>
        <v>1</v>
      </c>
      <c r="AG20" s="29">
        <f>LEN($A20)- LEN(SUBSTITUTE($A20,AG$18,""))</f>
        <v>0</v>
      </c>
      <c r="AH20" s="29">
        <f>LEN($A20)- LEN(SUBSTITUTE($A20,AH$18,""))</f>
        <v>0</v>
      </c>
      <c r="AI20">
        <f t="shared" ref="AI20:AI28" si="2">SUM(I20:AH20)</f>
        <v>30</v>
      </c>
    </row>
    <row r="21" spans="1:35" x14ac:dyDescent="0.25">
      <c r="A21" t="str">
        <f t="shared" si="1"/>
        <v>s.haber,w.s.stornetta,</v>
      </c>
      <c r="H21">
        <v>3</v>
      </c>
      <c r="I21">
        <f>LEN($A21)- LEN(SUBSTITUTE($A21,I$18,""))</f>
        <v>2</v>
      </c>
      <c r="J21">
        <f>LEN($A21)- LEN(SUBSTITUTE($A21,J$18,""))</f>
        <v>1</v>
      </c>
      <c r="K21">
        <f>LEN($A21)- LEN(SUBSTITUTE($A21,K$18,""))</f>
        <v>0</v>
      </c>
      <c r="L21">
        <f>LEN($A21)- LEN(SUBSTITUTE($A21,L$18,""))</f>
        <v>0</v>
      </c>
      <c r="M21">
        <f>LEN($A21)- LEN(SUBSTITUTE($A21,M$18,""))</f>
        <v>2</v>
      </c>
      <c r="N21">
        <f>LEN($A21)- LEN(SUBSTITUTE($A21,N$18,""))</f>
        <v>0</v>
      </c>
      <c r="O21">
        <f>LEN($A21)- LEN(SUBSTITUTE($A21,O$18,""))</f>
        <v>0</v>
      </c>
      <c r="P21">
        <f>LEN($A21)- LEN(SUBSTITUTE($A21,P$18,""))</f>
        <v>1</v>
      </c>
      <c r="Q21">
        <f>LEN($A21)- LEN(SUBSTITUTE($A21,Q$18,""))</f>
        <v>0</v>
      </c>
      <c r="R21">
        <f>LEN($A21)- LEN(SUBSTITUTE($A21,R$18,""))</f>
        <v>0</v>
      </c>
      <c r="S21">
        <f>LEN($A21)- LEN(SUBSTITUTE($A21,S$18,""))</f>
        <v>0</v>
      </c>
      <c r="T21">
        <f>LEN($A21)- LEN(SUBSTITUTE($A21,T$18,""))</f>
        <v>0</v>
      </c>
      <c r="U21">
        <f>LEN($A21)- LEN(SUBSTITUTE($A21,U$18,""))</f>
        <v>0</v>
      </c>
      <c r="V21">
        <f>LEN($A21)- LEN(SUBSTITUTE($A21,V$18,""))</f>
        <v>1</v>
      </c>
      <c r="W21">
        <f>LEN($A21)- LEN(SUBSTITUTE($A21,W$18,""))</f>
        <v>1</v>
      </c>
      <c r="X21">
        <f>LEN($A21)- LEN(SUBSTITUTE($A21,X$18,""))</f>
        <v>0</v>
      </c>
      <c r="Y21">
        <f>LEN($A21)- LEN(SUBSTITUTE($A21,Y$18,""))</f>
        <v>0</v>
      </c>
      <c r="Z21">
        <f>LEN($A21)- LEN(SUBSTITUTE($A21,Z$18,""))</f>
        <v>2</v>
      </c>
      <c r="AA21">
        <f>LEN($A21)- LEN(SUBSTITUTE($A21,AA$18,""))</f>
        <v>3</v>
      </c>
      <c r="AB21">
        <f>LEN($A21)- LEN(SUBSTITUTE($A21,AB$18,""))</f>
        <v>3</v>
      </c>
      <c r="AC21">
        <f>LEN($A21)- LEN(SUBSTITUTE($A21,AC$18,""))</f>
        <v>0</v>
      </c>
      <c r="AD21">
        <f>LEN($A21)- LEN(SUBSTITUTE($A21,AD$18,""))</f>
        <v>0</v>
      </c>
      <c r="AE21">
        <f>LEN($A21)- LEN(SUBSTITUTE($A21,AE$18,""))</f>
        <v>1</v>
      </c>
      <c r="AF21">
        <f>LEN($A21)- LEN(SUBSTITUTE($A21,AF$18,""))</f>
        <v>0</v>
      </c>
      <c r="AG21">
        <f>LEN($A21)- LEN(SUBSTITUTE($A21,AG$18,""))</f>
        <v>0</v>
      </c>
      <c r="AH21">
        <f>LEN($A21)- LEN(SUBSTITUTE($A21,AH$18,""))</f>
        <v>0</v>
      </c>
      <c r="AI21">
        <f t="shared" si="2"/>
        <v>17</v>
      </c>
    </row>
    <row r="22" spans="1:35" x14ac:dyDescent="0.25">
      <c r="A22" t="str">
        <f t="shared" si="1"/>
        <v>d.bayer,s.haber,w.s.stornetta,</v>
      </c>
      <c r="H22">
        <v>4</v>
      </c>
      <c r="I22">
        <f>LEN($A22)- LEN(SUBSTITUTE($A22,I$18,""))</f>
        <v>3</v>
      </c>
      <c r="J22">
        <f>LEN($A22)- LEN(SUBSTITUTE($A22,J$18,""))</f>
        <v>2</v>
      </c>
      <c r="K22">
        <f>LEN($A22)- LEN(SUBSTITUTE($A22,K$18,""))</f>
        <v>0</v>
      </c>
      <c r="L22">
        <f>LEN($A22)- LEN(SUBSTITUTE($A22,L$18,""))</f>
        <v>1</v>
      </c>
      <c r="M22">
        <f>LEN($A22)- LEN(SUBSTITUTE($A22,M$18,""))</f>
        <v>3</v>
      </c>
      <c r="N22">
        <f>LEN($A22)- LEN(SUBSTITUTE($A22,N$18,""))</f>
        <v>0</v>
      </c>
      <c r="O22">
        <f>LEN($A22)- LEN(SUBSTITUTE($A22,O$18,""))</f>
        <v>0</v>
      </c>
      <c r="P22">
        <f>LEN($A22)- LEN(SUBSTITUTE($A22,P$18,""))</f>
        <v>1</v>
      </c>
      <c r="Q22">
        <f>LEN($A22)- LEN(SUBSTITUTE($A22,Q$18,""))</f>
        <v>0</v>
      </c>
      <c r="R22">
        <f>LEN($A22)- LEN(SUBSTITUTE($A22,R$18,""))</f>
        <v>0</v>
      </c>
      <c r="S22">
        <f>LEN($A22)- LEN(SUBSTITUTE($A22,S$18,""))</f>
        <v>0</v>
      </c>
      <c r="T22">
        <f>LEN($A22)- LEN(SUBSTITUTE($A22,T$18,""))</f>
        <v>0</v>
      </c>
      <c r="U22">
        <f>LEN($A22)- LEN(SUBSTITUTE($A22,U$18,""))</f>
        <v>0</v>
      </c>
      <c r="V22">
        <f>LEN($A22)- LEN(SUBSTITUTE($A22,V$18,""))</f>
        <v>1</v>
      </c>
      <c r="W22">
        <f>LEN($A22)- LEN(SUBSTITUTE($A22,W$18,""))</f>
        <v>1</v>
      </c>
      <c r="X22">
        <f>LEN($A22)- LEN(SUBSTITUTE($A22,X$18,""))</f>
        <v>0</v>
      </c>
      <c r="Y22">
        <f>LEN($A22)- LEN(SUBSTITUTE($A22,Y$18,""))</f>
        <v>0</v>
      </c>
      <c r="Z22">
        <f>LEN($A22)- LEN(SUBSTITUTE($A22,Z$18,""))</f>
        <v>3</v>
      </c>
      <c r="AA22">
        <f>LEN($A22)- LEN(SUBSTITUTE($A22,AA$18,""))</f>
        <v>3</v>
      </c>
      <c r="AB22">
        <f>LEN($A22)- LEN(SUBSTITUTE($A22,AB$18,""))</f>
        <v>3</v>
      </c>
      <c r="AC22">
        <f>LEN($A22)- LEN(SUBSTITUTE($A22,AC$18,""))</f>
        <v>0</v>
      </c>
      <c r="AD22">
        <f>LEN($A22)- LEN(SUBSTITUTE($A22,AD$18,""))</f>
        <v>0</v>
      </c>
      <c r="AE22">
        <f>LEN($A22)- LEN(SUBSTITUTE($A22,AE$18,""))</f>
        <v>1</v>
      </c>
      <c r="AF22">
        <f>LEN($A22)- LEN(SUBSTITUTE($A22,AF$18,""))</f>
        <v>0</v>
      </c>
      <c r="AG22">
        <f>LEN($A22)- LEN(SUBSTITUTE($A22,AG$18,""))</f>
        <v>1</v>
      </c>
      <c r="AH22">
        <f>LEN($A22)- LEN(SUBSTITUTE($A22,AH$18,""))</f>
        <v>0</v>
      </c>
      <c r="AI22">
        <f t="shared" si="2"/>
        <v>23</v>
      </c>
    </row>
    <row r="23" spans="1:35" x14ac:dyDescent="0.25">
      <c r="A23" t="str">
        <f t="shared" si="1"/>
        <v>s.haber,w.s.stornetta,</v>
      </c>
      <c r="H23" s="29">
        <v>5</v>
      </c>
      <c r="I23" s="29">
        <f>LEN($A23)- LEN(SUBSTITUTE($A23,I$18,""))</f>
        <v>2</v>
      </c>
      <c r="J23" s="29">
        <f>LEN($A23)- LEN(SUBSTITUTE($A23,J$18,""))</f>
        <v>1</v>
      </c>
      <c r="K23" s="29">
        <f>LEN($A23)- LEN(SUBSTITUTE($A23,K$18,""))</f>
        <v>0</v>
      </c>
      <c r="L23" s="29">
        <f>LEN($A23)- LEN(SUBSTITUTE($A23,L$18,""))</f>
        <v>0</v>
      </c>
      <c r="M23" s="29">
        <f>LEN($A23)- LEN(SUBSTITUTE($A23,M$18,""))</f>
        <v>2</v>
      </c>
      <c r="N23" s="29">
        <f>LEN($A23)- LEN(SUBSTITUTE($A23,N$18,""))</f>
        <v>0</v>
      </c>
      <c r="O23" s="29">
        <f>LEN($A23)- LEN(SUBSTITUTE($A23,O$18,""))</f>
        <v>0</v>
      </c>
      <c r="P23" s="29">
        <f>LEN($A23)- LEN(SUBSTITUTE($A23,P$18,""))</f>
        <v>1</v>
      </c>
      <c r="Q23" s="29">
        <f>LEN($A23)- LEN(SUBSTITUTE($A23,Q$18,""))</f>
        <v>0</v>
      </c>
      <c r="R23" s="29">
        <f>LEN($A23)- LEN(SUBSTITUTE($A23,R$18,""))</f>
        <v>0</v>
      </c>
      <c r="S23" s="29">
        <f>LEN($A23)- LEN(SUBSTITUTE($A23,S$18,""))</f>
        <v>0</v>
      </c>
      <c r="T23" s="29">
        <f>LEN($A23)- LEN(SUBSTITUTE($A23,T$18,""))</f>
        <v>0</v>
      </c>
      <c r="U23" s="29">
        <f>LEN($A23)- LEN(SUBSTITUTE($A23,U$18,""))</f>
        <v>0</v>
      </c>
      <c r="V23" s="29">
        <f>LEN($A23)- LEN(SUBSTITUTE($A23,V$18,""))</f>
        <v>1</v>
      </c>
      <c r="W23" s="29">
        <f>LEN($A23)- LEN(SUBSTITUTE($A23,W$18,""))</f>
        <v>1</v>
      </c>
      <c r="X23" s="29">
        <f>LEN($A23)- LEN(SUBSTITUTE($A23,X$18,""))</f>
        <v>0</v>
      </c>
      <c r="Y23" s="29">
        <f>LEN($A23)- LEN(SUBSTITUTE($A23,Y$18,""))</f>
        <v>0</v>
      </c>
      <c r="Z23" s="29">
        <f>LEN($A23)- LEN(SUBSTITUTE($A23,Z$18,""))</f>
        <v>2</v>
      </c>
      <c r="AA23" s="29">
        <f>LEN($A23)- LEN(SUBSTITUTE($A23,AA$18,""))</f>
        <v>3</v>
      </c>
      <c r="AB23" s="29">
        <f>LEN($A23)- LEN(SUBSTITUTE($A23,AB$18,""))</f>
        <v>3</v>
      </c>
      <c r="AC23" s="29">
        <f>LEN($A23)- LEN(SUBSTITUTE($A23,AC$18,""))</f>
        <v>0</v>
      </c>
      <c r="AD23" s="29">
        <f>LEN($A23)- LEN(SUBSTITUTE($A23,AD$18,""))</f>
        <v>0</v>
      </c>
      <c r="AE23" s="29">
        <f>LEN($A23)- LEN(SUBSTITUTE($A23,AE$18,""))</f>
        <v>1</v>
      </c>
      <c r="AF23" s="29">
        <f>LEN($A23)- LEN(SUBSTITUTE($A23,AF$18,""))</f>
        <v>0</v>
      </c>
      <c r="AG23" s="29">
        <f>LEN($A23)- LEN(SUBSTITUTE($A23,AG$18,""))</f>
        <v>0</v>
      </c>
      <c r="AH23" s="29">
        <f>LEN($A23)- LEN(SUBSTITUTE($A23,AH$18,""))</f>
        <v>0</v>
      </c>
      <c r="AI23">
        <f t="shared" si="2"/>
        <v>17</v>
      </c>
    </row>
    <row r="24" spans="1:35" x14ac:dyDescent="0.25">
      <c r="A24" t="str">
        <f t="shared" si="1"/>
        <v>a.back,</v>
      </c>
      <c r="H24">
        <v>6</v>
      </c>
      <c r="I24">
        <f>LEN($A24)- LEN(SUBSTITUTE($A24,I$18,""))</f>
        <v>2</v>
      </c>
      <c r="J24">
        <f>LEN($A24)- LEN(SUBSTITUTE($A24,J$18,""))</f>
        <v>1</v>
      </c>
      <c r="K24">
        <f>LEN($A24)- LEN(SUBSTITUTE($A24,K$18,""))</f>
        <v>1</v>
      </c>
      <c r="L24">
        <f>LEN($A24)- LEN(SUBSTITUTE($A24,L$18,""))</f>
        <v>0</v>
      </c>
      <c r="M24">
        <f>LEN($A24)- LEN(SUBSTITUTE($A24,M$18,""))</f>
        <v>0</v>
      </c>
      <c r="N24">
        <f>LEN($A24)- LEN(SUBSTITUTE($A24,N$18,""))</f>
        <v>0</v>
      </c>
      <c r="O24">
        <f>LEN($A24)- LEN(SUBSTITUTE($A24,O$18,""))</f>
        <v>0</v>
      </c>
      <c r="P24">
        <f>LEN($A24)- LEN(SUBSTITUTE($A24,P$18,""))</f>
        <v>0</v>
      </c>
      <c r="Q24">
        <f>LEN($A24)- LEN(SUBSTITUTE($A24,Q$18,""))</f>
        <v>0</v>
      </c>
      <c r="R24">
        <f>LEN($A24)- LEN(SUBSTITUTE($A24,R$18,""))</f>
        <v>0</v>
      </c>
      <c r="S24">
        <f>LEN($A24)- LEN(SUBSTITUTE($A24,S$18,""))</f>
        <v>1</v>
      </c>
      <c r="T24">
        <f>LEN($A24)- LEN(SUBSTITUTE($A24,T$18,""))</f>
        <v>0</v>
      </c>
      <c r="U24">
        <f>LEN($A24)- LEN(SUBSTITUTE($A24,U$18,""))</f>
        <v>0</v>
      </c>
      <c r="V24">
        <f>LEN($A24)- LEN(SUBSTITUTE($A24,V$18,""))</f>
        <v>0</v>
      </c>
      <c r="W24">
        <f>LEN($A24)- LEN(SUBSTITUTE($A24,W$18,""))</f>
        <v>0</v>
      </c>
      <c r="X24">
        <f>LEN($A24)- LEN(SUBSTITUTE($A24,X$18,""))</f>
        <v>0</v>
      </c>
      <c r="Y24">
        <f>LEN($A24)- LEN(SUBSTITUTE($A24,Y$18,""))</f>
        <v>0</v>
      </c>
      <c r="Z24">
        <f>LEN($A24)- LEN(SUBSTITUTE($A24,Z$18,""))</f>
        <v>0</v>
      </c>
      <c r="AA24">
        <f>LEN($A24)- LEN(SUBSTITUTE($A24,AA$18,""))</f>
        <v>0</v>
      </c>
      <c r="AB24">
        <f>LEN($A24)- LEN(SUBSTITUTE($A24,AB$18,""))</f>
        <v>0</v>
      </c>
      <c r="AC24">
        <f>LEN($A24)- LEN(SUBSTITUTE($A24,AC$18,""))</f>
        <v>0</v>
      </c>
      <c r="AD24">
        <f>LEN($A24)- LEN(SUBSTITUTE($A24,AD$18,""))</f>
        <v>0</v>
      </c>
      <c r="AE24">
        <f>LEN($A24)- LEN(SUBSTITUTE($A24,AE$18,""))</f>
        <v>0</v>
      </c>
      <c r="AF24">
        <f>LEN($A24)- LEN(SUBSTITUTE($A24,AF$18,""))</f>
        <v>0</v>
      </c>
      <c r="AG24">
        <f>LEN($A24)- LEN(SUBSTITUTE($A24,AG$18,""))</f>
        <v>0</v>
      </c>
      <c r="AH24">
        <f>LEN($A24)- LEN(SUBSTITUTE($A24,AH$18,""))</f>
        <v>0</v>
      </c>
      <c r="AI24">
        <f t="shared" si="2"/>
        <v>5</v>
      </c>
    </row>
    <row r="25" spans="1:35" x14ac:dyDescent="0.25">
      <c r="A25" t="str">
        <f>LOWER(_xlfn.REGEXREPLACE(LEFT(A16,(B16-1))," ",""))</f>
        <v>r.c.merkle,</v>
      </c>
      <c r="H25" s="29">
        <v>7</v>
      </c>
      <c r="I25" s="29">
        <f>LEN($A25)- LEN(SUBSTITUTE($A25,I$18,""))</f>
        <v>0</v>
      </c>
      <c r="J25" s="29">
        <f>LEN($A25)- LEN(SUBSTITUTE($A25,J$18,""))</f>
        <v>0</v>
      </c>
      <c r="K25" s="29">
        <f>LEN($A25)- LEN(SUBSTITUTE($A25,K$18,""))</f>
        <v>1</v>
      </c>
      <c r="L25" s="29">
        <f>LEN($A25)- LEN(SUBSTITUTE($A25,L$18,""))</f>
        <v>0</v>
      </c>
      <c r="M25" s="29">
        <f>LEN($A25)- LEN(SUBSTITUTE($A25,M$18,""))</f>
        <v>2</v>
      </c>
      <c r="N25" s="29">
        <f>LEN($A25)- LEN(SUBSTITUTE($A25,N$18,""))</f>
        <v>0</v>
      </c>
      <c r="O25" s="29">
        <f>LEN($A25)- LEN(SUBSTITUTE($A25,O$18,""))</f>
        <v>0</v>
      </c>
      <c r="P25" s="29">
        <f>LEN($A25)- LEN(SUBSTITUTE($A25,P$18,""))</f>
        <v>0</v>
      </c>
      <c r="Q25" s="29">
        <f>LEN($A25)- LEN(SUBSTITUTE($A25,Q$18,""))</f>
        <v>0</v>
      </c>
      <c r="R25" s="29">
        <f>LEN($A25)- LEN(SUBSTITUTE($A25,R$18,""))</f>
        <v>0</v>
      </c>
      <c r="S25" s="29">
        <f>LEN($A25)- LEN(SUBSTITUTE($A25,S$18,""))</f>
        <v>1</v>
      </c>
      <c r="T25" s="29">
        <f>LEN($A25)- LEN(SUBSTITUTE($A25,T$18,""))</f>
        <v>1</v>
      </c>
      <c r="U25" s="29">
        <f>LEN($A25)- LEN(SUBSTITUTE($A25,U$18,""))</f>
        <v>1</v>
      </c>
      <c r="V25" s="29">
        <f>LEN($A25)- LEN(SUBSTITUTE($A25,V$18,""))</f>
        <v>0</v>
      </c>
      <c r="W25" s="29">
        <f>LEN($A25)- LEN(SUBSTITUTE($A25,W$18,""))</f>
        <v>0</v>
      </c>
      <c r="X25" s="29">
        <f>LEN($A25)- LEN(SUBSTITUTE($A25,X$18,""))</f>
        <v>0</v>
      </c>
      <c r="Y25" s="29">
        <f>LEN($A25)- LEN(SUBSTITUTE($A25,Y$18,""))</f>
        <v>0</v>
      </c>
      <c r="Z25" s="29">
        <f>LEN($A25)- LEN(SUBSTITUTE($A25,Z$18,""))</f>
        <v>2</v>
      </c>
      <c r="AA25" s="29">
        <f>LEN($A25)- LEN(SUBSTITUTE($A25,AA$18,""))</f>
        <v>0</v>
      </c>
      <c r="AB25" s="29">
        <f>LEN($A25)- LEN(SUBSTITUTE($A25,AB$18,""))</f>
        <v>0</v>
      </c>
      <c r="AC25" s="29">
        <f>LEN($A25)- LEN(SUBSTITUTE($A25,AC$18,""))</f>
        <v>0</v>
      </c>
      <c r="AD25" s="29">
        <f>LEN($A25)- LEN(SUBSTITUTE($A25,AD$18,""))</f>
        <v>0</v>
      </c>
      <c r="AE25" s="29">
        <f>LEN($A25)- LEN(SUBSTITUTE($A25,AE$18,""))</f>
        <v>0</v>
      </c>
      <c r="AF25" s="29">
        <f>LEN($A25)- LEN(SUBSTITUTE($A25,AF$18,""))</f>
        <v>0</v>
      </c>
      <c r="AG25" s="29">
        <f>LEN($A25)- LEN(SUBSTITUTE($A25,AG$18,""))</f>
        <v>0</v>
      </c>
      <c r="AH25" s="29">
        <f>LEN($A25)- LEN(SUBSTITUTE($A25,AH$18,""))</f>
        <v>0</v>
      </c>
      <c r="AI25">
        <f t="shared" si="2"/>
        <v>8</v>
      </c>
    </row>
    <row r="26" spans="1:35" x14ac:dyDescent="0.25">
      <c r="A26" t="str">
        <f t="shared" si="1"/>
        <v>w.feller,</v>
      </c>
      <c r="H26">
        <v>8</v>
      </c>
      <c r="I26">
        <f>LEN($A26)- LEN(SUBSTITUTE($A26,I$18,""))</f>
        <v>0</v>
      </c>
      <c r="J26">
        <f>LEN($A26)- LEN(SUBSTITUTE($A26,J$18,""))</f>
        <v>0</v>
      </c>
      <c r="K26">
        <f>LEN($A26)- LEN(SUBSTITUTE($A26,K$18,""))</f>
        <v>0</v>
      </c>
      <c r="L26">
        <f>LEN($A26)- LEN(SUBSTITUTE($A26,L$18,""))</f>
        <v>0</v>
      </c>
      <c r="M26">
        <f>LEN($A26)- LEN(SUBSTITUTE($A26,M$18,""))</f>
        <v>2</v>
      </c>
      <c r="N26">
        <f>LEN($A26)- LEN(SUBSTITUTE($A26,N$18,""))</f>
        <v>1</v>
      </c>
      <c r="O26">
        <f>LEN($A26)- LEN(SUBSTITUTE($A26,O$18,""))</f>
        <v>0</v>
      </c>
      <c r="P26">
        <f>LEN($A26)- LEN(SUBSTITUTE($A26,P$18,""))</f>
        <v>0</v>
      </c>
      <c r="Q26">
        <f>LEN($A26)- LEN(SUBSTITUTE($A26,Q$18,""))</f>
        <v>0</v>
      </c>
      <c r="R26">
        <f>LEN($A26)- LEN(SUBSTITUTE($A26,R$18,""))</f>
        <v>0</v>
      </c>
      <c r="S26">
        <f>LEN($A26)- LEN(SUBSTITUTE($A26,S$18,""))</f>
        <v>0</v>
      </c>
      <c r="T26">
        <f>LEN($A26)- LEN(SUBSTITUTE($A26,T$18,""))</f>
        <v>2</v>
      </c>
      <c r="U26">
        <f>LEN($A26)- LEN(SUBSTITUTE($A26,U$18,""))</f>
        <v>0</v>
      </c>
      <c r="V26">
        <f>LEN($A26)- LEN(SUBSTITUTE($A26,V$18,""))</f>
        <v>0</v>
      </c>
      <c r="W26">
        <f>LEN($A26)- LEN(SUBSTITUTE($A26,W$18,""))</f>
        <v>0</v>
      </c>
      <c r="X26">
        <f>LEN($A26)- LEN(SUBSTITUTE($A26,X$18,""))</f>
        <v>0</v>
      </c>
      <c r="Y26">
        <f>LEN($A26)- LEN(SUBSTITUTE($A26,Y$18,""))</f>
        <v>0</v>
      </c>
      <c r="Z26">
        <f>LEN($A26)- LEN(SUBSTITUTE($A26,Z$18,""))</f>
        <v>1</v>
      </c>
      <c r="AA26">
        <f>LEN($A26)- LEN(SUBSTITUTE($A26,AA$18,""))</f>
        <v>0</v>
      </c>
      <c r="AB26">
        <f>LEN($A26)- LEN(SUBSTITUTE($A26,AB$18,""))</f>
        <v>0</v>
      </c>
      <c r="AC26">
        <f>LEN($A26)- LEN(SUBSTITUTE($A26,AC$18,""))</f>
        <v>0</v>
      </c>
      <c r="AD26">
        <f>LEN($A26)- LEN(SUBSTITUTE($A26,AD$18,""))</f>
        <v>0</v>
      </c>
      <c r="AE26">
        <f>LEN($A26)- LEN(SUBSTITUTE($A26,AE$18,""))</f>
        <v>1</v>
      </c>
      <c r="AF26">
        <f>LEN($A26)- LEN(SUBSTITUTE($A26,AF$18,""))</f>
        <v>0</v>
      </c>
      <c r="AG26">
        <f>LEN($A26)- LEN(SUBSTITUTE($A26,AG$18,""))</f>
        <v>0</v>
      </c>
      <c r="AH26">
        <f>LEN($A26)- LEN(SUBSTITUTE($A26,AH$18,""))</f>
        <v>0</v>
      </c>
      <c r="AI26">
        <f t="shared" si="2"/>
        <v>7</v>
      </c>
    </row>
    <row r="27" spans="1:35" x14ac:dyDescent="0.25">
      <c r="H27" t="s">
        <v>99</v>
      </c>
      <c r="I27">
        <f>SUM(I25,I23,I20)</f>
        <v>8</v>
      </c>
      <c r="J27">
        <f>SUM(J25,J23,J20)</f>
        <v>1</v>
      </c>
      <c r="K27">
        <f>SUM(K25,K23,K20)</f>
        <v>1</v>
      </c>
      <c r="L27">
        <f>SUM(L25,L23,L20)</f>
        <v>1</v>
      </c>
      <c r="M27">
        <f>SUM(M25,M23,M20)</f>
        <v>5</v>
      </c>
      <c r="N27">
        <f>SUM(N25,N23,N20)</f>
        <v>0</v>
      </c>
      <c r="O27">
        <f>SUM(O25,O23,O20)</f>
        <v>0</v>
      </c>
      <c r="P27">
        <f>SUM(P25,P23,P20)</f>
        <v>2</v>
      </c>
      <c r="Q27">
        <f>SUM(Q25,Q23,Q20)</f>
        <v>3</v>
      </c>
      <c r="R27">
        <f>SUM(R25,R23,R20)</f>
        <v>2</v>
      </c>
      <c r="S27">
        <f>SUM(S25,S23,S20)</f>
        <v>1</v>
      </c>
      <c r="T27">
        <f>SUM(T25,T23,T20)</f>
        <v>2</v>
      </c>
      <c r="U27">
        <f>SUM(U25,U23,U20)</f>
        <v>2</v>
      </c>
      <c r="V27">
        <f>SUM(V25,V23,V20)</f>
        <v>2</v>
      </c>
      <c r="W27">
        <f>SUM(W25,W23,W20)</f>
        <v>1</v>
      </c>
      <c r="X27">
        <f>SUM(X25,X23,X20)</f>
        <v>0</v>
      </c>
      <c r="Y27">
        <f>SUM(Y25,Y23,Y20)</f>
        <v>2</v>
      </c>
      <c r="Z27">
        <f>SUM(Z25,Z23,Z20)</f>
        <v>5</v>
      </c>
      <c r="AA27">
        <f>SUM(AA25,AA23,AA20)</f>
        <v>8</v>
      </c>
      <c r="AB27">
        <f>SUM(AB25,AB23,AB20)</f>
        <v>4</v>
      </c>
      <c r="AC27">
        <f>SUM(AC25,AC23,AC20)</f>
        <v>2</v>
      </c>
      <c r="AD27">
        <f>SUM(AD25,AD23,AD20)</f>
        <v>1</v>
      </c>
      <c r="AE27">
        <f>SUM(AE25,AE23,AE20)</f>
        <v>1</v>
      </c>
      <c r="AF27">
        <f>SUM(AF25,AF23,AF20)</f>
        <v>1</v>
      </c>
      <c r="AG27">
        <f>SUM(AG25,AG23,AG20)</f>
        <v>0</v>
      </c>
      <c r="AH27">
        <f>SUM(AH25,AH23,AH20)</f>
        <v>0</v>
      </c>
      <c r="AI27">
        <f t="shared" si="2"/>
        <v>55</v>
      </c>
    </row>
    <row r="28" spans="1:35" x14ac:dyDescent="0.25">
      <c r="I28">
        <f>IF(I27&gt;0,1,0)</f>
        <v>1</v>
      </c>
      <c r="J28">
        <f t="shared" ref="J28:AH28" si="3">IF(J27&gt;0,1,0)</f>
        <v>1</v>
      </c>
      <c r="K28">
        <f t="shared" si="3"/>
        <v>1</v>
      </c>
      <c r="L28">
        <f t="shared" si="3"/>
        <v>1</v>
      </c>
      <c r="M28">
        <f t="shared" si="3"/>
        <v>1</v>
      </c>
      <c r="N28">
        <f t="shared" si="3"/>
        <v>0</v>
      </c>
      <c r="O28">
        <f t="shared" si="3"/>
        <v>0</v>
      </c>
      <c r="P28">
        <f t="shared" si="3"/>
        <v>1</v>
      </c>
      <c r="Q28">
        <f t="shared" si="3"/>
        <v>1</v>
      </c>
      <c r="R28">
        <f t="shared" si="3"/>
        <v>1</v>
      </c>
      <c r="S28">
        <f t="shared" si="3"/>
        <v>1</v>
      </c>
      <c r="T28">
        <f t="shared" si="3"/>
        <v>1</v>
      </c>
      <c r="U28">
        <f t="shared" si="3"/>
        <v>1</v>
      </c>
      <c r="V28">
        <f t="shared" si="3"/>
        <v>1</v>
      </c>
      <c r="W28">
        <f t="shared" si="3"/>
        <v>1</v>
      </c>
      <c r="X28">
        <f t="shared" si="3"/>
        <v>0</v>
      </c>
      <c r="Y28">
        <f t="shared" si="3"/>
        <v>1</v>
      </c>
      <c r="Z28">
        <f t="shared" si="3"/>
        <v>1</v>
      </c>
      <c r="AA28">
        <f t="shared" si="3"/>
        <v>1</v>
      </c>
      <c r="AB28">
        <f t="shared" si="3"/>
        <v>1</v>
      </c>
      <c r="AC28">
        <f t="shared" si="3"/>
        <v>1</v>
      </c>
      <c r="AD28">
        <f t="shared" si="3"/>
        <v>1</v>
      </c>
      <c r="AE28">
        <f t="shared" si="3"/>
        <v>1</v>
      </c>
      <c r="AF28">
        <f t="shared" si="3"/>
        <v>1</v>
      </c>
      <c r="AG28">
        <f t="shared" si="3"/>
        <v>0</v>
      </c>
      <c r="AH28">
        <f t="shared" si="3"/>
        <v>0</v>
      </c>
      <c r="AI28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CSWRIGHT</vt:lpstr>
      <vt:lpstr>Rules Mutation</vt:lpstr>
      <vt:lpstr>REFFERENCES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Fauvel</dc:creator>
  <cp:lastModifiedBy>Alex Fauvel</cp:lastModifiedBy>
  <dcterms:created xsi:type="dcterms:W3CDTF">2025-03-03T15:24:48Z</dcterms:created>
  <dcterms:modified xsi:type="dcterms:W3CDTF">2025-03-10T21:11:34Z</dcterms:modified>
</cp:coreProperties>
</file>