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f\Documents\1. Investigation7\1. Current\"/>
    </mc:Choice>
  </mc:AlternateContent>
  <xr:revisionPtr revIDLastSave="0" documentId="13_ncr:1_{71A39C37-1D56-4423-9622-AA59EF701997}" xr6:coauthVersionLast="47" xr6:coauthVersionMax="47" xr10:uidLastSave="{00000000-0000-0000-0000-000000000000}"/>
  <bookViews>
    <workbookView xWindow="-120" yWindow="-120" windowWidth="29040" windowHeight="15720" xr2:uid="{859A3558-7491-4BED-BF3C-26F47DA69BCE}"/>
  </bookViews>
  <sheets>
    <sheet name="Instructions" sheetId="5" r:id="rId1"/>
    <sheet name="CSWRIGHT" sheetId="1" r:id="rId2"/>
    <sheet name="REFERENCES" sheetId="4" r:id="rId3"/>
    <sheet name="Play are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4" l="1"/>
  <c r="Q32" i="4"/>
  <c r="O32" i="4"/>
  <c r="Q31" i="4"/>
  <c r="P31" i="4"/>
  <c r="O31" i="4"/>
  <c r="Q30" i="4"/>
  <c r="P30" i="4"/>
  <c r="O30" i="4"/>
  <c r="G16" i="4"/>
  <c r="G17" i="4"/>
  <c r="G18" i="4"/>
  <c r="G19" i="4"/>
  <c r="G20" i="4"/>
  <c r="G21" i="4"/>
  <c r="G22" i="4"/>
  <c r="G23" i="4"/>
  <c r="B23" i="4"/>
  <c r="C23" i="4" s="1"/>
  <c r="B16" i="4"/>
  <c r="C16" i="4" s="1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J27" i="4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30" i="3"/>
  <c r="U30" i="3"/>
  <c r="U31" i="3"/>
  <c r="U32" i="3"/>
  <c r="U33" i="3"/>
  <c r="U34" i="3"/>
  <c r="U35" i="3"/>
  <c r="U36" i="3"/>
  <c r="U37" i="3"/>
  <c r="T37" i="3" s="1"/>
  <c r="S37" i="3" s="1"/>
  <c r="R37" i="3" s="1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T55" i="1"/>
  <c r="U55" i="1" s="1"/>
  <c r="V55" i="1" s="1"/>
  <c r="T56" i="1"/>
  <c r="U56" i="1" s="1"/>
  <c r="V56" i="1" s="1"/>
  <c r="T57" i="1"/>
  <c r="U57" i="1" s="1"/>
  <c r="V57" i="1" s="1"/>
  <c r="T58" i="1"/>
  <c r="U58" i="1" s="1"/>
  <c r="V58" i="1" s="1"/>
  <c r="T59" i="1"/>
  <c r="U59" i="1" s="1"/>
  <c r="V59" i="1" s="1"/>
  <c r="T60" i="1"/>
  <c r="U60" i="1" s="1"/>
  <c r="V60" i="1" s="1"/>
  <c r="T61" i="1"/>
  <c r="U61" i="1" s="1"/>
  <c r="V61" i="1" s="1"/>
  <c r="T62" i="1"/>
  <c r="U62" i="1" s="1"/>
  <c r="V62" i="1" s="1"/>
  <c r="T54" i="1"/>
  <c r="U54" i="1" s="1"/>
  <c r="V54" i="1" s="1"/>
  <c r="W54" i="1" s="1"/>
  <c r="X54" i="1" s="1"/>
  <c r="Y54" i="1" s="1"/>
  <c r="Z54" i="1" s="1"/>
  <c r="AA54" i="1" s="1"/>
  <c r="Q15" i="3"/>
  <c r="R15" i="3"/>
  <c r="S15" i="3"/>
  <c r="T15" i="3"/>
  <c r="U15" i="3"/>
  <c r="V15" i="3"/>
  <c r="W15" i="3"/>
  <c r="X15" i="3"/>
  <c r="P16" i="3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C48" i="3" s="1"/>
  <c r="P24" i="3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P23" i="3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J35" i="3" s="1"/>
  <c r="P22" i="3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I41" i="3" s="1"/>
  <c r="P21" i="3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H32" i="3" s="1"/>
  <c r="P20" i="3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G38" i="3" s="1"/>
  <c r="P19" i="3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F32" i="3" s="1"/>
  <c r="P18" i="3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P17" i="3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D53" i="3" s="1"/>
  <c r="J17" i="4" l="1"/>
  <c r="S17" i="4"/>
  <c r="T17" i="4"/>
  <c r="U17" i="4"/>
  <c r="V17" i="4"/>
  <c r="W17" i="4"/>
  <c r="X17" i="4"/>
  <c r="Y17" i="4"/>
  <c r="AG17" i="4"/>
  <c r="AH17" i="4"/>
  <c r="AI17" i="4"/>
  <c r="Q17" i="4"/>
  <c r="R17" i="4"/>
  <c r="R21" i="4"/>
  <c r="N21" i="4"/>
  <c r="O21" i="4"/>
  <c r="P21" i="4"/>
  <c r="Q21" i="4"/>
  <c r="Y21" i="4"/>
  <c r="Z21" i="4"/>
  <c r="AA21" i="4"/>
  <c r="AB21" i="4"/>
  <c r="AC21" i="4"/>
  <c r="L20" i="4"/>
  <c r="J20" i="4"/>
  <c r="K20" i="4"/>
  <c r="S20" i="4"/>
  <c r="T20" i="4"/>
  <c r="U20" i="4"/>
  <c r="V20" i="4"/>
  <c r="W20" i="4"/>
  <c r="X20" i="4"/>
  <c r="Y20" i="4"/>
  <c r="AG21" i="4"/>
  <c r="AF21" i="4"/>
  <c r="AE21" i="4"/>
  <c r="AD21" i="4"/>
  <c r="M21" i="4"/>
  <c r="L21" i="4"/>
  <c r="K21" i="4"/>
  <c r="J21" i="4"/>
  <c r="AI20" i="4"/>
  <c r="AA20" i="4"/>
  <c r="Z20" i="4"/>
  <c r="AB23" i="4"/>
  <c r="D46" i="3"/>
  <c r="D45" i="3"/>
  <c r="D44" i="3"/>
  <c r="D43" i="3"/>
  <c r="I31" i="3"/>
  <c r="J33" i="3"/>
  <c r="E41" i="3"/>
  <c r="E42" i="3"/>
  <c r="E43" i="3"/>
  <c r="E44" i="3"/>
  <c r="E45" i="3"/>
  <c r="K44" i="3"/>
  <c r="K45" i="3"/>
  <c r="K46" i="3"/>
  <c r="K31" i="3"/>
  <c r="K47" i="3"/>
  <c r="K32" i="3"/>
  <c r="K48" i="3"/>
  <c r="K35" i="3"/>
  <c r="K51" i="3"/>
  <c r="C43" i="3"/>
  <c r="E50" i="3"/>
  <c r="F50" i="3"/>
  <c r="G55" i="3"/>
  <c r="H54" i="3"/>
  <c r="J30" i="3"/>
  <c r="K34" i="3"/>
  <c r="J32" i="3"/>
  <c r="H39" i="3"/>
  <c r="H55" i="3"/>
  <c r="H40" i="3"/>
  <c r="H30" i="3"/>
  <c r="H41" i="3"/>
  <c r="H42" i="3"/>
  <c r="H43" i="3"/>
  <c r="H46" i="3"/>
  <c r="E48" i="3"/>
  <c r="F48" i="3"/>
  <c r="G53" i="3"/>
  <c r="H52" i="3"/>
  <c r="I55" i="3"/>
  <c r="J52" i="3"/>
  <c r="E47" i="3"/>
  <c r="D41" i="3"/>
  <c r="F46" i="3"/>
  <c r="I48" i="3"/>
  <c r="J50" i="3"/>
  <c r="C33" i="3"/>
  <c r="G50" i="3"/>
  <c r="D39" i="3"/>
  <c r="F44" i="3"/>
  <c r="H48" i="3"/>
  <c r="I46" i="3"/>
  <c r="K50" i="3"/>
  <c r="E38" i="3"/>
  <c r="D37" i="3"/>
  <c r="F42" i="3"/>
  <c r="G42" i="3"/>
  <c r="I44" i="3"/>
  <c r="J46" i="3"/>
  <c r="C50" i="3"/>
  <c r="E36" i="3"/>
  <c r="D30" i="3"/>
  <c r="F40" i="3"/>
  <c r="H38" i="3"/>
  <c r="I42" i="3"/>
  <c r="K41" i="3"/>
  <c r="F34" i="3"/>
  <c r="G39" i="3"/>
  <c r="H37" i="3"/>
  <c r="K40" i="3"/>
  <c r="J42" i="3"/>
  <c r="C35" i="3"/>
  <c r="C51" i="3"/>
  <c r="C36" i="3"/>
  <c r="C52" i="3"/>
  <c r="C37" i="3"/>
  <c r="C53" i="3"/>
  <c r="C38" i="3"/>
  <c r="C54" i="3"/>
  <c r="C39" i="3"/>
  <c r="C55" i="3"/>
  <c r="C44" i="3"/>
  <c r="E51" i="3"/>
  <c r="F30" i="3"/>
  <c r="G30" i="3"/>
  <c r="G34" i="3"/>
  <c r="H33" i="3"/>
  <c r="K36" i="3"/>
  <c r="I33" i="3"/>
  <c r="I49" i="3"/>
  <c r="I34" i="3"/>
  <c r="I50" i="3"/>
  <c r="I35" i="3"/>
  <c r="I51" i="3"/>
  <c r="I36" i="3"/>
  <c r="I52" i="3"/>
  <c r="I37" i="3"/>
  <c r="I53" i="3"/>
  <c r="I40" i="3"/>
  <c r="I30" i="3"/>
  <c r="D42" i="3"/>
  <c r="F47" i="3"/>
  <c r="H51" i="3"/>
  <c r="I54" i="3"/>
  <c r="J51" i="3"/>
  <c r="C34" i="3"/>
  <c r="G51" i="3"/>
  <c r="D40" i="3"/>
  <c r="F45" i="3"/>
  <c r="H49" i="3"/>
  <c r="I47" i="3"/>
  <c r="J49" i="3"/>
  <c r="E39" i="3"/>
  <c r="D38" i="3"/>
  <c r="F43" i="3"/>
  <c r="H47" i="3"/>
  <c r="I45" i="3"/>
  <c r="J47" i="3"/>
  <c r="F41" i="3"/>
  <c r="H44" i="3"/>
  <c r="I43" i="3"/>
  <c r="J45" i="3"/>
  <c r="C49" i="3"/>
  <c r="E30" i="3"/>
  <c r="G40" i="3"/>
  <c r="J43" i="3"/>
  <c r="G45" i="3"/>
  <c r="G46" i="3"/>
  <c r="G31" i="3"/>
  <c r="G47" i="3"/>
  <c r="G32" i="3"/>
  <c r="G48" i="3"/>
  <c r="G33" i="3"/>
  <c r="G49" i="3"/>
  <c r="G36" i="3"/>
  <c r="K55" i="3"/>
  <c r="C40" i="3"/>
  <c r="G52" i="3"/>
  <c r="K54" i="3"/>
  <c r="E46" i="3"/>
  <c r="H50" i="3"/>
  <c r="K53" i="3"/>
  <c r="E40" i="3"/>
  <c r="K52" i="3"/>
  <c r="C32" i="3"/>
  <c r="G44" i="3"/>
  <c r="J48" i="3"/>
  <c r="C31" i="3"/>
  <c r="G43" i="3"/>
  <c r="K49" i="3"/>
  <c r="C30" i="3"/>
  <c r="E37" i="3"/>
  <c r="H45" i="3"/>
  <c r="K43" i="3"/>
  <c r="D36" i="3"/>
  <c r="G41" i="3"/>
  <c r="K42" i="3"/>
  <c r="E35" i="3"/>
  <c r="D55" i="3"/>
  <c r="E55" i="3"/>
  <c r="E34" i="3"/>
  <c r="C47" i="3"/>
  <c r="D54" i="3"/>
  <c r="E54" i="3"/>
  <c r="E33" i="3"/>
  <c r="F33" i="3"/>
  <c r="H36" i="3"/>
  <c r="I39" i="3"/>
  <c r="K39" i="3"/>
  <c r="J36" i="3"/>
  <c r="C46" i="3"/>
  <c r="E53" i="3"/>
  <c r="E32" i="3"/>
  <c r="G37" i="3"/>
  <c r="H35" i="3"/>
  <c r="I38" i="3"/>
  <c r="K38" i="3"/>
  <c r="F35" i="3"/>
  <c r="F51" i="3"/>
  <c r="F36" i="3"/>
  <c r="F52" i="3"/>
  <c r="F37" i="3"/>
  <c r="F53" i="3"/>
  <c r="F38" i="3"/>
  <c r="F54" i="3"/>
  <c r="F39" i="3"/>
  <c r="F55" i="3"/>
  <c r="J37" i="3"/>
  <c r="J53" i="3"/>
  <c r="J38" i="3"/>
  <c r="J54" i="3"/>
  <c r="J39" i="3"/>
  <c r="J55" i="3"/>
  <c r="J40" i="3"/>
  <c r="J41" i="3"/>
  <c r="J44" i="3"/>
  <c r="C42" i="3"/>
  <c r="E49" i="3"/>
  <c r="F49" i="3"/>
  <c r="G54" i="3"/>
  <c r="H53" i="3"/>
  <c r="H31" i="3"/>
  <c r="K30" i="3"/>
  <c r="K33" i="3"/>
  <c r="J31" i="3"/>
  <c r="C41" i="3"/>
  <c r="D31" i="3"/>
  <c r="D47" i="3"/>
  <c r="D32" i="3"/>
  <c r="D48" i="3"/>
  <c r="D33" i="3"/>
  <c r="D49" i="3"/>
  <c r="D34" i="3"/>
  <c r="D50" i="3"/>
  <c r="D35" i="3"/>
  <c r="D51" i="3"/>
  <c r="C45" i="3"/>
  <c r="D52" i="3"/>
  <c r="E52" i="3"/>
  <c r="E31" i="3"/>
  <c r="F31" i="3"/>
  <c r="G35" i="3"/>
  <c r="H34" i="3"/>
  <c r="I32" i="3"/>
  <c r="K37" i="3"/>
  <c r="J34" i="3"/>
  <c r="U21" i="4"/>
  <c r="AE20" i="4"/>
  <c r="O20" i="4"/>
  <c r="AC17" i="4"/>
  <c r="M17" i="4"/>
  <c r="X21" i="4"/>
  <c r="AH20" i="4"/>
  <c r="R20" i="4"/>
  <c r="AF17" i="4"/>
  <c r="P17" i="4"/>
  <c r="W21" i="4"/>
  <c r="AG20" i="4"/>
  <c r="Q20" i="4"/>
  <c r="AE17" i="4"/>
  <c r="O17" i="4"/>
  <c r="V21" i="4"/>
  <c r="AF20" i="4"/>
  <c r="P20" i="4"/>
  <c r="AD17" i="4"/>
  <c r="N17" i="4"/>
  <c r="S21" i="4"/>
  <c r="AC20" i="4"/>
  <c r="M20" i="4"/>
  <c r="AA17" i="4"/>
  <c r="K17" i="4"/>
  <c r="T21" i="4"/>
  <c r="AD20" i="4"/>
  <c r="N20" i="4"/>
  <c r="AB17" i="4"/>
  <c r="L17" i="4"/>
  <c r="AI21" i="4"/>
  <c r="AH21" i="4"/>
  <c r="AB20" i="4"/>
  <c r="Z17" i="4"/>
  <c r="W56" i="1"/>
  <c r="X56" i="1" s="1"/>
  <c r="Y56" i="1" s="1"/>
  <c r="Z56" i="1" s="1"/>
  <c r="AA56" i="1" s="1"/>
  <c r="AB56" i="1" s="1"/>
  <c r="AA42" i="1" s="1"/>
  <c r="W59" i="1"/>
  <c r="X59" i="1" s="1"/>
  <c r="Y59" i="1" s="1"/>
  <c r="Z59" i="1" s="1"/>
  <c r="AA59" i="1" s="1"/>
  <c r="AB59" i="1" s="1"/>
  <c r="AA45" i="1" s="1"/>
  <c r="W55" i="1"/>
  <c r="X55" i="1" s="1"/>
  <c r="Y55" i="1" s="1"/>
  <c r="Z55" i="1" s="1"/>
  <c r="AA55" i="1" s="1"/>
  <c r="AB55" i="1" s="1"/>
  <c r="AA41" i="1" s="1"/>
  <c r="W57" i="1"/>
  <c r="X57" i="1" s="1"/>
  <c r="Y57" i="1" s="1"/>
  <c r="Z57" i="1" s="1"/>
  <c r="AA57" i="1" s="1"/>
  <c r="AB57" i="1" s="1"/>
  <c r="AA43" i="1" s="1"/>
  <c r="W58" i="1"/>
  <c r="X58" i="1" s="1"/>
  <c r="Y58" i="1" s="1"/>
  <c r="Z58" i="1" s="1"/>
  <c r="AA58" i="1" s="1"/>
  <c r="AB58" i="1" s="1"/>
  <c r="AA44" i="1" s="1"/>
  <c r="W62" i="1"/>
  <c r="X62" i="1" s="1"/>
  <c r="Y62" i="1" s="1"/>
  <c r="Z62" i="1" s="1"/>
  <c r="AA62" i="1" s="1"/>
  <c r="AB62" i="1" s="1"/>
  <c r="AA48" i="1" s="1"/>
  <c r="W61" i="1"/>
  <c r="X61" i="1" s="1"/>
  <c r="Y61" i="1" s="1"/>
  <c r="Z61" i="1" s="1"/>
  <c r="AA61" i="1" s="1"/>
  <c r="AB61" i="1" s="1"/>
  <c r="AA47" i="1" s="1"/>
  <c r="W60" i="1"/>
  <c r="X60" i="1" s="1"/>
  <c r="Y60" i="1" s="1"/>
  <c r="Z60" i="1" s="1"/>
  <c r="AA60" i="1" s="1"/>
  <c r="AB60" i="1" s="1"/>
  <c r="AA46" i="1" s="1"/>
  <c r="S23" i="4" l="1"/>
  <c r="Q23" i="4"/>
  <c r="AD23" i="4"/>
  <c r="AG23" i="4"/>
  <c r="V23" i="4"/>
  <c r="O23" i="4"/>
  <c r="Y23" i="4"/>
  <c r="AE23" i="4"/>
  <c r="T23" i="4"/>
  <c r="J23" i="4"/>
  <c r="U23" i="4"/>
  <c r="Z23" i="4"/>
  <c r="R23" i="4"/>
  <c r="W23" i="4"/>
  <c r="K23" i="4"/>
  <c r="AF23" i="4"/>
  <c r="AI23" i="4"/>
  <c r="AH23" i="4"/>
  <c r="X23" i="4"/>
  <c r="AA23" i="4"/>
  <c r="L23" i="4"/>
  <c r="P23" i="4"/>
  <c r="P18" i="4"/>
  <c r="O18" i="4"/>
  <c r="N18" i="4"/>
  <c r="M18" i="4"/>
  <c r="AF18" i="4"/>
  <c r="V18" i="4"/>
  <c r="AB18" i="4"/>
  <c r="AH18" i="4"/>
  <c r="AA18" i="4"/>
  <c r="Z18" i="4"/>
  <c r="AG18" i="4"/>
  <c r="AD18" i="4"/>
  <c r="W18" i="4"/>
  <c r="AC18" i="4"/>
  <c r="L18" i="4"/>
  <c r="T18" i="4"/>
  <c r="AI18" i="4"/>
  <c r="S18" i="4"/>
  <c r="X18" i="4"/>
  <c r="R18" i="4"/>
  <c r="K18" i="4"/>
  <c r="Y18" i="4"/>
  <c r="U18" i="4"/>
  <c r="AE18" i="4"/>
  <c r="J18" i="4"/>
  <c r="Q18" i="4"/>
  <c r="V19" i="4"/>
  <c r="U19" i="4"/>
  <c r="AH19" i="4"/>
  <c r="AI19" i="4"/>
  <c r="R19" i="4"/>
  <c r="S19" i="4"/>
  <c r="T19" i="4"/>
  <c r="L19" i="4"/>
  <c r="AE19" i="4"/>
  <c r="M19" i="4"/>
  <c r="AB19" i="4"/>
  <c r="AF19" i="4"/>
  <c r="Z19" i="4"/>
  <c r="O19" i="4"/>
  <c r="J19" i="4"/>
  <c r="Y19" i="4"/>
  <c r="AD19" i="4"/>
  <c r="X19" i="4"/>
  <c r="N19" i="4"/>
  <c r="AG19" i="4"/>
  <c r="Q19" i="4"/>
  <c r="AC19" i="4"/>
  <c r="AA19" i="4"/>
  <c r="K19" i="4"/>
  <c r="P19" i="4"/>
  <c r="W19" i="4"/>
  <c r="AJ21" i="4"/>
  <c r="M22" i="4"/>
  <c r="M26" i="4" s="1"/>
  <c r="M13" i="4" s="1"/>
  <c r="AC22" i="4"/>
  <c r="AC26" i="4" s="1"/>
  <c r="AC13" i="4" s="1"/>
  <c r="N22" i="4"/>
  <c r="N26" i="4" s="1"/>
  <c r="N13" i="4" s="1"/>
  <c r="AD22" i="4"/>
  <c r="AD26" i="4" s="1"/>
  <c r="AD13" i="4" s="1"/>
  <c r="O22" i="4"/>
  <c r="AE22" i="4"/>
  <c r="AE26" i="4" s="1"/>
  <c r="AE13" i="4" s="1"/>
  <c r="P22" i="4"/>
  <c r="P26" i="4" s="1"/>
  <c r="P13" i="4" s="1"/>
  <c r="AF22" i="4"/>
  <c r="AF26" i="4" s="1"/>
  <c r="AF13" i="4" s="1"/>
  <c r="Q22" i="4"/>
  <c r="Q26" i="4" s="1"/>
  <c r="Q13" i="4" s="1"/>
  <c r="AG22" i="4"/>
  <c r="AG26" i="4" s="1"/>
  <c r="AG13" i="4" s="1"/>
  <c r="R22" i="4"/>
  <c r="AH22" i="4"/>
  <c r="AH26" i="4" s="1"/>
  <c r="AH13" i="4" s="1"/>
  <c r="S22" i="4"/>
  <c r="S26" i="4" s="1"/>
  <c r="S13" i="4" s="1"/>
  <c r="AI22" i="4"/>
  <c r="AI26" i="4" s="1"/>
  <c r="AI13" i="4" s="1"/>
  <c r="T22" i="4"/>
  <c r="T26" i="4" s="1"/>
  <c r="T13" i="4" s="1"/>
  <c r="U22" i="4"/>
  <c r="U26" i="4" s="1"/>
  <c r="U13" i="4" s="1"/>
  <c r="L22" i="4"/>
  <c r="L26" i="4" s="1"/>
  <c r="L13" i="4" s="1"/>
  <c r="V22" i="4"/>
  <c r="V26" i="4" s="1"/>
  <c r="V13" i="4" s="1"/>
  <c r="W22" i="4"/>
  <c r="W26" i="4" s="1"/>
  <c r="W13" i="4" s="1"/>
  <c r="X22" i="4"/>
  <c r="X26" i="4" s="1"/>
  <c r="X13" i="4" s="1"/>
  <c r="Y22" i="4"/>
  <c r="Y26" i="4" s="1"/>
  <c r="Y13" i="4" s="1"/>
  <c r="Z22" i="4"/>
  <c r="Z26" i="4" s="1"/>
  <c r="Z13" i="4" s="1"/>
  <c r="AA22" i="4"/>
  <c r="AA26" i="4" s="1"/>
  <c r="AA13" i="4" s="1"/>
  <c r="AB22" i="4"/>
  <c r="AB26" i="4" s="1"/>
  <c r="AB13" i="4" s="1"/>
  <c r="J22" i="4"/>
  <c r="K22" i="4"/>
  <c r="K26" i="4" s="1"/>
  <c r="K13" i="4" s="1"/>
  <c r="N23" i="4"/>
  <c r="M23" i="4"/>
  <c r="AC23" i="4"/>
  <c r="AJ20" i="4"/>
  <c r="R26" i="4"/>
  <c r="R13" i="4" s="1"/>
  <c r="R16" i="4"/>
  <c r="AH16" i="4"/>
  <c r="S16" i="4"/>
  <c r="AI16" i="4"/>
  <c r="T16" i="4"/>
  <c r="J16" i="4"/>
  <c r="U16" i="4"/>
  <c r="V16" i="4"/>
  <c r="W16" i="4"/>
  <c r="X16" i="4"/>
  <c r="Y16" i="4"/>
  <c r="Z16" i="4"/>
  <c r="AB16" i="4"/>
  <c r="AC16" i="4"/>
  <c r="AD16" i="4"/>
  <c r="AE16" i="4"/>
  <c r="AF16" i="4"/>
  <c r="AG16" i="4"/>
  <c r="K16" i="4"/>
  <c r="L16" i="4"/>
  <c r="M16" i="4"/>
  <c r="N16" i="4"/>
  <c r="O16" i="4"/>
  <c r="P16" i="4"/>
  <c r="Q16" i="4"/>
  <c r="AA16" i="4"/>
  <c r="AJ17" i="4"/>
  <c r="E27" i="3"/>
  <c r="G27" i="3"/>
  <c r="H27" i="3"/>
  <c r="F27" i="3"/>
  <c r="I27" i="3"/>
  <c r="O37" i="3"/>
  <c r="N37" i="3" s="1"/>
  <c r="C27" i="3"/>
  <c r="D27" i="3"/>
  <c r="J27" i="3"/>
  <c r="K27" i="3"/>
  <c r="AB54" i="1"/>
  <c r="AA40" i="1" s="1"/>
  <c r="U43" i="1"/>
  <c r="U46" i="1"/>
  <c r="U47" i="1"/>
  <c r="U42" i="1"/>
  <c r="U48" i="1"/>
  <c r="U41" i="1"/>
  <c r="U44" i="1"/>
  <c r="U45" i="1"/>
  <c r="U14" i="4" l="1"/>
  <c r="AE14" i="4"/>
  <c r="O14" i="4"/>
  <c r="AJ23" i="4"/>
  <c r="AH14" i="4"/>
  <c r="AD14" i="4"/>
  <c r="AC14" i="4"/>
  <c r="AB14" i="4"/>
  <c r="M14" i="4"/>
  <c r="W14" i="4"/>
  <c r="V14" i="4"/>
  <c r="K14" i="4"/>
  <c r="X14" i="4"/>
  <c r="Q14" i="4"/>
  <c r="P14" i="4"/>
  <c r="O26" i="4"/>
  <c r="O13" i="4" s="1"/>
  <c r="S14" i="4"/>
  <c r="T14" i="4"/>
  <c r="L14" i="4"/>
  <c r="Z14" i="4"/>
  <c r="AI14" i="4"/>
  <c r="N14" i="4"/>
  <c r="AA14" i="4"/>
  <c r="AF14" i="4"/>
  <c r="R14" i="4"/>
  <c r="AG14" i="4"/>
  <c r="AJ22" i="4"/>
  <c r="J26" i="4"/>
  <c r="J13" i="4" s="1"/>
  <c r="AJ19" i="4"/>
  <c r="AJ16" i="4"/>
  <c r="J14" i="4"/>
  <c r="AJ18" i="4"/>
  <c r="Y14" i="4"/>
  <c r="U40" i="1"/>
  <c r="Z18" i="1"/>
  <c r="K18" i="1" s="1"/>
  <c r="Z33" i="1"/>
  <c r="K33" i="1" s="1"/>
  <c r="AJ26" i="4" l="1"/>
  <c r="R20" i="1"/>
  <c r="R18" i="1"/>
  <c r="R22" i="1"/>
  <c r="R30" i="1"/>
  <c r="R24" i="1"/>
  <c r="R12" i="1"/>
  <c r="R17" i="1"/>
  <c r="R27" i="1"/>
  <c r="R10" i="1"/>
  <c r="R21" i="1"/>
  <c r="R31" i="1"/>
  <c r="R16" i="1"/>
  <c r="R33" i="1"/>
  <c r="R32" i="1"/>
  <c r="R34" i="1"/>
  <c r="R25" i="1"/>
  <c r="R26" i="1"/>
  <c r="R29" i="1"/>
  <c r="R28" i="1"/>
  <c r="R11" i="1"/>
  <c r="R9" i="1"/>
  <c r="R13" i="1"/>
  <c r="R14" i="1"/>
  <c r="R19" i="1"/>
  <c r="R15" i="1"/>
  <c r="R23" i="1"/>
  <c r="Z10" i="1"/>
  <c r="K10" i="1" s="1"/>
  <c r="Z16" i="1"/>
  <c r="K16" i="1" s="1"/>
  <c r="Z34" i="1"/>
  <c r="K34" i="1" s="1"/>
  <c r="Y10" i="1"/>
  <c r="Y26" i="1"/>
  <c r="Y11" i="1"/>
  <c r="Y27" i="1"/>
  <c r="Y12" i="1"/>
  <c r="Y28" i="1"/>
  <c r="Y13" i="1"/>
  <c r="Y14" i="1"/>
  <c r="Y33" i="1"/>
  <c r="Y15" i="1"/>
  <c r="Y34" i="1"/>
  <c r="Y16" i="1"/>
  <c r="Y9" i="1"/>
  <c r="Y17" i="1"/>
  <c r="Y18" i="1"/>
  <c r="Y20" i="1"/>
  <c r="Y21" i="1"/>
  <c r="Y22" i="1"/>
  <c r="Y24" i="1"/>
  <c r="Y25" i="1"/>
  <c r="Y19" i="1"/>
  <c r="Y23" i="1"/>
  <c r="Y29" i="1"/>
  <c r="Y30" i="1"/>
  <c r="Y31" i="1"/>
  <c r="Y32" i="1"/>
  <c r="T24" i="1"/>
  <c r="T25" i="1"/>
  <c r="T10" i="1"/>
  <c r="T26" i="1"/>
  <c r="T20" i="1"/>
  <c r="T21" i="1"/>
  <c r="T22" i="1"/>
  <c r="T23" i="1"/>
  <c r="T27" i="1"/>
  <c r="T29" i="1"/>
  <c r="T11" i="1"/>
  <c r="T30" i="1"/>
  <c r="T12" i="1"/>
  <c r="T31" i="1"/>
  <c r="T14" i="1"/>
  <c r="T15" i="1"/>
  <c r="T28" i="1"/>
  <c r="T13" i="1"/>
  <c r="T32" i="1"/>
  <c r="T33" i="1"/>
  <c r="T34" i="1"/>
  <c r="T16" i="1"/>
  <c r="T18" i="1"/>
  <c r="T17" i="1"/>
  <c r="T19" i="1"/>
  <c r="T9" i="1"/>
  <c r="U18" i="1"/>
  <c r="U34" i="1"/>
  <c r="U19" i="1"/>
  <c r="U9" i="1"/>
  <c r="U20" i="1"/>
  <c r="U27" i="1"/>
  <c r="U28" i="1"/>
  <c r="U10" i="1"/>
  <c r="U29" i="1"/>
  <c r="U11" i="1"/>
  <c r="U30" i="1"/>
  <c r="U31" i="1"/>
  <c r="U14" i="1"/>
  <c r="U33" i="1"/>
  <c r="U15" i="1"/>
  <c r="U16" i="1"/>
  <c r="U17" i="1"/>
  <c r="U12" i="1"/>
  <c r="U13" i="1"/>
  <c r="U32" i="1"/>
  <c r="U21" i="1"/>
  <c r="U22" i="1"/>
  <c r="U24" i="1"/>
  <c r="U23" i="1"/>
  <c r="U25" i="1"/>
  <c r="U26" i="1"/>
  <c r="S14" i="1"/>
  <c r="S30" i="1"/>
  <c r="S15" i="1"/>
  <c r="S31" i="1"/>
  <c r="S16" i="1"/>
  <c r="S32" i="1"/>
  <c r="S13" i="1"/>
  <c r="S9" i="1"/>
  <c r="S17" i="1"/>
  <c r="S18" i="1"/>
  <c r="S19" i="1"/>
  <c r="S20" i="1"/>
  <c r="S21" i="1"/>
  <c r="S22" i="1"/>
  <c r="S23" i="1"/>
  <c r="S24" i="1"/>
  <c r="S25" i="1"/>
  <c r="S26" i="1"/>
  <c r="S12" i="1"/>
  <c r="S34" i="1"/>
  <c r="S10" i="1"/>
  <c r="S27" i="1"/>
  <c r="S28" i="1"/>
  <c r="S29" i="1"/>
  <c r="S33" i="1"/>
  <c r="S11" i="1"/>
  <c r="X16" i="1"/>
  <c r="X32" i="1"/>
  <c r="X17" i="1"/>
  <c r="X33" i="1"/>
  <c r="X18" i="1"/>
  <c r="X34" i="1"/>
  <c r="X26" i="1"/>
  <c r="X27" i="1"/>
  <c r="X28" i="1"/>
  <c r="X10" i="1"/>
  <c r="X29" i="1"/>
  <c r="X11" i="1"/>
  <c r="X30" i="1"/>
  <c r="X13" i="1"/>
  <c r="X9" i="1"/>
  <c r="X14" i="1"/>
  <c r="X15" i="1"/>
  <c r="X12" i="1"/>
  <c r="X31" i="1"/>
  <c r="X19" i="1"/>
  <c r="X20" i="1"/>
  <c r="X21" i="1"/>
  <c r="X22" i="1"/>
  <c r="X24" i="1"/>
  <c r="X23" i="1"/>
  <c r="X25" i="1"/>
  <c r="W22" i="1"/>
  <c r="W23" i="1"/>
  <c r="W24" i="1"/>
  <c r="W19" i="1"/>
  <c r="W20" i="1"/>
  <c r="W21" i="1"/>
  <c r="W25" i="1"/>
  <c r="W26" i="1"/>
  <c r="W28" i="1"/>
  <c r="W10" i="1"/>
  <c r="W29" i="1"/>
  <c r="W11" i="1"/>
  <c r="W30" i="1"/>
  <c r="W12" i="1"/>
  <c r="W13" i="1"/>
  <c r="W14" i="1"/>
  <c r="W27" i="1"/>
  <c r="W31" i="1"/>
  <c r="W32" i="1"/>
  <c r="W33" i="1"/>
  <c r="W18" i="1"/>
  <c r="W34" i="1"/>
  <c r="W15" i="1"/>
  <c r="W16" i="1"/>
  <c r="W17" i="1"/>
  <c r="W9" i="1"/>
  <c r="V12" i="1"/>
  <c r="V28" i="1"/>
  <c r="V13" i="1"/>
  <c r="V29" i="1"/>
  <c r="V14" i="1"/>
  <c r="V30" i="1"/>
  <c r="V15" i="1"/>
  <c r="V34" i="1"/>
  <c r="V16" i="1"/>
  <c r="V9" i="1"/>
  <c r="V17" i="1"/>
  <c r="V18" i="1"/>
  <c r="V19" i="1"/>
  <c r="V21" i="1"/>
  <c r="V22" i="1"/>
  <c r="V23" i="1"/>
  <c r="V25" i="1"/>
  <c r="V26" i="1"/>
  <c r="V20" i="1"/>
  <c r="V24" i="1"/>
  <c r="V11" i="1"/>
  <c r="V31" i="1"/>
  <c r="V32" i="1"/>
  <c r="V33" i="1"/>
  <c r="V27" i="1"/>
  <c r="V10" i="1"/>
  <c r="Z19" i="1"/>
  <c r="K19" i="1" s="1"/>
  <c r="Z17" i="1"/>
  <c r="K17" i="1" s="1"/>
  <c r="Z15" i="1"/>
  <c r="K15" i="1" s="1"/>
  <c r="Z13" i="1"/>
  <c r="K13" i="1" s="1"/>
  <c r="Z11" i="1"/>
  <c r="K11" i="1" s="1"/>
  <c r="Z14" i="1"/>
  <c r="K14" i="1" s="1"/>
  <c r="Z24" i="1"/>
  <c r="K24" i="1" s="1"/>
  <c r="Z20" i="1"/>
  <c r="K20" i="1" s="1"/>
  <c r="Z30" i="1"/>
  <c r="K30" i="1" s="1"/>
  <c r="Z27" i="1"/>
  <c r="Z26" i="1"/>
  <c r="K26" i="1" s="1"/>
  <c r="Z22" i="1"/>
  <c r="K22" i="1" s="1"/>
  <c r="Z9" i="1"/>
  <c r="K9" i="1" s="1"/>
  <c r="Z29" i="1"/>
  <c r="K29" i="1" s="1"/>
  <c r="Z25" i="1"/>
  <c r="K25" i="1" s="1"/>
  <c r="Z23" i="1"/>
  <c r="K23" i="1" s="1"/>
  <c r="Z32" i="1"/>
  <c r="K32" i="1" s="1"/>
  <c r="Z21" i="1"/>
  <c r="K21" i="1" s="1"/>
  <c r="Z28" i="1"/>
  <c r="K28" i="1" s="1"/>
  <c r="Z12" i="1"/>
  <c r="K12" i="1" s="1"/>
  <c r="Z31" i="1"/>
  <c r="K31" i="1" s="1"/>
  <c r="R7" i="1" l="1"/>
  <c r="Z7" i="1"/>
  <c r="Y7" i="1"/>
  <c r="U7" i="1"/>
  <c r="X7" i="1"/>
  <c r="T7" i="1"/>
  <c r="W7" i="1"/>
  <c r="V7" i="1"/>
  <c r="S7" i="1"/>
  <c r="K7" i="1" l="1"/>
  <c r="J27" i="1" s="1"/>
  <c r="J11" i="1" l="1"/>
  <c r="J29" i="1"/>
  <c r="J24" i="1"/>
  <c r="J9" i="1"/>
  <c r="J25" i="1"/>
  <c r="J10" i="1"/>
  <c r="J26" i="1"/>
  <c r="J12" i="1"/>
  <c r="J28" i="1"/>
  <c r="J13" i="1"/>
  <c r="J14" i="1"/>
  <c r="J30" i="1"/>
  <c r="J15" i="1"/>
  <c r="J31" i="1"/>
  <c r="J16" i="1"/>
  <c r="I16" i="1" s="1"/>
  <c r="H16" i="1" s="1"/>
  <c r="G16" i="1" s="1"/>
  <c r="F16" i="1" s="1"/>
  <c r="E16" i="1" s="1"/>
  <c r="J32" i="1"/>
  <c r="J17" i="1"/>
  <c r="J33" i="1"/>
  <c r="J18" i="1"/>
  <c r="J19" i="1"/>
  <c r="J20" i="1"/>
  <c r="J21" i="1"/>
  <c r="J22" i="1"/>
  <c r="J23" i="1"/>
  <c r="J34" i="1"/>
  <c r="J4" i="1"/>
  <c r="J7" i="1" l="1"/>
  <c r="I27" i="1" s="1"/>
  <c r="I34" i="1" l="1"/>
  <c r="I32" i="1"/>
  <c r="I22" i="1"/>
  <c r="I21" i="1"/>
  <c r="I29" i="1"/>
  <c r="I17" i="1"/>
  <c r="I28" i="1"/>
  <c r="H28" i="1" s="1"/>
  <c r="G28" i="1" s="1"/>
  <c r="I13" i="1"/>
  <c r="I19" i="1"/>
  <c r="I33" i="1"/>
  <c r="I18" i="1"/>
  <c r="I9" i="1"/>
  <c r="I26" i="1"/>
  <c r="I23" i="1"/>
  <c r="I14" i="1"/>
  <c r="I24" i="1"/>
  <c r="I12" i="1"/>
  <c r="I30" i="1"/>
  <c r="I10" i="1"/>
  <c r="I20" i="1"/>
  <c r="I15" i="1"/>
  <c r="I25" i="1"/>
  <c r="I11" i="1"/>
  <c r="I31" i="1"/>
  <c r="K4" i="1"/>
  <c r="I7" i="1" l="1"/>
  <c r="H14" i="1" l="1"/>
  <c r="H27" i="1"/>
  <c r="H9" i="1"/>
  <c r="H23" i="1"/>
  <c r="H24" i="1"/>
  <c r="H12" i="1"/>
  <c r="H22" i="1"/>
  <c r="H10" i="1"/>
  <c r="H20" i="1"/>
  <c r="H15" i="1"/>
  <c r="H25" i="1"/>
  <c r="H11" i="1"/>
  <c r="G11" i="1" s="1"/>
  <c r="H13" i="1"/>
  <c r="H30" i="1"/>
  <c r="H18" i="1"/>
  <c r="H32" i="1"/>
  <c r="H31" i="1"/>
  <c r="H21" i="1"/>
  <c r="H19" i="1"/>
  <c r="H29" i="1"/>
  <c r="H17" i="1"/>
  <c r="H26" i="1"/>
  <c r="H33" i="1"/>
  <c r="H34" i="1"/>
  <c r="H7" i="1" l="1"/>
  <c r="G33" i="1" s="1"/>
  <c r="G27" i="1" l="1"/>
  <c r="G20" i="1"/>
  <c r="G25" i="1"/>
  <c r="G13" i="1"/>
  <c r="G30" i="1"/>
  <c r="G18" i="1"/>
  <c r="G31" i="1"/>
  <c r="G23" i="1"/>
  <c r="G29" i="1"/>
  <c r="G24" i="1"/>
  <c r="G17" i="1"/>
  <c r="G12" i="1"/>
  <c r="G26" i="1"/>
  <c r="G21" i="1"/>
  <c r="G22" i="1"/>
  <c r="G9" i="1"/>
  <c r="H4" i="1"/>
  <c r="G14" i="1"/>
  <c r="G19" i="1"/>
  <c r="G15" i="1"/>
  <c r="G10" i="1"/>
  <c r="G32" i="1"/>
  <c r="G34" i="1"/>
  <c r="G7" i="1" l="1"/>
  <c r="F32" i="1" s="1"/>
  <c r="F22" i="1" l="1"/>
  <c r="F25" i="1"/>
  <c r="F30" i="1"/>
  <c r="F31" i="1"/>
  <c r="F23" i="1"/>
  <c r="F29" i="1"/>
  <c r="F24" i="1"/>
  <c r="F21" i="1"/>
  <c r="F34" i="1"/>
  <c r="F17" i="1"/>
  <c r="E17" i="1" s="1"/>
  <c r="F13" i="1"/>
  <c r="G4" i="1"/>
  <c r="F33" i="1"/>
  <c r="F20" i="1"/>
  <c r="F14" i="1"/>
  <c r="F12" i="1"/>
  <c r="F19" i="1"/>
  <c r="F15" i="1"/>
  <c r="F10" i="1"/>
  <c r="F18" i="1"/>
  <c r="F9" i="1"/>
  <c r="F7" i="1" l="1"/>
  <c r="E26" i="1" s="1"/>
  <c r="E10" i="1" l="1"/>
  <c r="E11" i="1"/>
  <c r="E27" i="1"/>
  <c r="E12" i="1"/>
  <c r="E28" i="1"/>
  <c r="E13" i="1"/>
  <c r="E29" i="1"/>
  <c r="E14" i="1"/>
  <c r="E30" i="1"/>
  <c r="E15" i="1"/>
  <c r="E31" i="1"/>
  <c r="E32" i="1"/>
  <c r="E33" i="1"/>
  <c r="E18" i="1"/>
  <c r="E34" i="1"/>
  <c r="E19" i="1"/>
  <c r="E20" i="1"/>
  <c r="E21" i="1"/>
  <c r="E22" i="1"/>
  <c r="E23" i="1"/>
  <c r="E24" i="1"/>
  <c r="E25" i="1"/>
  <c r="C4" i="1"/>
  <c r="E9" i="1"/>
  <c r="E7" i="1" l="1"/>
  <c r="D21" i="1" s="1"/>
  <c r="D16" i="1"/>
  <c r="D26" i="1"/>
  <c r="D17" i="1"/>
  <c r="D12" i="1"/>
  <c r="D10" i="1" l="1"/>
  <c r="D20" i="1"/>
  <c r="D27" i="1"/>
  <c r="D25" i="1"/>
  <c r="D24" i="1"/>
  <c r="D23" i="1"/>
  <c r="D30" i="1"/>
  <c r="D19" i="1"/>
  <c r="D13" i="1"/>
  <c r="D33" i="1"/>
  <c r="D29" i="1"/>
  <c r="D22" i="1"/>
  <c r="D34" i="1"/>
  <c r="D15" i="1"/>
  <c r="D31" i="1"/>
  <c r="D11" i="1"/>
  <c r="C11" i="1" s="1"/>
  <c r="D18" i="1"/>
  <c r="D28" i="1"/>
  <c r="D14" i="1"/>
  <c r="D9" i="1"/>
  <c r="D4" i="1"/>
  <c r="D32" i="1"/>
  <c r="D7" i="1" l="1"/>
  <c r="E4" i="1" s="1"/>
  <c r="C16" i="1"/>
  <c r="C28" i="1"/>
  <c r="C26" i="1"/>
  <c r="C17" i="1"/>
  <c r="C12" i="1"/>
  <c r="C18" i="1" l="1"/>
  <c r="C19" i="1"/>
  <c r="C24" i="1"/>
  <c r="C33" i="1"/>
  <c r="C14" i="1"/>
  <c r="C15" i="1"/>
  <c r="C20" i="1"/>
  <c r="C22" i="1"/>
  <c r="C27" i="1"/>
  <c r="C13" i="1"/>
  <c r="C25" i="1"/>
  <c r="C29" i="1"/>
  <c r="C31" i="1"/>
  <c r="C34" i="1"/>
  <c r="C21" i="1"/>
  <c r="C23" i="1"/>
  <c r="C10" i="1"/>
  <c r="C9" i="1"/>
  <c r="C30" i="1"/>
  <c r="C32" i="1"/>
  <c r="U27" i="3"/>
  <c r="V27" i="3"/>
  <c r="L6" i="3" s="1"/>
  <c r="C7" i="1" l="1"/>
  <c r="F4" i="1" s="1"/>
  <c r="E18" i="5" s="1"/>
  <c r="K6" i="3"/>
  <c r="T34" i="3"/>
  <c r="T50" i="3"/>
  <c r="T40" i="3"/>
  <c r="T41" i="3"/>
  <c r="T53" i="3"/>
  <c r="T32" i="3"/>
  <c r="T43" i="3"/>
  <c r="T31" i="3"/>
  <c r="T42" i="3"/>
  <c r="T49" i="3"/>
  <c r="S49" i="3" s="1"/>
  <c r="R49" i="3" s="1"/>
  <c r="O49" i="3" s="1"/>
  <c r="N49" i="3" s="1"/>
  <c r="T47" i="3"/>
  <c r="T48" i="3"/>
  <c r="T38" i="3"/>
  <c r="T39" i="3"/>
  <c r="T55" i="3"/>
  <c r="T30" i="3"/>
  <c r="T54" i="3"/>
  <c r="T46" i="3"/>
  <c r="T36" i="3"/>
  <c r="T45" i="3"/>
  <c r="T35" i="3"/>
  <c r="T44" i="3"/>
  <c r="T52" i="3"/>
  <c r="T51" i="3"/>
  <c r="T33" i="3"/>
  <c r="T27" i="3" l="1"/>
  <c r="J6" i="3" s="1"/>
  <c r="S33" i="3"/>
  <c r="S42" i="3"/>
  <c r="S51" i="3"/>
  <c r="S31" i="3"/>
  <c r="S52" i="3"/>
  <c r="S43" i="3"/>
  <c r="S44" i="3"/>
  <c r="S32" i="3"/>
  <c r="S35" i="3"/>
  <c r="S53" i="3"/>
  <c r="S50" i="3"/>
  <c r="S54" i="3"/>
  <c r="S34" i="3"/>
  <c r="S30" i="3"/>
  <c r="R30" i="3" s="1"/>
  <c r="O30" i="3" s="1"/>
  <c r="N30" i="3" s="1"/>
  <c r="S46" i="3" l="1"/>
  <c r="S48" i="3"/>
  <c r="S40" i="3"/>
  <c r="S38" i="3"/>
  <c r="S36" i="3"/>
  <c r="S39" i="3"/>
  <c r="S41" i="3"/>
  <c r="S55" i="3"/>
  <c r="S45" i="3"/>
  <c r="S47" i="3"/>
  <c r="S27" i="3" l="1"/>
  <c r="R55" i="3"/>
  <c r="R41" i="3"/>
  <c r="R39" i="3"/>
  <c r="R36" i="3"/>
  <c r="R38" i="3"/>
  <c r="R40" i="3"/>
  <c r="I6" i="3" l="1"/>
  <c r="R44" i="3"/>
  <c r="R53" i="3"/>
  <c r="R35" i="3"/>
  <c r="R32" i="3"/>
  <c r="R43" i="3"/>
  <c r="O43" i="3" s="1"/>
  <c r="N43" i="3" s="1"/>
  <c r="R52" i="3"/>
  <c r="R31" i="3"/>
  <c r="R51" i="3"/>
  <c r="R34" i="3"/>
  <c r="R42" i="3"/>
  <c r="R54" i="3"/>
  <c r="R33" i="3"/>
  <c r="R50" i="3"/>
  <c r="R45" i="3"/>
  <c r="R47" i="3"/>
  <c r="R48" i="3"/>
  <c r="R46" i="3"/>
  <c r="O34" i="3" l="1"/>
  <c r="N34" i="3" s="1"/>
  <c r="R27" i="3"/>
  <c r="H6" i="3" l="1"/>
  <c r="O40" i="3"/>
  <c r="N40" i="3" s="1"/>
  <c r="O38" i="3"/>
  <c r="N38" i="3" s="1"/>
  <c r="O36" i="3"/>
  <c r="N36" i="3" s="1"/>
  <c r="O39" i="3"/>
  <c r="N39" i="3" s="1"/>
  <c r="O41" i="3"/>
  <c r="N41" i="3" s="1"/>
  <c r="Q55" i="3"/>
  <c r="O55" i="3" s="1"/>
  <c r="N55" i="3" s="1"/>
  <c r="O51" i="3"/>
  <c r="N51" i="3" s="1"/>
  <c r="O42" i="3"/>
  <c r="N42" i="3" s="1"/>
  <c r="O54" i="3"/>
  <c r="N54" i="3" s="1"/>
  <c r="O33" i="3"/>
  <c r="N33" i="3" s="1"/>
  <c r="O50" i="3"/>
  <c r="N50" i="3" s="1"/>
  <c r="O45" i="3"/>
  <c r="N45" i="3" s="1"/>
  <c r="O47" i="3"/>
  <c r="N47" i="3" s="1"/>
  <c r="O48" i="3"/>
  <c r="N48" i="3" s="1"/>
  <c r="O44" i="3"/>
  <c r="N44" i="3" s="1"/>
  <c r="O46" i="3"/>
  <c r="N46" i="3" s="1"/>
  <c r="O53" i="3"/>
  <c r="N53" i="3" s="1"/>
  <c r="O35" i="3"/>
  <c r="N35" i="3" s="1"/>
  <c r="O32" i="3"/>
  <c r="N32" i="3" s="1"/>
  <c r="O52" i="3"/>
  <c r="N52" i="3" s="1"/>
  <c r="Q27" i="3" l="1"/>
  <c r="G6" i="3" s="1"/>
  <c r="O31" i="3" l="1"/>
  <c r="P27" i="3"/>
  <c r="F6" i="3" s="1"/>
  <c r="N31" i="3" l="1"/>
  <c r="N27" i="3" s="1"/>
  <c r="O27" i="3"/>
  <c r="E6" i="3" s="1"/>
  <c r="E20" i="5" l="1"/>
  <c r="D6" i="3"/>
</calcChain>
</file>

<file path=xl/sharedStrings.xml><?xml version="1.0" encoding="utf-8"?>
<sst xmlns="http://schemas.openxmlformats.org/spreadsheetml/2006/main" count="455" uniqueCount="169">
  <si>
    <t>E</t>
  </si>
  <si>
    <t>H</t>
  </si>
  <si>
    <t>T</t>
  </si>
  <si>
    <t>R</t>
  </si>
  <si>
    <t>I</t>
  </si>
  <si>
    <t>G</t>
  </si>
  <si>
    <t>line 1</t>
  </si>
  <si>
    <t>-a-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</si>
  <si>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</si>
  <si>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</si>
  <si>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</si>
  <si>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</si>
  <si>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</si>
  <si>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</si>
  <si>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</si>
  <si>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</si>
  <si>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The steps to run the network are as follows:</t>
  </si>
  <si>
    <t xml:space="preserve"> it broadcasts the block to all nodes.</t>
  </si>
  <si>
    <t xml:space="preserve"> using the hash of the accepted block as the previous hash.</t>
  </si>
  <si>
    <t>:</t>
  </si>
  <si>
    <t>.</t>
  </si>
  <si>
    <t>,</t>
  </si>
  <si>
    <t>-e-</t>
  </si>
  <si>
    <t>-l-</t>
  </si>
  <si>
    <t>-o-</t>
  </si>
  <si>
    <t>-n-</t>
  </si>
  <si>
    <t>-g-</t>
  </si>
  <si>
    <t>- -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</si>
  <si>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</si>
  <si>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</si>
  <si>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</si>
  <si>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</si>
  <si>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</si>
  <si>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</si>
  <si>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</si>
  <si>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</si>
  <si>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</si>
  <si>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</si>
  <si>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</si>
  <si>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</si>
  <si>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</si>
  <si>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</si>
  <si>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</si>
  <si>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</si>
  <si>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</si>
  <si>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</si>
  <si>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</si>
  <si>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</si>
  <si>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</si>
  <si>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</si>
  <si>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</si>
  <si>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</si>
  <si>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</si>
  <si>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</si>
  <si>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</si>
  <si>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</si>
  <si>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</si>
  <si>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</si>
  <si>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</si>
  <si>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</si>
  <si>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</si>
  <si>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</si>
  <si>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</si>
  <si>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f-&gt;r</t>
  </si>
  <si>
    <t>f-&gt;b</t>
  </si>
  <si>
    <t>Replace</t>
  </si>
  <si>
    <t>Target:</t>
  </si>
  <si>
    <t>Character:</t>
  </si>
  <si>
    <t>1) New transactions are broadcast to all nodes.</t>
  </si>
  <si>
    <t xml:space="preserve">2) Each node collects new transactions into a block. </t>
  </si>
  <si>
    <r>
      <t xml:space="preserve">3) Each node works on finding a difficult </t>
    </r>
    <r>
      <rPr>
        <b/>
        <sz val="11"/>
        <rFont val="Aptos Narrow"/>
        <family val="2"/>
        <scheme val="minor"/>
      </rPr>
      <t>proof-of-work</t>
    </r>
    <r>
      <rPr>
        <sz val="11"/>
        <rFont val="Aptos Narrow"/>
        <family val="2"/>
        <scheme val="minor"/>
      </rPr>
      <t xml:space="preserve"> for its block.</t>
    </r>
  </si>
  <si>
    <r>
      <t xml:space="preserve">4) When a node finds a </t>
    </r>
    <r>
      <rPr>
        <b/>
        <sz val="11"/>
        <rFont val="Aptos Narrow"/>
        <family val="2"/>
        <scheme val="minor"/>
      </rPr>
      <t>proof-of-work</t>
    </r>
    <r>
      <rPr>
        <sz val="11"/>
        <rFont val="Aptos Narrow"/>
        <family val="2"/>
        <scheme val="minor"/>
      </rPr>
      <t>,</t>
    </r>
  </si>
  <si>
    <t>5) Nodes accept the block only if all transactions in it are valid and not already spent.</t>
  </si>
  <si>
    <t>6) Nodes express their acceptance of the block by working on creating the next block in the chain,</t>
  </si>
  <si>
    <t>d-&gt;m</t>
  </si>
  <si>
    <t>Output</t>
  </si>
  <si>
    <t>-</t>
  </si>
  <si>
    <t>end chara</t>
  </si>
  <si>
    <t>it broadcasts the block to all nodes.</t>
  </si>
  <si>
    <t>using the hash of the accepted block as the previous hash.</t>
  </si>
  <si>
    <r>
      <t xml:space="preserve">[1] </t>
    </r>
    <r>
      <rPr>
        <sz val="10"/>
        <color rgb="FF000000"/>
        <rFont val="Consolas"/>
        <family val="3"/>
      </rPr>
      <t>W. Dai, !</t>
    </r>
    <r>
      <rPr>
        <sz val="10"/>
        <color theme="1"/>
        <rFont val="Consolas"/>
        <family val="3"/>
      </rPr>
      <t>b-money,! http://www.weidai.com/bmoney.txt, 1998.</t>
    </r>
  </si>
  <si>
    <r>
      <t xml:space="preserve">[2] </t>
    </r>
    <r>
      <rPr>
        <sz val="10"/>
        <color theme="1"/>
        <rFont val="Consolas"/>
        <family val="3"/>
      </rPr>
      <t>H. Massias, X.</t>
    </r>
    <r>
      <rPr>
        <sz val="10"/>
        <color rgb="FFE97132"/>
        <rFont val="Consolas"/>
        <family val="3"/>
      </rPr>
      <t>S</t>
    </r>
    <r>
      <rPr>
        <sz val="10"/>
        <color rgb="FFFFC000"/>
        <rFont val="Consolas"/>
        <family val="3"/>
      </rPr>
      <t xml:space="preserve">. </t>
    </r>
    <r>
      <rPr>
        <sz val="10"/>
        <color theme="1"/>
        <rFont val="Consolas"/>
        <family val="3"/>
      </rPr>
      <t xml:space="preserve">Avila, and J.-J. Quisquater, !Design of a secure timestamping service with minimal trust requirements,! In </t>
    </r>
    <r>
      <rPr>
        <i/>
        <sz val="10"/>
        <color theme="1"/>
        <rFont val="Consolas"/>
        <family val="3"/>
      </rPr>
      <t>20th Symposium on Information Theory in the Benelux</t>
    </r>
    <r>
      <rPr>
        <sz val="10"/>
        <color theme="1"/>
        <rFont val="Consolas"/>
        <family val="3"/>
      </rPr>
      <t xml:space="preserve">, </t>
    </r>
    <r>
      <rPr>
        <sz val="10"/>
        <color rgb="FFE97132"/>
        <rFont val="Consolas"/>
        <family val="3"/>
      </rPr>
      <t xml:space="preserve">May </t>
    </r>
    <r>
      <rPr>
        <sz val="10"/>
        <color rgb="FFFFC000"/>
        <rFont val="Consolas"/>
        <family val="3"/>
      </rPr>
      <t>1999</t>
    </r>
    <r>
      <rPr>
        <sz val="10"/>
        <color theme="1"/>
        <rFont val="Consolas"/>
        <family val="3"/>
      </rPr>
      <t>.</t>
    </r>
  </si>
  <si>
    <r>
      <t xml:space="preserve">[3] S. Haber, W.S. Stornetta, !How to time-stamp a digital document,! In </t>
    </r>
    <r>
      <rPr>
        <i/>
        <sz val="10"/>
        <color theme="1"/>
        <rFont val="Consolas"/>
        <family val="3"/>
      </rPr>
      <t>Journal of Cryptology</t>
    </r>
    <r>
      <rPr>
        <sz val="10"/>
        <color theme="1"/>
        <rFont val="Consolas"/>
        <family val="3"/>
      </rPr>
      <t>, vol 3, no 2, pages 99-111, 1991.</t>
    </r>
  </si>
  <si>
    <r>
      <t xml:space="preserve">[4] D. Bayer, S. Haber, W.S. Stornetta, !Improving the efficiency and reliability of digital time-stamping,! In </t>
    </r>
    <r>
      <rPr>
        <i/>
        <sz val="10"/>
        <color theme="1"/>
        <rFont val="Consolas"/>
        <family val="3"/>
      </rPr>
      <t>Sequences II: Methods in Communication, Security and Computer Science</t>
    </r>
    <r>
      <rPr>
        <sz val="10"/>
        <color theme="1"/>
        <rFont val="Consolas"/>
        <family val="3"/>
      </rPr>
      <t>, pages 329-334, 1993.</t>
    </r>
  </si>
  <si>
    <r>
      <t>[5]</t>
    </r>
    <r>
      <rPr>
        <sz val="10"/>
        <color theme="1"/>
        <rFont val="Consolas"/>
        <family val="3"/>
      </rPr>
      <t xml:space="preserve"> S. Haber, </t>
    </r>
    <r>
      <rPr>
        <sz val="10"/>
        <color rgb="FFFFC000"/>
        <rFont val="Consolas"/>
        <family val="3"/>
      </rPr>
      <t>W.</t>
    </r>
    <r>
      <rPr>
        <sz val="10"/>
        <color theme="1"/>
        <rFont val="Consolas"/>
        <family val="3"/>
      </rPr>
      <t xml:space="preserve">S. Stornetta, !Secure names for bit-strings,! In </t>
    </r>
    <r>
      <rPr>
        <i/>
        <sz val="10"/>
        <color theme="1"/>
        <rFont val="Consolas"/>
        <family val="3"/>
      </rPr>
      <t>Proceedings of the 4th ACM Conference on Computer and Communications Security</t>
    </r>
    <r>
      <rPr>
        <sz val="10"/>
        <color theme="1"/>
        <rFont val="Consolas"/>
        <family val="3"/>
      </rPr>
      <t xml:space="preserve">, pages 28-35, </t>
    </r>
    <r>
      <rPr>
        <sz val="10"/>
        <color rgb="FFE97132"/>
        <rFont val="Consolas"/>
        <family val="3"/>
      </rPr>
      <t xml:space="preserve">April </t>
    </r>
    <r>
      <rPr>
        <sz val="10"/>
        <color rgb="FFFFC000"/>
        <rFont val="Consolas"/>
        <family val="3"/>
      </rPr>
      <t>1997</t>
    </r>
    <r>
      <rPr>
        <sz val="10"/>
        <color theme="1"/>
        <rFont val="Consolas"/>
        <family val="3"/>
      </rPr>
      <t>.</t>
    </r>
  </si>
  <si>
    <t>[6] A. Back, !Hashcash - a denial of service counter-measure,! http://www.hashcash.org/papers/hashcash.pdf, 2002.</t>
  </si>
  <si>
    <r>
      <t>[7]</t>
    </r>
    <r>
      <rPr>
        <sz val="10"/>
        <color theme="1"/>
        <rFont val="Consolas"/>
        <family val="3"/>
      </rPr>
      <t xml:space="preserve"> R.</t>
    </r>
    <r>
      <rPr>
        <sz val="10"/>
        <color rgb="FFFFC000"/>
        <rFont val="Consolas"/>
        <family val="3"/>
      </rPr>
      <t>C.</t>
    </r>
    <r>
      <rPr>
        <sz val="10"/>
        <color theme="1"/>
        <rFont val="Consolas"/>
        <family val="3"/>
      </rPr>
      <t xml:space="preserve"> Merkle, !Protocols for public key cryptosystems,! In </t>
    </r>
    <r>
      <rPr>
        <i/>
        <sz val="10"/>
        <color theme="1"/>
        <rFont val="Consolas"/>
        <family val="3"/>
      </rPr>
      <t>Proc. 1980 Symposium on Security and Privacy</t>
    </r>
    <r>
      <rPr>
        <sz val="10"/>
        <color theme="1"/>
        <rFont val="Consolas"/>
        <family val="3"/>
      </rPr>
      <t xml:space="preserve">, IEEE Computer Society, pages 122-133, </t>
    </r>
    <r>
      <rPr>
        <sz val="10"/>
        <color rgb="FFE97132"/>
        <rFont val="Consolas"/>
        <family val="3"/>
      </rPr>
      <t xml:space="preserve">April </t>
    </r>
    <r>
      <rPr>
        <sz val="10"/>
        <color rgb="FFFFC000"/>
        <rFont val="Consolas"/>
        <family val="3"/>
      </rPr>
      <t>1980</t>
    </r>
    <r>
      <rPr>
        <sz val="10"/>
        <color theme="1"/>
        <rFont val="Consolas"/>
        <family val="3"/>
      </rPr>
      <t>.</t>
    </r>
  </si>
  <si>
    <t>[8] W. Feller, !An introduction to probability theory and its applications,! 1957.</t>
  </si>
  <si>
    <t>End of names</t>
  </si>
  <si>
    <t>3) Each node works on finding a difficult proof-of-work for its block.</t>
  </si>
  <si>
    <t>4) When a node finds a proof-of-work,</t>
  </si>
  <si>
    <t>N</t>
  </si>
  <si>
    <t>A</t>
  </si>
  <si>
    <t>RAW Copy Paste</t>
  </si>
  <si>
    <t>The overall process works as follows:</t>
  </si>
  <si>
    <t>Remove characters instructed by "AS LONG AS…. BEFORE LONG" =&gt; -SLONGA-</t>
  </si>
  <si>
    <t>Sperate lines by commas and periods</t>
  </si>
  <si>
    <t>Swap lines ending in , with . As instructed by moving comma and the ';' &amp; ':' characters</t>
  </si>
  <si>
    <t>Cumalative Sum each characters of in each line starting line 9 moving up</t>
  </si>
  <si>
    <t>New round starts line 4 as block is found, reset cumalitve total.</t>
  </si>
  <si>
    <t>&lt; most frequent character of each line</t>
  </si>
  <si>
    <t>Cumaltive line 4&lt;-9</t>
  </si>
  <si>
    <t>Cumaltive 3&lt;-1</t>
  </si>
  <si>
    <t>&lt;- Swap -&gt;</t>
  </si>
  <si>
    <t>V    Swap    V</t>
  </si>
  <si>
    <t>V</t>
  </si>
  <si>
    <t>C</t>
  </si>
  <si>
    <t>4) When a node finds a proof-of-work, it broadcasts the block to all nodes.</t>
  </si>
  <si>
    <t>6) Nodes express their acceptance of the block by working on creating the next block in the chain, using the hash of the accepted block as the previous hash.</t>
  </si>
  <si>
    <t>Separate by Punctuation</t>
  </si>
  <si>
    <t>Index</t>
  </si>
  <si>
    <t>Clean</t>
  </si>
  <si>
    <t>Occurances each line</t>
  </si>
  <si>
    <t xml:space="preserve"> packet loss: G, steg uses C in place</t>
  </si>
  <si>
    <t>&lt;- Final Output</t>
  </si>
  <si>
    <t>Initial Text operations</t>
  </si>
  <si>
    <t>Separate the last string item used to split from the text string</t>
  </si>
  <si>
    <t>Remove unneeded characters like whitespaces, remaining punctuation and list numbers</t>
  </si>
  <si>
    <t>Remove unneeded frequent character e (Standard during Frequency Analysis)</t>
  </si>
  <si>
    <t>Swap f-&gt;r as instructed by moving comma Found Received (Reversed)</t>
  </si>
  <si>
    <t>See tabs for calculations</t>
  </si>
  <si>
    <t>Status</t>
  </si>
  <si>
    <t>Area</t>
  </si>
  <si>
    <t>Network List</t>
  </si>
  <si>
    <t>Incomplete</t>
  </si>
  <si>
    <t>Result</t>
  </si>
  <si>
    <t>CSW</t>
  </si>
  <si>
    <t>Complete</t>
  </si>
  <si>
    <t>Tab</t>
  </si>
  <si>
    <t>DCSWRIGHT</t>
  </si>
  <si>
    <t>References</t>
  </si>
  <si>
    <t>REFERENCES</t>
  </si>
  <si>
    <t>RAW Text</t>
  </si>
  <si>
    <t>Remove/Find</t>
  </si>
  <si>
    <t>Sum total for each character in each line.</t>
  </si>
  <si>
    <t>Cumaltive sum 3-&gt;1</t>
  </si>
  <si>
    <t>Cumaltive sum 9-&gt;4</t>
  </si>
  <si>
    <t>Line operations are the same as only known solution, change if you need.</t>
  </si>
  <si>
    <t>Create your own rules character rules HERE!!</t>
  </si>
  <si>
    <t>Final</t>
  </si>
  <si>
    <t>&lt; Transaction (S) recovery</t>
  </si>
  <si>
    <t>&lt; C wasn't seen G was</t>
  </si>
  <si>
    <t>Collect List Text from 5. Network from any Bitcoin White Paper</t>
  </si>
  <si>
    <t>N.B. Non of this will make any sence to you if you haven't read the decode of the bitcoin WhitePaper.</t>
  </si>
  <si>
    <t>Key</t>
  </si>
  <si>
    <t>ROT1</t>
  </si>
  <si>
    <t>ROT2</t>
  </si>
  <si>
    <t>Are the characters in the right line?</t>
  </si>
  <si>
    <t>Frequency of each letter in each line</t>
  </si>
  <si>
    <t>Occurance of letter only key lines</t>
  </si>
  <si>
    <t>[7]</t>
  </si>
  <si>
    <t>[2]</t>
  </si>
  <si>
    <t>[5]</t>
  </si>
  <si>
    <t>-&gt;</t>
  </si>
  <si>
    <t>^</t>
  </si>
  <si>
    <t>&lt;</t>
  </si>
  <si>
    <t>Column Filter Operations</t>
  </si>
  <si>
    <t>|</t>
  </si>
  <si>
    <t>Steps to run the Sim from Text paste.</t>
  </si>
  <si>
    <t>Instructions</t>
  </si>
  <si>
    <t>Sum</t>
  </si>
  <si>
    <t>Pattern</t>
  </si>
  <si>
    <t>[^0-9a-zA-Z\ ]+</t>
  </si>
  <si>
    <t>&lt;- Confirmed from full message</t>
  </si>
  <si>
    <t>Play Area</t>
  </si>
  <si>
    <t>RAH, LME</t>
  </si>
  <si>
    <t>The process to extract Steganography string from the Bitcoin White Paper</t>
  </si>
  <si>
    <t>There are three tabs, CSWRIGHT, REFERENCES, Play area</t>
  </si>
  <si>
    <t>You can find the documents on this Github: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</si>
</sst>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C0D0E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sz val="10"/>
      <color rgb="FFFFC000"/>
      <name val="Consolas"/>
      <family val="3"/>
    </font>
    <font>
      <sz val="10"/>
      <color rgb="FFE97132"/>
      <name val="Consolas"/>
      <family val="3"/>
    </font>
    <font>
      <i/>
      <sz val="10"/>
      <color theme="1"/>
      <name val="Consolas"/>
      <family val="3"/>
    </font>
    <font>
      <sz val="16"/>
      <color theme="1"/>
      <name val="Aptos Narrow"/>
      <family val="2"/>
      <scheme val="minor"/>
    </font>
    <font>
      <b/>
      <sz val="11"/>
      <color theme="0" tint="-0.499984740745262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b/>
      <sz val="11"/>
      <color theme="0" tint="-0.34998626667073579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0"/>
      <color theme="1" tint="0.499984740745262"/>
      <name val="Consolas"/>
      <family val="3"/>
    </font>
    <font>
      <sz val="11"/>
      <color theme="1" tint="0.499984740745262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rgb="FF000000"/>
      <name val="Noto Sans"/>
    </font>
    <font>
      <sz val="11"/>
      <color rgb="FF00B05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theme="3" tint="0.749961851863155"/>
      </top>
      <bottom style="medium">
        <color theme="3" tint="0.749961851863155"/>
      </bottom>
      <diagonal/>
    </border>
    <border>
      <left/>
      <right/>
      <top style="medium">
        <color theme="3" tint="0.749961851863155"/>
      </top>
      <bottom style="medium">
        <color theme="3" tint="0.749961851863155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/>
    <xf numFmtId="0" fontId="0" fillId="0" borderId="0" xfId="0" quotePrefix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0" fontId="1" fillId="3" borderId="8" xfId="0" applyFont="1" applyFill="1" applyBorder="1" applyAlignment="1">
      <alignment horizontal="right" indent="1"/>
    </xf>
    <xf numFmtId="0" fontId="1" fillId="5" borderId="7" xfId="0" applyFont="1" applyFill="1" applyBorder="1" applyAlignment="1">
      <alignment horizontal="right" indent="1"/>
    </xf>
    <xf numFmtId="0" fontId="10" fillId="0" borderId="9" xfId="0" quotePrefix="1" applyFont="1" applyBorder="1"/>
    <xf numFmtId="0" fontId="10" fillId="0" borderId="9" xfId="0" applyFont="1" applyBorder="1"/>
    <xf numFmtId="0" fontId="0" fillId="0" borderId="9" xfId="0" applyBorder="1"/>
    <xf numFmtId="164" fontId="7" fillId="0" borderId="0" xfId="0" applyNumberFormat="1" applyFont="1"/>
    <xf numFmtId="0" fontId="9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11" fillId="0" borderId="0" xfId="0" applyFont="1"/>
    <xf numFmtId="0" fontId="3" fillId="0" borderId="0" xfId="0" applyFont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10" xfId="0" applyBorder="1"/>
    <xf numFmtId="0" fontId="3" fillId="0" borderId="11" xfId="0" applyFont="1" applyBorder="1" applyAlignment="1">
      <alignment horizontal="right"/>
    </xf>
    <xf numFmtId="0" fontId="0" fillId="0" borderId="12" xfId="0" applyBorder="1"/>
    <xf numFmtId="0" fontId="3" fillId="0" borderId="11" xfId="0" applyFont="1" applyFill="1" applyBorder="1"/>
    <xf numFmtId="0" fontId="6" fillId="0" borderId="0" xfId="0" applyFont="1" applyFill="1" applyAlignment="1">
      <alignment horizontal="left" vertical="center"/>
    </xf>
    <xf numFmtId="0" fontId="0" fillId="0" borderId="12" xfId="0" applyFill="1" applyBorder="1"/>
    <xf numFmtId="0" fontId="0" fillId="0" borderId="10" xfId="0" applyFill="1" applyBorder="1"/>
    <xf numFmtId="0" fontId="0" fillId="0" borderId="13" xfId="0" applyFont="1" applyFill="1" applyBorder="1"/>
    <xf numFmtId="0" fontId="0" fillId="0" borderId="0" xfId="0" applyFill="1" applyBorder="1"/>
    <xf numFmtId="0" fontId="3" fillId="0" borderId="0" xfId="0" applyFont="1" applyAlignment="1">
      <alignment horizontal="center"/>
    </xf>
    <xf numFmtId="0" fontId="0" fillId="0" borderId="13" xfId="0" applyBorder="1"/>
    <xf numFmtId="0" fontId="3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19" fillId="0" borderId="0" xfId="0" applyFont="1" applyAlignment="1">
      <alignment horizontal="right"/>
    </xf>
    <xf numFmtId="0" fontId="20" fillId="0" borderId="0" xfId="0" applyFont="1" applyBorder="1" applyAlignment="1">
      <alignment horizontal="center" vertical="top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6" fillId="0" borderId="9" xfId="0" applyFont="1" applyBorder="1" applyAlignment="1">
      <alignment horizontal="center"/>
    </xf>
    <xf numFmtId="0" fontId="23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0" fontId="28" fillId="0" borderId="0" xfId="0" applyFont="1"/>
    <xf numFmtId="0" fontId="0" fillId="0" borderId="0" xfId="0" applyFont="1" applyAlignment="1"/>
    <xf numFmtId="0" fontId="7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indent="1"/>
    </xf>
    <xf numFmtId="0" fontId="24" fillId="0" borderId="0" xfId="0" applyFont="1" applyAlignment="1">
      <alignment horizontal="center"/>
    </xf>
    <xf numFmtId="0" fontId="1" fillId="2" borderId="2" xfId="0" applyFont="1" applyFill="1" applyBorder="1" applyAlignment="1">
      <alignment horizontal="right" indent="1"/>
    </xf>
    <xf numFmtId="0" fontId="1" fillId="2" borderId="5" xfId="0" applyFont="1" applyFill="1" applyBorder="1" applyAlignment="1">
      <alignment horizontal="right" inden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5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right" indent="1"/>
    </xf>
    <xf numFmtId="0" fontId="1" fillId="4" borderId="0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9" fillId="2" borderId="0" xfId="0" applyFont="1" applyFill="1" applyAlignment="1">
      <alignment horizontal="left"/>
    </xf>
    <xf numFmtId="0" fontId="1" fillId="4" borderId="22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9" fillId="0" borderId="0" xfId="0" applyFont="1" applyBorder="1" applyAlignment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1" fillId="0" borderId="9" xfId="0" applyFont="1" applyBorder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3" fillId="0" borderId="13" xfId="0" applyFont="1" applyFill="1" applyBorder="1" applyAlignment="1">
      <alignment horizontal="center"/>
    </xf>
    <xf numFmtId="0" fontId="3" fillId="7" borderId="0" xfId="0" applyFont="1" applyFill="1"/>
    <xf numFmtId="0" fontId="22" fillId="7" borderId="0" xfId="0" quotePrefix="1" applyFont="1" applyFill="1"/>
    <xf numFmtId="0" fontId="23" fillId="7" borderId="0" xfId="0" quotePrefix="1" applyFont="1" applyFill="1"/>
    <xf numFmtId="0" fontId="23" fillId="8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3" fillId="0" borderId="1" xfId="0" quotePrefix="1" applyFont="1" applyBorder="1"/>
    <xf numFmtId="0" fontId="3" fillId="0" borderId="2" xfId="0" quotePrefix="1" applyFont="1" applyBorder="1"/>
    <xf numFmtId="0" fontId="18" fillId="0" borderId="2" xfId="0" quotePrefix="1" applyFont="1" applyBorder="1"/>
    <xf numFmtId="0" fontId="10" fillId="0" borderId="2" xfId="0" quotePrefix="1" applyFont="1" applyBorder="1"/>
    <xf numFmtId="0" fontId="3" fillId="0" borderId="3" xfId="0" quotePrefix="1" applyFont="1" applyBorder="1"/>
    <xf numFmtId="0" fontId="0" fillId="0" borderId="23" xfId="0" applyBorder="1"/>
    <xf numFmtId="0" fontId="0" fillId="0" borderId="0" xfId="0" applyBorder="1"/>
    <xf numFmtId="0" fontId="11" fillId="0" borderId="0" xfId="0" applyFont="1" applyBorder="1"/>
    <xf numFmtId="0" fontId="0" fillId="0" borderId="20" xfId="0" applyBorder="1"/>
    <xf numFmtId="0" fontId="0" fillId="0" borderId="4" xfId="0" applyBorder="1"/>
    <xf numFmtId="0" fontId="0" fillId="0" borderId="5" xfId="0" applyBorder="1"/>
    <xf numFmtId="0" fontId="11" fillId="0" borderId="5" xfId="0" applyFont="1" applyBorder="1"/>
    <xf numFmtId="0" fontId="0" fillId="0" borderId="6" xfId="0" applyBorder="1"/>
    <xf numFmtId="0" fontId="22" fillId="6" borderId="0" xfId="0" applyFont="1" applyFill="1"/>
    <xf numFmtId="0" fontId="30" fillId="9" borderId="0" xfId="0" applyFont="1" applyFill="1" applyAlignment="1">
      <alignment horizontal="left" indent="2"/>
    </xf>
    <xf numFmtId="0" fontId="31" fillId="9" borderId="0" xfId="0" applyFont="1" applyFill="1" applyAlignment="1">
      <alignment horizontal="left"/>
    </xf>
    <xf numFmtId="0" fontId="1" fillId="9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27" fillId="0" borderId="0" xfId="0" applyFont="1" applyAlignment="1">
      <alignment horizontal="left" vertical="center" wrapText="1"/>
    </xf>
    <xf numFmtId="0" fontId="0" fillId="0" borderId="24" xfId="0" applyBorder="1"/>
    <xf numFmtId="0" fontId="11" fillId="0" borderId="24" xfId="0" applyFont="1" applyBorder="1"/>
    <xf numFmtId="0" fontId="0" fillId="7" borderId="14" xfId="0" applyFill="1" applyBorder="1"/>
    <xf numFmtId="0" fontId="3" fillId="7" borderId="14" xfId="0" applyFont="1" applyFill="1" applyBorder="1"/>
    <xf numFmtId="0" fontId="18" fillId="7" borderId="14" xfId="0" applyFont="1" applyFill="1" applyBorder="1"/>
    <xf numFmtId="0" fontId="25" fillId="0" borderId="25" xfId="0" applyFont="1" applyBorder="1" applyAlignment="1">
      <alignment horizontal="center"/>
    </xf>
    <xf numFmtId="0" fontId="0" fillId="0" borderId="26" xfId="0" applyBorder="1"/>
    <xf numFmtId="0" fontId="0" fillId="7" borderId="17" xfId="0" applyFill="1" applyBorder="1"/>
    <xf numFmtId="0" fontId="0" fillId="0" borderId="25" xfId="0" applyBorder="1"/>
    <xf numFmtId="0" fontId="0" fillId="0" borderId="27" xfId="0" applyBorder="1"/>
    <xf numFmtId="0" fontId="25" fillId="0" borderId="25" xfId="0" applyFont="1" applyBorder="1" applyAlignment="1">
      <alignment horizontal="left"/>
    </xf>
    <xf numFmtId="0" fontId="32" fillId="0" borderId="0" xfId="0" applyFont="1"/>
    <xf numFmtId="0" fontId="5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11" fillId="0" borderId="26" xfId="0" applyFont="1" applyBorder="1"/>
    <xf numFmtId="0" fontId="18" fillId="7" borderId="17" xfId="0" applyFont="1" applyFill="1" applyBorder="1"/>
    <xf numFmtId="0" fontId="11" fillId="0" borderId="25" xfId="0" applyFont="1" applyBorder="1"/>
    <xf numFmtId="0" fontId="11" fillId="0" borderId="27" xfId="0" applyFont="1" applyBorder="1"/>
    <xf numFmtId="0" fontId="0" fillId="0" borderId="0" xfId="0" applyFont="1"/>
    <xf numFmtId="0" fontId="0" fillId="7" borderId="0" xfId="0" applyFill="1"/>
    <xf numFmtId="0" fontId="0" fillId="7" borderId="0" xfId="0" applyFont="1" applyFill="1" applyAlignment="1">
      <alignment horizontal="left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24" fillId="0" borderId="0" xfId="0" applyFont="1" applyAlignment="1">
      <alignment horizontal="left"/>
    </xf>
    <xf numFmtId="0" fontId="2" fillId="0" borderId="0" xfId="0" applyFont="1"/>
    <xf numFmtId="0" fontId="3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01E-BB1A-4C58-8525-1824E1BC6500}">
  <dimension ref="B2:U24"/>
  <sheetViews>
    <sheetView tabSelected="1" workbookViewId="0">
      <selection activeCell="W7" sqref="W7"/>
    </sheetView>
  </sheetViews>
  <sheetFormatPr defaultRowHeight="15" x14ac:dyDescent="0.25"/>
  <cols>
    <col min="3" max="3" width="11.140625" customWidth="1"/>
    <col min="4" max="4" width="12.5703125" customWidth="1"/>
    <col min="5" max="5" width="13.140625" customWidth="1"/>
    <col min="6" max="6" width="13" customWidth="1"/>
  </cols>
  <sheetData>
    <row r="2" spans="2:21" x14ac:dyDescent="0.25">
      <c r="B2" s="129" t="s">
        <v>166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45"/>
      <c r="N2" s="45"/>
      <c r="O2" s="45"/>
      <c r="P2" s="45"/>
      <c r="Q2" s="45"/>
      <c r="R2" s="45"/>
      <c r="S2" s="45"/>
      <c r="T2" s="45"/>
      <c r="U2" s="45"/>
    </row>
    <row r="3" spans="2:21" x14ac:dyDescent="0.25"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45"/>
      <c r="N3" s="45"/>
      <c r="O3" s="45"/>
      <c r="P3" s="45"/>
      <c r="Q3" s="45"/>
      <c r="R3" s="45"/>
      <c r="S3" s="45"/>
      <c r="T3" s="45"/>
      <c r="U3" s="45"/>
    </row>
    <row r="4" spans="2:21" x14ac:dyDescent="0.25">
      <c r="B4" s="127" t="s">
        <v>94</v>
      </c>
      <c r="C4" s="127"/>
      <c r="D4" s="127"/>
      <c r="E4" s="127"/>
      <c r="F4" s="128" t="s">
        <v>120</v>
      </c>
      <c r="G4" s="128"/>
      <c r="H4" s="128"/>
      <c r="I4" s="128"/>
      <c r="J4" s="128"/>
      <c r="K4" s="128"/>
      <c r="L4" s="128"/>
      <c r="M4" s="45"/>
      <c r="N4" s="45"/>
      <c r="O4" s="45"/>
      <c r="P4" s="45"/>
      <c r="Q4" s="45"/>
      <c r="R4" s="45"/>
      <c r="S4" s="45"/>
      <c r="T4" s="45"/>
      <c r="U4" s="45"/>
    </row>
    <row r="5" spans="2:21" x14ac:dyDescent="0.25">
      <c r="B5" s="123">
        <v>1</v>
      </c>
      <c r="C5" s="124" t="s">
        <v>142</v>
      </c>
      <c r="D5" s="124"/>
      <c r="E5" s="124"/>
      <c r="F5" s="124"/>
      <c r="G5" s="124"/>
      <c r="H5" s="124"/>
      <c r="I5" s="124"/>
      <c r="J5" s="124"/>
      <c r="K5" s="124"/>
      <c r="L5" s="124"/>
      <c r="M5" s="45"/>
      <c r="N5" s="45"/>
      <c r="O5" s="45"/>
      <c r="P5" s="45"/>
      <c r="Q5" s="45"/>
      <c r="R5" s="45"/>
      <c r="S5" s="45"/>
      <c r="T5" s="45"/>
      <c r="U5" s="45"/>
    </row>
    <row r="6" spans="2:21" x14ac:dyDescent="0.25">
      <c r="B6" s="125">
        <v>2</v>
      </c>
      <c r="C6" s="126" t="s">
        <v>96</v>
      </c>
      <c r="D6" s="126"/>
      <c r="E6" s="126"/>
      <c r="F6" s="126"/>
      <c r="G6" s="126"/>
      <c r="H6" s="126"/>
      <c r="I6" s="126"/>
      <c r="J6" s="126"/>
      <c r="K6" s="126"/>
      <c r="L6" s="126"/>
      <c r="M6" s="45"/>
      <c r="N6" s="45"/>
      <c r="O6" s="45"/>
      <c r="P6" s="45"/>
      <c r="Q6" s="45"/>
      <c r="R6" s="45"/>
      <c r="S6" s="45"/>
      <c r="T6" s="45"/>
      <c r="U6" s="45"/>
    </row>
    <row r="7" spans="2:21" x14ac:dyDescent="0.25">
      <c r="B7" s="123">
        <v>3</v>
      </c>
      <c r="C7" s="124" t="s">
        <v>116</v>
      </c>
      <c r="D7" s="124"/>
      <c r="E7" s="124"/>
      <c r="F7" s="124"/>
      <c r="G7" s="124"/>
      <c r="H7" s="124"/>
      <c r="I7" s="124"/>
      <c r="J7" s="124"/>
      <c r="K7" s="124"/>
      <c r="L7" s="124"/>
      <c r="M7" s="45"/>
      <c r="N7" s="45"/>
      <c r="O7" s="45"/>
      <c r="P7" s="45"/>
      <c r="Q7" s="45"/>
      <c r="R7" s="45"/>
      <c r="S7" s="45"/>
      <c r="T7" s="45"/>
      <c r="U7" s="45"/>
    </row>
    <row r="8" spans="2:21" x14ac:dyDescent="0.25">
      <c r="B8" s="125">
        <v>4</v>
      </c>
      <c r="C8" s="126" t="s">
        <v>117</v>
      </c>
      <c r="D8" s="126"/>
      <c r="E8" s="126"/>
      <c r="F8" s="126"/>
      <c r="G8" s="126"/>
      <c r="H8" s="126"/>
      <c r="I8" s="126"/>
      <c r="J8" s="126"/>
      <c r="K8" s="126"/>
      <c r="L8" s="126"/>
      <c r="M8" s="45"/>
      <c r="N8" s="45"/>
      <c r="O8" s="45"/>
      <c r="P8" s="45"/>
      <c r="Q8" s="45"/>
      <c r="R8" s="45"/>
      <c r="S8" s="45"/>
      <c r="T8" s="45"/>
      <c r="U8" s="45"/>
    </row>
    <row r="9" spans="2:21" x14ac:dyDescent="0.25">
      <c r="B9" s="123">
        <v>5</v>
      </c>
      <c r="C9" s="124" t="s">
        <v>118</v>
      </c>
      <c r="D9" s="124"/>
      <c r="E9" s="124"/>
      <c r="F9" s="124"/>
      <c r="G9" s="124"/>
      <c r="H9" s="124"/>
      <c r="I9" s="124"/>
      <c r="J9" s="124"/>
      <c r="K9" s="124"/>
      <c r="L9" s="124"/>
      <c r="M9" s="45"/>
      <c r="N9" s="45"/>
      <c r="O9" s="45"/>
      <c r="P9" s="45"/>
      <c r="Q9" s="45"/>
      <c r="R9" s="45"/>
      <c r="S9" s="45"/>
      <c r="T9" s="45"/>
      <c r="U9" s="45"/>
    </row>
    <row r="10" spans="2:21" x14ac:dyDescent="0.25">
      <c r="B10" s="125">
        <v>6</v>
      </c>
      <c r="C10" s="126" t="s">
        <v>95</v>
      </c>
      <c r="D10" s="126"/>
      <c r="E10" s="126"/>
      <c r="F10" s="126"/>
      <c r="G10" s="126"/>
      <c r="H10" s="126"/>
      <c r="I10" s="126"/>
      <c r="J10" s="126"/>
      <c r="K10" s="126"/>
      <c r="L10" s="126"/>
      <c r="M10" s="45"/>
      <c r="N10" s="45"/>
      <c r="O10" s="45"/>
      <c r="P10" s="45"/>
      <c r="Q10" s="45"/>
      <c r="R10" s="45"/>
      <c r="S10" s="45"/>
      <c r="T10" s="45"/>
      <c r="U10" s="45"/>
    </row>
    <row r="11" spans="2:21" x14ac:dyDescent="0.25">
      <c r="B11" s="123">
        <v>7</v>
      </c>
      <c r="C11" s="124" t="s">
        <v>119</v>
      </c>
      <c r="D11" s="124"/>
      <c r="E11" s="124"/>
      <c r="F11" s="124"/>
      <c r="G11" s="124"/>
      <c r="H11" s="124"/>
      <c r="I11" s="124"/>
      <c r="J11" s="124"/>
      <c r="K11" s="124"/>
      <c r="L11" s="124"/>
      <c r="M11" s="45"/>
      <c r="N11" s="45"/>
      <c r="O11" s="45"/>
      <c r="P11" s="45"/>
      <c r="Q11" s="45"/>
      <c r="R11" s="45"/>
      <c r="S11" s="45"/>
      <c r="T11" s="45"/>
      <c r="U11" s="45"/>
    </row>
    <row r="12" spans="2:21" x14ac:dyDescent="0.25">
      <c r="B12" s="125">
        <v>8</v>
      </c>
      <c r="C12" s="126" t="s">
        <v>98</v>
      </c>
      <c r="D12" s="126"/>
      <c r="E12" s="126"/>
      <c r="F12" s="126"/>
      <c r="G12" s="126"/>
      <c r="H12" s="126"/>
      <c r="I12" s="126"/>
      <c r="J12" s="126"/>
      <c r="K12" s="126"/>
      <c r="L12" s="126"/>
      <c r="M12" s="45"/>
      <c r="N12" s="45"/>
      <c r="O12" s="45"/>
      <c r="P12" s="45"/>
      <c r="Q12" s="45"/>
      <c r="R12" s="45"/>
      <c r="S12" s="45"/>
      <c r="T12" s="45"/>
      <c r="U12" s="45"/>
    </row>
    <row r="13" spans="2:21" x14ac:dyDescent="0.25">
      <c r="B13" s="123">
        <v>9</v>
      </c>
      <c r="C13" s="124" t="s">
        <v>99</v>
      </c>
      <c r="D13" s="124"/>
      <c r="E13" s="124"/>
      <c r="F13" s="124"/>
      <c r="G13" s="124"/>
      <c r="H13" s="124"/>
      <c r="I13" s="124"/>
      <c r="J13" s="124"/>
      <c r="K13" s="124"/>
      <c r="L13" s="124"/>
      <c r="M13" s="45"/>
      <c r="N13" s="45"/>
      <c r="O13" s="45"/>
      <c r="P13" s="45"/>
      <c r="Q13" s="45"/>
      <c r="R13" s="45"/>
      <c r="S13" s="45"/>
      <c r="T13" s="45"/>
      <c r="U13" s="45"/>
    </row>
    <row r="14" spans="2:21" x14ac:dyDescent="0.25">
      <c r="B14" s="125">
        <v>10</v>
      </c>
      <c r="C14" s="126" t="s">
        <v>97</v>
      </c>
      <c r="D14" s="126"/>
      <c r="E14" s="126"/>
      <c r="F14" s="126"/>
      <c r="G14" s="126"/>
      <c r="H14" s="126"/>
      <c r="I14" s="126"/>
      <c r="J14" s="126"/>
      <c r="K14" s="126"/>
      <c r="L14" s="126"/>
      <c r="M14" s="45"/>
      <c r="N14" s="45"/>
      <c r="O14" s="45"/>
      <c r="P14" s="45"/>
      <c r="Q14" s="45"/>
      <c r="R14" s="45"/>
      <c r="S14" s="45"/>
      <c r="T14" s="45"/>
      <c r="U14" s="45"/>
    </row>
    <row r="16" spans="2:21" x14ac:dyDescent="0.25">
      <c r="C16" t="s">
        <v>167</v>
      </c>
    </row>
    <row r="17" spans="2:6" x14ac:dyDescent="0.25">
      <c r="C17" t="s">
        <v>121</v>
      </c>
      <c r="D17" t="s">
        <v>122</v>
      </c>
      <c r="E17" t="s">
        <v>125</v>
      </c>
      <c r="F17" t="s">
        <v>128</v>
      </c>
    </row>
    <row r="18" spans="2:6" x14ac:dyDescent="0.25">
      <c r="C18" s="131" t="s">
        <v>127</v>
      </c>
      <c r="D18" s="131" t="s">
        <v>123</v>
      </c>
      <c r="E18" s="131" t="str">
        <f>_xlfn.CONCAT(CSWRIGHT!C4:K4)</f>
        <v>D.C.S.WRICHT</v>
      </c>
      <c r="F18" s="131" t="s">
        <v>129</v>
      </c>
    </row>
    <row r="19" spans="2:6" x14ac:dyDescent="0.25">
      <c r="C19" s="131" t="s">
        <v>127</v>
      </c>
      <c r="D19" s="131" t="s">
        <v>130</v>
      </c>
      <c r="E19" s="131" t="s">
        <v>126</v>
      </c>
      <c r="F19" s="131" t="s">
        <v>131</v>
      </c>
    </row>
    <row r="20" spans="2:6" x14ac:dyDescent="0.25">
      <c r="C20" s="130" t="s">
        <v>124</v>
      </c>
      <c r="D20" s="130" t="s">
        <v>123</v>
      </c>
      <c r="E20" s="130" t="str">
        <f>_xlfn.CONCAT('Play area'!N27:V27)</f>
        <v>TANDINATH</v>
      </c>
      <c r="F20" s="130" t="s">
        <v>164</v>
      </c>
    </row>
    <row r="21" spans="2:6" x14ac:dyDescent="0.25">
      <c r="C21" s="130" t="s">
        <v>124</v>
      </c>
      <c r="D21" s="130" t="s">
        <v>130</v>
      </c>
      <c r="E21" s="130" t="s">
        <v>165</v>
      </c>
      <c r="F21" s="130" t="s">
        <v>131</v>
      </c>
    </row>
    <row r="23" spans="2:6" x14ac:dyDescent="0.25">
      <c r="B23" t="s">
        <v>143</v>
      </c>
    </row>
    <row r="24" spans="2:6" x14ac:dyDescent="0.25">
      <c r="B24" t="s">
        <v>168</v>
      </c>
    </row>
  </sheetData>
  <mergeCells count="13">
    <mergeCell ref="C11:L11"/>
    <mergeCell ref="C12:L12"/>
    <mergeCell ref="C13:L13"/>
    <mergeCell ref="C14:L14"/>
    <mergeCell ref="B2:L3"/>
    <mergeCell ref="B4:E4"/>
    <mergeCell ref="F4:L4"/>
    <mergeCell ref="C5:L5"/>
    <mergeCell ref="C6:L6"/>
    <mergeCell ref="C7:L7"/>
    <mergeCell ref="C8:L8"/>
    <mergeCell ref="C9:L9"/>
    <mergeCell ref="C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E897-7324-4857-89B7-BC763A41474D}">
  <dimension ref="B3:AD63"/>
  <sheetViews>
    <sheetView topLeftCell="A16" zoomScale="85" zoomScaleNormal="85" workbookViewId="0">
      <selection activeCell="T54" sqref="T54"/>
    </sheetView>
  </sheetViews>
  <sheetFormatPr defaultColWidth="7.42578125" defaultRowHeight="15" x14ac:dyDescent="0.25"/>
  <cols>
    <col min="18" max="18" width="8.140625" bestFit="1" customWidth="1"/>
    <col min="50" max="50" width="8.85546875" bestFit="1" customWidth="1"/>
  </cols>
  <sheetData>
    <row r="3" spans="2:27" x14ac:dyDescent="0.25">
      <c r="I3" s="20" t="s">
        <v>105</v>
      </c>
      <c r="J3" s="15" t="s">
        <v>113</v>
      </c>
    </row>
    <row r="4" spans="2:27" ht="29.25" thickBot="1" x14ac:dyDescent="0.5">
      <c r="C4" s="41" t="str">
        <f>F7&amp;"."</f>
        <v>D.</v>
      </c>
      <c r="D4" s="41" t="str">
        <f>E7&amp;"."</f>
        <v>C.</v>
      </c>
      <c r="E4" s="41" t="str">
        <f>D7&amp;"."</f>
        <v>S.</v>
      </c>
      <c r="F4" s="41" t="str">
        <f>C7</f>
        <v>W</v>
      </c>
      <c r="G4" s="41" t="str">
        <f>G7</f>
        <v>R</v>
      </c>
      <c r="H4" s="41" t="str">
        <f>H7</f>
        <v>I</v>
      </c>
      <c r="I4" s="41" t="s">
        <v>106</v>
      </c>
      <c r="J4" s="41" t="str">
        <f>K7</f>
        <v>H</v>
      </c>
      <c r="K4" s="41" t="str">
        <f>J7</f>
        <v>T</v>
      </c>
      <c r="L4" s="99" t="s">
        <v>114</v>
      </c>
      <c r="M4" s="99"/>
      <c r="N4" s="99"/>
      <c r="O4" s="99"/>
      <c r="P4" s="99"/>
      <c r="Q4" s="99"/>
      <c r="R4" s="99"/>
      <c r="S4" s="99"/>
    </row>
    <row r="5" spans="2:27" x14ac:dyDescent="0.25">
      <c r="C5" s="36" t="s">
        <v>105</v>
      </c>
      <c r="D5" s="37" t="s">
        <v>103</v>
      </c>
      <c r="E5" s="37"/>
      <c r="F5" s="38" t="s">
        <v>105</v>
      </c>
      <c r="G5" s="38"/>
      <c r="H5" s="38"/>
      <c r="I5" s="38"/>
      <c r="J5" s="39" t="s">
        <v>104</v>
      </c>
      <c r="K5" s="39"/>
    </row>
    <row r="6" spans="2:27" x14ac:dyDescent="0.25">
      <c r="C6" s="35" t="s">
        <v>19</v>
      </c>
      <c r="D6" s="35" t="s">
        <v>20</v>
      </c>
      <c r="E6" s="35" t="s">
        <v>20</v>
      </c>
      <c r="F6" s="35" t="s">
        <v>21</v>
      </c>
      <c r="G6" s="35" t="s">
        <v>20</v>
      </c>
      <c r="H6" s="35" t="s">
        <v>20</v>
      </c>
      <c r="I6" s="35" t="s">
        <v>20</v>
      </c>
      <c r="J6" s="35" t="s">
        <v>21</v>
      </c>
      <c r="K6" s="35" t="s">
        <v>20</v>
      </c>
    </row>
    <row r="7" spans="2:27" x14ac:dyDescent="0.25">
      <c r="C7" s="40" t="str">
        <f>UPPER(INDEX($B9:$B34,MATCH(MAX(C9:C34),C9:C34,0)))</f>
        <v>W</v>
      </c>
      <c r="D7" s="40" t="str">
        <f>UPPER(INDEX($B9:$B34,MATCH(MAX(D9:D34),D9:D34,0)))</f>
        <v>S</v>
      </c>
      <c r="E7" s="40" t="str">
        <f>UPPER(INDEX($B9:$B34,MATCH(MAX(E9:E34),E9:E34,0)))</f>
        <v>C</v>
      </c>
      <c r="F7" s="40" t="str">
        <f>UPPER(INDEX($B9:$B34,MATCH(MAX(F9:F34),F9:F34,0)))</f>
        <v>D</v>
      </c>
      <c r="G7" s="40" t="str">
        <f>UPPER(INDEX($B9:$B34,MATCH(MAX(G9:G34),G9:G34,0)))</f>
        <v>R</v>
      </c>
      <c r="H7" s="40" t="str">
        <f>UPPER(INDEX($B9:$B34,MATCH(MAX(H9:H34),H9:H34,0)))</f>
        <v>I</v>
      </c>
      <c r="I7" s="40" t="str">
        <f>UPPER(INDEX($B9:$B34,MATCH(MAX(I9:I34),I9:I34,0)))</f>
        <v>C</v>
      </c>
      <c r="J7" s="40" t="str">
        <f>UPPER(INDEX($B9:$B34,MATCH(MAX(J9:J34),J9:J34,0)))</f>
        <v>T</v>
      </c>
      <c r="K7" s="40" t="str">
        <f>UPPER(INDEX($B9:$B34,MATCH(MAX(K9:K34),K9:K34,0)))</f>
        <v>H</v>
      </c>
      <c r="Q7" s="30"/>
      <c r="R7" s="29" t="str">
        <f>INDEX($Q9:$Q34,MATCH(MAX(R9:R34),R9:R34,0))</f>
        <v>t</v>
      </c>
      <c r="S7" s="29" t="str">
        <f>INDEX($Q9:$Q34,MATCH(MAX(S9:S34),S9:S34,0))</f>
        <v>s</v>
      </c>
      <c r="T7" s="29" t="str">
        <f>INDEX($Q9:$Q34,MATCH(MAX(T9:T34),T9:T34,0))</f>
        <v>c</v>
      </c>
      <c r="U7" s="29" t="str">
        <f>INDEX($Q9:$Q34,MATCH(MAX(U9:U34),U9:U34,0))</f>
        <v>r</v>
      </c>
      <c r="V7" s="29" t="str">
        <f>INDEX($Q9:$Q34,MATCH(MAX(V9:V34),V9:V34,0))</f>
        <v>r</v>
      </c>
      <c r="W7" s="29" t="str">
        <f>INDEX($Q9:$Q34,MATCH(MAX(W9:W34),W9:W34,0))</f>
        <v>t</v>
      </c>
      <c r="X7" s="29" t="str">
        <f>INDEX($Q9:$Q34,MATCH(MAX(X9:X34),X9:X34,0))</f>
        <v>t</v>
      </c>
      <c r="Y7" s="29" t="str">
        <f>INDEX($Q9:$Q34,MATCH(MAX(Y9:Y34),Y9:Y34,0))</f>
        <v>c</v>
      </c>
      <c r="Z7" s="29" t="str">
        <f>INDEX($Q9:$Q34,MATCH(MAX(Z9:Z34),Z9:Z34,0))</f>
        <v>h</v>
      </c>
      <c r="AA7" t="s">
        <v>100</v>
      </c>
    </row>
    <row r="8" spans="2:27" x14ac:dyDescent="0.25">
      <c r="B8" s="32"/>
      <c r="C8" s="33" t="s">
        <v>102</v>
      </c>
      <c r="D8" s="33"/>
      <c r="E8" s="33"/>
      <c r="F8" s="34" t="s">
        <v>21</v>
      </c>
      <c r="G8" s="33" t="s">
        <v>101</v>
      </c>
      <c r="H8" s="33"/>
      <c r="I8" s="33"/>
      <c r="J8" s="33"/>
      <c r="K8" s="34" t="s">
        <v>20</v>
      </c>
      <c r="Q8" s="79" t="s">
        <v>112</v>
      </c>
      <c r="R8" s="79"/>
      <c r="S8" s="79"/>
      <c r="T8" s="79"/>
      <c r="U8" s="79"/>
      <c r="V8" s="79"/>
      <c r="W8" s="79"/>
      <c r="X8" s="79"/>
      <c r="Y8" s="79"/>
      <c r="Z8" s="79"/>
    </row>
    <row r="9" spans="2:27" x14ac:dyDescent="0.25">
      <c r="B9" s="23" t="s">
        <v>37</v>
      </c>
      <c r="C9">
        <f>IF(D9="-","-",IF(LOWER(D$7)=$B9,"-",SUM(R9:$T9)))</f>
        <v>0</v>
      </c>
      <c r="D9">
        <f>IF(E9="-","-",IF(LOWER(E$7)=$B9,"-",SUM(S9:$T9)))</f>
        <v>0</v>
      </c>
      <c r="E9">
        <f>IF(LOWER(F$7)=$B9,"-",SUM(T9:$T9))</f>
        <v>0</v>
      </c>
      <c r="F9">
        <f>IF(G9="-","-",IF(LOWER(G$7)=$B9,"-",SUM(U9:$Z9)))</f>
        <v>0</v>
      </c>
      <c r="G9">
        <f>IF(H9="-","-",IF(LOWER(H$7)=$B9,"-",SUM(V9:$Z9)))</f>
        <v>0</v>
      </c>
      <c r="H9">
        <f>IF(I9="-","-",IF(LOWER(I$7)=$B9,"-",SUM(W9:$Z9)))</f>
        <v>0</v>
      </c>
      <c r="I9">
        <f>IF(J9="-","-",IF(LOWER(J$7)=$B9,"-",SUM(X9:$Z9)))</f>
        <v>0</v>
      </c>
      <c r="J9">
        <f>IF(K9="-","-",IF(LOWER(K$7)=$B9,"-",SUM(Y9:$Z9)))</f>
        <v>0</v>
      </c>
      <c r="K9">
        <f>IF(L9="-","-",IF(LOWER(L$7)=$B9,"-",SUM(Z9:$Z9)))</f>
        <v>0</v>
      </c>
      <c r="O9" s="80" t="s">
        <v>155</v>
      </c>
      <c r="Q9" s="25" t="s">
        <v>37</v>
      </c>
      <c r="R9" s="26">
        <f>LEN($U$40)- LEN(SUBSTITUTE(U$40,$Q9,""))</f>
        <v>0</v>
      </c>
      <c r="S9" s="26">
        <f>LEN($U$41)- LEN(SUBSTITUTE($U$41,$Q9,""))</f>
        <v>0</v>
      </c>
      <c r="T9" s="26">
        <f>LEN($U$42)- LEN(SUBSTITUTE($U$42,$Q9,""))</f>
        <v>0</v>
      </c>
      <c r="U9" s="26">
        <f>LEN($U$43)- LEN(SUBSTITUTE($U$43,$Q9,""))</f>
        <v>0</v>
      </c>
      <c r="V9" s="26">
        <f>LEN($U$44)- LEN(SUBSTITUTE($U$44,$Q9,""))</f>
        <v>0</v>
      </c>
      <c r="W9" s="26">
        <f>LEN($U$45)- LEN(SUBSTITUTE($U$45,$Q9,""))</f>
        <v>0</v>
      </c>
      <c r="X9" s="26">
        <f>LEN($U$46)- LEN(SUBSTITUTE($U$46,$Q9,""))</f>
        <v>0</v>
      </c>
      <c r="Y9" s="26">
        <f>LEN($U$47)- LEN(SUBSTITUTE($U$47,$Q9,""))</f>
        <v>0</v>
      </c>
      <c r="Z9" s="26">
        <f>LEN($U48)- LEN(SUBSTITUTE($U48,$Q9,""))</f>
        <v>0</v>
      </c>
    </row>
    <row r="10" spans="2:27" x14ac:dyDescent="0.25">
      <c r="B10" s="23" t="s">
        <v>38</v>
      </c>
      <c r="C10">
        <f>IF(D10="-","-",IF(LOWER(D$7)=$B10,"-",SUM(R10:$T10)))</f>
        <v>2</v>
      </c>
      <c r="D10">
        <f>IF(E10="-","-",IF(LOWER(E$7)=$B10,"-",SUM(S10:$T10)))</f>
        <v>2</v>
      </c>
      <c r="E10">
        <f>IF(F10="-","-",IF(LOWER(F$7)=$B10,"-",SUM(T10:$T10)))</f>
        <v>1</v>
      </c>
      <c r="F10">
        <f>IF(G10="-","-",IF(LOWER(G$7)=$B10,"-",SUM(U10:$Z10)))</f>
        <v>8</v>
      </c>
      <c r="G10">
        <f>IF(H10="-","-",IF(LOWER(H$7)=$B10,"-",SUM(V10:$Z10)))</f>
        <v>7</v>
      </c>
      <c r="H10">
        <f>IF(I10="-","-",IF(LOWER(I$7)=$B10,"-",SUM(W10:$Z10)))</f>
        <v>7</v>
      </c>
      <c r="I10">
        <f>IF(J10="-","-",IF(LOWER(J$7)=$B10,"-",SUM(X10:$Z10)))</f>
        <v>5</v>
      </c>
      <c r="J10">
        <f>IF(K10="-","-",IF(LOWER(K$7)=$B10,"-",SUM(Y10:$Z10)))</f>
        <v>4</v>
      </c>
      <c r="K10">
        <f>IF(L10="-","-",IF(LOWER(L$7)=$B10,"-",SUM(Z10:$Z10)))</f>
        <v>1</v>
      </c>
      <c r="O10" s="80" t="s">
        <v>155</v>
      </c>
      <c r="Q10" s="25" t="s">
        <v>38</v>
      </c>
      <c r="R10" s="26">
        <f>LEN($U$40)- LEN(SUBSTITUTE(U$40,$Q10,""))</f>
        <v>0</v>
      </c>
      <c r="S10" s="26">
        <f>LEN($U$41)- LEN(SUBSTITUTE($U$41,$Q10,""))</f>
        <v>1</v>
      </c>
      <c r="T10" s="26">
        <f>LEN($U$42)- LEN(SUBSTITUTE($U$42,$Q10,""))</f>
        <v>1</v>
      </c>
      <c r="U10" s="26">
        <f>LEN($U$43)- LEN(SUBSTITUTE($U$43,$Q10,""))</f>
        <v>1</v>
      </c>
      <c r="V10" s="26">
        <f>LEN($U$44)- LEN(SUBSTITUTE($U$44,$Q10,""))</f>
        <v>0</v>
      </c>
      <c r="W10" s="26">
        <f>LEN($U$45)- LEN(SUBSTITUTE($U$45,$Q10,""))</f>
        <v>2</v>
      </c>
      <c r="X10" s="26">
        <f>LEN($U$46)- LEN(SUBSTITUTE($U$46,$Q10,""))</f>
        <v>1</v>
      </c>
      <c r="Y10" s="26">
        <f>LEN($U$47)- LEN(SUBSTITUTE($U$47,$Q10,""))</f>
        <v>3</v>
      </c>
      <c r="Z10" s="26">
        <f>LEN($U48)- LEN(SUBSTITUTE($U48,$Q10,""))</f>
        <v>1</v>
      </c>
    </row>
    <row r="11" spans="2:27" x14ac:dyDescent="0.25">
      <c r="B11" s="23" t="s">
        <v>39</v>
      </c>
      <c r="C11" t="str">
        <f>IF(D11="-","-",IF(LOWER(D$7)=$B11,"-",SUM(R11:$T11)))</f>
        <v>-</v>
      </c>
      <c r="D11" t="str">
        <f>IF(E11="-","-",IF(LOWER(E$7)=$B11,"-",SUM(S11:$T11)))</f>
        <v>-</v>
      </c>
      <c r="E11">
        <f>IF(F11="-","-",IF(LOWER(F$7)=$B11,"-",SUM(T11:$T11)))</f>
        <v>5</v>
      </c>
      <c r="G11" t="str">
        <f>IF(H11="-","-",IF(LOWER(H$7)=$B11,"-",SUM(V11:$Z11)))</f>
        <v>-</v>
      </c>
      <c r="H11" t="str">
        <f>IF(I11="-","-",IF(LOWER(I$7)=$B11,"-",SUM(W11:$Z11)))</f>
        <v>-</v>
      </c>
      <c r="I11">
        <f>IF(J11="-","-",IF(LOWER(J$7)=$B11,"-",SUM(X11:$Z11)))</f>
        <v>14</v>
      </c>
      <c r="J11">
        <f>IF(K11="-","-",IF(LOWER(K$7)=$B11,"-",SUM(Y11:$Z11)))</f>
        <v>10</v>
      </c>
      <c r="K11">
        <f>IF(L11="-","-",IF(LOWER(L$7)=$B11,"-",SUM(Z11:$Z11)))</f>
        <v>3</v>
      </c>
      <c r="L11" t="s">
        <v>141</v>
      </c>
      <c r="O11" s="80" t="s">
        <v>155</v>
      </c>
      <c r="Q11" s="25" t="s">
        <v>39</v>
      </c>
      <c r="R11" s="26">
        <f>LEN($U$40)- LEN(SUBSTITUTE(U$40,$Q11,""))</f>
        <v>0</v>
      </c>
      <c r="S11" s="26">
        <f>LEN($U$41)- LEN(SUBSTITUTE($U$41,$Q11,""))</f>
        <v>2</v>
      </c>
      <c r="T11" s="26">
        <f>LEN($U$42)- LEN(SUBSTITUTE($U$42,$Q11,""))</f>
        <v>5</v>
      </c>
      <c r="U11" s="26">
        <f>LEN($U$43)- LEN(SUBSTITUTE($U$43,$Q11,""))</f>
        <v>3</v>
      </c>
      <c r="V11" s="26">
        <f>LEN($U$44)- LEN(SUBSTITUTE($U$44,$Q11,""))</f>
        <v>0</v>
      </c>
      <c r="W11" s="26">
        <f>LEN($U$45)- LEN(SUBSTITUTE($U$45,$Q11,""))</f>
        <v>2</v>
      </c>
      <c r="X11" s="26">
        <f>LEN($U$46)- LEN(SUBSTITUTE($U$46,$Q11,""))</f>
        <v>4</v>
      </c>
      <c r="Y11" s="26">
        <f>LEN($U$47)- LEN(SUBSTITUTE($U$47,$Q11,""))</f>
        <v>7</v>
      </c>
      <c r="Z11" s="26">
        <f>LEN($U48)- LEN(SUBSTITUTE($U48,$Q11,""))</f>
        <v>3</v>
      </c>
    </row>
    <row r="12" spans="2:27" x14ac:dyDescent="0.25">
      <c r="B12" s="23" t="s">
        <v>40</v>
      </c>
      <c r="C12" t="str">
        <f>IF(D12="-","-",IF(LOWER(D$7)=$B12,"-",SUM(R12:$T12)))</f>
        <v>-</v>
      </c>
      <c r="D12" t="str">
        <f>IF(E12="-","-",IF(LOWER(E$7)=$B12,"-",SUM(S12:$T12)))</f>
        <v>-</v>
      </c>
      <c r="E12" t="str">
        <f>IF(F12="-","-",IF(LOWER(F$7)=$B12,"-",SUM(T12:$T12)))</f>
        <v>-</v>
      </c>
      <c r="F12">
        <f>IF(G12="-","-",IF(LOWER(G$7)=$B12,"-",SUM(U12:$Z12)))</f>
        <v>13</v>
      </c>
      <c r="G12">
        <f>IF(H12="-","-",IF(LOWER(H$7)=$B12,"-",SUM(V12:$Z12)))</f>
        <v>10</v>
      </c>
      <c r="H12">
        <f>IF(I12="-","-",IF(LOWER(I$7)=$B12,"-",SUM(W12:$Z12)))</f>
        <v>8</v>
      </c>
      <c r="I12">
        <f>IF(J12="-","-",IF(LOWER(J$7)=$B12,"-",SUM(X12:$Z12)))</f>
        <v>6</v>
      </c>
      <c r="J12">
        <f>IF(K12="-","-",IF(LOWER(K$7)=$B12,"-",SUM(Y12:$Z12)))</f>
        <v>2</v>
      </c>
      <c r="K12">
        <f>IF(L12="-","-",IF(LOWER(L$7)=$B12,"-",SUM(Z12:$Z12)))</f>
        <v>1</v>
      </c>
      <c r="O12" s="80" t="s">
        <v>155</v>
      </c>
      <c r="Q12" s="25" t="s">
        <v>40</v>
      </c>
      <c r="R12" s="26">
        <f>LEN($U$40)- LEN(SUBSTITUTE(U$40,$Q12,""))</f>
        <v>0</v>
      </c>
      <c r="S12" s="26">
        <f>LEN($U$41)- LEN(SUBSTITUTE($U$41,$Q12,""))</f>
        <v>2</v>
      </c>
      <c r="T12" s="26">
        <f>LEN($U$42)- LEN(SUBSTITUTE($U$42,$Q12,""))</f>
        <v>1</v>
      </c>
      <c r="U12" s="26">
        <f>LEN($U$43)- LEN(SUBSTITUTE($U$43,$Q12,""))</f>
        <v>3</v>
      </c>
      <c r="V12" s="26">
        <f>LEN($U$44)- LEN(SUBSTITUTE($U$44,$Q12,""))</f>
        <v>2</v>
      </c>
      <c r="W12" s="26">
        <f>LEN($U$45)- LEN(SUBSTITUTE($U$45,$Q12,""))</f>
        <v>2</v>
      </c>
      <c r="X12" s="26">
        <f>LEN($U$46)- LEN(SUBSTITUTE($U$46,$Q12,""))</f>
        <v>4</v>
      </c>
      <c r="Y12" s="26">
        <f>LEN($U$47)- LEN(SUBSTITUTE($U$47,$Q12,""))</f>
        <v>1</v>
      </c>
      <c r="Z12" s="26">
        <f>LEN($U48)- LEN(SUBSTITUTE($U48,$Q12,""))</f>
        <v>1</v>
      </c>
    </row>
    <row r="13" spans="2:27" x14ac:dyDescent="0.25">
      <c r="B13" s="23" t="s">
        <v>41</v>
      </c>
      <c r="C13">
        <f>IF(D13="-","-",IF(LOWER(D$7)=$B13,"-",SUM(R13:$T13)))</f>
        <v>0</v>
      </c>
      <c r="D13">
        <f>IF(E13="-","-",IF(LOWER(E$7)=$B13,"-",SUM(S13:$T13)))</f>
        <v>0</v>
      </c>
      <c r="E13">
        <f>IF(F13="-","-",IF(LOWER(F$7)=$B13,"-",SUM(T13:$T13)))</f>
        <v>0</v>
      </c>
      <c r="F13">
        <f>IF(G13="-","-",IF(LOWER(G$7)=$B13,"-",SUM(U13:$Z13)))</f>
        <v>0</v>
      </c>
      <c r="G13">
        <f>IF(H13="-","-",IF(LOWER(H$7)=$B13,"-",SUM(V13:$Z13)))</f>
        <v>0</v>
      </c>
      <c r="H13">
        <f>IF(I13="-","-",IF(LOWER(I$7)=$B13,"-",SUM(W13:$Z13)))</f>
        <v>0</v>
      </c>
      <c r="I13">
        <f>IF(J13="-","-",IF(LOWER(J$7)=$B13,"-",SUM(X13:$Z13)))</f>
        <v>0</v>
      </c>
      <c r="J13">
        <f>IF(K13="-","-",IF(LOWER(K$7)=$B13,"-",SUM(Y13:$Z13)))</f>
        <v>0</v>
      </c>
      <c r="K13">
        <f>IF(L13="-","-",IF(LOWER(L$7)=$B13,"-",SUM(Z13:$Z13)))</f>
        <v>0</v>
      </c>
      <c r="O13" s="80" t="s">
        <v>155</v>
      </c>
      <c r="Q13" s="25" t="s">
        <v>41</v>
      </c>
      <c r="R13" s="26">
        <f>LEN($U$40)- LEN(SUBSTITUTE(U$40,$Q13,""))</f>
        <v>0</v>
      </c>
      <c r="S13" s="26">
        <f>LEN($U$41)- LEN(SUBSTITUTE($U$41,$Q13,""))</f>
        <v>0</v>
      </c>
      <c r="T13" s="26">
        <f>LEN($U$42)- LEN(SUBSTITUTE($U$42,$Q13,""))</f>
        <v>0</v>
      </c>
      <c r="U13" s="26">
        <f>LEN($U$43)- LEN(SUBSTITUTE($U$43,$Q13,""))</f>
        <v>0</v>
      </c>
      <c r="V13" s="26">
        <f>LEN($U$44)- LEN(SUBSTITUTE($U$44,$Q13,""))</f>
        <v>0</v>
      </c>
      <c r="W13" s="26">
        <f>LEN($U$45)- LEN(SUBSTITUTE($U$45,$Q13,""))</f>
        <v>0</v>
      </c>
      <c r="X13" s="26">
        <f>LEN($U$46)- LEN(SUBSTITUTE($U$46,$Q13,""))</f>
        <v>0</v>
      </c>
      <c r="Y13" s="26">
        <f>LEN($U$47)- LEN(SUBSTITUTE($U$47,$Q13,""))</f>
        <v>0</v>
      </c>
      <c r="Z13" s="26">
        <f>LEN($U48)- LEN(SUBSTITUTE($U48,$Q13,""))</f>
        <v>0</v>
      </c>
    </row>
    <row r="14" spans="2:27" x14ac:dyDescent="0.25">
      <c r="B14" s="23" t="s">
        <v>42</v>
      </c>
      <c r="C14">
        <f>IF(D14="-","-",IF(LOWER(D$7)=$B14,"-",SUM(R14:$T14)))</f>
        <v>0</v>
      </c>
      <c r="D14">
        <f>IF(E14="-","-",IF(LOWER(E$7)=$B14,"-",SUM(S14:$T14)))</f>
        <v>0</v>
      </c>
      <c r="E14">
        <f>IF(F14="-","-",IF(LOWER(F$7)=$B14,"-",SUM(T14:$T14)))</f>
        <v>0</v>
      </c>
      <c r="F14">
        <f>IF(G14="-","-",IF(LOWER(G$7)=$B14,"-",SUM(U14:$Z14)))</f>
        <v>0</v>
      </c>
      <c r="G14">
        <f>IF(H14="-","-",IF(LOWER(H$7)=$B14,"-",SUM(V14:$Z14)))</f>
        <v>0</v>
      </c>
      <c r="H14">
        <f>IF(I14="-","-",IF(LOWER(I$7)=$B14,"-",SUM(W14:$Z14)))</f>
        <v>0</v>
      </c>
      <c r="I14">
        <f>IF(J14="-","-",IF(LOWER(J$7)=$B14,"-",SUM(X14:$Z14)))</f>
        <v>0</v>
      </c>
      <c r="J14">
        <f>IF(K14="-","-",IF(LOWER(K$7)=$B14,"-",SUM(Y14:$Z14)))</f>
        <v>0</v>
      </c>
      <c r="K14">
        <f>IF(L14="-","-",IF(LOWER(L$7)=$B14,"-",SUM(Z14:$Z14)))</f>
        <v>0</v>
      </c>
      <c r="O14" s="80" t="s">
        <v>155</v>
      </c>
      <c r="Q14" s="25" t="s">
        <v>42</v>
      </c>
      <c r="R14" s="26">
        <f>LEN($U$40)- LEN(SUBSTITUTE(U$40,$Q14,""))</f>
        <v>0</v>
      </c>
      <c r="S14" s="26">
        <f>LEN($U$41)- LEN(SUBSTITUTE($U$41,$Q14,""))</f>
        <v>0</v>
      </c>
      <c r="T14" s="26">
        <f>LEN($U$42)- LEN(SUBSTITUTE($U$42,$Q14,""))</f>
        <v>0</v>
      </c>
      <c r="U14" s="26">
        <f>LEN($U$43)- LEN(SUBSTITUTE($U$43,$Q14,""))</f>
        <v>0</v>
      </c>
      <c r="V14" s="26">
        <f>LEN($U$44)- LEN(SUBSTITUTE($U$44,$Q14,""))</f>
        <v>0</v>
      </c>
      <c r="W14" s="26">
        <f>LEN($U$45)- LEN(SUBSTITUTE($U$45,$Q14,""))</f>
        <v>0</v>
      </c>
      <c r="X14" s="26">
        <f>LEN($U$46)- LEN(SUBSTITUTE($U$46,$Q14,""))</f>
        <v>0</v>
      </c>
      <c r="Y14" s="26">
        <f>LEN($U$47)- LEN(SUBSTITUTE($U$47,$Q14,""))</f>
        <v>0</v>
      </c>
      <c r="Z14" s="26">
        <f>LEN($U48)- LEN(SUBSTITUTE($U48,$Q14,""))</f>
        <v>0</v>
      </c>
    </row>
    <row r="15" spans="2:27" x14ac:dyDescent="0.25">
      <c r="B15" s="23" t="s">
        <v>43</v>
      </c>
      <c r="C15">
        <f>IF(D15="-","-",IF(LOWER(D$7)=$B15,"-",SUM(R15:$T15)))</f>
        <v>0</v>
      </c>
      <c r="D15">
        <f>IF(E15="-","-",IF(LOWER(E$7)=$B15,"-",SUM(S15:$T15)))</f>
        <v>0</v>
      </c>
      <c r="E15">
        <f>IF(F15="-","-",IF(LOWER(F$7)=$B15,"-",SUM(T15:$T15)))</f>
        <v>0</v>
      </c>
      <c r="F15">
        <f>IF(G15="-","-",IF(LOWER(G$7)=$B15,"-",SUM(U15:$Z15)))</f>
        <v>0</v>
      </c>
      <c r="G15">
        <f>IF(H15="-","-",IF(LOWER(H$7)=$B15,"-",SUM(V15:$Z15)))</f>
        <v>0</v>
      </c>
      <c r="H15">
        <f>IF(I15="-","-",IF(LOWER(I$7)=$B15,"-",SUM(W15:$Z15)))</f>
        <v>0</v>
      </c>
      <c r="I15">
        <f>IF(J15="-","-",IF(LOWER(J$7)=$B15,"-",SUM(X15:$Z15)))</f>
        <v>0</v>
      </c>
      <c r="J15">
        <f>IF(K15="-","-",IF(LOWER(K$7)=$B15,"-",SUM(Y15:$Z15)))</f>
        <v>0</v>
      </c>
      <c r="K15">
        <f>IF(L15="-","-",IF(LOWER(L$7)=$B15,"-",SUM(Z15:$Z15)))</f>
        <v>0</v>
      </c>
      <c r="O15" s="80" t="s">
        <v>155</v>
      </c>
      <c r="Q15" s="25" t="s">
        <v>43</v>
      </c>
      <c r="R15" s="26">
        <f>LEN($U$40)- LEN(SUBSTITUTE(U$40,$Q15,""))</f>
        <v>0</v>
      </c>
      <c r="S15" s="26">
        <f>LEN($U$41)- LEN(SUBSTITUTE($U$41,$Q15,""))</f>
        <v>0</v>
      </c>
      <c r="T15" s="26">
        <f>LEN($U$42)- LEN(SUBSTITUTE($U$42,$Q15,""))</f>
        <v>0</v>
      </c>
      <c r="U15" s="26">
        <f>LEN($U$43)- LEN(SUBSTITUTE($U$43,$Q15,""))</f>
        <v>0</v>
      </c>
      <c r="V15" s="26">
        <f>LEN($U$44)- LEN(SUBSTITUTE($U$44,$Q15,""))</f>
        <v>0</v>
      </c>
      <c r="W15" s="26">
        <f>LEN($U$45)- LEN(SUBSTITUTE($U$45,$Q15,""))</f>
        <v>0</v>
      </c>
      <c r="X15" s="26">
        <f>LEN($U$46)- LEN(SUBSTITUTE($U$46,$Q15,""))</f>
        <v>0</v>
      </c>
      <c r="Y15" s="26">
        <f>LEN($U$47)- LEN(SUBSTITUTE($U$47,$Q15,""))</f>
        <v>0</v>
      </c>
      <c r="Z15" s="26">
        <f>LEN($U48)- LEN(SUBSTITUTE($U48,$Q15,""))</f>
        <v>0</v>
      </c>
    </row>
    <row r="16" spans="2:27" x14ac:dyDescent="0.25">
      <c r="B16" s="23" t="s">
        <v>44</v>
      </c>
      <c r="C16" t="str">
        <f>IF(D16="-","-",IF(LOWER(D$7)=$B16,"-",SUM(R16:$T16)))</f>
        <v>-</v>
      </c>
      <c r="D16" t="str">
        <f>IF(E16="-","-",IF(LOWER(E$7)=$B16,"-",SUM(S16:$T16)))</f>
        <v>-</v>
      </c>
      <c r="E16" t="str">
        <f>IF(F16="-","-",IF(LOWER(F$7)=$B16,"-",SUM(T16:$T16)))</f>
        <v>-</v>
      </c>
      <c r="F16" t="str">
        <f>IF(G16="-","-",IF(LOWER(G$7)=$B16,"-",SUM(U16:$Z16)))</f>
        <v>-</v>
      </c>
      <c r="G16" t="str">
        <f>IF(H16="-","-",IF(LOWER(H$7)=$B16,"-",SUM(V16:$Z16)))</f>
        <v>-</v>
      </c>
      <c r="H16" t="str">
        <f>IF(I16="-","-",IF(LOWER(I$7)=$B16,"-",SUM(W16:$Z16)))</f>
        <v>-</v>
      </c>
      <c r="I16" t="str">
        <f>IF(J16="-","-",IF(LOWER(J$7)=$B16,"-",SUM(X16:$Z16)))</f>
        <v>-</v>
      </c>
      <c r="J16" t="str">
        <f>IF(K16="-","-",IF(LOWER(K$7)=$B16,"-",SUM(Y16:$Z16)))</f>
        <v>-</v>
      </c>
      <c r="K16">
        <f>IF(L16="-","-",IF(LOWER(L$7)=$B16,"-",SUM(Z16:$Z16)))</f>
        <v>7</v>
      </c>
      <c r="O16" s="80" t="s">
        <v>155</v>
      </c>
      <c r="Q16" s="25" t="s">
        <v>44</v>
      </c>
      <c r="R16" s="26">
        <f>LEN($U$40)- LEN(SUBSTITUTE(U$40,$Q16,""))</f>
        <v>2</v>
      </c>
      <c r="S16" s="26">
        <f>LEN($U$41)- LEN(SUBSTITUTE($U$41,$Q16,""))</f>
        <v>0</v>
      </c>
      <c r="T16" s="26">
        <f>LEN($U$42)- LEN(SUBSTITUTE($U$42,$Q16,""))</f>
        <v>1</v>
      </c>
      <c r="U16" s="26">
        <f>LEN($U$43)- LEN(SUBSTITUTE($U$43,$Q16,""))</f>
        <v>1</v>
      </c>
      <c r="V16" s="26">
        <f>LEN($U$44)- LEN(SUBSTITUTE($U$44,$Q16,""))</f>
        <v>1</v>
      </c>
      <c r="W16" s="26">
        <f>LEN($U$45)- LEN(SUBSTITUTE($U$45,$Q16,""))</f>
        <v>1</v>
      </c>
      <c r="X16" s="26">
        <f>LEN($U$46)- LEN(SUBSTITUTE($U$46,$Q16,""))</f>
        <v>1</v>
      </c>
      <c r="Y16" s="26">
        <f>LEN($U$47)- LEN(SUBSTITUTE($U$47,$Q16,""))</f>
        <v>5</v>
      </c>
      <c r="Z16" s="26">
        <f>LEN($U48)- LEN(SUBSTITUTE($U48,$Q16,""))</f>
        <v>7</v>
      </c>
    </row>
    <row r="17" spans="2:26" x14ac:dyDescent="0.25">
      <c r="B17" s="23" t="s">
        <v>45</v>
      </c>
      <c r="C17" t="str">
        <f>IF(D17="-","-",IF(LOWER(D$7)=$B17,"-",SUM(R17:$T17)))</f>
        <v>-</v>
      </c>
      <c r="D17" t="str">
        <f>IF(E17="-","-",IF(LOWER(E$7)=$B17,"-",SUM(S17:$T17)))</f>
        <v>-</v>
      </c>
      <c r="E17" t="str">
        <f>IF(F17="-","-",IF(LOWER(F$7)=$B17,"-",SUM(T17:$T17)))</f>
        <v>-</v>
      </c>
      <c r="F17" t="str">
        <f>IF(G17="-","-",IF(LOWER(G$7)=$B17,"-",SUM(U17:$Z17)))</f>
        <v>-</v>
      </c>
      <c r="G17" t="str">
        <f>IF(H17="-","-",IF(LOWER(H$7)=$B17,"-",SUM(V17:$Z17)))</f>
        <v>-</v>
      </c>
      <c r="H17">
        <f>IF(I17="-","-",IF(LOWER(I$7)=$B17,"-",SUM(W17:$Z17)))</f>
        <v>13</v>
      </c>
      <c r="I17">
        <f>IF(J17="-","-",IF(LOWER(J$7)=$B17,"-",SUM(X17:$Z17)))</f>
        <v>12</v>
      </c>
      <c r="J17">
        <f>IF(K17="-","-",IF(LOWER(K$7)=$B17,"-",SUM(Y17:$Z17)))</f>
        <v>7</v>
      </c>
      <c r="K17">
        <f>IF(L17="-","-",IF(LOWER(L$7)=$B17,"-",SUM(Z17:$Z17)))</f>
        <v>2</v>
      </c>
      <c r="O17" s="80" t="s">
        <v>155</v>
      </c>
      <c r="Q17" s="25" t="s">
        <v>45</v>
      </c>
      <c r="R17" s="26">
        <f>LEN($U$40)- LEN(SUBSTITUTE(U$40,$Q17,""))</f>
        <v>0</v>
      </c>
      <c r="S17" s="26">
        <f>LEN($U$41)- LEN(SUBSTITUTE($U$41,$Q17,""))</f>
        <v>1</v>
      </c>
      <c r="T17" s="26">
        <f>LEN($U$42)- LEN(SUBSTITUTE($U$42,$Q17,""))</f>
        <v>2</v>
      </c>
      <c r="U17" s="26">
        <f>LEN($U$43)- LEN(SUBSTITUTE($U$43,$Q17,""))</f>
        <v>5</v>
      </c>
      <c r="V17" s="26">
        <f>LEN($U$44)- LEN(SUBSTITUTE($U$44,$Q17,""))</f>
        <v>1</v>
      </c>
      <c r="W17" s="26">
        <f>LEN($U$45)- LEN(SUBSTITUTE($U$45,$Q17,""))</f>
        <v>1</v>
      </c>
      <c r="X17" s="26">
        <f>LEN($U$46)- LEN(SUBSTITUTE($U$46,$Q17,""))</f>
        <v>5</v>
      </c>
      <c r="Y17" s="26">
        <f>LEN($U$47)- LEN(SUBSTITUTE($U$47,$Q17,""))</f>
        <v>5</v>
      </c>
      <c r="Z17" s="26">
        <f>LEN($U48)- LEN(SUBSTITUTE($U48,$Q17,""))</f>
        <v>2</v>
      </c>
    </row>
    <row r="18" spans="2:26" x14ac:dyDescent="0.25">
      <c r="B18" s="23" t="s">
        <v>46</v>
      </c>
      <c r="C18">
        <f>IF(D18="-","-",IF(LOWER(D$7)=$B18,"-",SUM(R18:$T18)))</f>
        <v>0</v>
      </c>
      <c r="D18">
        <f>IF(E18="-","-",IF(LOWER(E$7)=$B18,"-",SUM(S18:$T18)))</f>
        <v>0</v>
      </c>
      <c r="E18">
        <f>IF(F18="-","-",IF(LOWER(F$7)=$B18,"-",SUM(T18:$T18)))</f>
        <v>0</v>
      </c>
      <c r="F18">
        <f>IF(G18="-","-",IF(LOWER(G$7)=$B18,"-",SUM(U18:$Z18)))</f>
        <v>0</v>
      </c>
      <c r="G18">
        <f>IF(H18="-","-",IF(LOWER(H$7)=$B18,"-",SUM(V18:$Z18)))</f>
        <v>0</v>
      </c>
      <c r="H18">
        <f>IF(I18="-","-",IF(LOWER(I$7)=$B18,"-",SUM(W18:$Z18)))</f>
        <v>0</v>
      </c>
      <c r="I18">
        <f>IF(J18="-","-",IF(LOWER(J$7)=$B18,"-",SUM(X18:$Z18)))</f>
        <v>0</v>
      </c>
      <c r="J18">
        <f>IF(K18="-","-",IF(LOWER(K$7)=$B18,"-",SUM(Y18:$Z18)))</f>
        <v>0</v>
      </c>
      <c r="K18">
        <f>IF(L18="-","-",IF(LOWER(L$7)=$B18,"-",SUM(Z18:$Z18)))</f>
        <v>0</v>
      </c>
      <c r="O18" s="80" t="s">
        <v>155</v>
      </c>
      <c r="Q18" s="25" t="s">
        <v>46</v>
      </c>
      <c r="R18" s="26">
        <f>LEN($U$40)- LEN(SUBSTITUTE(U$40,$Q18,""))</f>
        <v>0</v>
      </c>
      <c r="S18" s="26">
        <f>LEN($U$41)- LEN(SUBSTITUTE($U$41,$Q18,""))</f>
        <v>0</v>
      </c>
      <c r="T18" s="26">
        <f>LEN($U$42)- LEN(SUBSTITUTE($U$42,$Q18,""))</f>
        <v>0</v>
      </c>
      <c r="U18" s="26">
        <f>LEN($U$43)- LEN(SUBSTITUTE($U$43,$Q18,""))</f>
        <v>0</v>
      </c>
      <c r="V18" s="26">
        <f>LEN($U$44)- LEN(SUBSTITUTE($U$44,$Q18,""))</f>
        <v>0</v>
      </c>
      <c r="W18" s="26">
        <f>LEN($U$45)- LEN(SUBSTITUTE($U$45,$Q18,""))</f>
        <v>0</v>
      </c>
      <c r="X18" s="26">
        <f>LEN($U$46)- LEN(SUBSTITUTE($U$46,$Q18,""))</f>
        <v>0</v>
      </c>
      <c r="Y18" s="26">
        <f>LEN($U$47)- LEN(SUBSTITUTE($U$47,$Q18,""))</f>
        <v>0</v>
      </c>
      <c r="Z18" s="26">
        <f>LEN($U48)- LEN(SUBSTITUTE($U48,$Q18,""))</f>
        <v>0</v>
      </c>
    </row>
    <row r="19" spans="2:26" x14ac:dyDescent="0.25">
      <c r="B19" s="23" t="s">
        <v>47</v>
      </c>
      <c r="C19">
        <f>IF(D19="-","-",IF(LOWER(D$7)=$B19,"-",SUM(R19:$T19)))</f>
        <v>2</v>
      </c>
      <c r="D19">
        <f>IF(E19="-","-",IF(LOWER(E$7)=$B19,"-",SUM(S19:$T19)))</f>
        <v>1</v>
      </c>
      <c r="E19">
        <f>IF(F19="-","-",IF(LOWER(F$7)=$B19,"-",SUM(T19:$T19)))</f>
        <v>1</v>
      </c>
      <c r="F19">
        <f>IF(G19="-","-",IF(LOWER(G$7)=$B19,"-",SUM(U19:$Z19)))</f>
        <v>10</v>
      </c>
      <c r="G19">
        <f>IF(H19="-","-",IF(LOWER(H$7)=$B19,"-",SUM(V19:$Z19)))</f>
        <v>7</v>
      </c>
      <c r="H19">
        <f>IF(I19="-","-",IF(LOWER(I$7)=$B19,"-",SUM(W19:$Z19)))</f>
        <v>6</v>
      </c>
      <c r="I19">
        <f>IF(J19="-","-",IF(LOWER(J$7)=$B19,"-",SUM(X19:$Z19)))</f>
        <v>5</v>
      </c>
      <c r="J19">
        <f>IF(K19="-","-",IF(LOWER(K$7)=$B19,"-",SUM(Y19:$Z19)))</f>
        <v>4</v>
      </c>
      <c r="K19">
        <f>IF(L19="-","-",IF(LOWER(L$7)=$B19,"-",SUM(Z19:$Z19)))</f>
        <v>1</v>
      </c>
      <c r="O19" s="80" t="s">
        <v>155</v>
      </c>
      <c r="Q19" s="25" t="s">
        <v>47</v>
      </c>
      <c r="R19" s="26">
        <f>LEN($U$40)- LEN(SUBSTITUTE(U$40,$Q19,""))</f>
        <v>1</v>
      </c>
      <c r="S19" s="26">
        <f>LEN($U$41)- LEN(SUBSTITUTE($U$41,$Q19,""))</f>
        <v>0</v>
      </c>
      <c r="T19" s="26">
        <f>LEN($U$42)- LEN(SUBSTITUTE($U$42,$Q19,""))</f>
        <v>1</v>
      </c>
      <c r="U19" s="26">
        <f>LEN($U$43)- LEN(SUBSTITUTE($U$43,$Q19,""))</f>
        <v>3</v>
      </c>
      <c r="V19" s="26">
        <f>LEN($U$44)- LEN(SUBSTITUTE($U$44,$Q19,""))</f>
        <v>1</v>
      </c>
      <c r="W19" s="26">
        <f>LEN($U$45)- LEN(SUBSTITUTE($U$45,$Q19,""))</f>
        <v>1</v>
      </c>
      <c r="X19" s="26">
        <f>LEN($U$46)- LEN(SUBSTITUTE($U$46,$Q19,""))</f>
        <v>1</v>
      </c>
      <c r="Y19" s="26">
        <f>LEN($U$47)- LEN(SUBSTITUTE($U$47,$Q19,""))</f>
        <v>3</v>
      </c>
      <c r="Z19" s="26">
        <f>LEN($U48)- LEN(SUBSTITUTE($U48,$Q19,""))</f>
        <v>1</v>
      </c>
    </row>
    <row r="20" spans="2:26" x14ac:dyDescent="0.25">
      <c r="B20" s="23" t="s">
        <v>48</v>
      </c>
      <c r="C20">
        <f>IF(D20="-","-",IF(LOWER(D$7)=$B20,"-",SUM(R20:$T20)))</f>
        <v>0</v>
      </c>
      <c r="D20">
        <f>IF(E20="-","-",IF(LOWER(E$7)=$B20,"-",SUM(S20:$T20)))</f>
        <v>0</v>
      </c>
      <c r="E20">
        <f>IF(F20="-","-",IF(LOWER(F$7)=$B20,"-",SUM(T20:$T20)))</f>
        <v>0</v>
      </c>
      <c r="F20">
        <f>IF(G20="-","-",IF(LOWER(G$7)=$B20,"-",SUM(U20:$Z20)))</f>
        <v>0</v>
      </c>
      <c r="G20">
        <f>IF(H20="-","-",IF(LOWER(H$7)=$B20,"-",SUM(V20:$Z20)))</f>
        <v>0</v>
      </c>
      <c r="H20">
        <f>IF(I20="-","-",IF(LOWER(I$7)=$B20,"-",SUM(W20:$Z20)))</f>
        <v>0</v>
      </c>
      <c r="I20">
        <f>IF(J20="-","-",IF(LOWER(J$7)=$B20,"-",SUM(X20:$Z20)))</f>
        <v>0</v>
      </c>
      <c r="J20">
        <f>IF(K20="-","-",IF(LOWER(K$7)=$B20,"-",SUM(Y20:$Z20)))</f>
        <v>0</v>
      </c>
      <c r="K20">
        <f>IF(L20="-","-",IF(LOWER(L$7)=$B20,"-",SUM(Z20:$Z20)))</f>
        <v>0</v>
      </c>
      <c r="O20" s="80" t="s">
        <v>155</v>
      </c>
      <c r="Q20" s="25" t="s">
        <v>48</v>
      </c>
      <c r="R20" s="26">
        <f>LEN($U$40)- LEN(SUBSTITUTE(U$40,$Q20,""))</f>
        <v>0</v>
      </c>
      <c r="S20" s="26">
        <f>LEN($U$41)- LEN(SUBSTITUTE($U$41,$Q20,""))</f>
        <v>0</v>
      </c>
      <c r="T20" s="26">
        <f>LEN($U$42)- LEN(SUBSTITUTE($U$42,$Q20,""))</f>
        <v>0</v>
      </c>
      <c r="U20" s="26">
        <f>LEN($U$43)- LEN(SUBSTITUTE($U$43,$Q20,""))</f>
        <v>0</v>
      </c>
      <c r="V20" s="26">
        <f>LEN($U$44)- LEN(SUBSTITUTE($U$44,$Q20,""))</f>
        <v>0</v>
      </c>
      <c r="W20" s="26">
        <f>LEN($U$45)- LEN(SUBSTITUTE($U$45,$Q20,""))</f>
        <v>0</v>
      </c>
      <c r="X20" s="26">
        <f>LEN($U$46)- LEN(SUBSTITUTE($U$46,$Q20,""))</f>
        <v>0</v>
      </c>
      <c r="Y20" s="26">
        <f>LEN($U$47)- LEN(SUBSTITUTE($U$47,$Q20,""))</f>
        <v>0</v>
      </c>
      <c r="Z20" s="26">
        <f>LEN($U48)- LEN(SUBSTITUTE($U48,$Q20,""))</f>
        <v>0</v>
      </c>
    </row>
    <row r="21" spans="2:26" x14ac:dyDescent="0.25">
      <c r="B21" s="23" t="s">
        <v>49</v>
      </c>
      <c r="C21">
        <f>IF(D21="-","-",IF(LOWER(D$7)=$B21,"-",SUM(R21:$T21)))</f>
        <v>0</v>
      </c>
      <c r="D21">
        <f>IF(E21="-","-",IF(LOWER(E$7)=$B21,"-",SUM(S21:$T21)))</f>
        <v>0</v>
      </c>
      <c r="E21">
        <f>IF(F21="-","-",IF(LOWER(F$7)=$B21,"-",SUM(T21:$T21)))</f>
        <v>0</v>
      </c>
      <c r="F21">
        <f>IF(G21="-","-",IF(LOWER(G$7)=$B21,"-",SUM(U21:$Z21)))</f>
        <v>0</v>
      </c>
      <c r="G21">
        <f>IF(H21="-","-",IF(LOWER(H$7)=$B21,"-",SUM(V21:$Z21)))</f>
        <v>0</v>
      </c>
      <c r="H21">
        <f>IF(I21="-","-",IF(LOWER(I$7)=$B21,"-",SUM(W21:$Z21)))</f>
        <v>0</v>
      </c>
      <c r="I21">
        <f>IF(J21="-","-",IF(LOWER(J$7)=$B21,"-",SUM(X21:$Z21)))</f>
        <v>0</v>
      </c>
      <c r="J21">
        <f>IF(K21="-","-",IF(LOWER(K$7)=$B21,"-",SUM(Y21:$Z21)))</f>
        <v>0</v>
      </c>
      <c r="K21">
        <f>IF(L21="-","-",IF(LOWER(L$7)=$B21,"-",SUM(Z21:$Z21)))</f>
        <v>0</v>
      </c>
      <c r="O21" s="80" t="s">
        <v>155</v>
      </c>
      <c r="Q21" s="25" t="s">
        <v>49</v>
      </c>
      <c r="R21" s="26">
        <f>LEN($U$40)- LEN(SUBSTITUTE(U$40,$Q21,""))</f>
        <v>0</v>
      </c>
      <c r="S21" s="26">
        <f>LEN($U$41)- LEN(SUBSTITUTE($U$41,$Q21,""))</f>
        <v>0</v>
      </c>
      <c r="T21" s="26">
        <f>LEN($U$42)- LEN(SUBSTITUTE($U$42,$Q21,""))</f>
        <v>0</v>
      </c>
      <c r="U21" s="26">
        <f>LEN($U$43)- LEN(SUBSTITUTE($U$43,$Q21,""))</f>
        <v>0</v>
      </c>
      <c r="V21" s="26">
        <f>LEN($U$44)- LEN(SUBSTITUTE($U$44,$Q21,""))</f>
        <v>0</v>
      </c>
      <c r="W21" s="26">
        <f>LEN($U$45)- LEN(SUBSTITUTE($U$45,$Q21,""))</f>
        <v>0</v>
      </c>
      <c r="X21" s="26">
        <f>LEN($U$46)- LEN(SUBSTITUTE($U$46,$Q21,""))</f>
        <v>0</v>
      </c>
      <c r="Y21" s="26">
        <f>LEN($U$47)- LEN(SUBSTITUTE($U$47,$Q21,""))</f>
        <v>0</v>
      </c>
      <c r="Z21" s="26">
        <f>LEN($U48)- LEN(SUBSTITUTE($U48,$Q21,""))</f>
        <v>0</v>
      </c>
    </row>
    <row r="22" spans="2:26" x14ac:dyDescent="0.25">
      <c r="B22" s="23" t="s">
        <v>50</v>
      </c>
      <c r="C22">
        <f>IF(D22="-","-",IF(LOWER(D$7)=$B22,"-",SUM(R22:$T22)))</f>
        <v>0</v>
      </c>
      <c r="D22">
        <f>IF(E22="-","-",IF(LOWER(E$7)=$B22,"-",SUM(S22:$T22)))</f>
        <v>0</v>
      </c>
      <c r="E22">
        <f>IF(F22="-","-",IF(LOWER(F$7)=$B22,"-",SUM(T22:$T22)))</f>
        <v>0</v>
      </c>
      <c r="F22">
        <f>IF(G22="-","-",IF(LOWER(G$7)=$B22,"-",SUM(U22:$Z22)))</f>
        <v>0</v>
      </c>
      <c r="G22">
        <f>IF(H22="-","-",IF(LOWER(H$7)=$B22,"-",SUM(V22:$Z22)))</f>
        <v>0</v>
      </c>
      <c r="H22">
        <f>IF(I22="-","-",IF(LOWER(I$7)=$B22,"-",SUM(W22:$Z22)))</f>
        <v>0</v>
      </c>
      <c r="I22">
        <f>IF(J22="-","-",IF(LOWER(J$7)=$B22,"-",SUM(X22:$Z22)))</f>
        <v>0</v>
      </c>
      <c r="J22">
        <f>IF(K22="-","-",IF(LOWER(K$7)=$B22,"-",SUM(Y22:$Z22)))</f>
        <v>0</v>
      </c>
      <c r="K22">
        <f>IF(L22="-","-",IF(LOWER(L$7)=$B22,"-",SUM(Z22:$Z22)))</f>
        <v>0</v>
      </c>
      <c r="O22" s="80" t="s">
        <v>155</v>
      </c>
      <c r="Q22" s="25" t="s">
        <v>50</v>
      </c>
      <c r="R22" s="26">
        <f>LEN($U$40)- LEN(SUBSTITUTE(U$40,$Q22,""))</f>
        <v>0</v>
      </c>
      <c r="S22" s="26">
        <f>LEN($U$41)- LEN(SUBSTITUTE($U$41,$Q22,""))</f>
        <v>0</v>
      </c>
      <c r="T22" s="26">
        <f>LEN($U$42)- LEN(SUBSTITUTE($U$42,$Q22,""))</f>
        <v>0</v>
      </c>
      <c r="U22" s="26">
        <f>LEN($U$43)- LEN(SUBSTITUTE($U$43,$Q22,""))</f>
        <v>0</v>
      </c>
      <c r="V22" s="26">
        <f>LEN($U$44)- LEN(SUBSTITUTE($U$44,$Q22,""))</f>
        <v>0</v>
      </c>
      <c r="W22" s="26">
        <f>LEN($U$45)- LEN(SUBSTITUTE($U$45,$Q22,""))</f>
        <v>0</v>
      </c>
      <c r="X22" s="26">
        <f>LEN($U$46)- LEN(SUBSTITUTE($U$46,$Q22,""))</f>
        <v>0</v>
      </c>
      <c r="Y22" s="26">
        <f>LEN($U$47)- LEN(SUBSTITUTE($U$47,$Q22,""))</f>
        <v>0</v>
      </c>
      <c r="Z22" s="26">
        <f>LEN($U48)- LEN(SUBSTITUTE($U48,$Q22,""))</f>
        <v>0</v>
      </c>
    </row>
    <row r="23" spans="2:26" x14ac:dyDescent="0.25">
      <c r="B23" s="23" t="s">
        <v>51</v>
      </c>
      <c r="C23">
        <f>IF(D23="-","-",IF(LOWER(D$7)=$B23,"-",SUM(R23:$T23)))</f>
        <v>0</v>
      </c>
      <c r="D23">
        <f>IF(E23="-","-",IF(LOWER(E$7)=$B23,"-",SUM(S23:$T23)))</f>
        <v>0</v>
      </c>
      <c r="E23">
        <f>IF(F23="-","-",IF(LOWER(F$7)=$B23,"-",SUM(T23:$T23)))</f>
        <v>0</v>
      </c>
      <c r="F23">
        <f>IF(G23="-","-",IF(LOWER(G$7)=$B23,"-",SUM(U23:$Z23)))</f>
        <v>0</v>
      </c>
      <c r="G23">
        <f>IF(H23="-","-",IF(LOWER(H$7)=$B23,"-",SUM(V23:$Z23)))</f>
        <v>0</v>
      </c>
      <c r="H23">
        <f>IF(I23="-","-",IF(LOWER(I$7)=$B23,"-",SUM(W23:$Z23)))</f>
        <v>0</v>
      </c>
      <c r="I23">
        <f>IF(J23="-","-",IF(LOWER(J$7)=$B23,"-",SUM(X23:$Z23)))</f>
        <v>0</v>
      </c>
      <c r="J23">
        <f>IF(K23="-","-",IF(LOWER(K$7)=$B23,"-",SUM(Y23:$Z23)))</f>
        <v>0</v>
      </c>
      <c r="K23">
        <f>IF(L23="-","-",IF(LOWER(L$7)=$B23,"-",SUM(Z23:$Z23)))</f>
        <v>0</v>
      </c>
      <c r="O23" s="80" t="s">
        <v>155</v>
      </c>
      <c r="Q23" s="25" t="s">
        <v>51</v>
      </c>
      <c r="R23" s="26">
        <f>LEN($U$40)- LEN(SUBSTITUTE(U$40,$Q23,""))</f>
        <v>0</v>
      </c>
      <c r="S23" s="26">
        <f>LEN($U$41)- LEN(SUBSTITUTE($U$41,$Q23,""))</f>
        <v>0</v>
      </c>
      <c r="T23" s="26">
        <f>LEN($U$42)- LEN(SUBSTITUTE($U$42,$Q23,""))</f>
        <v>0</v>
      </c>
      <c r="U23" s="26">
        <f>LEN($U$43)- LEN(SUBSTITUTE($U$43,$Q23,""))</f>
        <v>0</v>
      </c>
      <c r="V23" s="26">
        <f>LEN($U$44)- LEN(SUBSTITUTE($U$44,$Q23,""))</f>
        <v>0</v>
      </c>
      <c r="W23" s="26">
        <f>LEN($U$45)- LEN(SUBSTITUTE($U$45,$Q23,""))</f>
        <v>0</v>
      </c>
      <c r="X23" s="26">
        <f>LEN($U$46)- LEN(SUBSTITUTE($U$46,$Q23,""))</f>
        <v>0</v>
      </c>
      <c r="Y23" s="26">
        <f>LEN($U$47)- LEN(SUBSTITUTE($U$47,$Q23,""))</f>
        <v>0</v>
      </c>
      <c r="Z23" s="26">
        <f>LEN($U48)- LEN(SUBSTITUTE($U48,$Q23,""))</f>
        <v>0</v>
      </c>
    </row>
    <row r="24" spans="2:26" x14ac:dyDescent="0.25">
      <c r="B24" s="23" t="s">
        <v>52</v>
      </c>
      <c r="C24">
        <f>IF(D24="-","-",IF(LOWER(D$7)=$B24,"-",SUM(R24:$T24)))</f>
        <v>1</v>
      </c>
      <c r="D24">
        <f>IF(E24="-","-",IF(LOWER(E$7)=$B24,"-",SUM(S24:$T24)))</f>
        <v>0</v>
      </c>
      <c r="E24">
        <f>IF(F24="-","-",IF(LOWER(F$7)=$B24,"-",SUM(T24:$T24)))</f>
        <v>0</v>
      </c>
      <c r="F24">
        <f>IF(G24="-","-",IF(LOWER(G$7)=$B24,"-",SUM(U24:$Z24)))</f>
        <v>8</v>
      </c>
      <c r="G24">
        <f>IF(H24="-","-",IF(LOWER(H$7)=$B24,"-",SUM(V24:$Z24)))</f>
        <v>7</v>
      </c>
      <c r="H24">
        <f>IF(I24="-","-",IF(LOWER(I$7)=$B24,"-",SUM(W24:$Z24)))</f>
        <v>6</v>
      </c>
      <c r="I24">
        <f>IF(J24="-","-",IF(LOWER(J$7)=$B24,"-",SUM(X24:$Z24)))</f>
        <v>6</v>
      </c>
      <c r="J24">
        <f>IF(K24="-","-",IF(LOWER(K$7)=$B24,"-",SUM(Y24:$Z24)))</f>
        <v>4</v>
      </c>
      <c r="K24">
        <f>IF(L24="-","-",IF(LOWER(L$7)=$B24,"-",SUM(Z24:$Z24)))</f>
        <v>2</v>
      </c>
      <c r="O24" s="80" t="s">
        <v>155</v>
      </c>
      <c r="Q24" s="25" t="s">
        <v>52</v>
      </c>
      <c r="R24" s="26">
        <f>LEN($U$40)- LEN(SUBSTITUTE(U$40,$Q24,""))</f>
        <v>1</v>
      </c>
      <c r="S24" s="26">
        <f>LEN($U$41)- LEN(SUBSTITUTE($U$41,$Q24,""))</f>
        <v>0</v>
      </c>
      <c r="T24" s="26">
        <f>LEN($U$42)- LEN(SUBSTITUTE($U$42,$Q24,""))</f>
        <v>0</v>
      </c>
      <c r="U24" s="26">
        <f>LEN($U$43)- LEN(SUBSTITUTE($U$43,$Q24,""))</f>
        <v>1</v>
      </c>
      <c r="V24" s="26">
        <f>LEN($U$44)- LEN(SUBSTITUTE($U$44,$Q24,""))</f>
        <v>1</v>
      </c>
      <c r="W24" s="26">
        <f>LEN($U$45)- LEN(SUBSTITUTE($U$45,$Q24,""))</f>
        <v>0</v>
      </c>
      <c r="X24" s="26">
        <f>LEN($U$46)- LEN(SUBSTITUTE($U$46,$Q24,""))</f>
        <v>2</v>
      </c>
      <c r="Y24" s="26">
        <f>LEN($U$47)- LEN(SUBSTITUTE($U$47,$Q24,""))</f>
        <v>2</v>
      </c>
      <c r="Z24" s="26">
        <f>LEN($U48)- LEN(SUBSTITUTE($U48,$Q24,""))</f>
        <v>2</v>
      </c>
    </row>
    <row r="25" spans="2:26" x14ac:dyDescent="0.25">
      <c r="B25" s="23" t="s">
        <v>53</v>
      </c>
      <c r="C25">
        <f>IF(D25="-","-",IF(LOWER(D$7)=$B25,"-",SUM(R25:$T25)))</f>
        <v>0</v>
      </c>
      <c r="D25">
        <f>IF(E25="-","-",IF(LOWER(E$7)=$B25,"-",SUM(S25:$T25)))</f>
        <v>0</v>
      </c>
      <c r="E25">
        <f>IF(F25="-","-",IF(LOWER(F$7)=$B25,"-",SUM(T25:$T25)))</f>
        <v>0</v>
      </c>
      <c r="F25">
        <f>IF(G25="-","-",IF(LOWER(G$7)=$B25,"-",SUM(U25:$Z25)))</f>
        <v>0</v>
      </c>
      <c r="G25">
        <f>IF(H25="-","-",IF(LOWER(H$7)=$B25,"-",SUM(V25:$Z25)))</f>
        <v>0</v>
      </c>
      <c r="H25">
        <f>IF(I25="-","-",IF(LOWER(I$7)=$B25,"-",SUM(W25:$Z25)))</f>
        <v>0</v>
      </c>
      <c r="I25">
        <f>IF(J25="-","-",IF(LOWER(J$7)=$B25,"-",SUM(X25:$Z25)))</f>
        <v>0</v>
      </c>
      <c r="J25">
        <f>IF(K25="-","-",IF(LOWER(K$7)=$B25,"-",SUM(Y25:$Z25)))</f>
        <v>0</v>
      </c>
      <c r="K25">
        <f>IF(L25="-","-",IF(LOWER(L$7)=$B25,"-",SUM(Z25:$Z25)))</f>
        <v>0</v>
      </c>
      <c r="O25" s="80" t="s">
        <v>155</v>
      </c>
      <c r="Q25" s="25" t="s">
        <v>53</v>
      </c>
      <c r="R25" s="26">
        <f>LEN($U$40)- LEN(SUBSTITUTE(U$40,$Q25,""))</f>
        <v>0</v>
      </c>
      <c r="S25" s="26">
        <f>LEN($U$41)- LEN(SUBSTITUTE($U$41,$Q25,""))</f>
        <v>0</v>
      </c>
      <c r="T25" s="26">
        <f>LEN($U$42)- LEN(SUBSTITUTE($U$42,$Q25,""))</f>
        <v>0</v>
      </c>
      <c r="U25" s="26">
        <f>LEN($U$43)- LEN(SUBSTITUTE($U$43,$Q25,""))</f>
        <v>0</v>
      </c>
      <c r="V25" s="26">
        <f>LEN($U$44)- LEN(SUBSTITUTE($U$44,$Q25,""))</f>
        <v>0</v>
      </c>
      <c r="W25" s="26">
        <f>LEN($U$45)- LEN(SUBSTITUTE($U$45,$Q25,""))</f>
        <v>0</v>
      </c>
      <c r="X25" s="26">
        <f>LEN($U$46)- LEN(SUBSTITUTE($U$46,$Q25,""))</f>
        <v>0</v>
      </c>
      <c r="Y25" s="26">
        <f>LEN($U$47)- LEN(SUBSTITUTE($U$47,$Q25,""))</f>
        <v>0</v>
      </c>
      <c r="Z25" s="26">
        <f>LEN($U48)- LEN(SUBSTITUTE($U48,$Q25,""))</f>
        <v>0</v>
      </c>
    </row>
    <row r="26" spans="2:26" x14ac:dyDescent="0.25">
      <c r="B26" s="23" t="s">
        <v>54</v>
      </c>
      <c r="C26" t="str">
        <f>IF(D26="-","-",IF(LOWER(D$7)=$B26,"-",SUM(R26:$T26)))</f>
        <v>-</v>
      </c>
      <c r="D26" t="str">
        <f>IF(E26="-","-",IF(LOWER(E$7)=$B26,"-",SUM(S26:$T26)))</f>
        <v>-</v>
      </c>
      <c r="E26" t="str">
        <f>IF(F26="-","-",IF(LOWER(F$7)=$B26,"-",SUM(T26:$T26)))</f>
        <v>-</v>
      </c>
      <c r="F26" t="s">
        <v>76</v>
      </c>
      <c r="G26">
        <f>IF(H26="-","-",IF(LOWER(H$7)=$B26,"-",SUM(V26:$Z26)))</f>
        <v>17</v>
      </c>
      <c r="H26">
        <f>IF(I26="-","-",IF(LOWER(I$7)=$B26,"-",SUM(W26:$Z26)))</f>
        <v>12</v>
      </c>
      <c r="I26">
        <f>IF(J26="-","-",IF(LOWER(J$7)=$B26,"-",SUM(X26:$Z26)))</f>
        <v>11</v>
      </c>
      <c r="J26">
        <f>IF(K26="-","-",IF(LOWER(K$7)=$B26,"-",SUM(Y26:$Z26)))</f>
        <v>7</v>
      </c>
      <c r="K26">
        <f>IF(L26="-","-",IF(LOWER(L$7)=$B26,"-",SUM(Z26:$Z26)))</f>
        <v>2</v>
      </c>
      <c r="O26" s="80" t="s">
        <v>155</v>
      </c>
      <c r="Q26" s="25" t="s">
        <v>54</v>
      </c>
      <c r="R26" s="26">
        <f>LEN($U$40)- LEN(SUBSTITUTE(U$40,$Q26,""))</f>
        <v>4</v>
      </c>
      <c r="S26" s="26">
        <f>LEN($U$41)- LEN(SUBSTITUTE($U$41,$Q26,""))</f>
        <v>3</v>
      </c>
      <c r="T26" s="26">
        <f>LEN($U$42)- LEN(SUBSTITUTE($U$42,$Q26,""))</f>
        <v>1</v>
      </c>
      <c r="U26" s="26">
        <f>LEN($U$43)- LEN(SUBSTITUTE($U$43,$Q26,""))</f>
        <v>10</v>
      </c>
      <c r="V26" s="26">
        <f>LEN($U$44)- LEN(SUBSTITUTE($U$44,$Q26,""))</f>
        <v>5</v>
      </c>
      <c r="W26" s="26">
        <f>LEN($U$45)- LEN(SUBSTITUTE($U$45,$Q26,""))</f>
        <v>1</v>
      </c>
      <c r="X26" s="26">
        <f>LEN($U$46)- LEN(SUBSTITUTE($U$46,$Q26,""))</f>
        <v>4</v>
      </c>
      <c r="Y26" s="26">
        <f>LEN($U$47)- LEN(SUBSTITUTE($U$47,$Q26,""))</f>
        <v>5</v>
      </c>
      <c r="Z26" s="26">
        <f>LEN($U48)- LEN(SUBSTITUTE($U48,$Q26,""))</f>
        <v>2</v>
      </c>
    </row>
    <row r="27" spans="2:26" x14ac:dyDescent="0.25">
      <c r="B27" s="23" t="s">
        <v>55</v>
      </c>
      <c r="C27" t="str">
        <f>IF(D27="-","-",IF(LOWER(D$7)=$B27,"-",SUM(R27:$T27)))</f>
        <v>-</v>
      </c>
      <c r="D27">
        <f>IF(E27="-","-",IF(LOWER(E$7)=$B27,"-",SUM(S27:$T27)))</f>
        <v>7</v>
      </c>
      <c r="E27">
        <f>IF(F27="-","-",IF(LOWER(F$7)=$B27,"-",SUM(T27:$T27)))</f>
        <v>3</v>
      </c>
      <c r="G27" t="str">
        <f>IF(H27="-","-",IF(LOWER(H$7)=$B27,"-",SUM(V27:$Z27)))</f>
        <v>-</v>
      </c>
      <c r="H27" t="str">
        <f>IF(I27="-","-",IF(LOWER(I$7)=$B27,"-",SUM(W27:$Z27)))</f>
        <v>-</v>
      </c>
      <c r="I27" t="str">
        <f>IF(J27="-","-",IF(LOWER(J$7)=$B27,"-",SUM(X27:$Z27)))</f>
        <v>-</v>
      </c>
      <c r="J27" t="str">
        <f>IF(K27="-","-",IF(LOWER(K$7)=$B27,"-",SUM(Y27:$Z27)))</f>
        <v>-</v>
      </c>
      <c r="K27" t="s">
        <v>76</v>
      </c>
      <c r="L27" t="s">
        <v>140</v>
      </c>
      <c r="O27" s="80" t="s">
        <v>155</v>
      </c>
      <c r="Q27" s="25" t="s">
        <v>55</v>
      </c>
      <c r="R27" s="26">
        <f>LEN($U$40)- LEN(SUBSTITUTE(U$40,$Q27,""))</f>
        <v>4</v>
      </c>
      <c r="S27" s="26">
        <f>LEN($U$41)- LEN(SUBSTITUTE($U$41,$Q27,""))</f>
        <v>4</v>
      </c>
      <c r="T27" s="26">
        <f>LEN($U$42)- LEN(SUBSTITUTE($U$42,$Q27,""))</f>
        <v>3</v>
      </c>
      <c r="U27" s="26">
        <f>LEN($U$43)- LEN(SUBSTITUTE($U$43,$Q27,""))</f>
        <v>2</v>
      </c>
      <c r="V27" s="26">
        <f>LEN($U$44)- LEN(SUBSTITUTE($U$44,$Q27,""))</f>
        <v>1</v>
      </c>
      <c r="W27" s="26">
        <f>LEN($U$45)- LEN(SUBSTITUTE($U$45,$Q27,""))</f>
        <v>3</v>
      </c>
      <c r="X27" s="26">
        <f>LEN($U$46)- LEN(SUBSTITUTE($U$46,$Q27,""))</f>
        <v>4</v>
      </c>
      <c r="Y27" s="26">
        <f>LEN($U$47)- LEN(SUBSTITUTE($U$47,$Q27,""))</f>
        <v>3</v>
      </c>
      <c r="Z27" s="26">
        <f>LEN($U48)- LEN(SUBSTITUTE($U48,$Q27,""))</f>
        <v>5</v>
      </c>
    </row>
    <row r="28" spans="2:26" x14ac:dyDescent="0.25">
      <c r="B28" s="23" t="s">
        <v>56</v>
      </c>
      <c r="C28" t="str">
        <f>IF(D28="-","-",IF(LOWER(D$7)=$B28,"-",SUM(R28:$T28)))</f>
        <v>-</v>
      </c>
      <c r="D28" t="str">
        <f>IF(E28="-","-",IF(LOWER(E$7)=$B28,"-",SUM(S28:$T28)))</f>
        <v>-</v>
      </c>
      <c r="E28" t="str">
        <f>IF(F28="-","-",IF(LOWER(F$7)=$B28,"-",SUM(T28:$T28)))</f>
        <v>-</v>
      </c>
      <c r="F28" t="s">
        <v>76</v>
      </c>
      <c r="G28" t="str">
        <f>IF(H28="-","-",IF(LOWER(H$7)=$B28,"-",SUM(V28:$Z28)))</f>
        <v>-</v>
      </c>
      <c r="H28" t="str">
        <f>IF(I28="-","-",IF(LOWER(I$7)=$B28,"-",SUM(W28:$Z28)))</f>
        <v>-</v>
      </c>
      <c r="I28" t="str">
        <f>IF(J28="-","-",IF(LOWER(J$7)=$B28,"-",SUM(X28:$Z28)))</f>
        <v>-</v>
      </c>
      <c r="J28">
        <f>IF(K28="-","-",IF(LOWER(K$7)=$B28,"-",SUM(Y28:$Z28)))</f>
        <v>11</v>
      </c>
      <c r="K28">
        <f>IF(L28="-","-",IF(LOWER(L$7)=$B28,"-",SUM(Z28:$Z28)))</f>
        <v>4</v>
      </c>
      <c r="O28" s="80" t="s">
        <v>155</v>
      </c>
      <c r="Q28" s="25" t="s">
        <v>56</v>
      </c>
      <c r="R28" s="26">
        <f>LEN($U$40)- LEN(SUBSTITUTE(U$40,$Q28,""))</f>
        <v>5</v>
      </c>
      <c r="S28" s="26">
        <f>LEN($U$41)- LEN(SUBSTITUTE($U$41,$Q28,""))</f>
        <v>4</v>
      </c>
      <c r="T28" s="26">
        <f>LEN($U$42)- LEN(SUBSTITUTE($U$42,$Q28,""))</f>
        <v>4</v>
      </c>
      <c r="U28" s="26">
        <f>LEN($U$43)- LEN(SUBSTITUTE($U$43,$Q28,""))</f>
        <v>2</v>
      </c>
      <c r="V28" s="26">
        <f>LEN($U$44)- LEN(SUBSTITUTE($U$44,$Q28,""))</f>
        <v>0</v>
      </c>
      <c r="W28" s="26">
        <f>LEN($U$45)- LEN(SUBSTITUTE($U$45,$Q28,""))</f>
        <v>4</v>
      </c>
      <c r="X28" s="26">
        <f>LEN($U$46)- LEN(SUBSTITUTE($U$46,$Q28,""))</f>
        <v>7</v>
      </c>
      <c r="Y28" s="26">
        <f>LEN($U$47)- LEN(SUBSTITUTE($U$47,$Q28,""))</f>
        <v>7</v>
      </c>
      <c r="Z28" s="26">
        <f>LEN($U48)- LEN(SUBSTITUTE($U48,$Q28,""))</f>
        <v>4</v>
      </c>
    </row>
    <row r="29" spans="2:26" x14ac:dyDescent="0.25">
      <c r="B29" s="23" t="s">
        <v>57</v>
      </c>
      <c r="C29">
        <f>IF(D29="-","-",IF(LOWER(D$7)=$B29,"-",SUM(R29:$T29)))</f>
        <v>1</v>
      </c>
      <c r="D29">
        <f>IF(E29="-","-",IF(LOWER(E$7)=$B29,"-",SUM(S29:$T29)))</f>
        <v>0</v>
      </c>
      <c r="E29">
        <f>IF(F29="-","-",IF(LOWER(F$7)=$B29,"-",SUM(T29:$T29)))</f>
        <v>0</v>
      </c>
      <c r="F29">
        <f>IF(G29="-","-",IF(LOWER(G$7)=$B29,"-",SUM(U29:$Z29)))</f>
        <v>3</v>
      </c>
      <c r="G29">
        <f>IF(H29="-","-",IF(LOWER(H$7)=$B29,"-",SUM(V29:$Z29)))</f>
        <v>2</v>
      </c>
      <c r="H29">
        <f>IF(I29="-","-",IF(LOWER(I$7)=$B29,"-",SUM(W29:$Z29)))</f>
        <v>2</v>
      </c>
      <c r="I29">
        <f>IF(J29="-","-",IF(LOWER(J$7)=$B29,"-",SUM(X29:$Z29)))</f>
        <v>2</v>
      </c>
      <c r="J29">
        <f>IF(K29="-","-",IF(LOWER(K$7)=$B29,"-",SUM(Y29:$Z29)))</f>
        <v>2</v>
      </c>
      <c r="K29">
        <f>IF(L29="-","-",IF(LOWER(L$7)=$B29,"-",SUM(Z29:$Z29)))</f>
        <v>2</v>
      </c>
      <c r="O29" s="80" t="s">
        <v>155</v>
      </c>
      <c r="Q29" s="25" t="s">
        <v>57</v>
      </c>
      <c r="R29" s="26">
        <f>LEN($U$40)- LEN(SUBSTITUTE(U$40,$Q29,""))</f>
        <v>1</v>
      </c>
      <c r="S29" s="26">
        <f>LEN($U$41)- LEN(SUBSTITUTE($U$41,$Q29,""))</f>
        <v>0</v>
      </c>
      <c r="T29" s="26">
        <f>LEN($U$42)- LEN(SUBSTITUTE($U$42,$Q29,""))</f>
        <v>0</v>
      </c>
      <c r="U29" s="26">
        <f>LEN($U$43)- LEN(SUBSTITUTE($U$43,$Q29,""))</f>
        <v>1</v>
      </c>
      <c r="V29" s="26">
        <f>LEN($U$44)- LEN(SUBSTITUTE($U$44,$Q29,""))</f>
        <v>0</v>
      </c>
      <c r="W29" s="26">
        <f>LEN($U$45)- LEN(SUBSTITUTE($U$45,$Q29,""))</f>
        <v>0</v>
      </c>
      <c r="X29" s="26">
        <f>LEN($U$46)- LEN(SUBSTITUTE($U$46,$Q29,""))</f>
        <v>0</v>
      </c>
      <c r="Y29" s="26">
        <f>LEN($U$47)- LEN(SUBSTITUTE($U$47,$Q29,""))</f>
        <v>0</v>
      </c>
      <c r="Z29" s="26">
        <f>LEN($U48)- LEN(SUBSTITUTE($U48,$Q29,""))</f>
        <v>2</v>
      </c>
    </row>
    <row r="30" spans="2:26" x14ac:dyDescent="0.25">
      <c r="B30" s="23" t="s">
        <v>58</v>
      </c>
      <c r="C30">
        <f>IF(D30="-","-",IF(LOWER(D$7)=$B30,"-",SUM(R30:$T30)))</f>
        <v>0</v>
      </c>
      <c r="D30">
        <f>IF(E30="-","-",IF(LOWER(E$7)=$B30,"-",SUM(S30:$T30)))</f>
        <v>0</v>
      </c>
      <c r="E30">
        <f>IF(F30="-","-",IF(LOWER(F$7)=$B30,"-",SUM(T30:$T30)))</f>
        <v>0</v>
      </c>
      <c r="F30">
        <f>IF(G30="-","-",IF(LOWER(G$7)=$B30,"-",SUM(U30:$Z30)))</f>
        <v>2</v>
      </c>
      <c r="G30">
        <f>IF(H30="-","-",IF(LOWER(H$7)=$B30,"-",SUM(V30:$Z30)))</f>
        <v>2</v>
      </c>
      <c r="H30">
        <f>IF(I30="-","-",IF(LOWER(I$7)=$B30,"-",SUM(W30:$Z30)))</f>
        <v>2</v>
      </c>
      <c r="I30">
        <f>IF(J30="-","-",IF(LOWER(J$7)=$B30,"-",SUM(X30:$Z30)))</f>
        <v>2</v>
      </c>
      <c r="J30">
        <f>IF(K30="-","-",IF(LOWER(K$7)=$B30,"-",SUM(Y30:$Z30)))</f>
        <v>1</v>
      </c>
      <c r="K30">
        <f>IF(L30="-","-",IF(LOWER(L$7)=$B30,"-",SUM(Z30:$Z30)))</f>
        <v>1</v>
      </c>
      <c r="O30" s="80" t="s">
        <v>155</v>
      </c>
      <c r="Q30" s="25" t="s">
        <v>58</v>
      </c>
      <c r="R30" s="26">
        <f>LEN($U$40)- LEN(SUBSTITUTE(U$40,$Q30,""))</f>
        <v>0</v>
      </c>
      <c r="S30" s="26">
        <f>LEN($U$41)- LEN(SUBSTITUTE($U$41,$Q30,""))</f>
        <v>0</v>
      </c>
      <c r="T30" s="26">
        <f>LEN($U$42)- LEN(SUBSTITUTE($U$42,$Q30,""))</f>
        <v>0</v>
      </c>
      <c r="U30" s="26">
        <f>LEN($U$43)- LEN(SUBSTITUTE($U$43,$Q30,""))</f>
        <v>0</v>
      </c>
      <c r="V30" s="26">
        <f>LEN($U$44)- LEN(SUBSTITUTE($U$44,$Q30,""))</f>
        <v>0</v>
      </c>
      <c r="W30" s="26">
        <f>LEN($U$45)- LEN(SUBSTITUTE($U$45,$Q30,""))</f>
        <v>0</v>
      </c>
      <c r="X30" s="26">
        <f>LEN($U$46)- LEN(SUBSTITUTE($U$46,$Q30,""))</f>
        <v>1</v>
      </c>
      <c r="Y30" s="26">
        <f>LEN($U$47)- LEN(SUBSTITUTE($U$47,$Q30,""))</f>
        <v>0</v>
      </c>
      <c r="Z30" s="26">
        <f>LEN($U48)- LEN(SUBSTITUTE($U48,$Q30,""))</f>
        <v>1</v>
      </c>
    </row>
    <row r="31" spans="2:26" x14ac:dyDescent="0.25">
      <c r="B31" s="23" t="s">
        <v>59</v>
      </c>
      <c r="C31">
        <f>IF(D31="-","-",IF(LOWER(D$7)=$B31,"-",SUM(R31:$T31)))</f>
        <v>4</v>
      </c>
      <c r="D31">
        <f>IF(E31="-","-",IF(LOWER(E$7)=$B31,"-",SUM(S31:$T31)))</f>
        <v>2</v>
      </c>
      <c r="E31">
        <f>IF(F31="-","-",IF(LOWER(F$7)=$B31,"-",SUM(T31:$T31)))</f>
        <v>1</v>
      </c>
      <c r="F31">
        <f>IF(G31="-","-",IF(LOWER(G$7)=$B31,"-",SUM(U31:$Z31)))</f>
        <v>5</v>
      </c>
      <c r="G31">
        <f>IF(H31="-","-",IF(LOWER(H$7)=$B31,"-",SUM(V31:$Z31)))</f>
        <v>3</v>
      </c>
      <c r="H31">
        <f>IF(I31="-","-",IF(LOWER(I$7)=$B31,"-",SUM(W31:$Z31)))</f>
        <v>1</v>
      </c>
      <c r="I31">
        <f>IF(J31="-","-",IF(LOWER(J$7)=$B31,"-",SUM(X31:$Z31)))</f>
        <v>1</v>
      </c>
      <c r="J31">
        <f>IF(K31="-","-",IF(LOWER(K$7)=$B31,"-",SUM(Y31:$Z31)))</f>
        <v>1</v>
      </c>
      <c r="K31">
        <f>IF(L31="-","-",IF(LOWER(L$7)=$B31,"-",SUM(Z31:$Z31)))</f>
        <v>0</v>
      </c>
      <c r="O31" s="80" t="s">
        <v>155</v>
      </c>
      <c r="Q31" s="25" t="s">
        <v>59</v>
      </c>
      <c r="R31" s="26">
        <f>LEN($U$40)- LEN(SUBSTITUTE(U$40,$Q31,""))</f>
        <v>2</v>
      </c>
      <c r="S31" s="26">
        <f>LEN($U$41)- LEN(SUBSTITUTE($U$41,$Q31,""))</f>
        <v>1</v>
      </c>
      <c r="T31" s="26">
        <f>LEN($U$42)- LEN(SUBSTITUTE($U$42,$Q31,""))</f>
        <v>1</v>
      </c>
      <c r="U31" s="26">
        <f>LEN($U$43)- LEN(SUBSTITUTE($U$43,$Q31,""))</f>
        <v>2</v>
      </c>
      <c r="V31" s="26">
        <f>LEN($U$44)- LEN(SUBSTITUTE($U$44,$Q31,""))</f>
        <v>2</v>
      </c>
      <c r="W31" s="26">
        <f>LEN($U$45)- LEN(SUBSTITUTE($U$45,$Q31,""))</f>
        <v>0</v>
      </c>
      <c r="X31" s="26">
        <f>LEN($U$46)- LEN(SUBSTITUTE($U$46,$Q31,""))</f>
        <v>0</v>
      </c>
      <c r="Y31" s="26">
        <f>LEN($U$47)- LEN(SUBSTITUTE($U$47,$Q31,""))</f>
        <v>1</v>
      </c>
      <c r="Z31" s="26">
        <f>LEN($U48)- LEN(SUBSTITUTE($U48,$Q31,""))</f>
        <v>0</v>
      </c>
    </row>
    <row r="32" spans="2:26" x14ac:dyDescent="0.25">
      <c r="B32" s="23" t="s">
        <v>60</v>
      </c>
      <c r="C32">
        <f>IF(D32="-","-",IF(LOWER(D$7)=$B32,"-",SUM(R32:$T32)))</f>
        <v>0</v>
      </c>
      <c r="D32">
        <f>IF(E32="-","-",IF(LOWER(E$7)=$B32,"-",SUM(S32:$T32)))</f>
        <v>0</v>
      </c>
      <c r="E32">
        <f>IF(F32="-","-",IF(LOWER(F$7)=$B32,"-",SUM(T32:$T32)))</f>
        <v>0</v>
      </c>
      <c r="F32">
        <f>IF(G32="-","-",IF(LOWER(G$7)=$B32,"-",SUM(U32:$Z32)))</f>
        <v>2</v>
      </c>
      <c r="G32">
        <f>IF(H32="-","-",IF(LOWER(H$7)=$B32,"-",SUM(V32:$Z32)))</f>
        <v>2</v>
      </c>
      <c r="H32">
        <f>IF(I32="-","-",IF(LOWER(I$7)=$B32,"-",SUM(W32:$Z32)))</f>
        <v>2</v>
      </c>
      <c r="I32">
        <f>IF(J32="-","-",IF(LOWER(J$7)=$B32,"-",SUM(X32:$Z32)))</f>
        <v>2</v>
      </c>
      <c r="J32">
        <f>IF(K32="-","-",IF(LOWER(K$7)=$B32,"-",SUM(Y32:$Z32)))</f>
        <v>2</v>
      </c>
      <c r="K32">
        <f>IF(L32="-","-",IF(LOWER(L$7)=$B32,"-",SUM(Z32:$Z32)))</f>
        <v>0</v>
      </c>
      <c r="O32" s="80" t="s">
        <v>155</v>
      </c>
      <c r="Q32" s="25" t="s">
        <v>60</v>
      </c>
      <c r="R32" s="26">
        <f>LEN($U$40)- LEN(SUBSTITUTE(U$40,$Q32,""))</f>
        <v>0</v>
      </c>
      <c r="S32" s="26">
        <f>LEN($U$41)- LEN(SUBSTITUTE($U$41,$Q32,""))</f>
        <v>0</v>
      </c>
      <c r="T32" s="26">
        <f>LEN($U$42)- LEN(SUBSTITUTE($U$42,$Q32,""))</f>
        <v>0</v>
      </c>
      <c r="U32" s="26">
        <f>LEN($U$43)- LEN(SUBSTITUTE($U$43,$Q32,""))</f>
        <v>0</v>
      </c>
      <c r="V32" s="26">
        <f>LEN($U$44)- LEN(SUBSTITUTE($U$44,$Q32,""))</f>
        <v>0</v>
      </c>
      <c r="W32" s="26">
        <f>LEN($U$45)- LEN(SUBSTITUTE($U$45,$Q32,""))</f>
        <v>0</v>
      </c>
      <c r="X32" s="26">
        <f>LEN($U$46)- LEN(SUBSTITUTE($U$46,$Q32,""))</f>
        <v>0</v>
      </c>
      <c r="Y32" s="26">
        <f>LEN($U$47)- LEN(SUBSTITUTE($U$47,$Q32,""))</f>
        <v>2</v>
      </c>
      <c r="Z32" s="26">
        <f>LEN($U48)- LEN(SUBSTITUTE($U48,$Q32,""))</f>
        <v>0</v>
      </c>
    </row>
    <row r="33" spans="2:30" x14ac:dyDescent="0.25">
      <c r="B33" s="23" t="s">
        <v>61</v>
      </c>
      <c r="C33">
        <f>IF(D33="-","-",IF(LOWER(D$7)=$B33,"-",SUM(R33:$T33)))</f>
        <v>0</v>
      </c>
      <c r="D33">
        <f>IF(E33="-","-",IF(LOWER(E$7)=$B33,"-",SUM(S33:$T33)))</f>
        <v>0</v>
      </c>
      <c r="E33">
        <f>IF(F33="-","-",IF(LOWER(F$7)=$B33,"-",SUM(T33:$T33)))</f>
        <v>0</v>
      </c>
      <c r="F33">
        <f>IF(G33="-","-",IF(LOWER(G$7)=$B33,"-",SUM(U33:$Z33)))</f>
        <v>3</v>
      </c>
      <c r="G33">
        <f>IF(H33="-","-",IF(LOWER(H$7)=$B33,"-",SUM(V33:$Z33)))</f>
        <v>3</v>
      </c>
      <c r="H33">
        <f>IF(I33="-","-",IF(LOWER(I$7)=$B33,"-",SUM(W33:$Z33)))</f>
        <v>3</v>
      </c>
      <c r="I33">
        <f>IF(J33="-","-",IF(LOWER(J$7)=$B33,"-",SUM(X33:$Z33)))</f>
        <v>3</v>
      </c>
      <c r="J33">
        <f>IF(K33="-","-",IF(LOWER(K$7)=$B33,"-",SUM(Y33:$Z33)))</f>
        <v>1</v>
      </c>
      <c r="K33">
        <f>IF(L33="-","-",IF(LOWER(L$7)=$B33,"-",SUM(Z33:$Z33)))</f>
        <v>0</v>
      </c>
      <c r="O33" s="80" t="s">
        <v>155</v>
      </c>
      <c r="Q33" s="25" t="s">
        <v>61</v>
      </c>
      <c r="R33" s="26">
        <f>LEN($U$40)- LEN(SUBSTITUTE(U$40,$Q33,""))</f>
        <v>0</v>
      </c>
      <c r="S33" s="26">
        <f>LEN($U$41)- LEN(SUBSTITUTE($U$41,$Q33,""))</f>
        <v>0</v>
      </c>
      <c r="T33" s="26">
        <f>LEN($U$42)- LEN(SUBSTITUTE($U$42,$Q33,""))</f>
        <v>0</v>
      </c>
      <c r="U33" s="26">
        <f>LEN($U$43)- LEN(SUBSTITUTE($U$43,$Q33,""))</f>
        <v>0</v>
      </c>
      <c r="V33" s="26">
        <f>LEN($U$44)- LEN(SUBSTITUTE($U$44,$Q33,""))</f>
        <v>0</v>
      </c>
      <c r="W33" s="26">
        <f>LEN($U$45)- LEN(SUBSTITUTE($U$45,$Q33,""))</f>
        <v>0</v>
      </c>
      <c r="X33" s="26">
        <f>LEN($U$46)- LEN(SUBSTITUTE($U$46,$Q33,""))</f>
        <v>2</v>
      </c>
      <c r="Y33" s="26">
        <f>LEN($U$47)- LEN(SUBSTITUTE($U$47,$Q33,""))</f>
        <v>1</v>
      </c>
      <c r="Z33" s="26">
        <f>LEN($U48)- LEN(SUBSTITUTE($U48,$Q33,""))</f>
        <v>0</v>
      </c>
    </row>
    <row r="34" spans="2:30" x14ac:dyDescent="0.25">
      <c r="B34" s="23" t="s">
        <v>62</v>
      </c>
      <c r="C34">
        <f>IF(D34="-","-",IF(LOWER(D$7)=$B34,"-",SUM(R34:$T34)))</f>
        <v>0</v>
      </c>
      <c r="D34">
        <f>IF(E34="-","-",IF(LOWER(E$7)=$B34,"-",SUM(S34:$T34)))</f>
        <v>0</v>
      </c>
      <c r="E34">
        <f>IF(F34="-","-",IF(LOWER(F$7)=$B34,"-",SUM(T34:$T34)))</f>
        <v>0</v>
      </c>
      <c r="F34">
        <f>IF(G34="-","-",IF(LOWER(G$7)=$B34,"-",SUM(U34:$Z34)))</f>
        <v>0</v>
      </c>
      <c r="G34">
        <f>IF(H34="-","-",IF(LOWER(H$7)=$B34,"-",SUM(V34:$Z34)))</f>
        <v>0</v>
      </c>
      <c r="H34">
        <f>IF(I34="-","-",IF(LOWER(I$7)=$B34,"-",SUM(W34:$Z34)))</f>
        <v>0</v>
      </c>
      <c r="I34">
        <f>IF(J34="-","-",IF(LOWER(J$7)=$B34,"-",SUM(X34:$Z34)))</f>
        <v>0</v>
      </c>
      <c r="J34">
        <f>IF(K34="-","-",IF(LOWER(K$7)=$B34,"-",SUM(Y34:$Z34)))</f>
        <v>0</v>
      </c>
      <c r="K34">
        <f>IF(L34="-","-",IF(LOWER(L$7)=$B34,"-",SUM(Z34:$Z34)))</f>
        <v>0</v>
      </c>
      <c r="O34" s="80" t="s">
        <v>155</v>
      </c>
      <c r="Q34" s="25" t="s">
        <v>62</v>
      </c>
      <c r="R34" s="26">
        <f>LEN($U$40)- LEN(SUBSTITUTE(U$40,$Q34,""))</f>
        <v>0</v>
      </c>
      <c r="S34" s="26">
        <f>LEN($U$41)- LEN(SUBSTITUTE($U$41,$Q34,""))</f>
        <v>0</v>
      </c>
      <c r="T34" s="26">
        <f>LEN($U$42)- LEN(SUBSTITUTE($U$42,$Q34,""))</f>
        <v>0</v>
      </c>
      <c r="U34" s="26">
        <f>LEN($U$43)- LEN(SUBSTITUTE($U$43,$Q34,""))</f>
        <v>0</v>
      </c>
      <c r="V34" s="26">
        <f>LEN($U$44)- LEN(SUBSTITUTE($U$44,$Q34,""))</f>
        <v>0</v>
      </c>
      <c r="W34" s="26">
        <f>LEN($U$45)- LEN(SUBSTITUTE($U$45,$Q34,""))</f>
        <v>0</v>
      </c>
      <c r="X34" s="26">
        <f>LEN($U$46)- LEN(SUBSTITUTE($U$46,$Q34,""))</f>
        <v>0</v>
      </c>
      <c r="Y34" s="26">
        <f>LEN($U$47)- LEN(SUBSTITUTE($U$47,$Q34,""))</f>
        <v>0</v>
      </c>
      <c r="Z34" s="26">
        <f>LEN($U48)- LEN(SUBSTITUTE($U48,$Q34,""))</f>
        <v>0</v>
      </c>
    </row>
    <row r="35" spans="2:30" x14ac:dyDescent="0.25">
      <c r="B35" s="24"/>
      <c r="C35" s="22" t="s">
        <v>28</v>
      </c>
      <c r="D35" s="22" t="s">
        <v>29</v>
      </c>
      <c r="E35" s="22" t="s">
        <v>30</v>
      </c>
      <c r="F35" s="22" t="s">
        <v>31</v>
      </c>
      <c r="G35" s="22" t="s">
        <v>32</v>
      </c>
      <c r="H35" s="22" t="s">
        <v>33</v>
      </c>
      <c r="I35" s="22" t="s">
        <v>34</v>
      </c>
      <c r="J35" s="22" t="s">
        <v>35</v>
      </c>
      <c r="K35" s="22" t="s">
        <v>36</v>
      </c>
      <c r="Q35" s="27"/>
      <c r="R35" s="28" t="s">
        <v>28</v>
      </c>
      <c r="S35" s="28" t="s">
        <v>29</v>
      </c>
      <c r="T35" s="28" t="s">
        <v>30</v>
      </c>
      <c r="U35" s="28" t="s">
        <v>31</v>
      </c>
      <c r="V35" s="28" t="s">
        <v>32</v>
      </c>
      <c r="W35" s="28" t="s">
        <v>33</v>
      </c>
      <c r="X35" s="28" t="s">
        <v>34</v>
      </c>
      <c r="Y35" s="28" t="s">
        <v>35</v>
      </c>
      <c r="Z35" s="28" t="s">
        <v>36</v>
      </c>
    </row>
    <row r="37" spans="2:30" ht="18.75" x14ac:dyDescent="0.3">
      <c r="T37" s="83" t="s">
        <v>154</v>
      </c>
      <c r="U37" s="83" t="s">
        <v>154</v>
      </c>
      <c r="V37" s="83" t="s">
        <v>154</v>
      </c>
      <c r="W37" s="83" t="s">
        <v>154</v>
      </c>
      <c r="X37" s="83" t="s">
        <v>154</v>
      </c>
      <c r="Y37" s="83" t="s">
        <v>154</v>
      </c>
      <c r="Z37" s="83" t="s">
        <v>154</v>
      </c>
      <c r="AA37" s="83" t="s">
        <v>154</v>
      </c>
    </row>
    <row r="39" spans="2:30" ht="18.75" x14ac:dyDescent="0.3">
      <c r="C39" s="100" t="s">
        <v>158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R39" s="66" t="s">
        <v>157</v>
      </c>
      <c r="U39" s="42" t="s">
        <v>75</v>
      </c>
      <c r="V39" s="42"/>
      <c r="W39" s="42"/>
      <c r="X39" s="42"/>
      <c r="Y39" s="42"/>
      <c r="Z39" s="42"/>
      <c r="AA39" s="77" t="s">
        <v>77</v>
      </c>
    </row>
    <row r="40" spans="2:30" x14ac:dyDescent="0.25">
      <c r="C40" s="101" t="s">
        <v>105</v>
      </c>
      <c r="D40" s="101" t="s">
        <v>105</v>
      </c>
      <c r="E40" s="101" t="s">
        <v>105</v>
      </c>
      <c r="F40" s="101" t="s">
        <v>105</v>
      </c>
      <c r="G40" s="101" t="s">
        <v>105</v>
      </c>
      <c r="H40" s="101" t="s">
        <v>105</v>
      </c>
      <c r="I40" s="101" t="s">
        <v>105</v>
      </c>
      <c r="J40" s="101" t="s">
        <v>105</v>
      </c>
      <c r="K40" s="101" t="s">
        <v>105</v>
      </c>
      <c r="L40" s="101" t="s">
        <v>105</v>
      </c>
      <c r="M40" s="101" t="s">
        <v>105</v>
      </c>
      <c r="N40" s="101" t="s">
        <v>105</v>
      </c>
      <c r="O40" s="101" t="s">
        <v>105</v>
      </c>
      <c r="P40" s="101" t="s">
        <v>105</v>
      </c>
      <c r="R40" s="66" t="s">
        <v>157</v>
      </c>
      <c r="T40" t="s">
        <v>6</v>
      </c>
      <c r="U40" s="21" t="str">
        <f>LOWER(AB54)</f>
        <v>thstpstruthtwrkrsrws:</v>
      </c>
      <c r="V40" s="21"/>
      <c r="W40" s="21"/>
      <c r="X40" s="21"/>
      <c r="Y40" s="21"/>
      <c r="Z40" s="21"/>
      <c r="AA40" s="15" t="str">
        <f>RIGHT(AB54,1)</f>
        <v>:</v>
      </c>
      <c r="AB40" s="2"/>
    </row>
    <row r="41" spans="2:30" ht="18.75" x14ac:dyDescent="0.3">
      <c r="C41" s="78" t="s">
        <v>93</v>
      </c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R41" s="66" t="s">
        <v>157</v>
      </c>
      <c r="T41" t="s">
        <v>8</v>
      </c>
      <c r="U41" s="21" t="str">
        <f>LOWER(AB55)</f>
        <v>wtrsctisrbrdcsttds.</v>
      </c>
      <c r="V41" s="21"/>
      <c r="W41" s="21"/>
      <c r="X41" s="21"/>
      <c r="Y41" s="21"/>
      <c r="Z41" s="21"/>
      <c r="AA41" s="15" t="str">
        <f>RIGHT(AB55,1)</f>
        <v>.</v>
      </c>
      <c r="AB41" s="2"/>
      <c r="AC41" s="15"/>
      <c r="AD41" s="15"/>
    </row>
    <row r="42" spans="2:30" x14ac:dyDescent="0.25">
      <c r="C42" s="43" t="s">
        <v>16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R42" s="66" t="s">
        <v>157</v>
      </c>
      <c r="T42" t="s">
        <v>9</v>
      </c>
      <c r="U42" s="21" t="str">
        <f>LOWER(AB56)</f>
        <v>chdcctswtrsctisitbck.</v>
      </c>
      <c r="V42" s="21"/>
      <c r="W42" s="21"/>
      <c r="X42" s="21"/>
      <c r="Y42" s="21"/>
      <c r="Z42" s="21"/>
      <c r="AA42" s="15" t="str">
        <f>RIGHT(AB56,1)</f>
        <v>.</v>
      </c>
      <c r="AB42" s="2"/>
      <c r="AC42" s="15"/>
      <c r="AD42" s="15"/>
    </row>
    <row r="43" spans="2:30" x14ac:dyDescent="0.25">
      <c r="C43" s="43" t="s">
        <v>68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R43" s="66" t="s">
        <v>157</v>
      </c>
      <c r="T43" t="s">
        <v>10</v>
      </c>
      <c r="U43" s="21" t="str">
        <f>LOWER(AB57)</f>
        <v>chdwrksrididirricutprr-r-wrkrritsbck.</v>
      </c>
      <c r="V43" s="21"/>
      <c r="W43" s="21"/>
      <c r="X43" s="21"/>
      <c r="Y43" s="21"/>
      <c r="Z43" s="21"/>
      <c r="AA43" s="15" t="str">
        <f>RIGHT(AB57,1)</f>
        <v>.</v>
      </c>
      <c r="AB43" s="2"/>
      <c r="AC43" s="15"/>
      <c r="AD43" s="15"/>
    </row>
    <row r="44" spans="2:30" x14ac:dyDescent="0.25">
      <c r="C44" s="43" t="s">
        <v>69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R44" s="66" t="s">
        <v>157</v>
      </c>
      <c r="T44" t="s">
        <v>11</v>
      </c>
      <c r="U44" s="21" t="str">
        <f>LOWER(AB58)</f>
        <v>whdridsprr-r-wrk,</v>
      </c>
      <c r="V44" s="21"/>
      <c r="W44" s="21"/>
      <c r="X44" s="21"/>
      <c r="Y44" s="21"/>
      <c r="Z44" s="21"/>
      <c r="AA44" s="15" t="str">
        <f>RIGHT(AB58,1)</f>
        <v>,</v>
      </c>
      <c r="AB44" s="2"/>
      <c r="AC44" s="15"/>
      <c r="AD44" s="15"/>
    </row>
    <row r="45" spans="2:30" x14ac:dyDescent="0.25">
      <c r="C45" s="43" t="s">
        <v>89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R45" s="66" t="s">
        <v>157</v>
      </c>
      <c r="T45" t="s">
        <v>12</v>
      </c>
      <c r="U45" s="21" t="str">
        <f>LOWER(AB59)</f>
        <v>itbrdcststhbcktds.</v>
      </c>
      <c r="V45" s="21"/>
      <c r="W45" s="21"/>
      <c r="X45" s="21"/>
      <c r="Y45" s="21"/>
      <c r="Z45" s="21"/>
      <c r="AA45" s="15" t="str">
        <f>RIGHT(AB59,1)</f>
        <v>.</v>
      </c>
      <c r="AB45" s="2"/>
      <c r="AC45" s="15"/>
      <c r="AD45" s="15"/>
    </row>
    <row r="46" spans="2:30" x14ac:dyDescent="0.25">
      <c r="C46" s="43" t="s">
        <v>107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R46" s="66" t="s">
        <v>157</v>
      </c>
      <c r="T46" t="s">
        <v>13</v>
      </c>
      <c r="U46" s="21" t="str">
        <f>LOWER(AB60)</f>
        <v>dsccptthbckyirtrsctisiitrviddtrdyspt.</v>
      </c>
      <c r="V46" s="21"/>
      <c r="W46" s="21"/>
      <c r="X46" s="21"/>
      <c r="Y46" s="21"/>
      <c r="Z46" s="21"/>
      <c r="AA46" s="15" t="str">
        <f>RIGHT(AB60,1)</f>
        <v>.</v>
      </c>
      <c r="AB46" s="2"/>
      <c r="AC46" s="15"/>
      <c r="AD46" s="15"/>
    </row>
    <row r="47" spans="2:30" x14ac:dyDescent="0.25">
      <c r="C47" s="43" t="s">
        <v>72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R47" s="66" t="s">
        <v>157</v>
      </c>
      <c r="T47" t="s">
        <v>14</v>
      </c>
      <c r="U47" s="21" t="str">
        <f>LOWER(AB61)</f>
        <v>dsxprssthirccptcrthbckbywrkicrtithxtbckithchi,</v>
      </c>
      <c r="V47" s="21"/>
      <c r="W47" s="21"/>
      <c r="X47" s="21"/>
      <c r="Y47" s="21"/>
      <c r="Z47" s="21"/>
      <c r="AA47" s="15" t="str">
        <f>RIGHT(AB61,1)</f>
        <v>,</v>
      </c>
      <c r="AB47" s="2"/>
      <c r="AC47" s="15"/>
      <c r="AD47" s="15"/>
    </row>
    <row r="48" spans="2:30" x14ac:dyDescent="0.25">
      <c r="C48" s="103" t="s">
        <v>108</v>
      </c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R48" s="66" t="s">
        <v>157</v>
      </c>
      <c r="T48" t="s">
        <v>15</v>
      </c>
      <c r="U48" s="21" t="str">
        <f>LOWER(AB62)</f>
        <v>usithhshrthccptdbcksthprviushsh.</v>
      </c>
      <c r="V48" s="21"/>
      <c r="W48" s="21"/>
      <c r="X48" s="21"/>
      <c r="Y48" s="21"/>
      <c r="Z48" s="21"/>
      <c r="AA48" s="15" t="str">
        <f>RIGHT(AB62,1)</f>
        <v>.</v>
      </c>
      <c r="AB48" s="2"/>
      <c r="AC48" s="15"/>
      <c r="AD48" s="15"/>
    </row>
    <row r="49" spans="2:30" x14ac:dyDescent="0.25"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R49" s="66" t="s">
        <v>157</v>
      </c>
      <c r="U49" s="18"/>
      <c r="V49" s="18"/>
      <c r="W49" s="18"/>
      <c r="X49" s="18"/>
      <c r="Y49" s="18"/>
      <c r="Z49" s="18"/>
      <c r="AA49" s="15"/>
      <c r="AB49" s="2"/>
      <c r="AC49" s="15"/>
      <c r="AD49" s="15"/>
    </row>
    <row r="50" spans="2:30" ht="18.75" x14ac:dyDescent="0.3">
      <c r="C50" s="102" t="s">
        <v>105</v>
      </c>
      <c r="D50" s="102" t="s">
        <v>105</v>
      </c>
      <c r="E50" s="102" t="s">
        <v>105</v>
      </c>
      <c r="F50" s="102" t="s">
        <v>105</v>
      </c>
      <c r="G50" s="102" t="s">
        <v>105</v>
      </c>
      <c r="H50" s="102" t="s">
        <v>105</v>
      </c>
      <c r="I50" s="102" t="s">
        <v>105</v>
      </c>
      <c r="J50" s="102" t="s">
        <v>105</v>
      </c>
      <c r="K50" s="102" t="s">
        <v>105</v>
      </c>
      <c r="L50" s="102" t="s">
        <v>105</v>
      </c>
      <c r="M50" s="102" t="s">
        <v>105</v>
      </c>
      <c r="N50" s="102" t="s">
        <v>105</v>
      </c>
      <c r="O50" s="102" t="s">
        <v>105</v>
      </c>
      <c r="P50" s="102" t="s">
        <v>105</v>
      </c>
      <c r="R50" s="66" t="s">
        <v>157</v>
      </c>
      <c r="T50" s="82" t="s">
        <v>154</v>
      </c>
      <c r="U50" s="82" t="s">
        <v>154</v>
      </c>
      <c r="V50" s="82" t="s">
        <v>154</v>
      </c>
      <c r="W50" s="82" t="s">
        <v>154</v>
      </c>
      <c r="X50" s="82" t="s">
        <v>154</v>
      </c>
      <c r="Y50" s="82" t="s">
        <v>154</v>
      </c>
      <c r="Z50" s="82" t="s">
        <v>154</v>
      </c>
      <c r="AA50" s="82" t="s">
        <v>154</v>
      </c>
      <c r="AC50" s="15"/>
      <c r="AD50" s="15"/>
    </row>
    <row r="51" spans="2:30" x14ac:dyDescent="0.25"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2:30" ht="19.5" thickBot="1" x14ac:dyDescent="0.35">
      <c r="C52" s="42" t="s">
        <v>115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T52" s="84" t="s">
        <v>156</v>
      </c>
      <c r="U52" s="84"/>
      <c r="V52" s="84"/>
      <c r="W52" s="84"/>
      <c r="X52" s="84"/>
      <c r="Y52" s="84"/>
      <c r="Z52" s="84"/>
      <c r="AA52" s="84"/>
      <c r="AB52" s="84"/>
      <c r="AC52" s="15"/>
      <c r="AD52" s="15"/>
    </row>
    <row r="53" spans="2:30" x14ac:dyDescent="0.25">
      <c r="B53" t="s">
        <v>110</v>
      </c>
      <c r="C53" s="21" t="s">
        <v>109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T53" s="85" t="s">
        <v>111</v>
      </c>
      <c r="U53" s="86" t="s">
        <v>22</v>
      </c>
      <c r="V53" s="86" t="s">
        <v>7</v>
      </c>
      <c r="W53" s="87" t="s">
        <v>55</v>
      </c>
      <c r="X53" s="86" t="s">
        <v>23</v>
      </c>
      <c r="Y53" s="86" t="s">
        <v>24</v>
      </c>
      <c r="Z53" s="86" t="s">
        <v>25</v>
      </c>
      <c r="AA53" s="88" t="s">
        <v>26</v>
      </c>
      <c r="AB53" s="89" t="s">
        <v>63</v>
      </c>
      <c r="AC53" s="15"/>
      <c r="AD53" s="15"/>
    </row>
    <row r="54" spans="2:30" ht="15.75" x14ac:dyDescent="0.25">
      <c r="B54" s="44" t="s">
        <v>6</v>
      </c>
      <c r="C54" s="43" t="s">
        <v>16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R54" s="81" t="s">
        <v>153</v>
      </c>
      <c r="T54" s="90" t="str">
        <f>LOWER(_xlfn.REGEXREPLACE(_xlfn.TEXTAFTER(C54,")",,,,C54), " ", ""))</f>
        <v>thestepstorunthenetworkareasfollows:</v>
      </c>
      <c r="U54" s="91" t="str">
        <f>_xlfn.REGEXREPLACE(T54, "e", "")</f>
        <v>thstpstorunthntworkarasfollows:</v>
      </c>
      <c r="V54" s="91" t="str">
        <f t="shared" ref="V54:V62" si="0">_xlfn.REGEXREPLACE(U54, "a", "")</f>
        <v>thstpstorunthntworkrsfollows:</v>
      </c>
      <c r="W54" s="92" t="str">
        <f>_xlfn.REGEXREPLACE(V54, "", "")</f>
        <v>thstpstorunthntworkrsfollows:</v>
      </c>
      <c r="X54" s="91" t="str">
        <f>_xlfn.REGEXREPLACE(W54, "l", "")</f>
        <v>thstpstorunthntworkrsfoows:</v>
      </c>
      <c r="Y54" s="91" t="str">
        <f>_xlfn.REGEXREPLACE(X54, "o", "")</f>
        <v>thstpstrunthntwrkrsfws:</v>
      </c>
      <c r="Z54" s="91" t="str">
        <f>_xlfn.REGEXREPLACE(Y54, "n", "")</f>
        <v>thstpstruthtwrkrsfws:</v>
      </c>
      <c r="AA54" s="91" t="str">
        <f>_xlfn.REGEXREPLACE(Z54, "g", "")</f>
        <v>thstpstruthtwrkrsfws:</v>
      </c>
      <c r="AB54" s="93" t="str">
        <f>_xlfn.REGEXREPLACE(AA54, "f", "r")</f>
        <v>thstpstruthtwrkrsrws:</v>
      </c>
    </row>
    <row r="55" spans="2:30" ht="15.75" x14ac:dyDescent="0.25">
      <c r="B55" s="44" t="s">
        <v>8</v>
      </c>
      <c r="C55" s="43" t="s">
        <v>68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R55" s="81" t="s">
        <v>153</v>
      </c>
      <c r="T55" s="90" t="str">
        <f>LOWER(_xlfn.REGEXREPLACE(_xlfn.TEXTAFTER(C55,")",,,,C55), " ", ""))</f>
        <v>newtransactionsarebroadcasttoallnodes.</v>
      </c>
      <c r="U55" s="91" t="str">
        <f t="shared" ref="U55:U62" si="1">_xlfn.REGEXREPLACE(T55, "e", "")</f>
        <v>nwtransactionsarbroadcasttoallnods.</v>
      </c>
      <c r="V55" s="91" t="str">
        <f t="shared" si="0"/>
        <v>nwtrnsctionsrbrodcsttollnods.</v>
      </c>
      <c r="W55" s="92" t="str">
        <f t="shared" ref="W55" si="2">_xlfn.REGEXREPLACE(V55, "", "")</f>
        <v>nwtrnsctionsrbrodcsttollnods.</v>
      </c>
      <c r="X55" s="91" t="str">
        <f t="shared" ref="X55:X62" si="3">_xlfn.REGEXREPLACE(W55, "l", "")</f>
        <v>nwtrnsctionsrbrodcsttonods.</v>
      </c>
      <c r="Y55" s="91" t="str">
        <f t="shared" ref="Y55:Y62" si="4">_xlfn.REGEXREPLACE(X55, "o", "")</f>
        <v>nwtrnsctinsrbrdcsttnds.</v>
      </c>
      <c r="Z55" s="91" t="str">
        <f t="shared" ref="Z55:Z62" si="5">_xlfn.REGEXREPLACE(Y55, "n", "")</f>
        <v>wtrsctisrbrdcsttds.</v>
      </c>
      <c r="AA55" s="91" t="str">
        <f t="shared" ref="AA55:AA62" si="6">_xlfn.REGEXREPLACE(Z55, "g", "")</f>
        <v>wtrsctisrbrdcsttds.</v>
      </c>
      <c r="AB55" s="93" t="str">
        <f>_xlfn.REGEXREPLACE(AA55, "f", "r")</f>
        <v>wtrsctisrbrdcsttds.</v>
      </c>
    </row>
    <row r="56" spans="2:30" ht="15.75" x14ac:dyDescent="0.25">
      <c r="B56" s="44" t="s">
        <v>9</v>
      </c>
      <c r="C56" s="43" t="s">
        <v>69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R56" s="81" t="s">
        <v>153</v>
      </c>
      <c r="T56" s="90" t="str">
        <f>LOWER(_xlfn.REGEXREPLACE(_xlfn.TEXTAFTER(C56,")",,,,C56), " ", ""))</f>
        <v>eachnodecollectsnewtransactionsintoablock.</v>
      </c>
      <c r="U56" s="91" t="str">
        <f t="shared" si="1"/>
        <v>achnodcollctsnwtransactionsintoablock.</v>
      </c>
      <c r="V56" s="91" t="str">
        <f t="shared" si="0"/>
        <v>chnodcollctsnwtrnsctionsintoblock.</v>
      </c>
      <c r="W56" s="92" t="str">
        <f t="shared" ref="W56" si="7">_xlfn.REGEXREPLACE(V56, "", "")</f>
        <v>chnodcollctsnwtrnsctionsintoblock.</v>
      </c>
      <c r="X56" s="91" t="str">
        <f t="shared" si="3"/>
        <v>chnodcoctsnwtrnsctionsintobock.</v>
      </c>
      <c r="Y56" s="91" t="str">
        <f t="shared" si="4"/>
        <v>chndcctsnwtrnsctinsintbck.</v>
      </c>
      <c r="Z56" s="91" t="str">
        <f t="shared" si="5"/>
        <v>chdcctswtrsctisitbck.</v>
      </c>
      <c r="AA56" s="91" t="str">
        <f t="shared" si="6"/>
        <v>chdcctswtrsctisitbck.</v>
      </c>
      <c r="AB56" s="93" t="str">
        <f>_xlfn.REGEXREPLACE(AA56, "f", "r")</f>
        <v>chdcctswtrsctisitbck.</v>
      </c>
    </row>
    <row r="57" spans="2:30" ht="15.75" x14ac:dyDescent="0.25">
      <c r="B57" s="44" t="s">
        <v>10</v>
      </c>
      <c r="C57" s="43" t="s">
        <v>89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R57" s="81" t="s">
        <v>153</v>
      </c>
      <c r="T57" s="90" t="str">
        <f>LOWER(_xlfn.REGEXREPLACE(_xlfn.TEXTAFTER(C57,")",,,,C57), " ", ""))</f>
        <v>eachnodeworksonfindingadifficultproof-of-workforitsblock.</v>
      </c>
      <c r="U57" s="91" t="str">
        <f t="shared" si="1"/>
        <v>achnodworksonfindingadifficultproof-of-workforitsblock.</v>
      </c>
      <c r="V57" s="91" t="str">
        <f t="shared" si="0"/>
        <v>chnodworksonfindingdifficultproof-of-workforitsblock.</v>
      </c>
      <c r="W57" s="92" t="str">
        <f t="shared" ref="W57" si="8">_xlfn.REGEXREPLACE(V57, "", "")</f>
        <v>chnodworksonfindingdifficultproof-of-workforitsblock.</v>
      </c>
      <c r="X57" s="91" t="str">
        <f t="shared" si="3"/>
        <v>chnodworksonfindingdifficutproof-of-workforitsbock.</v>
      </c>
      <c r="Y57" s="91" t="str">
        <f t="shared" si="4"/>
        <v>chndwrksnfindingdifficutprf-f-wrkfritsbck.</v>
      </c>
      <c r="Z57" s="91" t="str">
        <f t="shared" si="5"/>
        <v>chdwrksfidigdifficutprf-f-wrkfritsbck.</v>
      </c>
      <c r="AA57" s="91" t="str">
        <f t="shared" si="6"/>
        <v>chdwrksfididifficutprf-f-wrkfritsbck.</v>
      </c>
      <c r="AB57" s="93" t="str">
        <f>_xlfn.REGEXREPLACE(AA57, "f", "r")</f>
        <v>chdwrksrididirricutprr-r-wrkrritsbck.</v>
      </c>
    </row>
    <row r="58" spans="2:30" ht="15.75" x14ac:dyDescent="0.25">
      <c r="B58" s="44" t="s">
        <v>11</v>
      </c>
      <c r="C58" s="43" t="s">
        <v>90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R58" s="81" t="s">
        <v>153</v>
      </c>
      <c r="T58" s="90" t="str">
        <f>LOWER(_xlfn.REGEXREPLACE(_xlfn.TEXTAFTER(C58,")",,,,C58), " ", ""))</f>
        <v>whenanodefindsaproof-of-work,</v>
      </c>
      <c r="U58" s="91" t="str">
        <f t="shared" si="1"/>
        <v>whnanodfindsaproof-of-work,</v>
      </c>
      <c r="V58" s="91" t="str">
        <f t="shared" si="0"/>
        <v>whnnodfindsproof-of-work,</v>
      </c>
      <c r="W58" s="92" t="str">
        <f t="shared" ref="W58" si="9">_xlfn.REGEXREPLACE(V58, "", "")</f>
        <v>whnnodfindsproof-of-work,</v>
      </c>
      <c r="X58" s="91" t="str">
        <f t="shared" si="3"/>
        <v>whnnodfindsproof-of-work,</v>
      </c>
      <c r="Y58" s="91" t="str">
        <f t="shared" si="4"/>
        <v>whnndfindsprf-f-wrk,</v>
      </c>
      <c r="Z58" s="91" t="str">
        <f t="shared" si="5"/>
        <v>whdfidsprf-f-wrk,</v>
      </c>
      <c r="AA58" s="91" t="str">
        <f t="shared" si="6"/>
        <v>whdfidsprf-f-wrk,</v>
      </c>
      <c r="AB58" s="93" t="str">
        <f>_xlfn.REGEXREPLACE(AA58, "f", "r")</f>
        <v>whdridsprr-r-wrk,</v>
      </c>
    </row>
    <row r="59" spans="2:30" ht="15.75" x14ac:dyDescent="0.25">
      <c r="B59" s="44" t="s">
        <v>12</v>
      </c>
      <c r="C59" s="43" t="s">
        <v>78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R59" s="81" t="s">
        <v>153</v>
      </c>
      <c r="T59" s="90" t="str">
        <f>LOWER(_xlfn.REGEXREPLACE(_xlfn.TEXTAFTER(C59,")",,,,C59), " ", ""))</f>
        <v>itbroadcaststheblocktoallnodes.</v>
      </c>
      <c r="U59" s="91" t="str">
        <f t="shared" si="1"/>
        <v>itbroadcaststhblocktoallnods.</v>
      </c>
      <c r="V59" s="91" t="str">
        <f t="shared" si="0"/>
        <v>itbrodcststhblocktollnods.</v>
      </c>
      <c r="W59" s="92" t="str">
        <f t="shared" ref="W59" si="10">_xlfn.REGEXREPLACE(V59, "", "")</f>
        <v>itbrodcststhblocktollnods.</v>
      </c>
      <c r="X59" s="91" t="str">
        <f t="shared" si="3"/>
        <v>itbrodcststhbocktonods.</v>
      </c>
      <c r="Y59" s="91" t="str">
        <f t="shared" si="4"/>
        <v>itbrdcststhbcktnds.</v>
      </c>
      <c r="Z59" s="91" t="str">
        <f t="shared" si="5"/>
        <v>itbrdcststhbcktds.</v>
      </c>
      <c r="AA59" s="91" t="str">
        <f t="shared" si="6"/>
        <v>itbrdcststhbcktds.</v>
      </c>
      <c r="AB59" s="93" t="str">
        <f>_xlfn.REGEXREPLACE(AA59, "f", "r")</f>
        <v>itbrdcststhbcktds.</v>
      </c>
    </row>
    <row r="60" spans="2:30" ht="15.75" x14ac:dyDescent="0.25">
      <c r="B60" s="44" t="s">
        <v>13</v>
      </c>
      <c r="C60" s="43" t="s">
        <v>72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R60" s="81" t="s">
        <v>153</v>
      </c>
      <c r="T60" s="90" t="str">
        <f>LOWER(_xlfn.REGEXREPLACE(_xlfn.TEXTAFTER(C60,")",,,,C60), " ", ""))</f>
        <v>nodesaccepttheblockonlyifalltransactionsinitarevalidandnotalreadyspent.</v>
      </c>
      <c r="U60" s="91" t="str">
        <f t="shared" si="1"/>
        <v>nodsaccptthblockonlyifalltransactionsinitarvalidandnotalradyspnt.</v>
      </c>
      <c r="V60" s="91" t="str">
        <f t="shared" si="0"/>
        <v>nodsccptthblockonlyiflltrnsctionsinitrvlidndnotlrdyspnt.</v>
      </c>
      <c r="W60" s="92" t="str">
        <f t="shared" ref="W60" si="11">_xlfn.REGEXREPLACE(V60, "", "")</f>
        <v>nodsccptthblockonlyiflltrnsctionsinitrvlidndnotlrdyspnt.</v>
      </c>
      <c r="X60" s="91" t="str">
        <f t="shared" si="3"/>
        <v>nodsccptthbockonyiftrnsctionsinitrvidndnotrdyspnt.</v>
      </c>
      <c r="Y60" s="91" t="str">
        <f t="shared" si="4"/>
        <v>ndsccptthbcknyiftrnsctinsinitrvidndntrdyspnt.</v>
      </c>
      <c r="Z60" s="91" t="str">
        <f t="shared" si="5"/>
        <v>dsccptthbckyiftrsctisiitrviddtrdyspt.</v>
      </c>
      <c r="AA60" s="91" t="str">
        <f t="shared" si="6"/>
        <v>dsccptthbckyiftrsctisiitrviddtrdyspt.</v>
      </c>
      <c r="AB60" s="93" t="str">
        <f>_xlfn.REGEXREPLACE(AA60, "f", "r")</f>
        <v>dsccptthbckyirtrsctisiitrviddtrdyspt.</v>
      </c>
    </row>
    <row r="61" spans="2:30" ht="15.75" x14ac:dyDescent="0.25">
      <c r="B61" s="44" t="s">
        <v>14</v>
      </c>
      <c r="C61" s="43" t="s">
        <v>73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R61" s="81" t="s">
        <v>153</v>
      </c>
      <c r="T61" s="90" t="str">
        <f>LOWER(_xlfn.REGEXREPLACE(_xlfn.TEXTAFTER(C61,")",,,,C61), " ", ""))</f>
        <v>nodesexpresstheiracceptanceoftheblockbyworkingoncreatingthenextblockinthechain,</v>
      </c>
      <c r="U61" s="91" t="str">
        <f t="shared" si="1"/>
        <v>nodsxprssthiraccptancofthblockbyworkingoncratingthnxtblockinthchain,</v>
      </c>
      <c r="V61" s="91" t="str">
        <f t="shared" si="0"/>
        <v>nodsxprssthirccptncofthblockbyworkingoncrtingthnxtblockinthchin,</v>
      </c>
      <c r="W61" s="92" t="str">
        <f t="shared" ref="W61" si="12">_xlfn.REGEXREPLACE(V61, "", "")</f>
        <v>nodsxprssthirccptncofthblockbyworkingoncrtingthnxtblockinthchin,</v>
      </c>
      <c r="X61" s="91" t="str">
        <f t="shared" si="3"/>
        <v>nodsxprssthirccptncofthbockbyworkingoncrtingthnxtbockinthchin,</v>
      </c>
      <c r="Y61" s="91" t="str">
        <f t="shared" si="4"/>
        <v>ndsxprssthirccptncfthbckbywrkingncrtingthnxtbckinthchin,</v>
      </c>
      <c r="Z61" s="91" t="str">
        <f t="shared" si="5"/>
        <v>dsxprssthirccptcfthbckbywrkigcrtigthxtbckithchi,</v>
      </c>
      <c r="AA61" s="91" t="str">
        <f t="shared" si="6"/>
        <v>dsxprssthirccptcfthbckbywrkicrtithxtbckithchi,</v>
      </c>
      <c r="AB61" s="93" t="str">
        <f>_xlfn.REGEXREPLACE(AA61, "f", "r")</f>
        <v>dsxprssthirccptcrthbckbywrkicrtithxtbckithchi,</v>
      </c>
    </row>
    <row r="62" spans="2:30" ht="16.5" thickBot="1" x14ac:dyDescent="0.3">
      <c r="B62" s="44" t="s">
        <v>15</v>
      </c>
      <c r="C62" s="43" t="s">
        <v>79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R62" s="81" t="s">
        <v>153</v>
      </c>
      <c r="T62" s="94" t="str">
        <f>LOWER(_xlfn.REGEXREPLACE(_xlfn.TEXTAFTER(C62,")",,,,C62), " ", ""))</f>
        <v>usingthehashoftheacceptedblockastheprevioushash.</v>
      </c>
      <c r="U62" s="95" t="str">
        <f t="shared" si="1"/>
        <v>usingthhashofthaccptdblockasthprvioushash.</v>
      </c>
      <c r="V62" s="95" t="str">
        <f t="shared" si="0"/>
        <v>usingthhshofthccptdblocksthprvioushsh.</v>
      </c>
      <c r="W62" s="96" t="str">
        <f t="shared" ref="W62" si="13">_xlfn.REGEXREPLACE(V62, "", "")</f>
        <v>usingthhshofthccptdblocksthprvioushsh.</v>
      </c>
      <c r="X62" s="95" t="str">
        <f t="shared" si="3"/>
        <v>usingthhshofthccptdbocksthprvioushsh.</v>
      </c>
      <c r="Y62" s="95" t="str">
        <f t="shared" si="4"/>
        <v>usingthhshfthccptdbcksthprviushsh.</v>
      </c>
      <c r="Z62" s="95" t="str">
        <f t="shared" si="5"/>
        <v>usigthhshfthccptdbcksthprviushsh.</v>
      </c>
      <c r="AA62" s="95" t="str">
        <f t="shared" si="6"/>
        <v>usithhshfthccptdbcksthprviushsh.</v>
      </c>
      <c r="AB62" s="97" t="str">
        <f>_xlfn.REGEXREPLACE(AA62, "f", "r")</f>
        <v>usithhshrthccptdbcksthprviushsh.</v>
      </c>
    </row>
    <row r="63" spans="2:30" ht="15.75" x14ac:dyDescent="0.25">
      <c r="T63" s="98" t="s">
        <v>159</v>
      </c>
      <c r="U63">
        <v>1</v>
      </c>
      <c r="V63">
        <v>2</v>
      </c>
      <c r="W63">
        <v>3</v>
      </c>
      <c r="X63">
        <v>4</v>
      </c>
      <c r="Y63">
        <v>5</v>
      </c>
      <c r="Z63">
        <v>6</v>
      </c>
      <c r="AA63">
        <v>7</v>
      </c>
      <c r="AB63">
        <v>8</v>
      </c>
    </row>
  </sheetData>
  <mergeCells count="36">
    <mergeCell ref="T52:AB52"/>
    <mergeCell ref="C39:P39"/>
    <mergeCell ref="C42:P42"/>
    <mergeCell ref="C43:P43"/>
    <mergeCell ref="C44:P44"/>
    <mergeCell ref="C45:P45"/>
    <mergeCell ref="C46:P46"/>
    <mergeCell ref="C47:P47"/>
    <mergeCell ref="C48:P49"/>
    <mergeCell ref="L4:S4"/>
    <mergeCell ref="C52:P52"/>
    <mergeCell ref="C53:P53"/>
    <mergeCell ref="U40:Z40"/>
    <mergeCell ref="U41:Z41"/>
    <mergeCell ref="U42:Z42"/>
    <mergeCell ref="U43:Z43"/>
    <mergeCell ref="U44:Z44"/>
    <mergeCell ref="U45:Z45"/>
    <mergeCell ref="U46:Z46"/>
    <mergeCell ref="U47:Z47"/>
    <mergeCell ref="U48:Z48"/>
    <mergeCell ref="U39:Z39"/>
    <mergeCell ref="Q8:Z8"/>
    <mergeCell ref="J5:K5"/>
    <mergeCell ref="C8:E8"/>
    <mergeCell ref="G8:J8"/>
    <mergeCell ref="D5:E5"/>
    <mergeCell ref="C59:P59"/>
    <mergeCell ref="C60:P60"/>
    <mergeCell ref="C61:P61"/>
    <mergeCell ref="C62:P62"/>
    <mergeCell ref="C54:P54"/>
    <mergeCell ref="C55:P55"/>
    <mergeCell ref="C56:P56"/>
    <mergeCell ref="C57:P57"/>
    <mergeCell ref="C58:P58"/>
  </mergeCells>
  <phoneticPr fontId="5" type="noConversion"/>
  <conditionalFormatting sqref="M9:M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K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5:BT2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5:AO7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5:AT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8:AX38 AB38:AE3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4:AD64 AB3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4:BE16 AO62 BC61:BE64 AP61:AT62 AV14:AV16 AV61:AV64 AG63:AT64 AR14:AT16 AG61:AN6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9265-2DD5-44DF-B6E6-1D7D3BCEF296}">
  <dimension ref="B3:AJ32"/>
  <sheetViews>
    <sheetView workbookViewId="0">
      <selection activeCell="AI28" sqref="AI28"/>
    </sheetView>
  </sheetViews>
  <sheetFormatPr defaultColWidth="37.28515625" defaultRowHeight="15" x14ac:dyDescent="0.25"/>
  <cols>
    <col min="1" max="1" width="4.5703125" customWidth="1"/>
    <col min="2" max="2" width="16.28515625" customWidth="1"/>
    <col min="3" max="3" width="12.85546875" bestFit="1" customWidth="1"/>
    <col min="4" max="4" width="8.140625" bestFit="1" customWidth="1"/>
    <col min="5" max="35" width="4.5703125" customWidth="1"/>
    <col min="36" max="36" width="10.140625" customWidth="1"/>
    <col min="37" max="46" width="4.5703125" customWidth="1"/>
    <col min="47" max="47" width="5.140625" customWidth="1"/>
  </cols>
  <sheetData>
    <row r="3" spans="2:36" x14ac:dyDescent="0.25">
      <c r="B3" s="52" t="s">
        <v>80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</row>
    <row r="4" spans="2:36" x14ac:dyDescent="0.25">
      <c r="B4" s="52" t="s">
        <v>81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</row>
    <row r="5" spans="2:36" x14ac:dyDescent="0.25">
      <c r="B5" s="52" t="s">
        <v>82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</row>
    <row r="6" spans="2:36" x14ac:dyDescent="0.25">
      <c r="B6" s="52" t="s">
        <v>83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</row>
    <row r="7" spans="2:36" x14ac:dyDescent="0.25">
      <c r="B7" s="52" t="s">
        <v>84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</row>
    <row r="8" spans="2:36" x14ac:dyDescent="0.25">
      <c r="B8" s="52" t="s">
        <v>85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</row>
    <row r="9" spans="2:36" x14ac:dyDescent="0.25">
      <c r="B9" s="52" t="s">
        <v>86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</row>
    <row r="10" spans="2:36" x14ac:dyDescent="0.25">
      <c r="B10" s="52" t="s">
        <v>87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</row>
    <row r="13" spans="2:36" ht="21" x14ac:dyDescent="0.35">
      <c r="C13" s="75" t="s">
        <v>147</v>
      </c>
      <c r="D13" s="74"/>
      <c r="F13" s="74"/>
      <c r="G13" s="74"/>
      <c r="H13" s="74"/>
      <c r="I13" s="74"/>
      <c r="J13" s="116">
        <f>IF(J26&gt;0,1,0)</f>
        <v>1</v>
      </c>
      <c r="K13" s="76">
        <f>IF(K26&gt;0,1,0)</f>
        <v>1</v>
      </c>
      <c r="L13" s="76">
        <f>IF(L26&gt;0,1,0)</f>
        <v>1</v>
      </c>
      <c r="M13" s="76">
        <f>IF(M26&gt;0,1,0)</f>
        <v>1</v>
      </c>
      <c r="N13" s="76">
        <f>IF(N26&gt;0,1,0)</f>
        <v>1</v>
      </c>
      <c r="O13" s="76">
        <f>IF(O26&gt;0,1,0)</f>
        <v>0</v>
      </c>
      <c r="P13" s="76">
        <f>IF(P26&gt;0,1,0)</f>
        <v>0</v>
      </c>
      <c r="Q13" s="76">
        <f>IF(Q26&gt;0,1,0)</f>
        <v>1</v>
      </c>
      <c r="R13" s="76">
        <f>IF(R26&gt;0,1,0)</f>
        <v>1</v>
      </c>
      <c r="S13" s="76">
        <f>IF(S26&gt;0,1,0)</f>
        <v>1</v>
      </c>
      <c r="T13" s="76">
        <f>IF(T26&gt;0,1,0)</f>
        <v>1</v>
      </c>
      <c r="U13" s="76">
        <f>IF(U26&gt;0,1,0)</f>
        <v>1</v>
      </c>
      <c r="V13" s="76">
        <f>IF(V26&gt;0,1,0)</f>
        <v>1</v>
      </c>
      <c r="W13" s="76">
        <f>IF(W26&gt;0,1,0)</f>
        <v>1</v>
      </c>
      <c r="X13" s="76">
        <f>IF(X26&gt;0,1,0)</f>
        <v>1</v>
      </c>
      <c r="Y13" s="76">
        <f>IF(Y26&gt;0,1,0)</f>
        <v>0</v>
      </c>
      <c r="Z13" s="76">
        <f>IF(Z26&gt;0,1,0)</f>
        <v>1</v>
      </c>
      <c r="AA13" s="76">
        <f>IF(AA26&gt;0,1,0)</f>
        <v>1</v>
      </c>
      <c r="AB13" s="76">
        <f>IF(AB26&gt;0,1,0)</f>
        <v>1</v>
      </c>
      <c r="AC13" s="76">
        <f>IF(AC26&gt;0,1,0)</f>
        <v>1</v>
      </c>
      <c r="AD13" s="76">
        <f>IF(AD26&gt;0,1,0)</f>
        <v>1</v>
      </c>
      <c r="AE13" s="76">
        <f>IF(AE26&gt;0,1,0)</f>
        <v>1</v>
      </c>
      <c r="AF13" s="76">
        <f>IF(AF26&gt;0,1,0)</f>
        <v>1</v>
      </c>
      <c r="AG13" s="76">
        <f>IF(AG26&gt;0,1,0)</f>
        <v>1</v>
      </c>
      <c r="AH13" s="76">
        <f>IF(AH26&gt;0,1,0)</f>
        <v>0</v>
      </c>
      <c r="AI13" s="76">
        <f>IF(AI26&gt;0,1,0)</f>
        <v>0</v>
      </c>
    </row>
    <row r="14" spans="2:36" x14ac:dyDescent="0.25">
      <c r="C14" s="15" t="s">
        <v>148</v>
      </c>
      <c r="J14" s="117">
        <f>SUM(J16:J23)</f>
        <v>16</v>
      </c>
      <c r="K14" s="20">
        <f>SUM(K16:K23)</f>
        <v>5</v>
      </c>
      <c r="L14" s="20">
        <f>SUM(L16:L23)</f>
        <v>2</v>
      </c>
      <c r="M14" s="20">
        <f>SUM(M16:M23)</f>
        <v>3</v>
      </c>
      <c r="N14" s="20">
        <f>SUM(N16:N23)</f>
        <v>12</v>
      </c>
      <c r="O14" s="20">
        <f>SUM(O16:O23)</f>
        <v>1</v>
      </c>
      <c r="P14" s="20">
        <f>SUM(P16:P23)</f>
        <v>0</v>
      </c>
      <c r="Q14" s="20">
        <f>SUM(Q16:Q23)</f>
        <v>4</v>
      </c>
      <c r="R14" s="20">
        <f>SUM(R16:R23)</f>
        <v>4</v>
      </c>
      <c r="S14" s="20">
        <f>SUM(S16:S23)</f>
        <v>2</v>
      </c>
      <c r="T14" s="20">
        <f>SUM(T16:T23)</f>
        <v>2</v>
      </c>
      <c r="U14" s="20">
        <f>SUM(U16:U23)</f>
        <v>4</v>
      </c>
      <c r="V14" s="20">
        <f>SUM(V16:V23)</f>
        <v>2</v>
      </c>
      <c r="W14" s="20">
        <f>SUM(W16:W23)</f>
        <v>4</v>
      </c>
      <c r="X14" s="20">
        <f>SUM(X16:X23)</f>
        <v>3</v>
      </c>
      <c r="Y14" s="20">
        <f>SUM(Y16:Y23)</f>
        <v>0</v>
      </c>
      <c r="Z14" s="20">
        <f>SUM(Z16:Z23)</f>
        <v>2</v>
      </c>
      <c r="AA14" s="20">
        <f>SUM(AA16:AA23)</f>
        <v>11</v>
      </c>
      <c r="AB14" s="20">
        <f>SUM(AB16:AB23)</f>
        <v>14</v>
      </c>
      <c r="AC14" s="20">
        <f>SUM(AC16:AC23)</f>
        <v>10</v>
      </c>
      <c r="AD14" s="20">
        <f>SUM(AD16:AD23)</f>
        <v>2</v>
      </c>
      <c r="AE14" s="20">
        <f>SUM(AE16:AE23)</f>
        <v>1</v>
      </c>
      <c r="AF14" s="20">
        <f>SUM(AF16:AF23)</f>
        <v>5</v>
      </c>
      <c r="AG14" s="20">
        <f>SUM(AG16:AG23)</f>
        <v>1</v>
      </c>
      <c r="AH14" s="20">
        <f>SUM(AH16:AH23)</f>
        <v>1</v>
      </c>
      <c r="AI14" s="20">
        <f>SUM(AI16:AI23)</f>
        <v>0</v>
      </c>
    </row>
    <row r="15" spans="2:36" ht="24.75" thickBot="1" x14ac:dyDescent="0.45">
      <c r="G15" t="s">
        <v>88</v>
      </c>
      <c r="I15" s="15"/>
      <c r="J15" s="109" t="s">
        <v>37</v>
      </c>
      <c r="K15" s="65" t="s">
        <v>38</v>
      </c>
      <c r="L15" s="65" t="s">
        <v>39</v>
      </c>
      <c r="M15" s="65" t="s">
        <v>40</v>
      </c>
      <c r="N15" s="65" t="s">
        <v>41</v>
      </c>
      <c r="O15" s="65" t="s">
        <v>42</v>
      </c>
      <c r="P15" s="65" t="s">
        <v>43</v>
      </c>
      <c r="Q15" s="65" t="s">
        <v>44</v>
      </c>
      <c r="R15" s="65" t="s">
        <v>45</v>
      </c>
      <c r="S15" s="65" t="s">
        <v>46</v>
      </c>
      <c r="T15" s="65" t="s">
        <v>47</v>
      </c>
      <c r="U15" s="65" t="s">
        <v>48</v>
      </c>
      <c r="V15" s="65" t="s">
        <v>49</v>
      </c>
      <c r="W15" s="65" t="s">
        <v>50</v>
      </c>
      <c r="X15" s="65" t="s">
        <v>51</v>
      </c>
      <c r="Y15" s="65" t="s">
        <v>52</v>
      </c>
      <c r="Z15" s="65" t="s">
        <v>53</v>
      </c>
      <c r="AA15" s="65" t="s">
        <v>54</v>
      </c>
      <c r="AB15" s="65" t="s">
        <v>55</v>
      </c>
      <c r="AC15" s="65" t="s">
        <v>56</v>
      </c>
      <c r="AD15" s="65" t="s">
        <v>57</v>
      </c>
      <c r="AE15" s="65" t="s">
        <v>58</v>
      </c>
      <c r="AF15" s="65" t="s">
        <v>59</v>
      </c>
      <c r="AG15" s="65" t="s">
        <v>60</v>
      </c>
      <c r="AH15" s="65" t="s">
        <v>61</v>
      </c>
      <c r="AI15" s="65" t="s">
        <v>62</v>
      </c>
      <c r="AJ15" s="114" t="s">
        <v>160</v>
      </c>
    </row>
    <row r="16" spans="2:36" x14ac:dyDescent="0.25">
      <c r="B16" s="104" t="str">
        <f>LOWER(_xlfn.REGEXREPLACE(LEFT(B3,(G16-1))," ",""))</f>
        <v>[1]w.dai,</v>
      </c>
      <c r="C16" s="104" t="str">
        <f>LOWER(_xlfn.REGEXREPLACE(B16,$C$24,""))</f>
        <v>1wdai</v>
      </c>
      <c r="D16" s="104"/>
      <c r="E16" s="104"/>
      <c r="F16" s="104"/>
      <c r="G16" s="104">
        <f>FIND("!",B3)</f>
        <v>13</v>
      </c>
      <c r="H16" s="104"/>
      <c r="I16" s="104"/>
      <c r="J16" s="118">
        <f>LEN($B16)- LEN(SUBSTITUTE($B16,J$15,""))</f>
        <v>1</v>
      </c>
      <c r="K16" s="105">
        <f>LEN($B16)- LEN(SUBSTITUTE($B16,K$15,""))</f>
        <v>0</v>
      </c>
      <c r="L16" s="105">
        <f>LEN($B16)- LEN(SUBSTITUTE($B16,L$15,""))</f>
        <v>0</v>
      </c>
      <c r="M16" s="105">
        <f>LEN($B16)- LEN(SUBSTITUTE($B16,M$15,""))</f>
        <v>1</v>
      </c>
      <c r="N16" s="105">
        <f>LEN($B16)- LEN(SUBSTITUTE($B16,N$15,""))</f>
        <v>0</v>
      </c>
      <c r="O16" s="105">
        <f>LEN($B16)- LEN(SUBSTITUTE($B16,O$15,""))</f>
        <v>0</v>
      </c>
      <c r="P16" s="105">
        <f>LEN($B16)- LEN(SUBSTITUTE($B16,P$15,""))</f>
        <v>0</v>
      </c>
      <c r="Q16" s="105">
        <f>LEN($B16)- LEN(SUBSTITUTE($B16,Q$15,""))</f>
        <v>0</v>
      </c>
      <c r="R16" s="105">
        <f>LEN($B16)- LEN(SUBSTITUTE($B16,R$15,""))</f>
        <v>1</v>
      </c>
      <c r="S16" s="105">
        <f>LEN($B16)- LEN(SUBSTITUTE($B16,S$15,""))</f>
        <v>0</v>
      </c>
      <c r="T16" s="105">
        <f>LEN($B16)- LEN(SUBSTITUTE($B16,T$15,""))</f>
        <v>0</v>
      </c>
      <c r="U16" s="105">
        <f>LEN($B16)- LEN(SUBSTITUTE($B16,U$15,""))</f>
        <v>0</v>
      </c>
      <c r="V16" s="105">
        <f>LEN($B16)- LEN(SUBSTITUTE($B16,V$15,""))</f>
        <v>0</v>
      </c>
      <c r="W16" s="105">
        <f>LEN($B16)- LEN(SUBSTITUTE($B16,W$15,""))</f>
        <v>0</v>
      </c>
      <c r="X16" s="105">
        <f>LEN($B16)- LEN(SUBSTITUTE($B16,X$15,""))</f>
        <v>0</v>
      </c>
      <c r="Y16" s="105">
        <f>LEN($B16)- LEN(SUBSTITUTE($B16,Y$15,""))</f>
        <v>0</v>
      </c>
      <c r="Z16" s="105">
        <f>LEN($B16)- LEN(SUBSTITUTE($B16,Z$15,""))</f>
        <v>0</v>
      </c>
      <c r="AA16" s="105">
        <f>LEN($B16)- LEN(SUBSTITUTE($B16,AA$15,""))</f>
        <v>0</v>
      </c>
      <c r="AB16" s="105">
        <f>LEN($B16)- LEN(SUBSTITUTE($B16,AB$15,""))</f>
        <v>0</v>
      </c>
      <c r="AC16" s="105">
        <f>LEN($B16)- LEN(SUBSTITUTE($B16,AC$15,""))</f>
        <v>0</v>
      </c>
      <c r="AD16" s="105">
        <f>LEN($B16)- LEN(SUBSTITUTE($B16,AD$15,""))</f>
        <v>0</v>
      </c>
      <c r="AE16" s="105">
        <f>LEN($B16)- LEN(SUBSTITUTE($B16,AE$15,""))</f>
        <v>0</v>
      </c>
      <c r="AF16" s="105">
        <f>LEN($B16)- LEN(SUBSTITUTE($B16,AF$15,""))</f>
        <v>1</v>
      </c>
      <c r="AG16" s="105">
        <f>LEN($B16)- LEN(SUBSTITUTE($B16,AG$15,""))</f>
        <v>0</v>
      </c>
      <c r="AH16" s="105">
        <f>LEN($B16)- LEN(SUBSTITUTE($B16,AH$15,""))</f>
        <v>0</v>
      </c>
      <c r="AI16" s="105">
        <f>LEN($B16)- LEN(SUBSTITUTE($B16,AI$15,""))</f>
        <v>0</v>
      </c>
      <c r="AJ16" s="110">
        <f>SUM(J16:AI16)</f>
        <v>4</v>
      </c>
    </row>
    <row r="17" spans="2:36" x14ac:dyDescent="0.25">
      <c r="B17" s="106" t="str">
        <f>LOWER(_xlfn.REGEXREPLACE(LEFT(B4,(G17-1))," ",""))</f>
        <v>[2]h.massias,x.s.avila,andj.-j.quisquater,</v>
      </c>
      <c r="C17" s="106" t="str">
        <f>LOWER(_xlfn.REGEXREPLACE(B17,$C$24,""))</f>
        <v>2hmassiasxsavilaandjjquisquater</v>
      </c>
      <c r="D17" s="106"/>
      <c r="E17" s="106"/>
      <c r="F17" s="106"/>
      <c r="G17" s="106">
        <f>FIND("!",B4)</f>
        <v>51</v>
      </c>
      <c r="H17" s="106"/>
      <c r="I17" s="107"/>
      <c r="J17" s="119">
        <f>LEN($B17)- LEN(SUBSTITUTE($B17,J$15,""))</f>
        <v>6</v>
      </c>
      <c r="K17" s="108">
        <f>LEN($B17)- LEN(SUBSTITUTE($B17,K$15,""))</f>
        <v>0</v>
      </c>
      <c r="L17" s="108">
        <f>LEN($B17)- LEN(SUBSTITUTE($B17,L$15,""))</f>
        <v>0</v>
      </c>
      <c r="M17" s="108">
        <f>LEN($B17)- LEN(SUBSTITUTE($B17,M$15,""))</f>
        <v>1</v>
      </c>
      <c r="N17" s="108">
        <f>LEN($B17)- LEN(SUBSTITUTE($B17,N$15,""))</f>
        <v>1</v>
      </c>
      <c r="O17" s="108">
        <f>LEN($B17)- LEN(SUBSTITUTE($B17,O$15,""))</f>
        <v>0</v>
      </c>
      <c r="P17" s="108">
        <f>LEN($B17)- LEN(SUBSTITUTE($B17,P$15,""))</f>
        <v>0</v>
      </c>
      <c r="Q17" s="108">
        <f>LEN($B17)- LEN(SUBSTITUTE($B17,Q$15,""))</f>
        <v>1</v>
      </c>
      <c r="R17" s="108">
        <f>LEN($B17)- LEN(SUBSTITUTE($B17,R$15,""))</f>
        <v>3</v>
      </c>
      <c r="S17" s="108">
        <f>LEN($B17)- LEN(SUBSTITUTE($B17,S$15,""))</f>
        <v>2</v>
      </c>
      <c r="T17" s="108">
        <f>LEN($B17)- LEN(SUBSTITUTE($B17,T$15,""))</f>
        <v>0</v>
      </c>
      <c r="U17" s="108">
        <f>LEN($B17)- LEN(SUBSTITUTE($B17,U$15,""))</f>
        <v>1</v>
      </c>
      <c r="V17" s="108">
        <f>LEN($B17)- LEN(SUBSTITUTE($B17,V$15,""))</f>
        <v>1</v>
      </c>
      <c r="W17" s="108">
        <f>LEN($B17)- LEN(SUBSTITUTE($B17,W$15,""))</f>
        <v>1</v>
      </c>
      <c r="X17" s="108">
        <f>LEN($B17)- LEN(SUBSTITUTE($B17,X$15,""))</f>
        <v>0</v>
      </c>
      <c r="Y17" s="108">
        <f>LEN($B17)- LEN(SUBSTITUTE($B17,Y$15,""))</f>
        <v>0</v>
      </c>
      <c r="Z17" s="108">
        <f>LEN($B17)- LEN(SUBSTITUTE($B17,Z$15,""))</f>
        <v>2</v>
      </c>
      <c r="AA17" s="108">
        <f>LEN($B17)- LEN(SUBSTITUTE($B17,AA$15,""))</f>
        <v>1</v>
      </c>
      <c r="AB17" s="108">
        <f>LEN($B17)- LEN(SUBSTITUTE($B17,AB$15,""))</f>
        <v>5</v>
      </c>
      <c r="AC17" s="108">
        <f>LEN($B17)- LEN(SUBSTITUTE($B17,AC$15,""))</f>
        <v>1</v>
      </c>
      <c r="AD17" s="108">
        <f>LEN($B17)- LEN(SUBSTITUTE($B17,AD$15,""))</f>
        <v>2</v>
      </c>
      <c r="AE17" s="108">
        <f>LEN($B17)- LEN(SUBSTITUTE($B17,AE$15,""))</f>
        <v>1</v>
      </c>
      <c r="AF17" s="108">
        <f>LEN($B17)- LEN(SUBSTITUTE($B17,AF$15,""))</f>
        <v>0</v>
      </c>
      <c r="AG17" s="108">
        <f>LEN($B17)- LEN(SUBSTITUTE($B17,AG$15,""))</f>
        <v>1</v>
      </c>
      <c r="AH17" s="108">
        <f>LEN($B17)- LEN(SUBSTITUTE($B17,AH$15,""))</f>
        <v>0</v>
      </c>
      <c r="AI17" s="108">
        <f>LEN($B17)- LEN(SUBSTITUTE($B17,AI$15,""))</f>
        <v>0</v>
      </c>
      <c r="AJ17" s="111">
        <f>SUM(J17:AI17)</f>
        <v>30</v>
      </c>
    </row>
    <row r="18" spans="2:36" x14ac:dyDescent="0.25">
      <c r="B18" t="str">
        <f>LOWER(_xlfn.REGEXREPLACE(LEFT(B5,(G18-1))," ",""))</f>
        <v>[3]s.haber,w.s.stornetta,</v>
      </c>
      <c r="C18" t="str">
        <f>LOWER(_xlfn.REGEXREPLACE(B18,$C$24,""))</f>
        <v>3shaberwsstornetta</v>
      </c>
      <c r="G18">
        <f>FIND("!",B5)</f>
        <v>31</v>
      </c>
      <c r="J18" s="120">
        <f>LEN($B18)- LEN(SUBSTITUTE($B18,J$15,""))</f>
        <v>2</v>
      </c>
      <c r="K18" s="17">
        <f>LEN($B18)- LEN(SUBSTITUTE($B18,K$15,""))</f>
        <v>1</v>
      </c>
      <c r="L18" s="17">
        <f>LEN($B18)- LEN(SUBSTITUTE($B18,L$15,""))</f>
        <v>0</v>
      </c>
      <c r="M18" s="17">
        <f>LEN($B18)- LEN(SUBSTITUTE($B18,M$15,""))</f>
        <v>0</v>
      </c>
      <c r="N18" s="17">
        <f>LEN($B18)- LEN(SUBSTITUTE($B18,N$15,""))</f>
        <v>2</v>
      </c>
      <c r="O18" s="17">
        <f>LEN($B18)- LEN(SUBSTITUTE($B18,O$15,""))</f>
        <v>0</v>
      </c>
      <c r="P18" s="17">
        <f>LEN($B18)- LEN(SUBSTITUTE($B18,P$15,""))</f>
        <v>0</v>
      </c>
      <c r="Q18" s="17">
        <f>LEN($B18)- LEN(SUBSTITUTE($B18,Q$15,""))</f>
        <v>1</v>
      </c>
      <c r="R18" s="17">
        <f>LEN($B18)- LEN(SUBSTITUTE($B18,R$15,""))</f>
        <v>0</v>
      </c>
      <c r="S18" s="17">
        <f>LEN($B18)- LEN(SUBSTITUTE($B18,S$15,""))</f>
        <v>0</v>
      </c>
      <c r="T18" s="17">
        <f>LEN($B18)- LEN(SUBSTITUTE($B18,T$15,""))</f>
        <v>0</v>
      </c>
      <c r="U18" s="17">
        <f>LEN($B18)- LEN(SUBSTITUTE($B18,U$15,""))</f>
        <v>0</v>
      </c>
      <c r="V18" s="17">
        <f>LEN($B18)- LEN(SUBSTITUTE($B18,V$15,""))</f>
        <v>0</v>
      </c>
      <c r="W18" s="17">
        <f>LEN($B18)- LEN(SUBSTITUTE($B18,W$15,""))</f>
        <v>1</v>
      </c>
      <c r="X18" s="17">
        <f>LEN($B18)- LEN(SUBSTITUTE($B18,X$15,""))</f>
        <v>1</v>
      </c>
      <c r="Y18" s="17">
        <f>LEN($B18)- LEN(SUBSTITUTE($B18,Y$15,""))</f>
        <v>0</v>
      </c>
      <c r="Z18" s="17">
        <f>LEN($B18)- LEN(SUBSTITUTE($B18,Z$15,""))</f>
        <v>0</v>
      </c>
      <c r="AA18" s="17">
        <f>LEN($B18)- LEN(SUBSTITUTE($B18,AA$15,""))</f>
        <v>2</v>
      </c>
      <c r="AB18" s="17">
        <f>LEN($B18)- LEN(SUBSTITUTE($B18,AB$15,""))</f>
        <v>3</v>
      </c>
      <c r="AC18" s="17">
        <f>LEN($B18)- LEN(SUBSTITUTE($B18,AC$15,""))</f>
        <v>3</v>
      </c>
      <c r="AD18" s="17">
        <f>LEN($B18)- LEN(SUBSTITUTE($B18,AD$15,""))</f>
        <v>0</v>
      </c>
      <c r="AE18" s="17">
        <f>LEN($B18)- LEN(SUBSTITUTE($B18,AE$15,""))</f>
        <v>0</v>
      </c>
      <c r="AF18" s="17">
        <f>LEN($B18)- LEN(SUBSTITUTE($B18,AF$15,""))</f>
        <v>1</v>
      </c>
      <c r="AG18" s="17">
        <f>LEN($B18)- LEN(SUBSTITUTE($B18,AG$15,""))</f>
        <v>0</v>
      </c>
      <c r="AH18" s="17">
        <f>LEN($B18)- LEN(SUBSTITUTE($B18,AH$15,""))</f>
        <v>0</v>
      </c>
      <c r="AI18" s="17">
        <f>LEN($B18)- LEN(SUBSTITUTE($B18,AI$15,""))</f>
        <v>0</v>
      </c>
      <c r="AJ18" s="112">
        <f>SUM(J18:AI18)</f>
        <v>17</v>
      </c>
    </row>
    <row r="19" spans="2:36" x14ac:dyDescent="0.25">
      <c r="B19" t="str">
        <f>LOWER(_xlfn.REGEXREPLACE(LEFT(B6,(G19-1))," ",""))</f>
        <v>[4]d.bayer,s.haber,w.s.stornetta,</v>
      </c>
      <c r="C19" t="str">
        <f>LOWER(_xlfn.REGEXREPLACE(B19,$C$24,""))</f>
        <v>4dbayershaberwsstornetta</v>
      </c>
      <c r="G19">
        <f>FIND("!",B6)</f>
        <v>41</v>
      </c>
      <c r="J19" s="120">
        <f>LEN($B19)- LEN(SUBSTITUTE($B19,J$15,""))</f>
        <v>3</v>
      </c>
      <c r="K19" s="17">
        <f>LEN($B19)- LEN(SUBSTITUTE($B19,K$15,""))</f>
        <v>2</v>
      </c>
      <c r="L19" s="17">
        <f>LEN($B19)- LEN(SUBSTITUTE($B19,L$15,""))</f>
        <v>0</v>
      </c>
      <c r="M19" s="17">
        <f>LEN($B19)- LEN(SUBSTITUTE($B19,M$15,""))</f>
        <v>1</v>
      </c>
      <c r="N19" s="17">
        <f>LEN($B19)- LEN(SUBSTITUTE($B19,N$15,""))</f>
        <v>3</v>
      </c>
      <c r="O19" s="17">
        <f>LEN($B19)- LEN(SUBSTITUTE($B19,O$15,""))</f>
        <v>0</v>
      </c>
      <c r="P19" s="17">
        <f>LEN($B19)- LEN(SUBSTITUTE($B19,P$15,""))</f>
        <v>0</v>
      </c>
      <c r="Q19" s="17">
        <f>LEN($B19)- LEN(SUBSTITUTE($B19,Q$15,""))</f>
        <v>1</v>
      </c>
      <c r="R19" s="17">
        <f>LEN($B19)- LEN(SUBSTITUTE($B19,R$15,""))</f>
        <v>0</v>
      </c>
      <c r="S19" s="17">
        <f>LEN($B19)- LEN(SUBSTITUTE($B19,S$15,""))</f>
        <v>0</v>
      </c>
      <c r="T19" s="17">
        <f>LEN($B19)- LEN(SUBSTITUTE($B19,T$15,""))</f>
        <v>0</v>
      </c>
      <c r="U19" s="17">
        <f>LEN($B19)- LEN(SUBSTITUTE($B19,U$15,""))</f>
        <v>0</v>
      </c>
      <c r="V19" s="17">
        <f>LEN($B19)- LEN(SUBSTITUTE($B19,V$15,""))</f>
        <v>0</v>
      </c>
      <c r="W19" s="17">
        <f>LEN($B19)- LEN(SUBSTITUTE($B19,W$15,""))</f>
        <v>1</v>
      </c>
      <c r="X19" s="17">
        <f>LEN($B19)- LEN(SUBSTITUTE($B19,X$15,""))</f>
        <v>1</v>
      </c>
      <c r="Y19" s="17">
        <f>LEN($B19)- LEN(SUBSTITUTE($B19,Y$15,""))</f>
        <v>0</v>
      </c>
      <c r="Z19" s="17">
        <f>LEN($B19)- LEN(SUBSTITUTE($B19,Z$15,""))</f>
        <v>0</v>
      </c>
      <c r="AA19" s="17">
        <f>LEN($B19)- LEN(SUBSTITUTE($B19,AA$15,""))</f>
        <v>3</v>
      </c>
      <c r="AB19" s="17">
        <f>LEN($B19)- LEN(SUBSTITUTE($B19,AB$15,""))</f>
        <v>3</v>
      </c>
      <c r="AC19" s="17">
        <f>LEN($B19)- LEN(SUBSTITUTE($B19,AC$15,""))</f>
        <v>3</v>
      </c>
      <c r="AD19" s="17">
        <f>LEN($B19)- LEN(SUBSTITUTE($B19,AD$15,""))</f>
        <v>0</v>
      </c>
      <c r="AE19" s="17">
        <f>LEN($B19)- LEN(SUBSTITUTE($B19,AE$15,""))</f>
        <v>0</v>
      </c>
      <c r="AF19" s="17">
        <f>LEN($B19)- LEN(SUBSTITUTE($B19,AF$15,""))</f>
        <v>1</v>
      </c>
      <c r="AG19" s="17">
        <f>LEN($B19)- LEN(SUBSTITUTE($B19,AG$15,""))</f>
        <v>0</v>
      </c>
      <c r="AH19" s="17">
        <f>LEN($B19)- LEN(SUBSTITUTE($B19,AH$15,""))</f>
        <v>1</v>
      </c>
      <c r="AI19" s="17">
        <f>LEN($B19)- LEN(SUBSTITUTE($B19,AI$15,""))</f>
        <v>0</v>
      </c>
      <c r="AJ19" s="112">
        <f>SUM(J19:AI19)</f>
        <v>23</v>
      </c>
    </row>
    <row r="20" spans="2:36" x14ac:dyDescent="0.25">
      <c r="B20" s="106" t="str">
        <f>LOWER(_xlfn.REGEXREPLACE(LEFT(B7,(G20-1))," ",""))</f>
        <v>[5]s.haber,w.s.stornetta,</v>
      </c>
      <c r="C20" s="106" t="str">
        <f>LOWER(_xlfn.REGEXREPLACE(B20,$C$24,""))</f>
        <v>5shaberwsstornetta</v>
      </c>
      <c r="D20" s="106"/>
      <c r="E20" s="106"/>
      <c r="F20" s="106"/>
      <c r="G20" s="106">
        <f>FIND("!",B7)</f>
        <v>31</v>
      </c>
      <c r="H20" s="106"/>
      <c r="I20" s="107"/>
      <c r="J20" s="119">
        <f>LEN($B20)- LEN(SUBSTITUTE($B20,J$15,""))</f>
        <v>2</v>
      </c>
      <c r="K20" s="108">
        <f>LEN($B20)- LEN(SUBSTITUTE($B20,K$15,""))</f>
        <v>1</v>
      </c>
      <c r="L20" s="108">
        <f>LEN($B20)- LEN(SUBSTITUTE($B20,L$15,""))</f>
        <v>0</v>
      </c>
      <c r="M20" s="108">
        <f>LEN($B20)- LEN(SUBSTITUTE($B20,M$15,""))</f>
        <v>0</v>
      </c>
      <c r="N20" s="108">
        <f>LEN($B20)- LEN(SUBSTITUTE($B20,N$15,""))</f>
        <v>2</v>
      </c>
      <c r="O20" s="108">
        <f>LEN($B20)- LEN(SUBSTITUTE($B20,O$15,""))</f>
        <v>0</v>
      </c>
      <c r="P20" s="108">
        <f>LEN($B20)- LEN(SUBSTITUTE($B20,P$15,""))</f>
        <v>0</v>
      </c>
      <c r="Q20" s="108">
        <f>LEN($B20)- LEN(SUBSTITUTE($B20,Q$15,""))</f>
        <v>1</v>
      </c>
      <c r="R20" s="108">
        <f>LEN($B20)- LEN(SUBSTITUTE($B20,R$15,""))</f>
        <v>0</v>
      </c>
      <c r="S20" s="108">
        <f>LEN($B20)- LEN(SUBSTITUTE($B20,S$15,""))</f>
        <v>0</v>
      </c>
      <c r="T20" s="108">
        <f>LEN($B20)- LEN(SUBSTITUTE($B20,T$15,""))</f>
        <v>0</v>
      </c>
      <c r="U20" s="108">
        <f>LEN($B20)- LEN(SUBSTITUTE($B20,U$15,""))</f>
        <v>0</v>
      </c>
      <c r="V20" s="108">
        <f>LEN($B20)- LEN(SUBSTITUTE($B20,V$15,""))</f>
        <v>0</v>
      </c>
      <c r="W20" s="108">
        <f>LEN($B20)- LEN(SUBSTITUTE($B20,W$15,""))</f>
        <v>1</v>
      </c>
      <c r="X20" s="108">
        <f>LEN($B20)- LEN(SUBSTITUTE($B20,X$15,""))</f>
        <v>1</v>
      </c>
      <c r="Y20" s="108">
        <f>LEN($B20)- LEN(SUBSTITUTE($B20,Y$15,""))</f>
        <v>0</v>
      </c>
      <c r="Z20" s="108">
        <f>LEN($B20)- LEN(SUBSTITUTE($B20,Z$15,""))</f>
        <v>0</v>
      </c>
      <c r="AA20" s="108">
        <f>LEN($B20)- LEN(SUBSTITUTE($B20,AA$15,""))</f>
        <v>2</v>
      </c>
      <c r="AB20" s="108">
        <f>LEN($B20)- LEN(SUBSTITUTE($B20,AB$15,""))</f>
        <v>3</v>
      </c>
      <c r="AC20" s="108">
        <f>LEN($B20)- LEN(SUBSTITUTE($B20,AC$15,""))</f>
        <v>3</v>
      </c>
      <c r="AD20" s="108">
        <f>LEN($B20)- LEN(SUBSTITUTE($B20,AD$15,""))</f>
        <v>0</v>
      </c>
      <c r="AE20" s="108">
        <f>LEN($B20)- LEN(SUBSTITUTE($B20,AE$15,""))</f>
        <v>0</v>
      </c>
      <c r="AF20" s="108">
        <f>LEN($B20)- LEN(SUBSTITUTE($B20,AF$15,""))</f>
        <v>1</v>
      </c>
      <c r="AG20" s="108">
        <f>LEN($B20)- LEN(SUBSTITUTE($B20,AG$15,""))</f>
        <v>0</v>
      </c>
      <c r="AH20" s="108">
        <f>LEN($B20)- LEN(SUBSTITUTE($B20,AH$15,""))</f>
        <v>0</v>
      </c>
      <c r="AI20" s="108">
        <f>LEN($B20)- LEN(SUBSTITUTE($B20,AI$15,""))</f>
        <v>0</v>
      </c>
      <c r="AJ20" s="111">
        <f>SUM(J20:AI20)</f>
        <v>17</v>
      </c>
    </row>
    <row r="21" spans="2:36" x14ac:dyDescent="0.25">
      <c r="B21" t="str">
        <f>LOWER(_xlfn.REGEXREPLACE(LEFT(B8,(G21-1))," ",""))</f>
        <v>[6]a.back,</v>
      </c>
      <c r="C21" t="str">
        <f>LOWER(_xlfn.REGEXREPLACE(B21,$C$24,""))</f>
        <v>6aback</v>
      </c>
      <c r="G21">
        <f>FIND("!",B8)</f>
        <v>14</v>
      </c>
      <c r="J21" s="120">
        <f>LEN($B21)- LEN(SUBSTITUTE($B21,J$15,""))</f>
        <v>2</v>
      </c>
      <c r="K21" s="17">
        <f>LEN($B21)- LEN(SUBSTITUTE($B21,K$15,""))</f>
        <v>1</v>
      </c>
      <c r="L21" s="17">
        <f>LEN($B21)- LEN(SUBSTITUTE($B21,L$15,""))</f>
        <v>1</v>
      </c>
      <c r="M21" s="17">
        <f>LEN($B21)- LEN(SUBSTITUTE($B21,M$15,""))</f>
        <v>0</v>
      </c>
      <c r="N21" s="17">
        <f>LEN($B21)- LEN(SUBSTITUTE($B21,N$15,""))</f>
        <v>0</v>
      </c>
      <c r="O21" s="17">
        <f>LEN($B21)- LEN(SUBSTITUTE($B21,O$15,""))</f>
        <v>0</v>
      </c>
      <c r="P21" s="17">
        <f>LEN($B21)- LEN(SUBSTITUTE($B21,P$15,""))</f>
        <v>0</v>
      </c>
      <c r="Q21" s="17">
        <f>LEN($B21)- LEN(SUBSTITUTE($B21,Q$15,""))</f>
        <v>0</v>
      </c>
      <c r="R21" s="17">
        <f>LEN($B21)- LEN(SUBSTITUTE($B21,R$15,""))</f>
        <v>0</v>
      </c>
      <c r="S21" s="17">
        <f>LEN($B21)- LEN(SUBSTITUTE($B21,S$15,""))</f>
        <v>0</v>
      </c>
      <c r="T21" s="17">
        <f>LEN($B21)- LEN(SUBSTITUTE($B21,T$15,""))</f>
        <v>1</v>
      </c>
      <c r="U21" s="17">
        <f>LEN($B21)- LEN(SUBSTITUTE($B21,U$15,""))</f>
        <v>0</v>
      </c>
      <c r="V21" s="17">
        <f>LEN($B21)- LEN(SUBSTITUTE($B21,V$15,""))</f>
        <v>0</v>
      </c>
      <c r="W21" s="17">
        <f>LEN($B21)- LEN(SUBSTITUTE($B21,W$15,""))</f>
        <v>0</v>
      </c>
      <c r="X21" s="17">
        <f>LEN($B21)- LEN(SUBSTITUTE($B21,X$15,""))</f>
        <v>0</v>
      </c>
      <c r="Y21" s="17">
        <f>LEN($B21)- LEN(SUBSTITUTE($B21,Y$15,""))</f>
        <v>0</v>
      </c>
      <c r="Z21" s="17">
        <f>LEN($B21)- LEN(SUBSTITUTE($B21,Z$15,""))</f>
        <v>0</v>
      </c>
      <c r="AA21" s="17">
        <f>LEN($B21)- LEN(SUBSTITUTE($B21,AA$15,""))</f>
        <v>0</v>
      </c>
      <c r="AB21" s="17">
        <f>LEN($B21)- LEN(SUBSTITUTE($B21,AB$15,""))</f>
        <v>0</v>
      </c>
      <c r="AC21" s="17">
        <f>LEN($B21)- LEN(SUBSTITUTE($B21,AC$15,""))</f>
        <v>0</v>
      </c>
      <c r="AD21" s="17">
        <f>LEN($B21)- LEN(SUBSTITUTE($B21,AD$15,""))</f>
        <v>0</v>
      </c>
      <c r="AE21" s="17">
        <f>LEN($B21)- LEN(SUBSTITUTE($B21,AE$15,""))</f>
        <v>0</v>
      </c>
      <c r="AF21" s="17">
        <f>LEN($B21)- LEN(SUBSTITUTE($B21,AF$15,""))</f>
        <v>0</v>
      </c>
      <c r="AG21" s="17">
        <f>LEN($B21)- LEN(SUBSTITUTE($B21,AG$15,""))</f>
        <v>0</v>
      </c>
      <c r="AH21" s="17">
        <f>LEN($B21)- LEN(SUBSTITUTE($B21,AH$15,""))</f>
        <v>0</v>
      </c>
      <c r="AI21" s="17">
        <f>LEN($B21)- LEN(SUBSTITUTE($B21,AI$15,""))</f>
        <v>0</v>
      </c>
      <c r="AJ21" s="112">
        <f>SUM(J21:AI21)</f>
        <v>5</v>
      </c>
    </row>
    <row r="22" spans="2:36" x14ac:dyDescent="0.25">
      <c r="B22" s="106" t="str">
        <f>LOWER(_xlfn.REGEXREPLACE(LEFT(B9,(G22-1))," ",""))</f>
        <v>[7]r.c.merkle,</v>
      </c>
      <c r="C22" s="106" t="str">
        <f>LOWER(_xlfn.REGEXREPLACE(B22,$C$24,""))</f>
        <v>7rcmerkle</v>
      </c>
      <c r="D22" s="106"/>
      <c r="E22" s="106"/>
      <c r="F22" s="106"/>
      <c r="G22" s="106">
        <f>FIND("!",B9)</f>
        <v>18</v>
      </c>
      <c r="H22" s="106"/>
      <c r="I22" s="107"/>
      <c r="J22" s="119">
        <f>LEN($B22)- LEN(SUBSTITUTE($B22,J$15,""))</f>
        <v>0</v>
      </c>
      <c r="K22" s="108">
        <f>LEN($B22)- LEN(SUBSTITUTE($B22,K$15,""))</f>
        <v>0</v>
      </c>
      <c r="L22" s="108">
        <f>LEN($B22)- LEN(SUBSTITUTE($B22,L$15,""))</f>
        <v>1</v>
      </c>
      <c r="M22" s="108">
        <f>LEN($B22)- LEN(SUBSTITUTE($B22,M$15,""))</f>
        <v>0</v>
      </c>
      <c r="N22" s="108">
        <f>LEN($B22)- LEN(SUBSTITUTE($B22,N$15,""))</f>
        <v>2</v>
      </c>
      <c r="O22" s="108">
        <f>LEN($B22)- LEN(SUBSTITUTE($B22,O$15,""))</f>
        <v>0</v>
      </c>
      <c r="P22" s="108">
        <f>LEN($B22)- LEN(SUBSTITUTE($B22,P$15,""))</f>
        <v>0</v>
      </c>
      <c r="Q22" s="108">
        <f>LEN($B22)- LEN(SUBSTITUTE($B22,Q$15,""))</f>
        <v>0</v>
      </c>
      <c r="R22" s="108">
        <f>LEN($B22)- LEN(SUBSTITUTE($B22,R$15,""))</f>
        <v>0</v>
      </c>
      <c r="S22" s="108">
        <f>LEN($B22)- LEN(SUBSTITUTE($B22,S$15,""))</f>
        <v>0</v>
      </c>
      <c r="T22" s="108">
        <f>LEN($B22)- LEN(SUBSTITUTE($B22,T$15,""))</f>
        <v>1</v>
      </c>
      <c r="U22" s="108">
        <f>LEN($B22)- LEN(SUBSTITUTE($B22,U$15,""))</f>
        <v>1</v>
      </c>
      <c r="V22" s="108">
        <f>LEN($B22)- LEN(SUBSTITUTE($B22,V$15,""))</f>
        <v>1</v>
      </c>
      <c r="W22" s="108">
        <f>LEN($B22)- LEN(SUBSTITUTE($B22,W$15,""))</f>
        <v>0</v>
      </c>
      <c r="X22" s="108">
        <f>LEN($B22)- LEN(SUBSTITUTE($B22,X$15,""))</f>
        <v>0</v>
      </c>
      <c r="Y22" s="108">
        <f>LEN($B22)- LEN(SUBSTITUTE($B22,Y$15,""))</f>
        <v>0</v>
      </c>
      <c r="Z22" s="108">
        <f>LEN($B22)- LEN(SUBSTITUTE($B22,Z$15,""))</f>
        <v>0</v>
      </c>
      <c r="AA22" s="108">
        <f>LEN($B22)- LEN(SUBSTITUTE($B22,AA$15,""))</f>
        <v>2</v>
      </c>
      <c r="AB22" s="108">
        <f>LEN($B22)- LEN(SUBSTITUTE($B22,AB$15,""))</f>
        <v>0</v>
      </c>
      <c r="AC22" s="108">
        <f>LEN($B22)- LEN(SUBSTITUTE($B22,AC$15,""))</f>
        <v>0</v>
      </c>
      <c r="AD22" s="108">
        <f>LEN($B22)- LEN(SUBSTITUTE($B22,AD$15,""))</f>
        <v>0</v>
      </c>
      <c r="AE22" s="108">
        <f>LEN($B22)- LEN(SUBSTITUTE($B22,AE$15,""))</f>
        <v>0</v>
      </c>
      <c r="AF22" s="108">
        <f>LEN($B22)- LEN(SUBSTITUTE($B22,AF$15,""))</f>
        <v>0</v>
      </c>
      <c r="AG22" s="108">
        <f>LEN($B22)- LEN(SUBSTITUTE($B22,AG$15,""))</f>
        <v>0</v>
      </c>
      <c r="AH22" s="108">
        <f>LEN($B22)- LEN(SUBSTITUTE($B22,AH$15,""))</f>
        <v>0</v>
      </c>
      <c r="AI22" s="108">
        <f>LEN($B22)- LEN(SUBSTITUTE($B22,AI$15,""))</f>
        <v>0</v>
      </c>
      <c r="AJ22" s="111">
        <f>SUM(J22:AI22)</f>
        <v>8</v>
      </c>
    </row>
    <row r="23" spans="2:36" ht="15.75" thickBot="1" x14ac:dyDescent="0.3">
      <c r="B23" s="12" t="str">
        <f>LOWER(_xlfn.REGEXREPLACE(LEFT(B10,(G23-1))," ",""))</f>
        <v>[8]w.feller,</v>
      </c>
      <c r="C23" s="12" t="str">
        <f>LOWER(_xlfn.REGEXREPLACE(B23,$C$24,""))</f>
        <v>8wfeller</v>
      </c>
      <c r="D23" s="12"/>
      <c r="E23" s="12"/>
      <c r="F23" s="12"/>
      <c r="G23" s="12">
        <f>FIND("!",B10)</f>
        <v>16</v>
      </c>
      <c r="H23" s="12"/>
      <c r="I23" s="12"/>
      <c r="J23" s="121">
        <f>LEN($B23)- LEN(SUBSTITUTE($B23,J$15,""))</f>
        <v>0</v>
      </c>
      <c r="K23" s="73">
        <f>LEN($B23)- LEN(SUBSTITUTE($B23,K$15,""))</f>
        <v>0</v>
      </c>
      <c r="L23" s="73">
        <f>LEN($B23)- LEN(SUBSTITUTE($B23,L$15,""))</f>
        <v>0</v>
      </c>
      <c r="M23" s="73">
        <f>LEN($B23)- LEN(SUBSTITUTE($B23,M$15,""))</f>
        <v>0</v>
      </c>
      <c r="N23" s="73">
        <f>LEN($B23)- LEN(SUBSTITUTE($B23,N$15,""))</f>
        <v>2</v>
      </c>
      <c r="O23" s="73">
        <f>LEN($B23)- LEN(SUBSTITUTE($B23,O$15,""))</f>
        <v>1</v>
      </c>
      <c r="P23" s="73">
        <f>LEN($B23)- LEN(SUBSTITUTE($B23,P$15,""))</f>
        <v>0</v>
      </c>
      <c r="Q23" s="73">
        <f>LEN($B23)- LEN(SUBSTITUTE($B23,Q$15,""))</f>
        <v>0</v>
      </c>
      <c r="R23" s="73">
        <f>LEN($B23)- LEN(SUBSTITUTE($B23,R$15,""))</f>
        <v>0</v>
      </c>
      <c r="S23" s="73">
        <f>LEN($B23)- LEN(SUBSTITUTE($B23,S$15,""))</f>
        <v>0</v>
      </c>
      <c r="T23" s="73">
        <f>LEN($B23)- LEN(SUBSTITUTE($B23,T$15,""))</f>
        <v>0</v>
      </c>
      <c r="U23" s="73">
        <f>LEN($B23)- LEN(SUBSTITUTE($B23,U$15,""))</f>
        <v>2</v>
      </c>
      <c r="V23" s="73">
        <f>LEN($B23)- LEN(SUBSTITUTE($B23,V$15,""))</f>
        <v>0</v>
      </c>
      <c r="W23" s="73">
        <f>LEN($B23)- LEN(SUBSTITUTE($B23,W$15,""))</f>
        <v>0</v>
      </c>
      <c r="X23" s="73">
        <f>LEN($B23)- LEN(SUBSTITUTE($B23,X$15,""))</f>
        <v>0</v>
      </c>
      <c r="Y23" s="73">
        <f>LEN($B23)- LEN(SUBSTITUTE($B23,Y$15,""))</f>
        <v>0</v>
      </c>
      <c r="Z23" s="73">
        <f>LEN($B23)- LEN(SUBSTITUTE($B23,Z$15,""))</f>
        <v>0</v>
      </c>
      <c r="AA23" s="73">
        <f>LEN($B23)- LEN(SUBSTITUTE($B23,AA$15,""))</f>
        <v>1</v>
      </c>
      <c r="AB23" s="73">
        <f>LEN($B23)- LEN(SUBSTITUTE($B23,AB$15,""))</f>
        <v>0</v>
      </c>
      <c r="AC23" s="73">
        <f>LEN($B23)- LEN(SUBSTITUTE($B23,AC$15,""))</f>
        <v>0</v>
      </c>
      <c r="AD23" s="73">
        <f>LEN($B23)- LEN(SUBSTITUTE($B23,AD$15,""))</f>
        <v>0</v>
      </c>
      <c r="AE23" s="73">
        <f>LEN($B23)- LEN(SUBSTITUTE($B23,AE$15,""))</f>
        <v>0</v>
      </c>
      <c r="AF23" s="73">
        <f>LEN($B23)- LEN(SUBSTITUTE($B23,AF$15,""))</f>
        <v>1</v>
      </c>
      <c r="AG23" s="73">
        <f>LEN($B23)- LEN(SUBSTITUTE($B23,AG$15,""))</f>
        <v>0</v>
      </c>
      <c r="AH23" s="73">
        <f>LEN($B23)- LEN(SUBSTITUTE($B23,AH$15,""))</f>
        <v>0</v>
      </c>
      <c r="AI23" s="73">
        <f>LEN($B23)- LEN(SUBSTITUTE($B23,AI$15,""))</f>
        <v>0</v>
      </c>
      <c r="AJ23" s="113">
        <f>SUM(J23:AI23)</f>
        <v>7</v>
      </c>
    </row>
    <row r="24" spans="2:36" s="122" customFormat="1" ht="16.5" x14ac:dyDescent="0.3">
      <c r="B24" s="122" t="s">
        <v>161</v>
      </c>
      <c r="C24" s="115" t="s">
        <v>162</v>
      </c>
    </row>
    <row r="25" spans="2:36" ht="18.75" x14ac:dyDescent="0.3">
      <c r="J25" s="77" t="s">
        <v>149</v>
      </c>
    </row>
    <row r="26" spans="2:36" x14ac:dyDescent="0.25">
      <c r="J26">
        <f>SUM(J22,J20,J17)</f>
        <v>8</v>
      </c>
      <c r="K26">
        <f>SUM(K22,K20,K17)</f>
        <v>1</v>
      </c>
      <c r="L26">
        <f>SUM(L22,L20,L17)</f>
        <v>1</v>
      </c>
      <c r="M26">
        <f>SUM(M22,M20,M17)</f>
        <v>1</v>
      </c>
      <c r="N26">
        <f>SUM(N22,N20,N17)</f>
        <v>5</v>
      </c>
      <c r="O26">
        <f>SUM(O22,O20,O17)</f>
        <v>0</v>
      </c>
      <c r="P26">
        <f>SUM(P22,P20,P17)</f>
        <v>0</v>
      </c>
      <c r="Q26">
        <f>SUM(Q22,Q20,Q17)</f>
        <v>2</v>
      </c>
      <c r="R26">
        <f>SUM(R22,R20,R17)</f>
        <v>3</v>
      </c>
      <c r="S26">
        <f>SUM(S22,S20,S17)</f>
        <v>2</v>
      </c>
      <c r="T26">
        <f>SUM(T22,T20,T17)</f>
        <v>1</v>
      </c>
      <c r="U26">
        <f>SUM(U22,U20,U17)</f>
        <v>2</v>
      </c>
      <c r="V26">
        <f>SUM(V22,V20,V17)</f>
        <v>2</v>
      </c>
      <c r="W26">
        <f>SUM(W22,W20,W17)</f>
        <v>2</v>
      </c>
      <c r="X26">
        <f>SUM(X22,X20,X17)</f>
        <v>1</v>
      </c>
      <c r="Y26">
        <f>SUM(Y22,Y20,Y17)</f>
        <v>0</v>
      </c>
      <c r="Z26">
        <f>SUM(Z22,Z20,Z17)</f>
        <v>2</v>
      </c>
      <c r="AA26">
        <f>SUM(AA22,AA20,AA17)</f>
        <v>5</v>
      </c>
      <c r="AB26">
        <f>SUM(AB22,AB20,AB17)</f>
        <v>8</v>
      </c>
      <c r="AC26">
        <f>SUM(AC22,AC20,AC17)</f>
        <v>4</v>
      </c>
      <c r="AD26">
        <f>SUM(AD22,AD20,AD17)</f>
        <v>2</v>
      </c>
      <c r="AE26">
        <f>SUM(AE22,AE20,AE17)</f>
        <v>1</v>
      </c>
      <c r="AF26">
        <f>SUM(AF22,AF20,AF17)</f>
        <v>1</v>
      </c>
      <c r="AG26">
        <f>SUM(AG22,AG20,AG17)</f>
        <v>1</v>
      </c>
      <c r="AH26">
        <f>SUM(AH22,AH20,AH17)</f>
        <v>0</v>
      </c>
      <c r="AI26">
        <f>SUM(AI22,AI20,AI17)</f>
        <v>0</v>
      </c>
      <c r="AJ26">
        <f t="shared" ref="AJ26" si="0">SUM(J26:AI26)</f>
        <v>55</v>
      </c>
    </row>
    <row r="27" spans="2:36" x14ac:dyDescent="0.25">
      <c r="J27" t="str">
        <f>J15</f>
        <v>a</v>
      </c>
      <c r="K27" t="str">
        <f t="shared" ref="K27:AI27" si="1">K15</f>
        <v>b</v>
      </c>
      <c r="L27" t="str">
        <f t="shared" si="1"/>
        <v>c</v>
      </c>
      <c r="M27" t="str">
        <f t="shared" si="1"/>
        <v>d</v>
      </c>
      <c r="N27" t="str">
        <f t="shared" si="1"/>
        <v>e</v>
      </c>
      <c r="O27" t="str">
        <f t="shared" si="1"/>
        <v>f</v>
      </c>
      <c r="P27" t="str">
        <f t="shared" si="1"/>
        <v>g</v>
      </c>
      <c r="Q27" t="str">
        <f t="shared" si="1"/>
        <v>h</v>
      </c>
      <c r="R27" t="str">
        <f t="shared" si="1"/>
        <v>i</v>
      </c>
      <c r="S27" t="str">
        <f t="shared" si="1"/>
        <v>j</v>
      </c>
      <c r="T27" t="str">
        <f t="shared" si="1"/>
        <v>k</v>
      </c>
      <c r="U27" t="str">
        <f t="shared" si="1"/>
        <v>l</v>
      </c>
      <c r="V27" t="str">
        <f t="shared" si="1"/>
        <v>m</v>
      </c>
      <c r="W27" t="str">
        <f t="shared" si="1"/>
        <v>n</v>
      </c>
      <c r="X27" t="str">
        <f t="shared" si="1"/>
        <v>o</v>
      </c>
      <c r="Y27" t="str">
        <f t="shared" si="1"/>
        <v>p</v>
      </c>
      <c r="Z27" t="str">
        <f t="shared" si="1"/>
        <v>q</v>
      </c>
      <c r="AA27" t="str">
        <f t="shared" si="1"/>
        <v>r</v>
      </c>
      <c r="AB27" t="str">
        <f t="shared" si="1"/>
        <v>s</v>
      </c>
      <c r="AC27" t="str">
        <f t="shared" si="1"/>
        <v>t</v>
      </c>
      <c r="AD27" t="str">
        <f t="shared" si="1"/>
        <v>u</v>
      </c>
      <c r="AE27" t="str">
        <f t="shared" si="1"/>
        <v>v</v>
      </c>
      <c r="AF27" t="str">
        <f t="shared" si="1"/>
        <v>w</v>
      </c>
      <c r="AG27" t="str">
        <f t="shared" si="1"/>
        <v>x</v>
      </c>
      <c r="AH27" t="str">
        <f t="shared" si="1"/>
        <v>y</v>
      </c>
      <c r="AI27" t="str">
        <f t="shared" si="1"/>
        <v>z</v>
      </c>
    </row>
    <row r="29" spans="2:36" x14ac:dyDescent="0.25">
      <c r="O29" s="5" t="s">
        <v>150</v>
      </c>
      <c r="P29" s="5" t="s">
        <v>151</v>
      </c>
      <c r="Q29" s="5" t="s">
        <v>152</v>
      </c>
    </row>
    <row r="30" spans="2:36" x14ac:dyDescent="0.25">
      <c r="J30" t="s">
        <v>144</v>
      </c>
      <c r="K30">
        <v>7</v>
      </c>
      <c r="L30">
        <v>2</v>
      </c>
      <c r="M30">
        <v>5</v>
      </c>
      <c r="O30" s="20" t="str">
        <f>RIGHT(LEFT($C$22,(K31+1)),1)</f>
        <v>c</v>
      </c>
      <c r="P30" s="20" t="str">
        <f>RIGHT(LEFT(C17,(L31+1)),1)</f>
        <v>s</v>
      </c>
      <c r="Q30" s="20" t="str">
        <f>RIGHT(LEFT(C20,(M31+1)),1)</f>
        <v>w</v>
      </c>
      <c r="S30" t="s">
        <v>163</v>
      </c>
    </row>
    <row r="31" spans="2:36" x14ac:dyDescent="0.25">
      <c r="J31" t="s">
        <v>145</v>
      </c>
      <c r="K31">
        <v>2</v>
      </c>
      <c r="L31">
        <v>5</v>
      </c>
      <c r="M31">
        <v>7</v>
      </c>
      <c r="O31" s="5" t="str">
        <f>RIGHT(LEFT($C$22,(K32+1)),1)</f>
        <v>r</v>
      </c>
      <c r="P31" s="5" t="str">
        <f>RIGHT(LEFT(C17,(L32+1)),1)</f>
        <v>a</v>
      </c>
      <c r="Q31" s="5" t="str">
        <f>RIGHT(LEFT(C20,(M32+1)),1)</f>
        <v>h</v>
      </c>
    </row>
    <row r="32" spans="2:36" x14ac:dyDescent="0.25">
      <c r="J32" t="s">
        <v>146</v>
      </c>
      <c r="K32">
        <v>5</v>
      </c>
      <c r="L32">
        <v>7</v>
      </c>
      <c r="M32">
        <v>2</v>
      </c>
      <c r="O32" s="5" t="str">
        <f>RIGHT(LEFT($C$22,(K30+1)),1)</f>
        <v>l</v>
      </c>
      <c r="P32" s="5" t="str">
        <f>RIGHT(LEFT(C17,(L30+1)),1)</f>
        <v>m</v>
      </c>
      <c r="Q32" s="5" t="str">
        <f>RIGHT(LEFT(C20,(M30+1)),1)</f>
        <v>e</v>
      </c>
      <c r="AC32" s="38"/>
      <c r="AD32" s="38"/>
      <c r="AE32" s="38"/>
      <c r="AF32" s="38"/>
    </row>
  </sheetData>
  <mergeCells count="8">
    <mergeCell ref="B3:AJ3"/>
    <mergeCell ref="B4:AJ4"/>
    <mergeCell ref="B5:AJ5"/>
    <mergeCell ref="B6:AJ6"/>
    <mergeCell ref="B7:AJ7"/>
    <mergeCell ref="B8:AJ8"/>
    <mergeCell ref="B9:AJ9"/>
    <mergeCell ref="B10:AJ10"/>
  </mergeCells>
  <conditionalFormatting sqref="J16:AI23">
    <cfRule type="colorScale" priority="2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J13:AI13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CF90-885B-407B-BB4E-03BD4630855D}">
  <dimension ref="A3:AG55"/>
  <sheetViews>
    <sheetView topLeftCell="A25" workbookViewId="0">
      <selection activeCell="G61" sqref="G61"/>
    </sheetView>
  </sheetViews>
  <sheetFormatPr defaultColWidth="7.42578125" defaultRowHeight="15" x14ac:dyDescent="0.25"/>
  <cols>
    <col min="2" max="2" width="4.85546875" customWidth="1"/>
  </cols>
  <sheetData>
    <row r="3" spans="1:27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7" ht="15.75" thickBot="1" x14ac:dyDescent="0.3">
      <c r="B4" s="60" t="s">
        <v>67</v>
      </c>
      <c r="C4" s="55"/>
      <c r="D4" s="57">
        <v>1</v>
      </c>
      <c r="E4" s="57">
        <v>2</v>
      </c>
      <c r="F4" s="57">
        <v>3</v>
      </c>
      <c r="G4" s="57">
        <v>4</v>
      </c>
      <c r="H4" s="57">
        <v>5</v>
      </c>
      <c r="I4" s="57">
        <v>6</v>
      </c>
      <c r="J4" s="57">
        <v>7</v>
      </c>
      <c r="K4" s="57">
        <v>8</v>
      </c>
      <c r="L4" s="58">
        <v>9</v>
      </c>
      <c r="M4" s="6"/>
      <c r="N4" s="7"/>
    </row>
    <row r="5" spans="1:27" ht="15.75" thickBot="1" x14ac:dyDescent="0.3">
      <c r="B5" s="61" t="s">
        <v>66</v>
      </c>
      <c r="C5" s="56"/>
      <c r="D5" s="68" t="s">
        <v>3</v>
      </c>
      <c r="E5" s="68" t="s">
        <v>1</v>
      </c>
      <c r="F5" s="68" t="s">
        <v>0</v>
      </c>
      <c r="G5" s="68" t="s">
        <v>2</v>
      </c>
      <c r="H5" s="68" t="s">
        <v>2</v>
      </c>
      <c r="I5" s="68" t="s">
        <v>4</v>
      </c>
      <c r="J5" s="68" t="s">
        <v>91</v>
      </c>
      <c r="K5" s="68" t="s">
        <v>5</v>
      </c>
      <c r="L5" s="69" t="s">
        <v>92</v>
      </c>
      <c r="M5" s="6"/>
      <c r="N5" s="7"/>
    </row>
    <row r="6" spans="1:27" x14ac:dyDescent="0.25">
      <c r="B6" s="62" t="s">
        <v>75</v>
      </c>
      <c r="C6" s="63"/>
      <c r="D6" s="64" t="str">
        <f>N27</f>
        <v>T</v>
      </c>
      <c r="E6" s="64" t="str">
        <f>O27</f>
        <v>A</v>
      </c>
      <c r="F6" s="64" t="str">
        <f>P27</f>
        <v>N</v>
      </c>
      <c r="G6" s="64" t="str">
        <f>Q27</f>
        <v>D</v>
      </c>
      <c r="H6" s="64" t="str">
        <f>R27</f>
        <v>I</v>
      </c>
      <c r="I6" s="64" t="str">
        <f>S27</f>
        <v>N</v>
      </c>
      <c r="J6" s="64" t="str">
        <f>T27</f>
        <v>A</v>
      </c>
      <c r="K6" s="64" t="str">
        <f>U27</f>
        <v>T</v>
      </c>
      <c r="L6" s="64" t="str">
        <f>V27</f>
        <v>H</v>
      </c>
      <c r="M6" s="6"/>
      <c r="N6" s="7"/>
    </row>
    <row r="7" spans="1:27" x14ac:dyDescent="0.25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"/>
      <c r="N7" s="7"/>
    </row>
    <row r="8" spans="1:27" x14ac:dyDescent="0.25">
      <c r="B8" s="62"/>
      <c r="C8" s="62"/>
      <c r="D8" s="67" t="s">
        <v>137</v>
      </c>
      <c r="E8" s="67"/>
      <c r="F8" s="67"/>
      <c r="G8" s="67"/>
      <c r="H8" s="67"/>
      <c r="I8" s="67"/>
      <c r="J8" s="67"/>
      <c r="K8" s="67"/>
      <c r="L8" s="67"/>
      <c r="M8" s="6"/>
      <c r="N8" s="7"/>
    </row>
    <row r="9" spans="1:27" x14ac:dyDescent="0.25">
      <c r="B9" s="1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1:27" ht="21.75" thickBot="1" x14ac:dyDescent="0.4">
      <c r="B10" s="59" t="s">
        <v>138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</row>
    <row r="11" spans="1:27" ht="15.75" thickTop="1" x14ac:dyDescent="0.25">
      <c r="B11" s="48" t="s">
        <v>133</v>
      </c>
      <c r="C11" s="49"/>
      <c r="D11" s="9" t="s">
        <v>41</v>
      </c>
      <c r="E11" s="9" t="s">
        <v>52</v>
      </c>
      <c r="F11" s="9" t="s">
        <v>55</v>
      </c>
      <c r="G11" s="9" t="s">
        <v>59</v>
      </c>
      <c r="H11" s="9" t="s">
        <v>51</v>
      </c>
      <c r="I11" s="9" t="s">
        <v>39</v>
      </c>
      <c r="J11" s="9" t="s">
        <v>48</v>
      </c>
      <c r="K11" s="9" t="s">
        <v>54</v>
      </c>
      <c r="L11" s="9" t="s">
        <v>58</v>
      </c>
      <c r="M11" s="9" t="s">
        <v>59</v>
      </c>
    </row>
    <row r="12" spans="1:27" x14ac:dyDescent="0.25">
      <c r="B12" s="50" t="s">
        <v>65</v>
      </c>
      <c r="C12" s="51"/>
      <c r="D12" s="8"/>
      <c r="E12" s="8"/>
      <c r="F12" s="8"/>
      <c r="G12" s="8"/>
      <c r="H12" s="8"/>
      <c r="I12" s="8"/>
      <c r="J12" s="8"/>
      <c r="K12" s="8"/>
      <c r="L12" s="8" t="s">
        <v>37</v>
      </c>
      <c r="M12" s="8"/>
    </row>
    <row r="15" spans="1:27" ht="15.75" thickBot="1" x14ac:dyDescent="0.3">
      <c r="B15" s="47" t="s">
        <v>132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O15" s="70" t="s">
        <v>139</v>
      </c>
      <c r="P15" s="10" t="s">
        <v>27</v>
      </c>
      <c r="Q15" s="10" t="str">
        <f>"-"&amp;D11&amp;"-"</f>
        <v>-e-</v>
      </c>
      <c r="R15" s="10" t="str">
        <f>"-"&amp;E11&amp;"-"</f>
        <v>-p-</v>
      </c>
      <c r="S15" s="10" t="str">
        <f>"-"&amp;F11&amp;"-"</f>
        <v>-s-</v>
      </c>
      <c r="T15" s="10" t="str">
        <f>"-"&amp;G11&amp;"-"</f>
        <v>-w-</v>
      </c>
      <c r="U15" s="10" t="str">
        <f>"-"&amp;H11&amp;"-"</f>
        <v>-o-</v>
      </c>
      <c r="V15" s="10" t="str">
        <f>"-"&amp;I11&amp;"-"</f>
        <v>-c-</v>
      </c>
      <c r="W15" s="10" t="str">
        <f>"-"&amp;J11&amp;"-"</f>
        <v>-l-</v>
      </c>
      <c r="X15" s="10" t="str">
        <f>"-"&amp;K11&amp;"-"</f>
        <v>-r-</v>
      </c>
      <c r="Y15" s="10" t="s">
        <v>64</v>
      </c>
      <c r="Z15" s="11" t="s">
        <v>74</v>
      </c>
      <c r="AA15" s="19" t="s">
        <v>75</v>
      </c>
    </row>
    <row r="16" spans="1:27" x14ac:dyDescent="0.25">
      <c r="A16" s="13">
        <v>0</v>
      </c>
      <c r="B16" s="46" t="s">
        <v>16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t="s">
        <v>6</v>
      </c>
      <c r="O16" s="14" t="s">
        <v>19</v>
      </c>
      <c r="P16" s="17" t="str">
        <f>LOWER(_xlfn.REGEXREPLACE(B16, " ", ""))</f>
        <v>thestepstorunthenetworkareasfollows:</v>
      </c>
      <c r="Q16" s="17" t="str">
        <f>_xlfn.REGEXREPLACE(P16, D$11, D$12)</f>
        <v>thstpstorunthntworkarasfollows:</v>
      </c>
      <c r="R16" s="17" t="str">
        <f>_xlfn.REGEXREPLACE(Q16, E$11, E$12)</f>
        <v>thststorunthntworkarasfollows:</v>
      </c>
      <c r="S16" s="17" t="str">
        <f>_xlfn.REGEXREPLACE(R16, F$11, F$12)</f>
        <v>thttorunthntworkarafollow:</v>
      </c>
      <c r="T16" s="17" t="str">
        <f>_xlfn.REGEXREPLACE(S16, G$11, G$12)</f>
        <v>thttorunthntorkarafollo:</v>
      </c>
      <c r="U16" s="17" t="str">
        <f>_xlfn.REGEXREPLACE(T16, H$11, H$12)</f>
        <v>thttrunthntrkarafll:</v>
      </c>
      <c r="V16" s="17" t="str">
        <f>_xlfn.REGEXREPLACE(U16, I$11, I$12)</f>
        <v>thttrunthntrkarafll:</v>
      </c>
      <c r="W16" s="17" t="str">
        <f>_xlfn.REGEXREPLACE(V16, J$11, J$12)</f>
        <v>thttrunthntrkaraf:</v>
      </c>
      <c r="X16" s="17" t="str">
        <f>_xlfn.REGEXREPLACE(W16, K$11, K$12)</f>
        <v>thttunthntkaaf:</v>
      </c>
      <c r="Y16" s="17" t="str">
        <f>_xlfn.REGEXREPLACE(X16, L$11, L$12)</f>
        <v>thttunthntkaaf:</v>
      </c>
      <c r="Z16" s="17" t="str">
        <f>_xlfn.REGEXREPLACE(Y16, M$11, M$12)</f>
        <v>thttunthntkaaf:</v>
      </c>
      <c r="AA16" s="71" t="str">
        <f>LOWER(Z16)</f>
        <v>thttunthntkaaf:</v>
      </c>
    </row>
    <row r="17" spans="1:33" x14ac:dyDescent="0.25">
      <c r="A17" s="13">
        <v>1</v>
      </c>
      <c r="B17" s="46" t="s">
        <v>68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t="s">
        <v>8</v>
      </c>
      <c r="O17" s="14" t="s">
        <v>20</v>
      </c>
      <c r="P17" s="17" t="str">
        <f>LOWER(_xlfn.REGEXREPLACE(B17, " ", ""))</f>
        <v>1)newtransactionsarebroadcasttoallnodes.</v>
      </c>
      <c r="Q17" s="17" t="str">
        <f>_xlfn.REGEXREPLACE(P17, D$11, D$12)</f>
        <v>1)nwtransactionsarbroadcasttoallnods.</v>
      </c>
      <c r="R17" s="17" t="str">
        <f>_xlfn.REGEXREPLACE(Q17, E$11, E$12)</f>
        <v>1)nwtransactionsarbroadcasttoallnods.</v>
      </c>
      <c r="S17" s="17" t="str">
        <f>_xlfn.REGEXREPLACE(R17, F$11, F$12)</f>
        <v>1)nwtranactionarbroadcattoallnod.</v>
      </c>
      <c r="T17" s="17" t="str">
        <f>_xlfn.REGEXREPLACE(S17, G$11, G$12)</f>
        <v>1)ntranactionarbroadcattoallnod.</v>
      </c>
      <c r="U17" s="17" t="str">
        <f>_xlfn.REGEXREPLACE(T17, H$11, H$12)</f>
        <v>1)ntranactinarbradcattallnd.</v>
      </c>
      <c r="V17" s="17" t="str">
        <f>_xlfn.REGEXREPLACE(U17, I$11, I$12)</f>
        <v>1)ntranatinarbradattallnd.</v>
      </c>
      <c r="W17" s="17" t="str">
        <f>_xlfn.REGEXREPLACE(V17, J$11, J$12)</f>
        <v>1)ntranatinarbradattand.</v>
      </c>
      <c r="X17" s="17" t="str">
        <f>_xlfn.REGEXREPLACE(W17, K$11, K$12)</f>
        <v>1)ntanatinabadattand.</v>
      </c>
      <c r="Y17" s="17" t="str">
        <f>_xlfn.REGEXREPLACE(X17, L$11, L$12)</f>
        <v>1)ntanatinabadattand.</v>
      </c>
      <c r="Z17" s="17" t="str">
        <f>_xlfn.REGEXREPLACE(Y17, M$11, M$12)</f>
        <v>1)ntanatinabadattand.</v>
      </c>
      <c r="AA17" s="72" t="str">
        <f>LOWER(Z17)</f>
        <v>1)ntanatinabadattand.</v>
      </c>
    </row>
    <row r="18" spans="1:33" x14ac:dyDescent="0.25">
      <c r="A18" s="13">
        <v>2</v>
      </c>
      <c r="B18" s="46" t="s">
        <v>69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t="s">
        <v>9</v>
      </c>
      <c r="O18" s="14" t="s">
        <v>20</v>
      </c>
      <c r="P18" s="17" t="str">
        <f>LOWER(_xlfn.REGEXREPLACE(B18, " ", ""))</f>
        <v>2)eachnodecollectsnewtransactionsintoablock.</v>
      </c>
      <c r="Q18" s="17" t="str">
        <f>_xlfn.REGEXREPLACE(P18, D$11, D$12)</f>
        <v>2)achnodcollctsnwtransactionsintoablock.</v>
      </c>
      <c r="R18" s="17" t="str">
        <f>_xlfn.REGEXREPLACE(Q18, E$11, E$12)</f>
        <v>2)achnodcollctsnwtransactionsintoablock.</v>
      </c>
      <c r="S18" s="17" t="str">
        <f>_xlfn.REGEXREPLACE(R18, F$11, F$12)</f>
        <v>2)achnodcollctnwtranactionintoablock.</v>
      </c>
      <c r="T18" s="17" t="str">
        <f>_xlfn.REGEXREPLACE(S18, G$11, G$12)</f>
        <v>2)achnodcollctntranactionintoablock.</v>
      </c>
      <c r="U18" s="17" t="str">
        <f>_xlfn.REGEXREPLACE(T18, H$11, H$12)</f>
        <v>2)achndcllctntranactinintablck.</v>
      </c>
      <c r="V18" s="17" t="str">
        <f>_xlfn.REGEXREPLACE(U18, I$11, I$12)</f>
        <v>2)ahndlltntranatinintablk.</v>
      </c>
      <c r="W18" s="17" t="str">
        <f>_xlfn.REGEXREPLACE(V18, J$11, J$12)</f>
        <v>2)ahndtntranatinintabk.</v>
      </c>
      <c r="X18" s="17" t="str">
        <f>_xlfn.REGEXREPLACE(W18, K$11, K$12)</f>
        <v>2)ahndtntanatinintabk.</v>
      </c>
      <c r="Y18" s="17" t="str">
        <f>_xlfn.REGEXREPLACE(X18, L$11, L$12)</f>
        <v>2)ahndtntanatinintabk.</v>
      </c>
      <c r="Z18" s="17" t="str">
        <f>_xlfn.REGEXREPLACE(Y18, M$11, M$12)</f>
        <v>2)ahndtntanatinintabk.</v>
      </c>
      <c r="AA18" s="72" t="str">
        <f>LOWER(Z18)</f>
        <v>2)ahndtntanatinintabk.</v>
      </c>
      <c r="AD18" s="18"/>
      <c r="AE18" s="18"/>
      <c r="AF18" s="18"/>
      <c r="AG18" s="18"/>
    </row>
    <row r="19" spans="1:33" x14ac:dyDescent="0.25">
      <c r="A19" s="13">
        <v>3</v>
      </c>
      <c r="B19" s="46" t="s">
        <v>70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t="s">
        <v>10</v>
      </c>
      <c r="O19" s="14" t="s">
        <v>20</v>
      </c>
      <c r="P19" s="17" t="str">
        <f>LOWER(_xlfn.REGEXREPLACE(B19, " ", ""))</f>
        <v>3)eachnodeworksonfindingadifficultproof-of-workforitsblock.</v>
      </c>
      <c r="Q19" s="17" t="str">
        <f>_xlfn.REGEXREPLACE(P19, D$11, D$12)</f>
        <v>3)achnodworksonfindingadifficultproof-of-workforitsblock.</v>
      </c>
      <c r="R19" s="17" t="str">
        <f>_xlfn.REGEXREPLACE(Q19, E$11, E$12)</f>
        <v>3)achnodworksonfindingadifficultroof-of-workforitsblock.</v>
      </c>
      <c r="S19" s="17" t="str">
        <f>_xlfn.REGEXREPLACE(R19, F$11, F$12)</f>
        <v>3)achnodworkonfindingadifficultroof-of-workforitblock.</v>
      </c>
      <c r="T19" s="17" t="str">
        <f>_xlfn.REGEXREPLACE(S19, G$11, G$12)</f>
        <v>3)achnodorkonfindingadifficultroof-of-orkforitblock.</v>
      </c>
      <c r="U19" s="17" t="str">
        <f>_xlfn.REGEXREPLACE(T19, H$11, H$12)</f>
        <v>3)achndrknfindingadifficultrf-f-rkfritblck.</v>
      </c>
      <c r="V19" s="17" t="str">
        <f>_xlfn.REGEXREPLACE(U19, I$11, I$12)</f>
        <v>3)ahndrknfindingadiffiultrf-f-rkfritblk.</v>
      </c>
      <c r="W19" s="17" t="str">
        <f>_xlfn.REGEXREPLACE(V19, J$11, J$12)</f>
        <v>3)ahndrknfindingadiffiutrf-f-rkfritbk.</v>
      </c>
      <c r="X19" s="17" t="str">
        <f>_xlfn.REGEXREPLACE(W19, K$11, K$12)</f>
        <v>3)ahndknfindingadiffiutf-f-kfitbk.</v>
      </c>
      <c r="Y19" s="17" t="str">
        <f>_xlfn.REGEXREPLACE(X19, L$11, L$12)</f>
        <v>3)ahndknfindingadiffiutf-f-kfitbk.</v>
      </c>
      <c r="Z19" s="17" t="str">
        <f>_xlfn.REGEXREPLACE(Y19, M$11, M$12)</f>
        <v>3)ahndknfindingadiffiutf-f-kfitbk.</v>
      </c>
      <c r="AA19" s="72" t="str">
        <f>LOWER(Z19)</f>
        <v>3)ahndknfindingadiffiutf-f-kfitbk.</v>
      </c>
      <c r="AD19" s="18"/>
      <c r="AE19" s="18"/>
      <c r="AF19" s="18"/>
      <c r="AG19" s="18"/>
    </row>
    <row r="20" spans="1:33" x14ac:dyDescent="0.25">
      <c r="A20" s="13">
        <v>4</v>
      </c>
      <c r="B20" s="46" t="s">
        <v>71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t="s">
        <v>11</v>
      </c>
      <c r="O20" s="14" t="s">
        <v>21</v>
      </c>
      <c r="P20" s="17" t="str">
        <f>LOWER(_xlfn.REGEXREPLACE(B20, " ", ""))</f>
        <v>4)whenanodefindsaproof-of-work,</v>
      </c>
      <c r="Q20" s="17" t="str">
        <f>_xlfn.REGEXREPLACE(P20, D$11, D$12)</f>
        <v>4)whnanodfindsaproof-of-work,</v>
      </c>
      <c r="R20" s="17" t="str">
        <f>_xlfn.REGEXREPLACE(Q20, E$11, E$12)</f>
        <v>4)whnanodfindsaroof-of-work,</v>
      </c>
      <c r="S20" s="17" t="str">
        <f>_xlfn.REGEXREPLACE(R20, F$11, F$12)</f>
        <v>4)whnanodfindaroof-of-work,</v>
      </c>
      <c r="T20" s="17" t="str">
        <f>_xlfn.REGEXREPLACE(S20, G$11, G$12)</f>
        <v>4)hnanodfindaroof-of-ork,</v>
      </c>
      <c r="U20" s="17" t="str">
        <f>_xlfn.REGEXREPLACE(T20, H$11, H$12)</f>
        <v>4)hnandfindarf-f-rk,</v>
      </c>
      <c r="V20" s="17" t="str">
        <f>_xlfn.REGEXREPLACE(U20, I$11, I$12)</f>
        <v>4)hnandfindarf-f-rk,</v>
      </c>
      <c r="W20" s="17" t="str">
        <f>_xlfn.REGEXREPLACE(V20, J$11, J$12)</f>
        <v>4)hnandfindarf-f-rk,</v>
      </c>
      <c r="X20" s="17" t="str">
        <f>_xlfn.REGEXREPLACE(W20, K$11, K$12)</f>
        <v>4)hnandfindaf-f-k,</v>
      </c>
      <c r="Y20" s="17" t="str">
        <f>_xlfn.REGEXREPLACE(X20, L$11, L$12)</f>
        <v>4)hnandfindaf-f-k,</v>
      </c>
      <c r="Z20" s="17" t="str">
        <f>_xlfn.REGEXREPLACE(Y20, M$11, M$12)</f>
        <v>4)hnandfindaf-f-k,</v>
      </c>
      <c r="AA20" s="72" t="str">
        <f>LOWER(Z20)</f>
        <v>4)hnandfindaf-f-k,</v>
      </c>
      <c r="AD20" s="18"/>
      <c r="AE20" s="18"/>
      <c r="AF20" s="18"/>
      <c r="AG20" s="18"/>
    </row>
    <row r="21" spans="1:33" x14ac:dyDescent="0.25">
      <c r="A21" s="13">
        <v>4.0999999999999996</v>
      </c>
      <c r="B21" s="46" t="s">
        <v>17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t="s">
        <v>12</v>
      </c>
      <c r="O21" s="14" t="s">
        <v>20</v>
      </c>
      <c r="P21" s="17" t="str">
        <f>LOWER(_xlfn.REGEXREPLACE(B21, " ", ""))</f>
        <v>itbroadcaststheblocktoallnodes.</v>
      </c>
      <c r="Q21" s="17" t="str">
        <f>_xlfn.REGEXREPLACE(P21, D$11, D$12)</f>
        <v>itbroadcaststhblocktoallnods.</v>
      </c>
      <c r="R21" s="17" t="str">
        <f>_xlfn.REGEXREPLACE(Q21, E$11, E$12)</f>
        <v>itbroadcaststhblocktoallnods.</v>
      </c>
      <c r="S21" s="17" t="str">
        <f>_xlfn.REGEXREPLACE(R21, F$11, F$12)</f>
        <v>itbroadcatthblocktoallnod.</v>
      </c>
      <c r="T21" s="17" t="str">
        <f>_xlfn.REGEXREPLACE(S21, G$11, G$12)</f>
        <v>itbroadcatthblocktoallnod.</v>
      </c>
      <c r="U21" s="17" t="str">
        <f>_xlfn.REGEXREPLACE(T21, H$11, H$12)</f>
        <v>itbradcatthblcktallnd.</v>
      </c>
      <c r="V21" s="17" t="str">
        <f>_xlfn.REGEXREPLACE(U21, I$11, I$12)</f>
        <v>itbradatthblktallnd.</v>
      </c>
      <c r="W21" s="17" t="str">
        <f>_xlfn.REGEXREPLACE(V21, J$11, J$12)</f>
        <v>itbradatthbktand.</v>
      </c>
      <c r="X21" s="17" t="str">
        <f>_xlfn.REGEXREPLACE(W21, K$11, K$12)</f>
        <v>itbadatthbktand.</v>
      </c>
      <c r="Y21" s="17" t="str">
        <f>_xlfn.REGEXREPLACE(X21, L$11, L$12)</f>
        <v>itbadatthbktand.</v>
      </c>
      <c r="Z21" s="17" t="str">
        <f>_xlfn.REGEXREPLACE(Y21, M$11, M$12)</f>
        <v>itbadatthbktand.</v>
      </c>
      <c r="AA21" s="72" t="str">
        <f>LOWER(Z21)</f>
        <v>itbadatthbktand.</v>
      </c>
      <c r="AD21" s="18"/>
      <c r="AE21" s="18"/>
      <c r="AF21" s="18"/>
      <c r="AG21" s="18"/>
    </row>
    <row r="22" spans="1:33" x14ac:dyDescent="0.25">
      <c r="A22" s="13">
        <v>5</v>
      </c>
      <c r="B22" s="46" t="s">
        <v>72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t="s">
        <v>13</v>
      </c>
      <c r="O22" s="14" t="s">
        <v>20</v>
      </c>
      <c r="P22" s="17" t="str">
        <f>LOWER(_xlfn.REGEXREPLACE(B22, " ", ""))</f>
        <v>5)nodesaccepttheblockonlyifalltransactionsinitarevalidandnotalreadyspent.</v>
      </c>
      <c r="Q22" s="17" t="str">
        <f>_xlfn.REGEXREPLACE(P22, D$11, D$12)</f>
        <v>5)nodsaccptthblockonlyifalltransactionsinitarvalidandnotalradyspnt.</v>
      </c>
      <c r="R22" s="17" t="str">
        <f>_xlfn.REGEXREPLACE(Q22, E$11, E$12)</f>
        <v>5)nodsacctthblockonlyifalltransactionsinitarvalidandnotalradysnt.</v>
      </c>
      <c r="S22" s="17" t="str">
        <f>_xlfn.REGEXREPLACE(R22, F$11, F$12)</f>
        <v>5)nodacctthblockonlyifalltranactioninitarvalidandnotalradynt.</v>
      </c>
      <c r="T22" s="17" t="str">
        <f>_xlfn.REGEXREPLACE(S22, G$11, G$12)</f>
        <v>5)nodacctthblockonlyifalltranactioninitarvalidandnotalradynt.</v>
      </c>
      <c r="U22" s="17" t="str">
        <f>_xlfn.REGEXREPLACE(T22, H$11, H$12)</f>
        <v>5)ndacctthblcknlyifalltranactininitarvalidandntalradynt.</v>
      </c>
      <c r="V22" s="17" t="str">
        <f>_xlfn.REGEXREPLACE(U22, I$11, I$12)</f>
        <v>5)ndatthblknlyifalltranatininitarvalidandntalradynt.</v>
      </c>
      <c r="W22" s="17" t="str">
        <f>_xlfn.REGEXREPLACE(V22, J$11, J$12)</f>
        <v>5)ndatthbknyifatranatininitarvaidandntaradynt.</v>
      </c>
      <c r="X22" s="17" t="str">
        <f>_xlfn.REGEXREPLACE(W22, K$11, K$12)</f>
        <v>5)ndatthbknyifatanatininitavaidandntaadynt.</v>
      </c>
      <c r="Y22" s="17" t="str">
        <f>_xlfn.REGEXREPLACE(X22, L$11, L$12)</f>
        <v>5)ndatthbknyifatanatininitaaaidandntaadynt.</v>
      </c>
      <c r="Z22" s="17" t="str">
        <f>_xlfn.REGEXREPLACE(Y22, M$11, M$12)</f>
        <v>5)ndatthbknyifatanatininitaaaidandntaadynt.</v>
      </c>
      <c r="AA22" s="72" t="str">
        <f>LOWER(Z22)</f>
        <v>5)ndatthbknyifatanatininitaaaidandntaadynt.</v>
      </c>
      <c r="AD22" s="18"/>
      <c r="AE22" s="18"/>
      <c r="AF22" s="18"/>
      <c r="AG22" s="18"/>
    </row>
    <row r="23" spans="1:33" x14ac:dyDescent="0.25">
      <c r="A23" s="13">
        <v>6</v>
      </c>
      <c r="B23" s="46" t="s">
        <v>73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t="s">
        <v>14</v>
      </c>
      <c r="O23" s="14" t="s">
        <v>21</v>
      </c>
      <c r="P23" s="17" t="str">
        <f>LOWER(_xlfn.REGEXREPLACE(B23, " ", ""))</f>
        <v>6)nodesexpresstheiracceptanceoftheblockbyworkingoncreatingthenextblockinthechain,</v>
      </c>
      <c r="Q23" s="17" t="str">
        <f>_xlfn.REGEXREPLACE(P23, D$11, D$12)</f>
        <v>6)nodsxprssthiraccptancofthblockbyworkingoncratingthnxtblockinthchain,</v>
      </c>
      <c r="R23" s="17" t="str">
        <f>_xlfn.REGEXREPLACE(Q23, E$11, E$12)</f>
        <v>6)nodsxrssthiracctancofthblockbyworkingoncratingthnxtblockinthchain,</v>
      </c>
      <c r="S23" s="17" t="str">
        <f>_xlfn.REGEXREPLACE(R23, F$11, F$12)</f>
        <v>6)nodxrthiracctancofthblockbyworkingoncratingthnxtblockinthchain,</v>
      </c>
      <c r="T23" s="17" t="str">
        <f>_xlfn.REGEXREPLACE(S23, G$11, G$12)</f>
        <v>6)nodxrthiracctancofthblockbyorkingoncratingthnxtblockinthchain,</v>
      </c>
      <c r="U23" s="17" t="str">
        <f>_xlfn.REGEXREPLACE(T23, H$11, H$12)</f>
        <v>6)ndxrthiracctancfthblckbyrkingncratingthnxtblckinthchain,</v>
      </c>
      <c r="V23" s="17" t="str">
        <f>_xlfn.REGEXREPLACE(U23, I$11, I$12)</f>
        <v>6)ndxrthiratanfthblkbyrkingnratingthnxtblkinthhain,</v>
      </c>
      <c r="W23" s="17" t="str">
        <f>_xlfn.REGEXREPLACE(V23, J$11, J$12)</f>
        <v>6)ndxrthiratanfthbkbyrkingnratingthnxtbkinthhain,</v>
      </c>
      <c r="X23" s="17" t="str">
        <f>_xlfn.REGEXREPLACE(W23, K$11, K$12)</f>
        <v>6)ndxthiatanfthbkbykingnatingthnxtbkinthhain,</v>
      </c>
      <c r="Y23" s="17" t="str">
        <f>_xlfn.REGEXREPLACE(X23, L$11, L$12)</f>
        <v>6)ndxthiatanfthbkbykingnatingthnxtbkinthhain,</v>
      </c>
      <c r="Z23" s="17" t="str">
        <f>_xlfn.REGEXREPLACE(Y23, M$11, M$12)</f>
        <v>6)ndxthiatanfthbkbykingnatingthnxtbkinthhain,</v>
      </c>
      <c r="AA23" s="72" t="str">
        <f>LOWER(Z23)</f>
        <v>6)ndxthiatanfthbkbykingnatingthnxtbkinthhain,</v>
      </c>
      <c r="AD23" s="18"/>
      <c r="AE23" s="18"/>
      <c r="AF23" s="18"/>
      <c r="AG23" s="18"/>
    </row>
    <row r="24" spans="1:33" x14ac:dyDescent="0.25">
      <c r="A24" s="13">
        <v>6.1</v>
      </c>
      <c r="B24" s="46" t="s">
        <v>18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O24" s="14" t="s">
        <v>20</v>
      </c>
      <c r="P24" s="17" t="str">
        <f>LOWER(_xlfn.REGEXREPLACE(B24, " ", ""))</f>
        <v>usingthehashoftheacceptedblockastheprevioushash.</v>
      </c>
      <c r="Q24" s="17" t="str">
        <f>_xlfn.REGEXREPLACE(P24, D$11, D$12)</f>
        <v>usingthhashofthaccptdblockasthprvioushash.</v>
      </c>
      <c r="R24" s="17" t="str">
        <f>_xlfn.REGEXREPLACE(Q24, E$11, E$12)</f>
        <v>usingthhashofthacctdblockasthrvioushash.</v>
      </c>
      <c r="S24" s="17" t="str">
        <f>_xlfn.REGEXREPLACE(R24, F$11, F$12)</f>
        <v>uingthhahofthacctdblockathrviouhah.</v>
      </c>
      <c r="T24" s="17" t="str">
        <f>_xlfn.REGEXREPLACE(S24, G$11, G$12)</f>
        <v>uingthhahofthacctdblockathrviouhah.</v>
      </c>
      <c r="U24" s="17" t="str">
        <f>_xlfn.REGEXREPLACE(T24, H$11, H$12)</f>
        <v>uingthhahfthacctdblckathrviuhah.</v>
      </c>
      <c r="V24" s="17" t="str">
        <f>_xlfn.REGEXREPLACE(U24, I$11, I$12)</f>
        <v>uingthhahfthatdblkathrviuhah.</v>
      </c>
      <c r="W24" s="17" t="str">
        <f>_xlfn.REGEXREPLACE(V24, J$11, J$12)</f>
        <v>uingthhahfthatdbkathrviuhah.</v>
      </c>
      <c r="X24" s="17" t="str">
        <f>_xlfn.REGEXREPLACE(W24, K$11, K$12)</f>
        <v>uingthhahfthatdbkathviuhah.</v>
      </c>
      <c r="Y24" s="17" t="str">
        <f>_xlfn.REGEXREPLACE(X24, L$11, L$12)</f>
        <v>uingthhahfthatdbkathaiuhah.</v>
      </c>
      <c r="Z24" s="17" t="str">
        <f>_xlfn.REGEXREPLACE(Y24, M$11, M$12)</f>
        <v>uingthhahfthatdbkathaiuhah.</v>
      </c>
      <c r="AA24" s="72" t="str">
        <f>LOWER(Z24)</f>
        <v>uingthhahfthatdbkathaiuhah.</v>
      </c>
      <c r="AD24" s="18"/>
      <c r="AE24" s="18"/>
      <c r="AF24" s="18"/>
      <c r="AG24" s="18"/>
    </row>
    <row r="25" spans="1:33" x14ac:dyDescent="0.25">
      <c r="AA25" s="4"/>
    </row>
    <row r="27" spans="1:33" ht="24" x14ac:dyDescent="0.4">
      <c r="C27" s="65" t="str">
        <f>INDEX($B30:$B55,MATCH(MAX(C30:C55),C30:C55,0))</f>
        <v>t</v>
      </c>
      <c r="D27" s="65" t="str">
        <f>INDEX($B30:$B55,MATCH(MAX(D30:D55),D30:D55,0))</f>
        <v>a</v>
      </c>
      <c r="E27" s="65" t="str">
        <f>INDEX($B30:$B55,MATCH(MAX(E30:E55),E30:E55,0))</f>
        <v>n</v>
      </c>
      <c r="F27" s="65" t="str">
        <f>INDEX($B30:$B55,MATCH(MAX(F30:F55),F30:F55,0))</f>
        <v>f</v>
      </c>
      <c r="G27" s="65" t="str">
        <f>INDEX($B30:$B55,MATCH(MAX(G30:G55),G30:G55,0))</f>
        <v>f</v>
      </c>
      <c r="H27" s="65" t="str">
        <f>INDEX($B30:$B55,MATCH(MAX(H30:H55),H30:H55,0))</f>
        <v>t</v>
      </c>
      <c r="I27" s="65" t="str">
        <f>INDEX($B30:$B55,MATCH(MAX(I30:I55),I30:I55,0))</f>
        <v>a</v>
      </c>
      <c r="J27" s="65" t="str">
        <f>INDEX($B30:$B55,MATCH(MAX(J30:J55),J30:J55,0))</f>
        <v>n</v>
      </c>
      <c r="K27" s="65" t="str">
        <f>INDEX($B30:$B55,MATCH(MAX(K30:K55),K30:K55,0))</f>
        <v>h</v>
      </c>
      <c r="N27" s="54" t="str">
        <f>UPPER(INDEX($M30:$M55,MATCH(MAX(N30:N55),N30:N55,0)))</f>
        <v>T</v>
      </c>
      <c r="O27" s="54" t="str">
        <f>UPPER(INDEX($M30:$M55,MATCH(MAX(O30:O55),O30:O55,0)))</f>
        <v>A</v>
      </c>
      <c r="P27" s="54" t="str">
        <f>UPPER(INDEX($M30:$M55,MATCH(MAX(P30:P55),P30:P55,0)))</f>
        <v>N</v>
      </c>
      <c r="Q27" s="54" t="str">
        <f>UPPER(INDEX($M30:$M55,MATCH(MAX(Q30:Q55),Q30:Q55,0)))</f>
        <v>D</v>
      </c>
      <c r="R27" s="54" t="str">
        <f>UPPER(INDEX($M30:$M55,MATCH(MAX(R30:R55),R30:R55,0)))</f>
        <v>I</v>
      </c>
      <c r="S27" s="54" t="str">
        <f>UPPER(INDEX($M30:$M55,MATCH(MAX(S30:S55),S30:S55,0)))</f>
        <v>N</v>
      </c>
      <c r="T27" s="54" t="str">
        <f>UPPER(INDEX($M30:$M55,MATCH(MAX(T30:T55),T30:T55,0)))</f>
        <v>A</v>
      </c>
      <c r="U27" s="54" t="str">
        <f>UPPER(INDEX($M30:$M55,MATCH(MAX(U30:U55),U30:U55,0)))</f>
        <v>T</v>
      </c>
      <c r="V27" s="54" t="str">
        <f>UPPER(INDEX($M30:$M55,MATCH(MAX(V30:V55),V30:V55,0)))</f>
        <v>H</v>
      </c>
    </row>
    <row r="28" spans="1:33" x14ac:dyDescent="0.25">
      <c r="C28" s="17" t="s">
        <v>28</v>
      </c>
      <c r="D28" s="17" t="s">
        <v>29</v>
      </c>
      <c r="E28" s="17" t="s">
        <v>30</v>
      </c>
      <c r="F28" s="17" t="s">
        <v>31</v>
      </c>
      <c r="G28" s="17" t="s">
        <v>32</v>
      </c>
      <c r="H28" s="17" t="s">
        <v>33</v>
      </c>
      <c r="I28" s="17" t="s">
        <v>34</v>
      </c>
      <c r="J28" s="17" t="s">
        <v>35</v>
      </c>
      <c r="K28" s="17" t="s">
        <v>36</v>
      </c>
      <c r="L28" s="17"/>
      <c r="M28" s="17"/>
      <c r="N28" s="17" t="s">
        <v>28</v>
      </c>
      <c r="O28" s="17" t="s">
        <v>29</v>
      </c>
      <c r="P28" s="17" t="s">
        <v>30</v>
      </c>
      <c r="Q28" s="17" t="s">
        <v>31</v>
      </c>
      <c r="R28" s="17" t="s">
        <v>32</v>
      </c>
      <c r="S28" s="17" t="s">
        <v>33</v>
      </c>
      <c r="T28" s="17" t="s">
        <v>34</v>
      </c>
      <c r="U28" s="17" t="s">
        <v>35</v>
      </c>
      <c r="V28" s="17" t="s">
        <v>36</v>
      </c>
    </row>
    <row r="29" spans="1:33" x14ac:dyDescent="0.25">
      <c r="C29" s="53" t="s">
        <v>134</v>
      </c>
      <c r="D29" s="53"/>
      <c r="E29" s="53"/>
      <c r="F29" s="53"/>
      <c r="G29" s="53"/>
      <c r="H29" s="53"/>
      <c r="I29" s="53"/>
      <c r="J29" s="53"/>
      <c r="K29" s="53"/>
      <c r="N29" s="31" t="s">
        <v>135</v>
      </c>
      <c r="O29" s="31"/>
      <c r="P29" s="31"/>
      <c r="Q29" s="31" t="s">
        <v>136</v>
      </c>
      <c r="R29" s="31"/>
      <c r="S29" s="31"/>
      <c r="T29" s="31"/>
      <c r="U29" s="31"/>
      <c r="V29" s="31"/>
    </row>
    <row r="30" spans="1:33" x14ac:dyDescent="0.25">
      <c r="B30" s="15" t="s">
        <v>37</v>
      </c>
      <c r="C30" s="3">
        <f>LEN($AA$16)- LEN(SUBSTITUTE(AA$16,$B30,""))</f>
        <v>2</v>
      </c>
      <c r="D30" s="3">
        <f>LEN($AA$17)- LEN(SUBSTITUTE($AA$17,$B30,""))</f>
        <v>6</v>
      </c>
      <c r="E30" s="3">
        <f>LEN($AA$18)- LEN(SUBSTITUTE($AA$18,$B30,""))</f>
        <v>4</v>
      </c>
      <c r="F30" s="3">
        <f>LEN($X$19)- LEN(SUBSTITUTE($AA$19,$B30,""))</f>
        <v>2</v>
      </c>
      <c r="G30" s="3">
        <f>LEN($AA$20)- LEN(SUBSTITUTE($AA$20,$B30,""))</f>
        <v>2</v>
      </c>
      <c r="H30" s="3">
        <f>LEN($AA$21)- LEN(SUBSTITUTE($AA$21,$B30,""))</f>
        <v>3</v>
      </c>
      <c r="I30" s="3">
        <f>LEN($AA$22)- LEN(SUBSTITUTE($AA$22,$B30,""))</f>
        <v>10</v>
      </c>
      <c r="J30" s="3">
        <f>LEN($AA$23)- LEN(SUBSTITUTE($AA$23,$B30,""))</f>
        <v>4</v>
      </c>
      <c r="K30" s="3">
        <f>LEN($AA$24)- LEN(SUBSTITUTE($AA$24,$B30,""))</f>
        <v>5</v>
      </c>
      <c r="M30" s="16" t="s">
        <v>37</v>
      </c>
      <c r="N30">
        <f>IF(O30="-","-",IF(LOWER(O$60)=$M30,"-",SUM(C30:$E30)))</f>
        <v>12</v>
      </c>
      <c r="O30">
        <f>IF(P30="-","-",IF(LOWER(P$60)=$M30,"-",SUM(D30:$E30)))</f>
        <v>10</v>
      </c>
      <c r="P30">
        <f>IF(LOWER(Q$60)=$M30,"-",SUM(E30:$E30))</f>
        <v>4</v>
      </c>
      <c r="Q30" t="str">
        <f>IF(R30="-","-",IF(LOWER(R$27)=$M30,"-",SUM(F30:$K30)))</f>
        <v>-</v>
      </c>
      <c r="R30" t="str">
        <f>IF(S30="-","-",IF(LOWER(S$27)=$M30,"-",SUM(G30:$K30)))</f>
        <v>-</v>
      </c>
      <c r="S30" t="str">
        <f>IF(T30="-","-",IF(LOWER(T$27)=$M30,"-",SUM(H30:$K30)))</f>
        <v>-</v>
      </c>
      <c r="T30">
        <f>IF(U30="-","-",IF(LOWER(U$27)=$M30,"-",SUM(I30:$K30)))</f>
        <v>19</v>
      </c>
      <c r="U30">
        <f>IF(V30="-","-",IF(LOWER(V$27)=$M30,"-",SUM(J30:$K30)))</f>
        <v>9</v>
      </c>
      <c r="V30">
        <f>IF(W30="-","-",IF(LOWER(W$27)=$M30,"-",SUM(K30:$K30)))</f>
        <v>5</v>
      </c>
      <c r="X30" s="3"/>
      <c r="Y30" s="3"/>
      <c r="Z30" s="3"/>
      <c r="AA30" s="3"/>
      <c r="AB30" s="3"/>
      <c r="AC30" s="3"/>
    </row>
    <row r="31" spans="1:33" x14ac:dyDescent="0.25">
      <c r="B31" s="15" t="s">
        <v>38</v>
      </c>
      <c r="C31" s="3">
        <f>LEN($AA$16)- LEN(SUBSTITUTE(AA$16,$B31,""))</f>
        <v>0</v>
      </c>
      <c r="D31" s="3">
        <f>LEN($AA$17)- LEN(SUBSTITUTE($AA$17,$B31,""))</f>
        <v>1</v>
      </c>
      <c r="E31" s="3">
        <f>LEN($AA$18)- LEN(SUBSTITUTE($AA$18,$B31,""))</f>
        <v>1</v>
      </c>
      <c r="F31" s="3">
        <f>LEN($X$19)- LEN(SUBSTITUTE($AA$19,$B31,""))</f>
        <v>1</v>
      </c>
      <c r="G31" s="3">
        <f>LEN($AA$20)- LEN(SUBSTITUTE($AA$20,$B31,""))</f>
        <v>0</v>
      </c>
      <c r="H31" s="3">
        <f>LEN($AA$21)- LEN(SUBSTITUTE($AA$21,$B31,""))</f>
        <v>2</v>
      </c>
      <c r="I31" s="3">
        <f>LEN($AA$22)- LEN(SUBSTITUTE($AA$22,$B31,""))</f>
        <v>1</v>
      </c>
      <c r="J31" s="3">
        <f>LEN($AA$23)- LEN(SUBSTITUTE($AA$23,$B31,""))</f>
        <v>3</v>
      </c>
      <c r="K31" s="3">
        <f>LEN($AA$24)- LEN(SUBSTITUTE($AA$24,$B31,""))</f>
        <v>1</v>
      </c>
      <c r="M31" s="16" t="s">
        <v>38</v>
      </c>
      <c r="N31">
        <f>IF(O31="-","-",IF(LOWER(O$60)=$M31,"-",SUM(C31:$E31)))</f>
        <v>2</v>
      </c>
      <c r="O31">
        <f>IF(P31="-","-",IF(LOWER(P$60)=$M31,"-",SUM(D31:$E31)))</f>
        <v>2</v>
      </c>
      <c r="P31">
        <f>IF(LOWER(Q$60)=$M31,"-",SUM(E31:$E31))</f>
        <v>1</v>
      </c>
      <c r="Q31">
        <f>IF(R31="-","-",IF(LOWER(R$27)=$M31,"-",SUM(F31:$K31)))</f>
        <v>8</v>
      </c>
      <c r="R31">
        <f>IF(S31="-","-",IF(LOWER(S$27)=$M31,"-",SUM(G31:$K31)))</f>
        <v>7</v>
      </c>
      <c r="S31">
        <f>IF(T31="-","-",IF(LOWER(T$27)=$M31,"-",SUM(H31:$K31)))</f>
        <v>7</v>
      </c>
      <c r="T31">
        <f>IF(U31="-","-",IF(LOWER(U$27)=$M31,"-",SUM(I31:$K31)))</f>
        <v>5</v>
      </c>
      <c r="U31">
        <f>IF(V31="-","-",IF(LOWER(V$27)=$M31,"-",SUM(J31:$K31)))</f>
        <v>4</v>
      </c>
      <c r="V31">
        <f>IF(W31="-","-",IF(LOWER(W$27)=$M31,"-",SUM(K31:$K31)))</f>
        <v>1</v>
      </c>
      <c r="X31" s="3"/>
      <c r="Y31" s="3"/>
      <c r="Z31" s="3"/>
      <c r="AA31" s="3"/>
      <c r="AB31" s="3"/>
      <c r="AC31" s="3"/>
    </row>
    <row r="32" spans="1:33" x14ac:dyDescent="0.25">
      <c r="B32" s="15" t="s">
        <v>39</v>
      </c>
      <c r="C32" s="3">
        <f>LEN($AA$16)- LEN(SUBSTITUTE(AA$16,$B32,""))</f>
        <v>0</v>
      </c>
      <c r="D32" s="3">
        <f>LEN($AA$17)- LEN(SUBSTITUTE($AA$17,$B32,""))</f>
        <v>0</v>
      </c>
      <c r="E32" s="3">
        <f>LEN($AA$18)- LEN(SUBSTITUTE($AA$18,$B32,""))</f>
        <v>0</v>
      </c>
      <c r="F32" s="3">
        <f>LEN($X$19)- LEN(SUBSTITUTE($AA$19,$B32,""))</f>
        <v>0</v>
      </c>
      <c r="G32" s="3">
        <f>LEN($AA$20)- LEN(SUBSTITUTE($AA$20,$B32,""))</f>
        <v>0</v>
      </c>
      <c r="H32" s="3">
        <f>LEN($AA$21)- LEN(SUBSTITUTE($AA$21,$B32,""))</f>
        <v>0</v>
      </c>
      <c r="I32" s="3">
        <f>LEN($AA$22)- LEN(SUBSTITUTE($AA$22,$B32,""))</f>
        <v>0</v>
      </c>
      <c r="J32" s="3">
        <f>LEN($AA$23)- LEN(SUBSTITUTE($AA$23,$B32,""))</f>
        <v>0</v>
      </c>
      <c r="K32" s="3">
        <f>LEN($AA$24)- LEN(SUBSTITUTE($AA$24,$B32,""))</f>
        <v>0</v>
      </c>
      <c r="M32" s="16" t="s">
        <v>39</v>
      </c>
      <c r="N32">
        <f>IF(O32="-","-",IF(LOWER(O$60)=$M32,"-",SUM(C32:$E32)))</f>
        <v>0</v>
      </c>
      <c r="O32">
        <f>IF(P32="-","-",IF(LOWER(P$60)=$M32,"-",SUM(D32:$E32)))</f>
        <v>0</v>
      </c>
      <c r="P32">
        <f>IF(LOWER(Q$60)=$M32,"-",SUM(E32:$E32))</f>
        <v>0</v>
      </c>
      <c r="Q32">
        <f>IF(R32="-","-",IF(LOWER(R$27)=$M32,"-",SUM(F32:$K32)))</f>
        <v>0</v>
      </c>
      <c r="R32">
        <f>IF(S32="-","-",IF(LOWER(S$27)=$M32,"-",SUM(G32:$K32)))</f>
        <v>0</v>
      </c>
      <c r="S32">
        <f>IF(T32="-","-",IF(LOWER(T$27)=$M32,"-",SUM(H32:$K32)))</f>
        <v>0</v>
      </c>
      <c r="T32">
        <f>IF(U32="-","-",IF(LOWER(U$27)=$M32,"-",SUM(I32:$K32)))</f>
        <v>0</v>
      </c>
      <c r="U32">
        <f>IF(V32="-","-",IF(LOWER(V$27)=$M32,"-",SUM(J32:$K32)))</f>
        <v>0</v>
      </c>
      <c r="V32">
        <f>IF(W32="-","-",IF(LOWER(W$27)=$M32,"-",SUM(K32:$K32)))</f>
        <v>0</v>
      </c>
      <c r="X32" s="3"/>
      <c r="Y32" s="3"/>
      <c r="Z32" s="3"/>
      <c r="AA32" s="3"/>
      <c r="AB32" s="3"/>
      <c r="AC32" s="3"/>
    </row>
    <row r="33" spans="2:29" x14ac:dyDescent="0.25">
      <c r="B33" s="15" t="s">
        <v>40</v>
      </c>
      <c r="C33" s="3">
        <f>LEN($AA$16)- LEN(SUBSTITUTE(AA$16,$B33,""))</f>
        <v>0</v>
      </c>
      <c r="D33" s="3">
        <f>LEN($AA$17)- LEN(SUBSTITUTE($AA$17,$B33,""))</f>
        <v>2</v>
      </c>
      <c r="E33" s="3">
        <f>LEN($AA$18)- LEN(SUBSTITUTE($AA$18,$B33,""))</f>
        <v>1</v>
      </c>
      <c r="F33" s="3">
        <f>LEN($X$19)- LEN(SUBSTITUTE($AA$19,$B33,""))</f>
        <v>3</v>
      </c>
      <c r="G33" s="3">
        <f>LEN($AA$20)- LEN(SUBSTITUTE($AA$20,$B33,""))</f>
        <v>2</v>
      </c>
      <c r="H33" s="3">
        <f>LEN($AA$21)- LEN(SUBSTITUTE($AA$21,$B33,""))</f>
        <v>2</v>
      </c>
      <c r="I33" s="3">
        <f>LEN($AA$22)- LEN(SUBSTITUTE($AA$22,$B33,""))</f>
        <v>4</v>
      </c>
      <c r="J33" s="3">
        <f>LEN($AA$23)- LEN(SUBSTITUTE($AA$23,$B33,""))</f>
        <v>1</v>
      </c>
      <c r="K33" s="3">
        <f>LEN($AA$24)- LEN(SUBSTITUTE($AA$24,$B33,""))</f>
        <v>1</v>
      </c>
      <c r="M33" s="16" t="s">
        <v>40</v>
      </c>
      <c r="N33">
        <f>IF(O33="-","-",IF(LOWER(O$60)=$M33,"-",SUM(C33:$E33)))</f>
        <v>3</v>
      </c>
      <c r="O33">
        <f>IF(P33="-","-",IF(LOWER(P$60)=$M33,"-",SUM(D33:$E33)))</f>
        <v>3</v>
      </c>
      <c r="P33">
        <f>IF(LOWER(Q$60)=$M33,"-",SUM(E33:$E33))</f>
        <v>1</v>
      </c>
      <c r="Q33">
        <f>IF(R33="-","-",IF(LOWER(R$27)=$M33,"-",SUM(F33:$K33)))</f>
        <v>13</v>
      </c>
      <c r="R33">
        <f>IF(S33="-","-",IF(LOWER(S$27)=$M33,"-",SUM(G33:$K33)))</f>
        <v>10</v>
      </c>
      <c r="S33">
        <f>IF(T33="-","-",IF(LOWER(T$27)=$M33,"-",SUM(H33:$K33)))</f>
        <v>8</v>
      </c>
      <c r="T33">
        <f>IF(U33="-","-",IF(LOWER(U$27)=$M33,"-",SUM(I33:$K33)))</f>
        <v>6</v>
      </c>
      <c r="U33">
        <f>IF(V33="-","-",IF(LOWER(V$27)=$M33,"-",SUM(J33:$K33)))</f>
        <v>2</v>
      </c>
      <c r="V33">
        <f>IF(W33="-","-",IF(LOWER(W$27)=$M33,"-",SUM(K33:$K33)))</f>
        <v>1</v>
      </c>
      <c r="X33" s="3"/>
      <c r="Y33" s="3"/>
      <c r="Z33" s="3"/>
      <c r="AA33" s="3"/>
      <c r="AB33" s="3"/>
      <c r="AC33" s="3"/>
    </row>
    <row r="34" spans="2:29" x14ac:dyDescent="0.25">
      <c r="B34" s="15" t="s">
        <v>41</v>
      </c>
      <c r="C34" s="3">
        <f>LEN($AA$16)- LEN(SUBSTITUTE(AA$16,$B34,""))</f>
        <v>0</v>
      </c>
      <c r="D34" s="3">
        <f>LEN($AA$17)- LEN(SUBSTITUTE($AA$17,$B34,""))</f>
        <v>0</v>
      </c>
      <c r="E34" s="3">
        <f>LEN($AA$18)- LEN(SUBSTITUTE($AA$18,$B34,""))</f>
        <v>0</v>
      </c>
      <c r="F34" s="3">
        <f>LEN($X$19)- LEN(SUBSTITUTE($AA$19,$B34,""))</f>
        <v>0</v>
      </c>
      <c r="G34" s="3">
        <f>LEN($AA$20)- LEN(SUBSTITUTE($AA$20,$B34,""))</f>
        <v>0</v>
      </c>
      <c r="H34" s="3">
        <f>LEN($AA$21)- LEN(SUBSTITUTE($AA$21,$B34,""))</f>
        <v>0</v>
      </c>
      <c r="I34" s="3">
        <f>LEN($AA$22)- LEN(SUBSTITUTE($AA$22,$B34,""))</f>
        <v>0</v>
      </c>
      <c r="J34" s="3">
        <f>LEN($AA$23)- LEN(SUBSTITUTE($AA$23,$B34,""))</f>
        <v>0</v>
      </c>
      <c r="K34" s="3">
        <f>LEN($AA$24)- LEN(SUBSTITUTE($AA$24,$B34,""))</f>
        <v>0</v>
      </c>
      <c r="M34" s="16" t="s">
        <v>41</v>
      </c>
      <c r="N34">
        <f>IF(O34="-","-",IF(LOWER(O$60)=$M34,"-",SUM(C34:$E34)))</f>
        <v>0</v>
      </c>
      <c r="O34">
        <f>IF(P34="-","-",IF(LOWER(P$60)=$M34,"-",SUM(D34:$E34)))</f>
        <v>0</v>
      </c>
      <c r="P34">
        <f>IF(LOWER(Q$60)=$M34,"-",SUM(E34:$E34))</f>
        <v>0</v>
      </c>
      <c r="Q34">
        <f>IF(R34="-","-",IF(LOWER(R$27)=$M34,"-",SUM(F34:$K34)))</f>
        <v>0</v>
      </c>
      <c r="R34">
        <f>IF(S34="-","-",IF(LOWER(S$27)=$M34,"-",SUM(G34:$K34)))</f>
        <v>0</v>
      </c>
      <c r="S34">
        <f>IF(T34="-","-",IF(LOWER(T$27)=$M34,"-",SUM(H34:$K34)))</f>
        <v>0</v>
      </c>
      <c r="T34">
        <f>IF(U34="-","-",IF(LOWER(U$27)=$M34,"-",SUM(I34:$K34)))</f>
        <v>0</v>
      </c>
      <c r="U34">
        <f>IF(V34="-","-",IF(LOWER(V$27)=$M34,"-",SUM(J34:$K34)))</f>
        <v>0</v>
      </c>
      <c r="V34">
        <f>IF(W34="-","-",IF(LOWER(W$27)=$M34,"-",SUM(K34:$K34)))</f>
        <v>0</v>
      </c>
      <c r="X34" s="3"/>
      <c r="Y34" s="3"/>
      <c r="Z34" s="3"/>
      <c r="AA34" s="3"/>
      <c r="AB34" s="3"/>
      <c r="AC34" s="3"/>
    </row>
    <row r="35" spans="2:29" x14ac:dyDescent="0.25">
      <c r="B35" s="15" t="s">
        <v>42</v>
      </c>
      <c r="C35" s="3">
        <f>LEN($AA$16)- LEN(SUBSTITUTE(AA$16,$B35,""))</f>
        <v>1</v>
      </c>
      <c r="D35" s="3">
        <f>LEN($AA$17)- LEN(SUBSTITUTE($AA$17,$B35,""))</f>
        <v>0</v>
      </c>
      <c r="E35" s="3">
        <f>LEN($AA$18)- LEN(SUBSTITUTE($AA$18,$B35,""))</f>
        <v>0</v>
      </c>
      <c r="F35" s="3">
        <f>LEN($X$19)- LEN(SUBSTITUTE($AA$19,$B35,""))</f>
        <v>6</v>
      </c>
      <c r="G35" s="3">
        <f>LEN($AA$20)- LEN(SUBSTITUTE($AA$20,$B35,""))</f>
        <v>3</v>
      </c>
      <c r="H35" s="3">
        <f>LEN($AA$21)- LEN(SUBSTITUTE($AA$21,$B35,""))</f>
        <v>0</v>
      </c>
      <c r="I35" s="3">
        <f>LEN($AA$22)- LEN(SUBSTITUTE($AA$22,$B35,""))</f>
        <v>1</v>
      </c>
      <c r="J35" s="3">
        <f>LEN($AA$23)- LEN(SUBSTITUTE($AA$23,$B35,""))</f>
        <v>1</v>
      </c>
      <c r="K35" s="3">
        <f>LEN($AA$24)- LEN(SUBSTITUTE($AA$24,$B35,""))</f>
        <v>1</v>
      </c>
      <c r="M35" s="16" t="s">
        <v>42</v>
      </c>
      <c r="N35">
        <f>IF(O35="-","-",IF(LOWER(O$60)=$M35,"-",SUM(C35:$E35)))</f>
        <v>1</v>
      </c>
      <c r="O35">
        <f>IF(P35="-","-",IF(LOWER(P$60)=$M35,"-",SUM(D35:$E35)))</f>
        <v>0</v>
      </c>
      <c r="P35">
        <f>IF(LOWER(Q$60)=$M35,"-",SUM(E35:$E35))</f>
        <v>0</v>
      </c>
      <c r="Q35">
        <f>IF(R35="-","-",IF(LOWER(R$27)=$M35,"-",SUM(F35:$K35)))</f>
        <v>12</v>
      </c>
      <c r="R35">
        <f>IF(S35="-","-",IF(LOWER(S$27)=$M35,"-",SUM(G35:$K35)))</f>
        <v>6</v>
      </c>
      <c r="S35">
        <f>IF(T35="-","-",IF(LOWER(T$27)=$M35,"-",SUM(H35:$K35)))</f>
        <v>3</v>
      </c>
      <c r="T35">
        <f>IF(U35="-","-",IF(LOWER(U$27)=$M35,"-",SUM(I35:$K35)))</f>
        <v>3</v>
      </c>
      <c r="U35">
        <f>IF(V35="-","-",IF(LOWER(V$27)=$M35,"-",SUM(J35:$K35)))</f>
        <v>2</v>
      </c>
      <c r="V35">
        <f>IF(W35="-","-",IF(LOWER(W$27)=$M35,"-",SUM(K35:$K35)))</f>
        <v>1</v>
      </c>
      <c r="X35" s="3"/>
      <c r="Y35" s="3"/>
      <c r="Z35" s="3"/>
      <c r="AA35" s="3"/>
      <c r="AB35" s="3"/>
      <c r="AC35" s="3"/>
    </row>
    <row r="36" spans="2:29" x14ac:dyDescent="0.25">
      <c r="B36" s="15" t="s">
        <v>43</v>
      </c>
      <c r="C36" s="3">
        <f>LEN($AA$16)- LEN(SUBSTITUTE(AA$16,$B36,""))</f>
        <v>0</v>
      </c>
      <c r="D36" s="3">
        <f>LEN($AA$17)- LEN(SUBSTITUTE($AA$17,$B36,""))</f>
        <v>0</v>
      </c>
      <c r="E36" s="3">
        <f>LEN($AA$18)- LEN(SUBSTITUTE($AA$18,$B36,""))</f>
        <v>0</v>
      </c>
      <c r="F36" s="3">
        <f>LEN($X$19)- LEN(SUBSTITUTE($AA$19,$B36,""))</f>
        <v>1</v>
      </c>
      <c r="G36" s="3">
        <f>LEN($AA$20)- LEN(SUBSTITUTE($AA$20,$B36,""))</f>
        <v>0</v>
      </c>
      <c r="H36" s="3">
        <f>LEN($AA$21)- LEN(SUBSTITUTE($AA$21,$B36,""))</f>
        <v>0</v>
      </c>
      <c r="I36" s="3">
        <f>LEN($AA$22)- LEN(SUBSTITUTE($AA$22,$B36,""))</f>
        <v>0</v>
      </c>
      <c r="J36" s="3">
        <f>LEN($AA$23)- LEN(SUBSTITUTE($AA$23,$B36,""))</f>
        <v>2</v>
      </c>
      <c r="K36" s="3">
        <f>LEN($AA$24)- LEN(SUBSTITUTE($AA$24,$B36,""))</f>
        <v>1</v>
      </c>
      <c r="M36" s="16" t="s">
        <v>43</v>
      </c>
      <c r="N36">
        <f>IF(O36="-","-",IF(LOWER(O$60)=$M36,"-",SUM(C36:$E36)))</f>
        <v>0</v>
      </c>
      <c r="O36">
        <f>IF(P36="-","-",IF(LOWER(P$60)=$M36,"-",SUM(D36:$E36)))</f>
        <v>0</v>
      </c>
      <c r="P36">
        <f>IF(LOWER(Q$60)=$M36,"-",SUM(E36:$E36))</f>
        <v>0</v>
      </c>
      <c r="Q36">
        <f>IF(R36="-","-",IF(LOWER(R$27)=$M36,"-",SUM(F36:$K36)))</f>
        <v>4</v>
      </c>
      <c r="R36">
        <f>IF(S36="-","-",IF(LOWER(S$27)=$M36,"-",SUM(G36:$K36)))</f>
        <v>3</v>
      </c>
      <c r="S36">
        <f>IF(T36="-","-",IF(LOWER(T$27)=$M36,"-",SUM(H36:$K36)))</f>
        <v>3</v>
      </c>
      <c r="T36">
        <f>IF(U36="-","-",IF(LOWER(U$27)=$M36,"-",SUM(I36:$K36)))</f>
        <v>3</v>
      </c>
      <c r="U36">
        <f>IF(V36="-","-",IF(LOWER(V$27)=$M36,"-",SUM(J36:$K36)))</f>
        <v>3</v>
      </c>
      <c r="V36">
        <f>IF(W36="-","-",IF(LOWER(W$27)=$M36,"-",SUM(K36:$K36)))</f>
        <v>1</v>
      </c>
      <c r="X36" s="3"/>
      <c r="Y36" s="3"/>
      <c r="Z36" s="3"/>
      <c r="AA36" s="3"/>
      <c r="AB36" s="3"/>
      <c r="AC36" s="3"/>
    </row>
    <row r="37" spans="2:29" x14ac:dyDescent="0.25">
      <c r="B37" s="15" t="s">
        <v>44</v>
      </c>
      <c r="C37" s="3">
        <f>LEN($AA$16)- LEN(SUBSTITUTE(AA$16,$B37,""))</f>
        <v>2</v>
      </c>
      <c r="D37" s="3">
        <f>LEN($AA$17)- LEN(SUBSTITUTE($AA$17,$B37,""))</f>
        <v>0</v>
      </c>
      <c r="E37" s="3">
        <f>LEN($AA$18)- LEN(SUBSTITUTE($AA$18,$B37,""))</f>
        <v>1</v>
      </c>
      <c r="F37" s="3">
        <f>LEN($X$19)- LEN(SUBSTITUTE($AA$19,$B37,""))</f>
        <v>1</v>
      </c>
      <c r="G37" s="3">
        <f>LEN($AA$20)- LEN(SUBSTITUTE($AA$20,$B37,""))</f>
        <v>1</v>
      </c>
      <c r="H37" s="3">
        <f>LEN($AA$21)- LEN(SUBSTITUTE($AA$21,$B37,""))</f>
        <v>1</v>
      </c>
      <c r="I37" s="3">
        <f>LEN($AA$22)- LEN(SUBSTITUTE($AA$22,$B37,""))</f>
        <v>1</v>
      </c>
      <c r="J37" s="3">
        <f>LEN($AA$23)- LEN(SUBSTITUTE($AA$23,$B37,""))</f>
        <v>5</v>
      </c>
      <c r="K37" s="3">
        <f>LEN($AA$24)- LEN(SUBSTITUTE($AA$24,$B37,""))</f>
        <v>7</v>
      </c>
      <c r="M37" s="16" t="s">
        <v>44</v>
      </c>
      <c r="N37">
        <f>IF(O37="-","-",IF(LOWER(O$60)=$M37,"-",SUM(C37:$E37)))</f>
        <v>3</v>
      </c>
      <c r="O37">
        <f>IF(P37="-","-",IF(LOWER(P$60)=$M37,"-",SUM(D37:$E37)))</f>
        <v>1</v>
      </c>
      <c r="P37">
        <f>IF(LOWER(Q$60)=$M37,"-",SUM(E37:$E37))</f>
        <v>1</v>
      </c>
      <c r="Q37" t="str">
        <f>IF(R37="-","-",IF(LOWER(R$27)=$M37,"-",SUM(F37:$K37)))</f>
        <v>-</v>
      </c>
      <c r="R37" t="str">
        <f>IF(S37="-","-",IF(LOWER(S$27)=$M37,"-",SUM(G37:$K37)))</f>
        <v>-</v>
      </c>
      <c r="S37" t="str">
        <f>IF(T37="-","-",IF(LOWER(T$27)=$M37,"-",SUM(H37:$K37)))</f>
        <v>-</v>
      </c>
      <c r="T37" t="str">
        <f>IF(U37="-","-",IF(LOWER(U$27)=$M37,"-",SUM(I37:$K37)))</f>
        <v>-</v>
      </c>
      <c r="U37" t="str">
        <f>IF(V37="-","-",IF(LOWER(V$27)=$M37,"-",SUM(J37:$K37)))</f>
        <v>-</v>
      </c>
      <c r="V37">
        <f>IF(W37="-","-",IF(LOWER(W$27)=$M37,"-",SUM(K37:$K37)))</f>
        <v>7</v>
      </c>
      <c r="X37" s="3"/>
      <c r="Y37" s="3"/>
      <c r="Z37" s="3"/>
      <c r="AA37" s="3"/>
      <c r="AB37" s="3"/>
      <c r="AC37" s="3"/>
    </row>
    <row r="38" spans="2:29" x14ac:dyDescent="0.25">
      <c r="B38" s="15" t="s">
        <v>45</v>
      </c>
      <c r="C38" s="3">
        <f>LEN($AA$16)- LEN(SUBSTITUTE(AA$16,$B38,""))</f>
        <v>0</v>
      </c>
      <c r="D38" s="3">
        <f>LEN($AA$17)- LEN(SUBSTITUTE($AA$17,$B38,""))</f>
        <v>1</v>
      </c>
      <c r="E38" s="3">
        <f>LEN($AA$18)- LEN(SUBSTITUTE($AA$18,$B38,""))</f>
        <v>2</v>
      </c>
      <c r="F38" s="3">
        <f>LEN($X$19)- LEN(SUBSTITUTE($AA$19,$B38,""))</f>
        <v>5</v>
      </c>
      <c r="G38" s="3">
        <f>LEN($AA$20)- LEN(SUBSTITUTE($AA$20,$B38,""))</f>
        <v>1</v>
      </c>
      <c r="H38" s="3">
        <f>LEN($AA$21)- LEN(SUBSTITUTE($AA$21,$B38,""))</f>
        <v>1</v>
      </c>
      <c r="I38" s="3">
        <f>LEN($AA$22)- LEN(SUBSTITUTE($AA$22,$B38,""))</f>
        <v>5</v>
      </c>
      <c r="J38" s="3">
        <f>LEN($AA$23)- LEN(SUBSTITUTE($AA$23,$B38,""))</f>
        <v>5</v>
      </c>
      <c r="K38" s="3">
        <f>LEN($AA$24)- LEN(SUBSTITUTE($AA$24,$B38,""))</f>
        <v>2</v>
      </c>
      <c r="M38" s="16" t="s">
        <v>45</v>
      </c>
      <c r="N38">
        <f>IF(O38="-","-",IF(LOWER(O$60)=$M38,"-",SUM(C38:$E38)))</f>
        <v>3</v>
      </c>
      <c r="O38">
        <f>IF(P38="-","-",IF(LOWER(P$60)=$M38,"-",SUM(D38:$E38)))</f>
        <v>3</v>
      </c>
      <c r="P38">
        <f>IF(LOWER(Q$60)=$M38,"-",SUM(E38:$E38))</f>
        <v>2</v>
      </c>
      <c r="Q38" t="str">
        <f>IF(R38="-","-",IF(LOWER(R$27)=$M38,"-",SUM(F38:$K38)))</f>
        <v>-</v>
      </c>
      <c r="R38">
        <f>IF(S38="-","-",IF(LOWER(S$27)=$M38,"-",SUM(G38:$K38)))</f>
        <v>14</v>
      </c>
      <c r="S38">
        <f>IF(T38="-","-",IF(LOWER(T$27)=$M38,"-",SUM(H38:$K38)))</f>
        <v>13</v>
      </c>
      <c r="T38">
        <f>IF(U38="-","-",IF(LOWER(U$27)=$M38,"-",SUM(I38:$K38)))</f>
        <v>12</v>
      </c>
      <c r="U38">
        <f>IF(V38="-","-",IF(LOWER(V$27)=$M38,"-",SUM(J38:$K38)))</f>
        <v>7</v>
      </c>
      <c r="V38">
        <f>IF(W38="-","-",IF(LOWER(W$27)=$M38,"-",SUM(K38:$K38)))</f>
        <v>2</v>
      </c>
      <c r="X38" s="3"/>
      <c r="Y38" s="3"/>
      <c r="Z38" s="3"/>
      <c r="AA38" s="3"/>
      <c r="AB38" s="3"/>
      <c r="AC38" s="3"/>
    </row>
    <row r="39" spans="2:29" x14ac:dyDescent="0.25">
      <c r="B39" s="15" t="s">
        <v>46</v>
      </c>
      <c r="C39" s="3">
        <f>LEN($AA$16)- LEN(SUBSTITUTE(AA$16,$B39,""))</f>
        <v>0</v>
      </c>
      <c r="D39" s="3">
        <f>LEN($AA$17)- LEN(SUBSTITUTE($AA$17,$B39,""))</f>
        <v>0</v>
      </c>
      <c r="E39" s="3">
        <f>LEN($AA$18)- LEN(SUBSTITUTE($AA$18,$B39,""))</f>
        <v>0</v>
      </c>
      <c r="F39" s="3">
        <f>LEN($X$19)- LEN(SUBSTITUTE($AA$19,$B39,""))</f>
        <v>0</v>
      </c>
      <c r="G39" s="3">
        <f>LEN($AA$20)- LEN(SUBSTITUTE($AA$20,$B39,""))</f>
        <v>0</v>
      </c>
      <c r="H39" s="3">
        <f>LEN($AA$21)- LEN(SUBSTITUTE($AA$21,$B39,""))</f>
        <v>0</v>
      </c>
      <c r="I39" s="3">
        <f>LEN($AA$22)- LEN(SUBSTITUTE($AA$22,$B39,""))</f>
        <v>0</v>
      </c>
      <c r="J39" s="3">
        <f>LEN($AA$23)- LEN(SUBSTITUTE($AA$23,$B39,""))</f>
        <v>0</v>
      </c>
      <c r="K39" s="3">
        <f>LEN($AA$24)- LEN(SUBSTITUTE($AA$24,$B39,""))</f>
        <v>0</v>
      </c>
      <c r="M39" s="16" t="s">
        <v>46</v>
      </c>
      <c r="N39">
        <f>IF(O39="-","-",IF(LOWER(O$60)=$M39,"-",SUM(C39:$E39)))</f>
        <v>0</v>
      </c>
      <c r="O39">
        <f>IF(P39="-","-",IF(LOWER(P$60)=$M39,"-",SUM(D39:$E39)))</f>
        <v>0</v>
      </c>
      <c r="P39">
        <f>IF(LOWER(Q$60)=$M39,"-",SUM(E39:$E39))</f>
        <v>0</v>
      </c>
      <c r="Q39">
        <f>IF(R39="-","-",IF(LOWER(R$27)=$M39,"-",SUM(F39:$K39)))</f>
        <v>0</v>
      </c>
      <c r="R39">
        <f>IF(S39="-","-",IF(LOWER(S$27)=$M39,"-",SUM(G39:$K39)))</f>
        <v>0</v>
      </c>
      <c r="S39">
        <f>IF(T39="-","-",IF(LOWER(T$27)=$M39,"-",SUM(H39:$K39)))</f>
        <v>0</v>
      </c>
      <c r="T39">
        <f>IF(U39="-","-",IF(LOWER(U$27)=$M39,"-",SUM(I39:$K39)))</f>
        <v>0</v>
      </c>
      <c r="U39">
        <f>IF(V39="-","-",IF(LOWER(V$27)=$M39,"-",SUM(J39:$K39)))</f>
        <v>0</v>
      </c>
      <c r="V39">
        <f>IF(W39="-","-",IF(LOWER(W$27)=$M39,"-",SUM(K39:$K39)))</f>
        <v>0</v>
      </c>
    </row>
    <row r="40" spans="2:29" x14ac:dyDescent="0.25">
      <c r="B40" s="15" t="s">
        <v>47</v>
      </c>
      <c r="C40" s="3">
        <f>LEN($AA$16)- LEN(SUBSTITUTE(AA$16,$B40,""))</f>
        <v>1</v>
      </c>
      <c r="D40" s="3">
        <f>LEN($AA$17)- LEN(SUBSTITUTE($AA$17,$B40,""))</f>
        <v>0</v>
      </c>
      <c r="E40" s="3">
        <f>LEN($AA$18)- LEN(SUBSTITUTE($AA$18,$B40,""))</f>
        <v>1</v>
      </c>
      <c r="F40" s="3">
        <f>LEN($X$19)- LEN(SUBSTITUTE($AA$19,$B40,""))</f>
        <v>3</v>
      </c>
      <c r="G40" s="3">
        <f>LEN($AA$20)- LEN(SUBSTITUTE($AA$20,$B40,""))</f>
        <v>1</v>
      </c>
      <c r="H40" s="3">
        <f>LEN($AA$21)- LEN(SUBSTITUTE($AA$21,$B40,""))</f>
        <v>1</v>
      </c>
      <c r="I40" s="3">
        <f>LEN($AA$22)- LEN(SUBSTITUTE($AA$22,$B40,""))</f>
        <v>1</v>
      </c>
      <c r="J40" s="3">
        <f>LEN($AA$23)- LEN(SUBSTITUTE($AA$23,$B40,""))</f>
        <v>3</v>
      </c>
      <c r="K40" s="3">
        <f>LEN($AA$24)- LEN(SUBSTITUTE($AA$24,$B40,""))</f>
        <v>1</v>
      </c>
      <c r="M40" s="16" t="s">
        <v>47</v>
      </c>
      <c r="N40">
        <f>IF(O40="-","-",IF(LOWER(O$60)=$M40,"-",SUM(C40:$E40)))</f>
        <v>2</v>
      </c>
      <c r="O40">
        <f>IF(P40="-","-",IF(LOWER(P$60)=$M40,"-",SUM(D40:$E40)))</f>
        <v>1</v>
      </c>
      <c r="P40">
        <f>IF(LOWER(Q$60)=$M40,"-",SUM(E40:$E40))</f>
        <v>1</v>
      </c>
      <c r="Q40">
        <f>IF(R40="-","-",IF(LOWER(R$27)=$M40,"-",SUM(F40:$K40)))</f>
        <v>10</v>
      </c>
      <c r="R40">
        <f>IF(S40="-","-",IF(LOWER(S$27)=$M40,"-",SUM(G40:$K40)))</f>
        <v>7</v>
      </c>
      <c r="S40">
        <f>IF(T40="-","-",IF(LOWER(T$27)=$M40,"-",SUM(H40:$K40)))</f>
        <v>6</v>
      </c>
      <c r="T40">
        <f>IF(U40="-","-",IF(LOWER(U$27)=$M40,"-",SUM(I40:$K40)))</f>
        <v>5</v>
      </c>
      <c r="U40">
        <f>IF(V40="-","-",IF(LOWER(V$27)=$M40,"-",SUM(J40:$K40)))</f>
        <v>4</v>
      </c>
      <c r="V40">
        <f>IF(W40="-","-",IF(LOWER(W$27)=$M40,"-",SUM(K40:$K40)))</f>
        <v>1</v>
      </c>
    </row>
    <row r="41" spans="2:29" x14ac:dyDescent="0.25">
      <c r="B41" s="15" t="s">
        <v>48</v>
      </c>
      <c r="C41" s="3">
        <f>LEN($AA$16)- LEN(SUBSTITUTE(AA$16,$B41,""))</f>
        <v>0</v>
      </c>
      <c r="D41" s="3">
        <f>LEN($AA$17)- LEN(SUBSTITUTE($AA$17,$B41,""))</f>
        <v>0</v>
      </c>
      <c r="E41" s="3">
        <f>LEN($AA$18)- LEN(SUBSTITUTE($AA$18,$B41,""))</f>
        <v>0</v>
      </c>
      <c r="F41" s="3">
        <f>LEN($X$19)- LEN(SUBSTITUTE($AA$19,$B41,""))</f>
        <v>0</v>
      </c>
      <c r="G41" s="3">
        <f>LEN($AA$20)- LEN(SUBSTITUTE($AA$20,$B41,""))</f>
        <v>0</v>
      </c>
      <c r="H41" s="3">
        <f>LEN($AA$21)- LEN(SUBSTITUTE($AA$21,$B41,""))</f>
        <v>0</v>
      </c>
      <c r="I41" s="3">
        <f>LEN($AA$22)- LEN(SUBSTITUTE($AA$22,$B41,""))</f>
        <v>0</v>
      </c>
      <c r="J41" s="3">
        <f>LEN($AA$23)- LEN(SUBSTITUTE($AA$23,$B41,""))</f>
        <v>0</v>
      </c>
      <c r="K41" s="3">
        <f>LEN($AA$24)- LEN(SUBSTITUTE($AA$24,$B41,""))</f>
        <v>0</v>
      </c>
      <c r="M41" s="16" t="s">
        <v>48</v>
      </c>
      <c r="N41">
        <f>IF(O41="-","-",IF(LOWER(O$60)=$M41,"-",SUM(C41:$E41)))</f>
        <v>0</v>
      </c>
      <c r="O41">
        <f>IF(P41="-","-",IF(LOWER(P$60)=$M41,"-",SUM(D41:$E41)))</f>
        <v>0</v>
      </c>
      <c r="P41">
        <f>IF(LOWER(Q$60)=$M41,"-",SUM(E41:$E41))</f>
        <v>0</v>
      </c>
      <c r="Q41">
        <f>IF(R41="-","-",IF(LOWER(R$27)=$M41,"-",SUM(F41:$K41)))</f>
        <v>0</v>
      </c>
      <c r="R41">
        <f>IF(S41="-","-",IF(LOWER(S$27)=$M41,"-",SUM(G41:$K41)))</f>
        <v>0</v>
      </c>
      <c r="S41">
        <f>IF(T41="-","-",IF(LOWER(T$27)=$M41,"-",SUM(H41:$K41)))</f>
        <v>0</v>
      </c>
      <c r="T41">
        <f>IF(U41="-","-",IF(LOWER(U$27)=$M41,"-",SUM(I41:$K41)))</f>
        <v>0</v>
      </c>
      <c r="U41">
        <f>IF(V41="-","-",IF(LOWER(V$27)=$M41,"-",SUM(J41:$K41)))</f>
        <v>0</v>
      </c>
      <c r="V41">
        <f>IF(W41="-","-",IF(LOWER(W$27)=$M41,"-",SUM(K41:$K41)))</f>
        <v>0</v>
      </c>
    </row>
    <row r="42" spans="2:29" x14ac:dyDescent="0.25">
      <c r="B42" s="15" t="s">
        <v>49</v>
      </c>
      <c r="C42" s="3">
        <f>LEN($AA$16)- LEN(SUBSTITUTE(AA$16,$B42,""))</f>
        <v>0</v>
      </c>
      <c r="D42" s="3">
        <f>LEN($AA$17)- LEN(SUBSTITUTE($AA$17,$B42,""))</f>
        <v>0</v>
      </c>
      <c r="E42" s="3">
        <f>LEN($AA$18)- LEN(SUBSTITUTE($AA$18,$B42,""))</f>
        <v>0</v>
      </c>
      <c r="F42" s="3">
        <f>LEN($X$19)- LEN(SUBSTITUTE($AA$19,$B42,""))</f>
        <v>0</v>
      </c>
      <c r="G42" s="3">
        <f>LEN($AA$20)- LEN(SUBSTITUTE($AA$20,$B42,""))</f>
        <v>0</v>
      </c>
      <c r="H42" s="3">
        <f>LEN($AA$21)- LEN(SUBSTITUTE($AA$21,$B42,""))</f>
        <v>0</v>
      </c>
      <c r="I42" s="3">
        <f>LEN($AA$22)- LEN(SUBSTITUTE($AA$22,$B42,""))</f>
        <v>0</v>
      </c>
      <c r="J42" s="3">
        <f>LEN($AA$23)- LEN(SUBSTITUTE($AA$23,$B42,""))</f>
        <v>0</v>
      </c>
      <c r="K42" s="3">
        <f>LEN($AA$24)- LEN(SUBSTITUTE($AA$24,$B42,""))</f>
        <v>0</v>
      </c>
      <c r="M42" s="16" t="s">
        <v>49</v>
      </c>
      <c r="N42">
        <f>IF(O42="-","-",IF(LOWER(O$60)=$M42,"-",SUM(C42:$E42)))</f>
        <v>0</v>
      </c>
      <c r="O42">
        <f>IF(P42="-","-",IF(LOWER(P$60)=$M42,"-",SUM(D42:$E42)))</f>
        <v>0</v>
      </c>
      <c r="P42">
        <f>IF(LOWER(Q$60)=$M42,"-",SUM(E42:$E42))</f>
        <v>0</v>
      </c>
      <c r="Q42">
        <f>IF(R42="-","-",IF(LOWER(R$27)=$M42,"-",SUM(F42:$K42)))</f>
        <v>0</v>
      </c>
      <c r="R42">
        <f>IF(S42="-","-",IF(LOWER(S$27)=$M42,"-",SUM(G42:$K42)))</f>
        <v>0</v>
      </c>
      <c r="S42">
        <f>IF(T42="-","-",IF(LOWER(T$27)=$M42,"-",SUM(H42:$K42)))</f>
        <v>0</v>
      </c>
      <c r="T42">
        <f>IF(U42="-","-",IF(LOWER(U$27)=$M42,"-",SUM(I42:$K42)))</f>
        <v>0</v>
      </c>
      <c r="U42">
        <f>IF(V42="-","-",IF(LOWER(V$27)=$M42,"-",SUM(J42:$K42)))</f>
        <v>0</v>
      </c>
      <c r="V42">
        <f>IF(W42="-","-",IF(LOWER(W$27)=$M42,"-",SUM(K42:$K42)))</f>
        <v>0</v>
      </c>
    </row>
    <row r="43" spans="2:29" x14ac:dyDescent="0.25">
      <c r="B43" s="15" t="s">
        <v>50</v>
      </c>
      <c r="C43" s="3">
        <f>LEN($AA$16)- LEN(SUBSTITUTE(AA$16,$B43,""))</f>
        <v>2</v>
      </c>
      <c r="D43" s="3">
        <f>LEN($AA$17)- LEN(SUBSTITUTE($AA$17,$B43,""))</f>
        <v>4</v>
      </c>
      <c r="E43" s="3">
        <f>LEN($AA$18)- LEN(SUBSTITUTE($AA$18,$B43,""))</f>
        <v>5</v>
      </c>
      <c r="F43" s="3">
        <f>LEN($X$19)- LEN(SUBSTITUTE($AA$19,$B43,""))</f>
        <v>4</v>
      </c>
      <c r="G43" s="3">
        <f>LEN($AA$20)- LEN(SUBSTITUTE($AA$20,$B43,""))</f>
        <v>3</v>
      </c>
      <c r="H43" s="3">
        <f>LEN($AA$21)- LEN(SUBSTITUTE($AA$21,$B43,""))</f>
        <v>1</v>
      </c>
      <c r="I43" s="3">
        <f>LEN($AA$22)- LEN(SUBSTITUTE($AA$22,$B43,""))</f>
        <v>8</v>
      </c>
      <c r="J43" s="3">
        <f>LEN($AA$23)- LEN(SUBSTITUTE($AA$23,$B43,""))</f>
        <v>8</v>
      </c>
      <c r="K43" s="3">
        <f>LEN($AA$24)- LEN(SUBSTITUTE($AA$24,$B43,""))</f>
        <v>1</v>
      </c>
      <c r="M43" s="16" t="s">
        <v>50</v>
      </c>
      <c r="N43">
        <f>IF(O43="-","-",IF(LOWER(O$60)=$M43,"-",SUM(C43:$E43)))</f>
        <v>11</v>
      </c>
      <c r="O43">
        <f>IF(P43="-","-",IF(LOWER(P$60)=$M43,"-",SUM(D43:$E43)))</f>
        <v>9</v>
      </c>
      <c r="P43">
        <f>IF(LOWER(Q$60)=$M43,"-",SUM(E43:$E43))</f>
        <v>5</v>
      </c>
      <c r="Q43" t="str">
        <f>IF(R43="-","-",IF(LOWER(R$27)=$M43,"-",SUM(F43:$K43)))</f>
        <v>-</v>
      </c>
      <c r="R43" t="str">
        <f>IF(S43="-","-",IF(LOWER(S$27)=$M43,"-",SUM(G43:$K43)))</f>
        <v>-</v>
      </c>
      <c r="S43">
        <f>IF(T43="-","-",IF(LOWER(T$27)=$M43,"-",SUM(H43:$K43)))</f>
        <v>18</v>
      </c>
      <c r="T43">
        <f>IF(U43="-","-",IF(LOWER(U$27)=$M43,"-",SUM(I43:$K43)))</f>
        <v>17</v>
      </c>
      <c r="U43">
        <f>IF(V43="-","-",IF(LOWER(V$27)=$M43,"-",SUM(J43:$K43)))</f>
        <v>9</v>
      </c>
      <c r="V43">
        <f>IF(W43="-","-",IF(LOWER(W$27)=$M43,"-",SUM(K43:$K43)))</f>
        <v>1</v>
      </c>
    </row>
    <row r="44" spans="2:29" x14ac:dyDescent="0.25">
      <c r="B44" s="15" t="s">
        <v>51</v>
      </c>
      <c r="C44" s="3">
        <f>LEN($AA$16)- LEN(SUBSTITUTE(AA$16,$B44,""))</f>
        <v>0</v>
      </c>
      <c r="D44" s="3">
        <f>LEN($AA$17)- LEN(SUBSTITUTE($AA$17,$B44,""))</f>
        <v>0</v>
      </c>
      <c r="E44" s="3">
        <f>LEN($AA$18)- LEN(SUBSTITUTE($AA$18,$B44,""))</f>
        <v>0</v>
      </c>
      <c r="F44" s="3">
        <f>LEN($X$19)- LEN(SUBSTITUTE($AA$19,$B44,""))</f>
        <v>0</v>
      </c>
      <c r="G44" s="3">
        <f>LEN($AA$20)- LEN(SUBSTITUTE($AA$20,$B44,""))</f>
        <v>0</v>
      </c>
      <c r="H44" s="3">
        <f>LEN($AA$21)- LEN(SUBSTITUTE($AA$21,$B44,""))</f>
        <v>0</v>
      </c>
      <c r="I44" s="3">
        <f>LEN($AA$22)- LEN(SUBSTITUTE($AA$22,$B44,""))</f>
        <v>0</v>
      </c>
      <c r="J44" s="3">
        <f>LEN($AA$23)- LEN(SUBSTITUTE($AA$23,$B44,""))</f>
        <v>0</v>
      </c>
      <c r="K44" s="3">
        <f>LEN($AA$24)- LEN(SUBSTITUTE($AA$24,$B44,""))</f>
        <v>0</v>
      </c>
      <c r="M44" s="16" t="s">
        <v>51</v>
      </c>
      <c r="N44">
        <f>IF(O44="-","-",IF(LOWER(O$60)=$M44,"-",SUM(C44:$E44)))</f>
        <v>0</v>
      </c>
      <c r="O44">
        <f>IF(P44="-","-",IF(LOWER(P$60)=$M44,"-",SUM(D44:$E44)))</f>
        <v>0</v>
      </c>
      <c r="P44">
        <f>IF(LOWER(Q$60)=$M44,"-",SUM(E44:$E44))</f>
        <v>0</v>
      </c>
      <c r="Q44">
        <f>IF(R44="-","-",IF(LOWER(R$27)=$M44,"-",SUM(F44:$K44)))</f>
        <v>0</v>
      </c>
      <c r="R44">
        <f>IF(S44="-","-",IF(LOWER(S$27)=$M44,"-",SUM(G44:$K44)))</f>
        <v>0</v>
      </c>
      <c r="S44">
        <f>IF(T44="-","-",IF(LOWER(T$27)=$M44,"-",SUM(H44:$K44)))</f>
        <v>0</v>
      </c>
      <c r="T44">
        <f>IF(U44="-","-",IF(LOWER(U$27)=$M44,"-",SUM(I44:$K44)))</f>
        <v>0</v>
      </c>
      <c r="U44">
        <f>IF(V44="-","-",IF(LOWER(V$27)=$M44,"-",SUM(J44:$K44)))</f>
        <v>0</v>
      </c>
      <c r="V44">
        <f>IF(W44="-","-",IF(LOWER(W$27)=$M44,"-",SUM(K44:$K44)))</f>
        <v>0</v>
      </c>
    </row>
    <row r="45" spans="2:29" x14ac:dyDescent="0.25">
      <c r="B45" s="15" t="s">
        <v>52</v>
      </c>
      <c r="C45" s="3">
        <f>LEN($AA$16)- LEN(SUBSTITUTE(AA$16,$B45,""))</f>
        <v>0</v>
      </c>
      <c r="D45" s="3">
        <f>LEN($AA$17)- LEN(SUBSTITUTE($AA$17,$B45,""))</f>
        <v>0</v>
      </c>
      <c r="E45" s="3">
        <f>LEN($AA$18)- LEN(SUBSTITUTE($AA$18,$B45,""))</f>
        <v>0</v>
      </c>
      <c r="F45" s="3">
        <f>LEN($X$19)- LEN(SUBSTITUTE($AA$19,$B45,""))</f>
        <v>0</v>
      </c>
      <c r="G45" s="3">
        <f>LEN($AA$20)- LEN(SUBSTITUTE($AA$20,$B45,""))</f>
        <v>0</v>
      </c>
      <c r="H45" s="3">
        <f>LEN($AA$21)- LEN(SUBSTITUTE($AA$21,$B45,""))</f>
        <v>0</v>
      </c>
      <c r="I45" s="3">
        <f>LEN($AA$22)- LEN(SUBSTITUTE($AA$22,$B45,""))</f>
        <v>0</v>
      </c>
      <c r="J45" s="3">
        <f>LEN($AA$23)- LEN(SUBSTITUTE($AA$23,$B45,""))</f>
        <v>0</v>
      </c>
      <c r="K45" s="3">
        <f>LEN($AA$24)- LEN(SUBSTITUTE($AA$24,$B45,""))</f>
        <v>0</v>
      </c>
      <c r="M45" s="16" t="s">
        <v>52</v>
      </c>
      <c r="N45">
        <f>IF(O45="-","-",IF(LOWER(O$60)=$M45,"-",SUM(C45:$E45)))</f>
        <v>0</v>
      </c>
      <c r="O45">
        <f>IF(P45="-","-",IF(LOWER(P$60)=$M45,"-",SUM(D45:$E45)))</f>
        <v>0</v>
      </c>
      <c r="P45">
        <f>IF(LOWER(Q$60)=$M45,"-",SUM(E45:$E45))</f>
        <v>0</v>
      </c>
      <c r="Q45">
        <f>IF(R45="-","-",IF(LOWER(R$27)=$M45,"-",SUM(F45:$K45)))</f>
        <v>0</v>
      </c>
      <c r="R45">
        <f>IF(S45="-","-",IF(LOWER(S$27)=$M45,"-",SUM(G45:$K45)))</f>
        <v>0</v>
      </c>
      <c r="S45">
        <f>IF(T45="-","-",IF(LOWER(T$27)=$M45,"-",SUM(H45:$K45)))</f>
        <v>0</v>
      </c>
      <c r="T45">
        <f>IF(U45="-","-",IF(LOWER(U$27)=$M45,"-",SUM(I45:$K45)))</f>
        <v>0</v>
      </c>
      <c r="U45">
        <f>IF(V45="-","-",IF(LOWER(V$27)=$M45,"-",SUM(J45:$K45)))</f>
        <v>0</v>
      </c>
      <c r="V45">
        <f>IF(W45="-","-",IF(LOWER(W$27)=$M45,"-",SUM(K45:$K45)))</f>
        <v>0</v>
      </c>
    </row>
    <row r="46" spans="2:29" x14ac:dyDescent="0.25">
      <c r="B46" s="15" t="s">
        <v>53</v>
      </c>
      <c r="C46" s="3">
        <f>LEN($AA$16)- LEN(SUBSTITUTE(AA$16,$B46,""))</f>
        <v>0</v>
      </c>
      <c r="D46" s="3">
        <f>LEN($AA$17)- LEN(SUBSTITUTE($AA$17,$B46,""))</f>
        <v>0</v>
      </c>
      <c r="E46" s="3">
        <f>LEN($AA$18)- LEN(SUBSTITUTE($AA$18,$B46,""))</f>
        <v>0</v>
      </c>
      <c r="F46" s="3">
        <f>LEN($X$19)- LEN(SUBSTITUTE($AA$19,$B46,""))</f>
        <v>0</v>
      </c>
      <c r="G46" s="3">
        <f>LEN($AA$20)- LEN(SUBSTITUTE($AA$20,$B46,""))</f>
        <v>0</v>
      </c>
      <c r="H46" s="3">
        <f>LEN($AA$21)- LEN(SUBSTITUTE($AA$21,$B46,""))</f>
        <v>0</v>
      </c>
      <c r="I46" s="3">
        <f>LEN($AA$22)- LEN(SUBSTITUTE($AA$22,$B46,""))</f>
        <v>0</v>
      </c>
      <c r="J46" s="3">
        <f>LEN($AA$23)- LEN(SUBSTITUTE($AA$23,$B46,""))</f>
        <v>0</v>
      </c>
      <c r="K46" s="3">
        <f>LEN($AA$24)- LEN(SUBSTITUTE($AA$24,$B46,""))</f>
        <v>0</v>
      </c>
      <c r="M46" s="16" t="s">
        <v>53</v>
      </c>
      <c r="N46">
        <f>IF(O46="-","-",IF(LOWER(O$60)=$M46,"-",SUM(C46:$E46)))</f>
        <v>0</v>
      </c>
      <c r="O46">
        <f>IF(P46="-","-",IF(LOWER(P$60)=$M46,"-",SUM(D46:$E46)))</f>
        <v>0</v>
      </c>
      <c r="P46">
        <f>IF(LOWER(Q$60)=$M46,"-",SUM(E46:$E46))</f>
        <v>0</v>
      </c>
      <c r="Q46">
        <f>IF(R46="-","-",IF(LOWER(R$27)=$M46,"-",SUM(F46:$K46)))</f>
        <v>0</v>
      </c>
      <c r="R46">
        <f>IF(S46="-","-",IF(LOWER(S$27)=$M46,"-",SUM(G46:$K46)))</f>
        <v>0</v>
      </c>
      <c r="S46">
        <f>IF(T46="-","-",IF(LOWER(T$27)=$M46,"-",SUM(H46:$K46)))</f>
        <v>0</v>
      </c>
      <c r="T46">
        <f>IF(U46="-","-",IF(LOWER(U$27)=$M46,"-",SUM(I46:$K46)))</f>
        <v>0</v>
      </c>
      <c r="U46">
        <f>IF(V46="-","-",IF(LOWER(V$27)=$M46,"-",SUM(J46:$K46)))</f>
        <v>0</v>
      </c>
      <c r="V46">
        <f>IF(W46="-","-",IF(LOWER(W$27)=$M46,"-",SUM(K46:$K46)))</f>
        <v>0</v>
      </c>
    </row>
    <row r="47" spans="2:29" x14ac:dyDescent="0.25">
      <c r="B47" s="15" t="s">
        <v>54</v>
      </c>
      <c r="C47" s="3">
        <f>LEN($AA$16)- LEN(SUBSTITUTE(AA$16,$B47,""))</f>
        <v>0</v>
      </c>
      <c r="D47" s="3">
        <f>LEN($AA$17)- LEN(SUBSTITUTE($AA$17,$B47,""))</f>
        <v>0</v>
      </c>
      <c r="E47" s="3">
        <f>LEN($AA$18)- LEN(SUBSTITUTE($AA$18,$B47,""))</f>
        <v>0</v>
      </c>
      <c r="F47" s="3">
        <f>LEN($X$19)- LEN(SUBSTITUTE($AA$19,$B47,""))</f>
        <v>0</v>
      </c>
      <c r="G47" s="3">
        <f>LEN($AA$20)- LEN(SUBSTITUTE($AA$20,$B47,""))</f>
        <v>0</v>
      </c>
      <c r="H47" s="3">
        <f>LEN($AA$21)- LEN(SUBSTITUTE($AA$21,$B47,""))</f>
        <v>0</v>
      </c>
      <c r="I47" s="3">
        <f>LEN($AA$22)- LEN(SUBSTITUTE($AA$22,$B47,""))</f>
        <v>0</v>
      </c>
      <c r="J47" s="3">
        <f>LEN($AA$23)- LEN(SUBSTITUTE($AA$23,$B47,""))</f>
        <v>0</v>
      </c>
      <c r="K47" s="3">
        <f>LEN($AA$24)- LEN(SUBSTITUTE($AA$24,$B47,""))</f>
        <v>0</v>
      </c>
      <c r="M47" s="16" t="s">
        <v>54</v>
      </c>
      <c r="N47">
        <f>IF(O47="-","-",IF(LOWER(O$60)=$M47,"-",SUM(C47:$E47)))</f>
        <v>0</v>
      </c>
      <c r="O47">
        <f>IF(P47="-","-",IF(LOWER(P$60)=$M47,"-",SUM(D47:$E47)))</f>
        <v>0</v>
      </c>
      <c r="P47">
        <f>IF(LOWER(Q$60)=$M47,"-",SUM(E47:$E47))</f>
        <v>0</v>
      </c>
      <c r="Q47">
        <f>IF(R47="-","-",IF(LOWER(R$27)=$M47,"-",SUM(F47:$K47)))</f>
        <v>0</v>
      </c>
      <c r="R47">
        <f>IF(S47="-","-",IF(LOWER(S$27)=$M47,"-",SUM(G47:$K47)))</f>
        <v>0</v>
      </c>
      <c r="S47">
        <f>IF(T47="-","-",IF(LOWER(T$27)=$M47,"-",SUM(H47:$K47)))</f>
        <v>0</v>
      </c>
      <c r="T47">
        <f>IF(U47="-","-",IF(LOWER(U$27)=$M47,"-",SUM(I47:$K47)))</f>
        <v>0</v>
      </c>
      <c r="U47">
        <f>IF(V47="-","-",IF(LOWER(V$27)=$M47,"-",SUM(J47:$K47)))</f>
        <v>0</v>
      </c>
      <c r="V47">
        <f>IF(W47="-","-",IF(LOWER(W$27)=$M47,"-",SUM(K47:$K47)))</f>
        <v>0</v>
      </c>
    </row>
    <row r="48" spans="2:29" x14ac:dyDescent="0.25">
      <c r="B48" s="15" t="s">
        <v>55</v>
      </c>
      <c r="C48" s="3">
        <f>LEN($AA$16)- LEN(SUBSTITUTE(AA$16,$B48,""))</f>
        <v>0</v>
      </c>
      <c r="D48" s="3">
        <f>LEN($AA$17)- LEN(SUBSTITUTE($AA$17,$B48,""))</f>
        <v>0</v>
      </c>
      <c r="E48" s="3">
        <f>LEN($AA$18)- LEN(SUBSTITUTE($AA$18,$B48,""))</f>
        <v>0</v>
      </c>
      <c r="F48" s="3">
        <f>LEN($X$19)- LEN(SUBSTITUTE($AA$19,$B48,""))</f>
        <v>0</v>
      </c>
      <c r="G48" s="3">
        <f>LEN($AA$20)- LEN(SUBSTITUTE($AA$20,$B48,""))</f>
        <v>0</v>
      </c>
      <c r="H48" s="3">
        <f>LEN($AA$21)- LEN(SUBSTITUTE($AA$21,$B48,""))</f>
        <v>0</v>
      </c>
      <c r="I48" s="3">
        <f>LEN($AA$22)- LEN(SUBSTITUTE($AA$22,$B48,""))</f>
        <v>0</v>
      </c>
      <c r="J48" s="3">
        <f>LEN($AA$23)- LEN(SUBSTITUTE($AA$23,$B48,""))</f>
        <v>0</v>
      </c>
      <c r="K48" s="3">
        <f>LEN($AA$24)- LEN(SUBSTITUTE($AA$24,$B48,""))</f>
        <v>0</v>
      </c>
      <c r="M48" s="16" t="s">
        <v>55</v>
      </c>
      <c r="N48">
        <f>IF(O48="-","-",IF(LOWER(O$60)=$M48,"-",SUM(C48:$E48)))</f>
        <v>0</v>
      </c>
      <c r="O48">
        <f>IF(P48="-","-",IF(LOWER(P$60)=$M48,"-",SUM(D48:$E48)))</f>
        <v>0</v>
      </c>
      <c r="P48">
        <f>IF(LOWER(Q$60)=$M48,"-",SUM(E48:$E48))</f>
        <v>0</v>
      </c>
      <c r="Q48">
        <f>IF(R48="-","-",IF(LOWER(R$27)=$M48,"-",SUM(F48:$K48)))</f>
        <v>0</v>
      </c>
      <c r="R48">
        <f>IF(S48="-","-",IF(LOWER(S$27)=$M48,"-",SUM(G48:$K48)))</f>
        <v>0</v>
      </c>
      <c r="S48">
        <f>IF(T48="-","-",IF(LOWER(T$27)=$M48,"-",SUM(H48:$K48)))</f>
        <v>0</v>
      </c>
      <c r="T48">
        <f>IF(U48="-","-",IF(LOWER(U$27)=$M48,"-",SUM(I48:$K48)))</f>
        <v>0</v>
      </c>
      <c r="U48">
        <f>IF(V48="-","-",IF(LOWER(V$27)=$M48,"-",SUM(J48:$K48)))</f>
        <v>0</v>
      </c>
      <c r="V48">
        <f>IF(W48="-","-",IF(LOWER(W$27)=$M48,"-",SUM(K48:$K48)))</f>
        <v>0</v>
      </c>
    </row>
    <row r="49" spans="2:22" x14ac:dyDescent="0.25">
      <c r="B49" s="15" t="s">
        <v>56</v>
      </c>
      <c r="C49" s="3">
        <f>LEN($AA$16)- LEN(SUBSTITUTE(AA$16,$B49,""))</f>
        <v>5</v>
      </c>
      <c r="D49" s="3">
        <f>LEN($AA$17)- LEN(SUBSTITUTE($AA$17,$B49,""))</f>
        <v>4</v>
      </c>
      <c r="E49" s="3">
        <f>LEN($AA$18)- LEN(SUBSTITUTE($AA$18,$B49,""))</f>
        <v>4</v>
      </c>
      <c r="F49" s="3">
        <f>LEN($X$19)- LEN(SUBSTITUTE($AA$19,$B49,""))</f>
        <v>2</v>
      </c>
      <c r="G49" s="3">
        <f>LEN($AA$20)- LEN(SUBSTITUTE($AA$20,$B49,""))</f>
        <v>0</v>
      </c>
      <c r="H49" s="3">
        <f>LEN($AA$21)- LEN(SUBSTITUTE($AA$21,$B49,""))</f>
        <v>4</v>
      </c>
      <c r="I49" s="3">
        <f>LEN($AA$22)- LEN(SUBSTITUTE($AA$22,$B49,""))</f>
        <v>7</v>
      </c>
      <c r="J49" s="3">
        <f>LEN($AA$23)- LEN(SUBSTITUTE($AA$23,$B49,""))</f>
        <v>7</v>
      </c>
      <c r="K49" s="3">
        <f>LEN($AA$24)- LEN(SUBSTITUTE($AA$24,$B49,""))</f>
        <v>4</v>
      </c>
      <c r="M49" s="16" t="s">
        <v>56</v>
      </c>
      <c r="N49">
        <f>IF(O49="-","-",IF(LOWER(O$60)=$M49,"-",SUM(C49:$E49)))</f>
        <v>13</v>
      </c>
      <c r="O49">
        <f>IF(P49="-","-",IF(LOWER(P$60)=$M49,"-",SUM(D49:$E49)))</f>
        <v>8</v>
      </c>
      <c r="P49">
        <f>IF(LOWER(Q$60)=$M49,"-",SUM(E49:$E49))</f>
        <v>4</v>
      </c>
      <c r="Q49" t="str">
        <f>IF(R49="-","-",IF(LOWER(R$27)=$M49,"-",SUM(F49:$K49)))</f>
        <v>-</v>
      </c>
      <c r="R49" t="str">
        <f>IF(S49="-","-",IF(LOWER(S$27)=$M49,"-",SUM(G49:$K49)))</f>
        <v>-</v>
      </c>
      <c r="S49" t="str">
        <f>IF(T49="-","-",IF(LOWER(T$27)=$M49,"-",SUM(H49:$K49)))</f>
        <v>-</v>
      </c>
      <c r="T49" t="str">
        <f>IF(U49="-","-",IF(LOWER(U$27)=$M49,"-",SUM(I49:$K49)))</f>
        <v>-</v>
      </c>
      <c r="U49">
        <f>IF(V49="-","-",IF(LOWER(V$27)=$M49,"-",SUM(J49:$K49)))</f>
        <v>11</v>
      </c>
      <c r="V49">
        <f>IF(W49="-","-",IF(LOWER(W$27)=$M49,"-",SUM(K49:$K49)))</f>
        <v>4</v>
      </c>
    </row>
    <row r="50" spans="2:22" x14ac:dyDescent="0.25">
      <c r="B50" s="15" t="s">
        <v>57</v>
      </c>
      <c r="C50" s="3">
        <f>LEN($AA$16)- LEN(SUBSTITUTE(AA$16,$B50,""))</f>
        <v>1</v>
      </c>
      <c r="D50" s="3">
        <f>LEN($AA$17)- LEN(SUBSTITUTE($AA$17,$B50,""))</f>
        <v>0</v>
      </c>
      <c r="E50" s="3">
        <f>LEN($AA$18)- LEN(SUBSTITUTE($AA$18,$B50,""))</f>
        <v>0</v>
      </c>
      <c r="F50" s="3">
        <f>LEN($X$19)- LEN(SUBSTITUTE($AA$19,$B50,""))</f>
        <v>1</v>
      </c>
      <c r="G50" s="3">
        <f>LEN($AA$20)- LEN(SUBSTITUTE($AA$20,$B50,""))</f>
        <v>0</v>
      </c>
      <c r="H50" s="3">
        <f>LEN($AA$21)- LEN(SUBSTITUTE($AA$21,$B50,""))</f>
        <v>0</v>
      </c>
      <c r="I50" s="3">
        <f>LEN($AA$22)- LEN(SUBSTITUTE($AA$22,$B50,""))</f>
        <v>0</v>
      </c>
      <c r="J50" s="3">
        <f>LEN($AA$23)- LEN(SUBSTITUTE($AA$23,$B50,""))</f>
        <v>0</v>
      </c>
      <c r="K50" s="3">
        <f>LEN($AA$24)- LEN(SUBSTITUTE($AA$24,$B50,""))</f>
        <v>2</v>
      </c>
      <c r="M50" s="16" t="s">
        <v>57</v>
      </c>
      <c r="N50">
        <f>IF(O50="-","-",IF(LOWER(O$60)=$M50,"-",SUM(C50:$E50)))</f>
        <v>1</v>
      </c>
      <c r="O50">
        <f>IF(P50="-","-",IF(LOWER(P$60)=$M50,"-",SUM(D50:$E50)))</f>
        <v>0</v>
      </c>
      <c r="P50">
        <f>IF(LOWER(Q$60)=$M50,"-",SUM(E50:$E50))</f>
        <v>0</v>
      </c>
      <c r="Q50">
        <f>IF(R50="-","-",IF(LOWER(R$27)=$M50,"-",SUM(F50:$K50)))</f>
        <v>3</v>
      </c>
      <c r="R50">
        <f>IF(S50="-","-",IF(LOWER(S$27)=$M50,"-",SUM(G50:$K50)))</f>
        <v>2</v>
      </c>
      <c r="S50">
        <f>IF(T50="-","-",IF(LOWER(T$27)=$M50,"-",SUM(H50:$K50)))</f>
        <v>2</v>
      </c>
      <c r="T50">
        <f>IF(U50="-","-",IF(LOWER(U$27)=$M50,"-",SUM(I50:$K50)))</f>
        <v>2</v>
      </c>
      <c r="U50">
        <f>IF(V50="-","-",IF(LOWER(V$27)=$M50,"-",SUM(J50:$K50)))</f>
        <v>2</v>
      </c>
      <c r="V50">
        <f>IF(W50="-","-",IF(LOWER(W$27)=$M50,"-",SUM(K50:$K50)))</f>
        <v>2</v>
      </c>
    </row>
    <row r="51" spans="2:22" x14ac:dyDescent="0.25">
      <c r="B51" s="15" t="s">
        <v>58</v>
      </c>
      <c r="C51" s="3">
        <f>LEN($AA$16)- LEN(SUBSTITUTE(AA$16,$B51,""))</f>
        <v>0</v>
      </c>
      <c r="D51" s="3">
        <f>LEN($AA$17)- LEN(SUBSTITUTE($AA$17,$B51,""))</f>
        <v>0</v>
      </c>
      <c r="E51" s="3">
        <f>LEN($AA$18)- LEN(SUBSTITUTE($AA$18,$B51,""))</f>
        <v>0</v>
      </c>
      <c r="F51" s="3">
        <f>LEN($X$19)- LEN(SUBSTITUTE($AA$19,$B51,""))</f>
        <v>0</v>
      </c>
      <c r="G51" s="3">
        <f>LEN($AA$20)- LEN(SUBSTITUTE($AA$20,$B51,""))</f>
        <v>0</v>
      </c>
      <c r="H51" s="3">
        <f>LEN($AA$21)- LEN(SUBSTITUTE($AA$21,$B51,""))</f>
        <v>0</v>
      </c>
      <c r="I51" s="3">
        <f>LEN($AA$22)- LEN(SUBSTITUTE($AA$22,$B51,""))</f>
        <v>0</v>
      </c>
      <c r="J51" s="3">
        <f>LEN($AA$23)- LEN(SUBSTITUTE($AA$23,$B51,""))</f>
        <v>0</v>
      </c>
      <c r="K51" s="3">
        <f>LEN($AA$24)- LEN(SUBSTITUTE($AA$24,$B51,""))</f>
        <v>0</v>
      </c>
      <c r="M51" s="16" t="s">
        <v>58</v>
      </c>
      <c r="N51">
        <f>IF(O51="-","-",IF(LOWER(O$60)=$M51,"-",SUM(C51:$E51)))</f>
        <v>0</v>
      </c>
      <c r="O51">
        <f>IF(P51="-","-",IF(LOWER(P$60)=$M51,"-",SUM(D51:$E51)))</f>
        <v>0</v>
      </c>
      <c r="P51">
        <f>IF(LOWER(Q$60)=$M51,"-",SUM(E51:$E51))</f>
        <v>0</v>
      </c>
      <c r="Q51">
        <f>IF(R51="-","-",IF(LOWER(R$27)=$M51,"-",SUM(F51:$K51)))</f>
        <v>0</v>
      </c>
      <c r="R51">
        <f>IF(S51="-","-",IF(LOWER(S$27)=$M51,"-",SUM(G51:$K51)))</f>
        <v>0</v>
      </c>
      <c r="S51">
        <f>IF(T51="-","-",IF(LOWER(T$27)=$M51,"-",SUM(H51:$K51)))</f>
        <v>0</v>
      </c>
      <c r="T51">
        <f>IF(U51="-","-",IF(LOWER(U$27)=$M51,"-",SUM(I51:$K51)))</f>
        <v>0</v>
      </c>
      <c r="U51">
        <f>IF(V51="-","-",IF(LOWER(V$27)=$M51,"-",SUM(J51:$K51)))</f>
        <v>0</v>
      </c>
      <c r="V51">
        <f>IF(W51="-","-",IF(LOWER(W$27)=$M51,"-",SUM(K51:$K51)))</f>
        <v>0</v>
      </c>
    </row>
    <row r="52" spans="2:22" x14ac:dyDescent="0.25">
      <c r="B52" s="15" t="s">
        <v>59</v>
      </c>
      <c r="C52" s="3">
        <f>LEN($AA$16)- LEN(SUBSTITUTE(AA$16,$B52,""))</f>
        <v>0</v>
      </c>
      <c r="D52" s="3">
        <f>LEN($AA$17)- LEN(SUBSTITUTE($AA$17,$B52,""))</f>
        <v>0</v>
      </c>
      <c r="E52" s="3">
        <f>LEN($AA$18)- LEN(SUBSTITUTE($AA$18,$B52,""))</f>
        <v>0</v>
      </c>
      <c r="F52" s="3">
        <f>LEN($X$19)- LEN(SUBSTITUTE($AA$19,$B52,""))</f>
        <v>0</v>
      </c>
      <c r="G52" s="3">
        <f>LEN($AA$20)- LEN(SUBSTITUTE($AA$20,$B52,""))</f>
        <v>0</v>
      </c>
      <c r="H52" s="3">
        <f>LEN($AA$21)- LEN(SUBSTITUTE($AA$21,$B52,""))</f>
        <v>0</v>
      </c>
      <c r="I52" s="3">
        <f>LEN($AA$22)- LEN(SUBSTITUTE($AA$22,$B52,""))</f>
        <v>0</v>
      </c>
      <c r="J52" s="3">
        <f>LEN($AA$23)- LEN(SUBSTITUTE($AA$23,$B52,""))</f>
        <v>0</v>
      </c>
      <c r="K52" s="3">
        <f>LEN($AA$24)- LEN(SUBSTITUTE($AA$24,$B52,""))</f>
        <v>0</v>
      </c>
      <c r="M52" s="16" t="s">
        <v>59</v>
      </c>
      <c r="N52">
        <f>IF(O52="-","-",IF(LOWER(O$60)=$M52,"-",SUM(C52:$E52)))</f>
        <v>0</v>
      </c>
      <c r="O52">
        <f>IF(P52="-","-",IF(LOWER(P$60)=$M52,"-",SUM(D52:$E52)))</f>
        <v>0</v>
      </c>
      <c r="P52">
        <f>IF(LOWER(Q$60)=$M52,"-",SUM(E52:$E52))</f>
        <v>0</v>
      </c>
      <c r="Q52">
        <f>IF(R52="-","-",IF(LOWER(R$27)=$M52,"-",SUM(F52:$K52)))</f>
        <v>0</v>
      </c>
      <c r="R52">
        <f>IF(S52="-","-",IF(LOWER(S$27)=$M52,"-",SUM(G52:$K52)))</f>
        <v>0</v>
      </c>
      <c r="S52">
        <f>IF(T52="-","-",IF(LOWER(T$27)=$M52,"-",SUM(H52:$K52)))</f>
        <v>0</v>
      </c>
      <c r="T52">
        <f>IF(U52="-","-",IF(LOWER(U$27)=$M52,"-",SUM(I52:$K52)))</f>
        <v>0</v>
      </c>
      <c r="U52">
        <f>IF(V52="-","-",IF(LOWER(V$27)=$M52,"-",SUM(J52:$K52)))</f>
        <v>0</v>
      </c>
      <c r="V52">
        <f>IF(W52="-","-",IF(LOWER(W$27)=$M52,"-",SUM(K52:$K52)))</f>
        <v>0</v>
      </c>
    </row>
    <row r="53" spans="2:22" x14ac:dyDescent="0.25">
      <c r="B53" s="15" t="s">
        <v>60</v>
      </c>
      <c r="C53" s="3">
        <f>LEN($AA$16)- LEN(SUBSTITUTE(AA$16,$B53,""))</f>
        <v>0</v>
      </c>
      <c r="D53" s="3">
        <f>LEN($AA$17)- LEN(SUBSTITUTE($AA$17,$B53,""))</f>
        <v>0</v>
      </c>
      <c r="E53" s="3">
        <f>LEN($AA$18)- LEN(SUBSTITUTE($AA$18,$B53,""))</f>
        <v>0</v>
      </c>
      <c r="F53" s="3">
        <f>LEN($X$19)- LEN(SUBSTITUTE($AA$19,$B53,""))</f>
        <v>0</v>
      </c>
      <c r="G53" s="3">
        <f>LEN($AA$20)- LEN(SUBSTITUTE($AA$20,$B53,""))</f>
        <v>0</v>
      </c>
      <c r="H53" s="3">
        <f>LEN($AA$21)- LEN(SUBSTITUTE($AA$21,$B53,""))</f>
        <v>0</v>
      </c>
      <c r="I53" s="3">
        <f>LEN($AA$22)- LEN(SUBSTITUTE($AA$22,$B53,""))</f>
        <v>0</v>
      </c>
      <c r="J53" s="3">
        <f>LEN($AA$23)- LEN(SUBSTITUTE($AA$23,$B53,""))</f>
        <v>2</v>
      </c>
      <c r="K53" s="3">
        <f>LEN($AA$24)- LEN(SUBSTITUTE($AA$24,$B53,""))</f>
        <v>0</v>
      </c>
      <c r="M53" s="16" t="s">
        <v>60</v>
      </c>
      <c r="N53">
        <f>IF(O53="-","-",IF(LOWER(O$60)=$M53,"-",SUM(C53:$E53)))</f>
        <v>0</v>
      </c>
      <c r="O53">
        <f>IF(P53="-","-",IF(LOWER(P$60)=$M53,"-",SUM(D53:$E53)))</f>
        <v>0</v>
      </c>
      <c r="P53">
        <f>IF(LOWER(Q$60)=$M53,"-",SUM(E53:$E53))</f>
        <v>0</v>
      </c>
      <c r="Q53">
        <f>IF(R53="-","-",IF(LOWER(R$27)=$M53,"-",SUM(F53:$K53)))</f>
        <v>2</v>
      </c>
      <c r="R53">
        <f>IF(S53="-","-",IF(LOWER(S$27)=$M53,"-",SUM(G53:$K53)))</f>
        <v>2</v>
      </c>
      <c r="S53">
        <f>IF(T53="-","-",IF(LOWER(T$27)=$M53,"-",SUM(H53:$K53)))</f>
        <v>2</v>
      </c>
      <c r="T53">
        <f>IF(U53="-","-",IF(LOWER(U$27)=$M53,"-",SUM(I53:$K53)))</f>
        <v>2</v>
      </c>
      <c r="U53">
        <f>IF(V53="-","-",IF(LOWER(V$27)=$M53,"-",SUM(J53:$K53)))</f>
        <v>2</v>
      </c>
      <c r="V53">
        <f>IF(W53="-","-",IF(LOWER(W$27)=$M53,"-",SUM(K53:$K53)))</f>
        <v>0</v>
      </c>
    </row>
    <row r="54" spans="2:22" x14ac:dyDescent="0.25">
      <c r="B54" s="15" t="s">
        <v>61</v>
      </c>
      <c r="C54" s="3">
        <f>LEN($AA$16)- LEN(SUBSTITUTE(AA$16,$B54,""))</f>
        <v>0</v>
      </c>
      <c r="D54" s="3">
        <f>LEN($AA$17)- LEN(SUBSTITUTE($AA$17,$B54,""))</f>
        <v>0</v>
      </c>
      <c r="E54" s="3">
        <f>LEN($AA$18)- LEN(SUBSTITUTE($AA$18,$B54,""))</f>
        <v>0</v>
      </c>
      <c r="F54" s="3">
        <f>LEN($X$19)- LEN(SUBSTITUTE($AA$19,$B54,""))</f>
        <v>0</v>
      </c>
      <c r="G54" s="3">
        <f>LEN($AA$20)- LEN(SUBSTITUTE($AA$20,$B54,""))</f>
        <v>0</v>
      </c>
      <c r="H54" s="3">
        <f>LEN($AA$21)- LEN(SUBSTITUTE($AA$21,$B54,""))</f>
        <v>0</v>
      </c>
      <c r="I54" s="3">
        <f>LEN($AA$22)- LEN(SUBSTITUTE($AA$22,$B54,""))</f>
        <v>2</v>
      </c>
      <c r="J54" s="3">
        <f>LEN($AA$23)- LEN(SUBSTITUTE($AA$23,$B54,""))</f>
        <v>1</v>
      </c>
      <c r="K54" s="3">
        <f>LEN($AA$24)- LEN(SUBSTITUTE($AA$24,$B54,""))</f>
        <v>0</v>
      </c>
      <c r="M54" s="16" t="s">
        <v>61</v>
      </c>
      <c r="N54">
        <f>IF(O54="-","-",IF(LOWER(O$60)=$M54,"-",SUM(C54:$E54)))</f>
        <v>0</v>
      </c>
      <c r="O54">
        <f>IF(P54="-","-",IF(LOWER(P$60)=$M54,"-",SUM(D54:$E54)))</f>
        <v>0</v>
      </c>
      <c r="P54">
        <f>IF(LOWER(Q$60)=$M54,"-",SUM(E54:$E54))</f>
        <v>0</v>
      </c>
      <c r="Q54">
        <f>IF(R54="-","-",IF(LOWER(R$27)=$M54,"-",SUM(F54:$K54)))</f>
        <v>3</v>
      </c>
      <c r="R54">
        <f>IF(S54="-","-",IF(LOWER(S$27)=$M54,"-",SUM(G54:$K54)))</f>
        <v>3</v>
      </c>
      <c r="S54">
        <f>IF(T54="-","-",IF(LOWER(T$27)=$M54,"-",SUM(H54:$K54)))</f>
        <v>3</v>
      </c>
      <c r="T54">
        <f>IF(U54="-","-",IF(LOWER(U$27)=$M54,"-",SUM(I54:$K54)))</f>
        <v>3</v>
      </c>
      <c r="U54">
        <f>IF(V54="-","-",IF(LOWER(V$27)=$M54,"-",SUM(J54:$K54)))</f>
        <v>1</v>
      </c>
      <c r="V54">
        <f>IF(W54="-","-",IF(LOWER(W$27)=$M54,"-",SUM(K54:$K54)))</f>
        <v>0</v>
      </c>
    </row>
    <row r="55" spans="2:22" x14ac:dyDescent="0.25">
      <c r="B55" s="15" t="s">
        <v>62</v>
      </c>
      <c r="C55" s="3">
        <f>LEN($AA$16)- LEN(SUBSTITUTE(AA$16,$B55,""))</f>
        <v>0</v>
      </c>
      <c r="D55" s="3">
        <f>LEN($AA$17)- LEN(SUBSTITUTE($AA$17,$B55,""))</f>
        <v>0</v>
      </c>
      <c r="E55" s="3">
        <f>LEN($AA$18)- LEN(SUBSTITUTE($AA$18,$B55,""))</f>
        <v>0</v>
      </c>
      <c r="F55" s="3">
        <f>LEN($X$19)- LEN(SUBSTITUTE($AA$19,$B55,""))</f>
        <v>0</v>
      </c>
      <c r="G55" s="3">
        <f>LEN($AA$20)- LEN(SUBSTITUTE($AA$20,$B55,""))</f>
        <v>0</v>
      </c>
      <c r="H55" s="3">
        <f>LEN($AA$21)- LEN(SUBSTITUTE($AA$21,$B55,""))</f>
        <v>0</v>
      </c>
      <c r="I55" s="3">
        <f>LEN($AA$22)- LEN(SUBSTITUTE($AA$22,$B55,""))</f>
        <v>0</v>
      </c>
      <c r="J55" s="3">
        <f>LEN($AA$23)- LEN(SUBSTITUTE($AA$23,$B55,""))</f>
        <v>0</v>
      </c>
      <c r="K55" s="3">
        <f>LEN($AA$24)- LEN(SUBSTITUTE($AA$24,$B55,""))</f>
        <v>0</v>
      </c>
      <c r="M55" s="16" t="s">
        <v>62</v>
      </c>
      <c r="N55">
        <f>IF(O55="-","-",IF(LOWER(O$60)=$M55,"-",SUM(C55:$E55)))</f>
        <v>0</v>
      </c>
      <c r="O55">
        <f>IF(P55="-","-",IF(LOWER(P$60)=$M55,"-",SUM(D55:$E55)))</f>
        <v>0</v>
      </c>
      <c r="P55">
        <f>IF(LOWER(Q$60)=$M55,"-",SUM(E55:$E55))</f>
        <v>0</v>
      </c>
      <c r="Q55">
        <f>IF(R55="-","-",IF(LOWER(R$27)=$M55,"-",SUM(F55:$K55)))</f>
        <v>0</v>
      </c>
      <c r="R55">
        <f>IF(S55="-","-",IF(LOWER(S$27)=$M55,"-",SUM(G55:$K55)))</f>
        <v>0</v>
      </c>
      <c r="S55">
        <f>IF(T55="-","-",IF(LOWER(T$27)=$M55,"-",SUM(H55:$K55)))</f>
        <v>0</v>
      </c>
      <c r="T55">
        <f>IF(U55="-","-",IF(LOWER(U$27)=$M55,"-",SUM(I55:$K55)))</f>
        <v>0</v>
      </c>
      <c r="U55">
        <f>IF(V55="-","-",IF(LOWER(V$27)=$M55,"-",SUM(J55:$K55)))</f>
        <v>0</v>
      </c>
      <c r="V55">
        <f>IF(W55="-","-",IF(LOWER(W$27)=$M55,"-",SUM(K55:$K55)))</f>
        <v>0</v>
      </c>
    </row>
  </sheetData>
  <mergeCells count="17">
    <mergeCell ref="B10:M10"/>
    <mergeCell ref="D8:L8"/>
    <mergeCell ref="Q29:V29"/>
    <mergeCell ref="N29:P29"/>
    <mergeCell ref="B11:C11"/>
    <mergeCell ref="B12:C12"/>
    <mergeCell ref="C29:K29"/>
    <mergeCell ref="B21:M21"/>
    <mergeCell ref="B22:M22"/>
    <mergeCell ref="B23:M23"/>
    <mergeCell ref="B24:M24"/>
    <mergeCell ref="B15:M15"/>
    <mergeCell ref="B16:M16"/>
    <mergeCell ref="B17:M17"/>
    <mergeCell ref="B18:M18"/>
    <mergeCell ref="B19:M19"/>
    <mergeCell ref="B20:M20"/>
  </mergeCells>
  <phoneticPr fontId="5" type="noConversion"/>
  <conditionalFormatting sqref="C30:K55">
    <cfRule type="colorScale" priority="2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C59:K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:L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V55">
    <cfRule type="colorScale" priority="3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O59:W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0:AB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CSWRIGHT</vt:lpstr>
      <vt:lpstr>REFERENCES</vt:lpstr>
      <vt:lpstr>Play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Fauvel</dc:creator>
  <cp:lastModifiedBy>Alex Fauvel</cp:lastModifiedBy>
  <dcterms:created xsi:type="dcterms:W3CDTF">2025-03-03T15:24:48Z</dcterms:created>
  <dcterms:modified xsi:type="dcterms:W3CDTF">2025-03-13T00:01:47Z</dcterms:modified>
</cp:coreProperties>
</file>