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0116"/>
  <workbookPr/>
  <mc:AlternateContent xmlns:mc="http://schemas.openxmlformats.org/markup-compatibility/2006">
    <mc:Choice Requires="x15">
      <x15ac:absPath xmlns:x15ac="http://schemas.microsoft.com/office/spreadsheetml/2010/11/ac" url="/Users/bcartwright/Dropbox (HubSpot)/Marketing Home/Offers &amp; Campaigns/A:B Testing Kit - Kissmetrics/Content/A:B Testing Kit/"/>
    </mc:Choice>
  </mc:AlternateContent>
  <bookViews>
    <workbookView xWindow="220" yWindow="460" windowWidth="24560" windowHeight="13300" tabRatio="500" xr2:uid="{00000000-000D-0000-FFFF-FFFF00000000}"/>
  </bookViews>
  <sheets>
    <sheet name="Sheet1" sheetId="1" r:id="rId1"/>
  </sheets>
  <definedNames>
    <definedName name="control_conversions">Sheet1!$D$27</definedName>
    <definedName name="control_p">Sheet1!$F$27</definedName>
    <definedName name="control_se">Sheet1!$I$27</definedName>
    <definedName name="control_visitors">Sheet1!$C$27</definedName>
    <definedName name="convs_A">Sheet1!$E$5</definedName>
    <definedName name="convs_b">Sheet1!$E$6</definedName>
    <definedName name="p">Sheet1!$D$34</definedName>
    <definedName name="p_value">Sheet1!#REF!</definedName>
    <definedName name="rate_a">Sheet1!$D$11</definedName>
    <definedName name="rate_b">Sheet1!$D$12</definedName>
    <definedName name="se_a">Sheet1!$E$11</definedName>
    <definedName name="se_b">Sheet1!$E$12</definedName>
    <definedName name="variation_conversions">Sheet1!$D$28</definedName>
    <definedName name="variation_p">Sheet1!#REF!</definedName>
    <definedName name="variation_se">Sheet1!$I$28</definedName>
    <definedName name="variation_visitors">Sheet1!$C$28</definedName>
    <definedName name="visits_a">Sheet1!$D$5</definedName>
    <definedName name="visits_B">Sheet1!$D$6</definedName>
    <definedName name="z">Sheet1!$D$32</definedName>
    <definedName name="z_score">Sheet1!#REF!</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11" i="1" l="1"/>
  <c r="E11" i="1" s="1"/>
  <c r="D12" i="1"/>
  <c r="E12" i="1" s="1"/>
  <c r="C38" i="1"/>
  <c r="E40" i="1" s="1"/>
  <c r="E19" i="1" l="1"/>
  <c r="E24" i="1"/>
  <c r="E18" i="1"/>
  <c r="D24" i="1"/>
  <c r="D32" i="1"/>
  <c r="D34" i="1" s="1"/>
  <c r="D19" i="1"/>
  <c r="E23" i="1"/>
  <c r="D39" i="1"/>
  <c r="D18" i="1"/>
  <c r="D23" i="1"/>
  <c r="E38" i="1"/>
  <c r="E29" i="1" l="1"/>
  <c r="D41" i="1" s="1"/>
  <c r="C40" i="1"/>
  <c r="E30" i="1"/>
</calcChain>
</file>

<file path=xl/sharedStrings.xml><?xml version="1.0" encoding="utf-8"?>
<sst xmlns="http://schemas.openxmlformats.org/spreadsheetml/2006/main" count="44" uniqueCount="37">
  <si>
    <t>90% Conversion Rate Limits</t>
  </si>
  <si>
    <t>95% Conversion Rate Limits</t>
  </si>
  <si>
    <t>Visitors</t>
  </si>
  <si>
    <t>Conversions</t>
  </si>
  <si>
    <t>Conversion Rate</t>
  </si>
  <si>
    <t>Standard Error</t>
  </si>
  <si>
    <t>From</t>
  </si>
  <si>
    <t>To</t>
  </si>
  <si>
    <t>Significant At</t>
  </si>
  <si>
    <t xml:space="preserve">Z = </t>
  </si>
  <si>
    <t xml:space="preserve">Step 1: </t>
  </si>
  <si>
    <t>Variation A</t>
  </si>
  <si>
    <t>Variatio B</t>
  </si>
  <si>
    <t xml:space="preserve">Step 2: </t>
  </si>
  <si>
    <t>Variation B</t>
  </si>
  <si>
    <t xml:space="preserve">Step 3: </t>
  </si>
  <si>
    <t>Step 4</t>
  </si>
  <si>
    <t>Does it pass 90% confidence?</t>
  </si>
  <si>
    <t>Does it pass 95 Confidence?</t>
  </si>
  <si>
    <t xml:space="preserve">P-value = </t>
  </si>
  <si>
    <t>Step 5</t>
  </si>
  <si>
    <t>converted</t>
  </si>
  <si>
    <t xml:space="preserve">certain that the changes in </t>
  </si>
  <si>
    <t>will improve your conversion rate.</t>
  </si>
  <si>
    <t xml:space="preserve">better than </t>
  </si>
  <si>
    <t>We are</t>
  </si>
  <si>
    <t xml:space="preserve">Read cells to right, then down </t>
  </si>
  <si>
    <t>You'll see the conversion rates and standard level of error calculate automatically for you based on the numbers you inputted in Step 1.</t>
  </si>
  <si>
    <t xml:space="preserve">Based on your inputs in Step 1, you'll see the estimated range of condidence that the value is statistically significant based on Z score confidence intervals. These are then used to test the P value against the confidence intervals. Feel free to look at the equations within the cells to see how the logic is calculated. </t>
  </si>
  <si>
    <t xml:space="preserve">Your variations' conversion rates and standard error. </t>
  </si>
  <si>
    <t>Significance levels based on your inputs</t>
  </si>
  <si>
    <t>How confident are we that your test is significant based?</t>
  </si>
  <si>
    <t xml:space="preserve">Are you test signifiant? Find the answer here. </t>
  </si>
  <si>
    <t>Plug and Chug your Visits and Conversion rates from each variation here!</t>
  </si>
  <si>
    <t>Plug your result into the red cells on the left (D5:E6)</t>
  </si>
  <si>
    <r>
      <t xml:space="preserve">This step calulates the results. If P passes the 90% and the 95%, you result below will say the test </t>
    </r>
    <r>
      <rPr>
        <b/>
        <sz val="16"/>
        <color theme="4"/>
        <rFont val="Avenir Book"/>
        <family val="2"/>
      </rPr>
      <t>is statistically significant</t>
    </r>
    <r>
      <rPr>
        <b/>
        <sz val="16"/>
        <color theme="1"/>
        <rFont val="Avenir Book"/>
        <family val="2"/>
      </rPr>
      <t xml:space="preserve">. If P passes the 90% but not the 95%, the result will say it is </t>
    </r>
    <r>
      <rPr>
        <b/>
        <sz val="16"/>
        <color theme="5"/>
        <rFont val="Avenir Book"/>
        <family val="2"/>
      </rPr>
      <t>unlikely to be statistically signficant</t>
    </r>
    <r>
      <rPr>
        <b/>
        <sz val="16"/>
        <color theme="1"/>
        <rFont val="Avenir Book"/>
        <family val="2"/>
      </rPr>
      <t xml:space="preserve">. If the results say it does not pass either, the test is </t>
    </r>
    <r>
      <rPr>
        <b/>
        <sz val="16"/>
        <color theme="9"/>
        <rFont val="Avenir Book"/>
        <family val="2"/>
      </rPr>
      <t>not statistically significant</t>
    </r>
    <r>
      <rPr>
        <b/>
        <sz val="16"/>
        <color theme="1"/>
        <rFont val="Avenir Book"/>
        <family val="2"/>
      </rPr>
      <t xml:space="preserve">. </t>
    </r>
  </si>
  <si>
    <t xml:space="preserve">Read cells C38:E41 to the right, then down. The results of your test (and whether or not they are significant) will be printed for you here. For the logic behind the formulas, feel free to click into the cells.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</si>
</sst>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5">
    <font>
      <sz val="12"/>
      <color theme="1"/>
      <name val="Calibri"/>
      <family val="2"/>
      <scheme val="minor"/>
    </font>
    <font>
      <sz val="12"/>
      <color theme="1"/>
      <name val="Calibri"/>
      <family val="2"/>
      <scheme val="minor"/>
    </font>
    <font>
      <sz val="12"/>
      <color theme="1"/>
      <name val="Avenir Book"/>
      <family val="2"/>
    </font>
    <font>
      <b/>
      <sz val="12"/>
      <color theme="1"/>
      <name val="Avenir Book"/>
      <family val="2"/>
    </font>
    <font>
      <b/>
      <sz val="14"/>
      <color theme="1"/>
      <name val="Avenir Book"/>
      <family val="2"/>
    </font>
    <font>
      <sz val="12"/>
      <color rgb="FFFF0000"/>
      <name val="Avenir Book"/>
      <family val="2"/>
    </font>
    <font>
      <sz val="12"/>
      <color theme="0"/>
      <name val="Avenir Book"/>
      <family val="2"/>
    </font>
    <font>
      <sz val="11"/>
      <color rgb="FF898989"/>
      <name val="Avenir Book"/>
      <family val="2"/>
    </font>
    <font>
      <i/>
      <sz val="11"/>
      <color theme="1"/>
      <name val="Avenir Book"/>
      <family val="2"/>
    </font>
    <font>
      <sz val="14"/>
      <color theme="1"/>
      <name val="Avenir Book"/>
      <family val="2"/>
    </font>
    <font>
      <b/>
      <sz val="12"/>
      <color rgb="FFFF0000"/>
      <name val="Avenir Book"/>
      <family val="2"/>
    </font>
    <font>
      <b/>
      <sz val="16"/>
      <color theme="1"/>
      <name val="Avenir Book"/>
      <family val="2"/>
    </font>
    <font>
      <b/>
      <sz val="16"/>
      <color theme="4"/>
      <name val="Avenir Book"/>
      <family val="2"/>
    </font>
    <font>
      <b/>
      <sz val="16"/>
      <color theme="5"/>
      <name val="Avenir Book"/>
      <family val="2"/>
    </font>
    <font>
      <b/>
      <sz val="16"/>
      <color theme="9"/>
      <name val="Avenir Book"/>
      <family val="2"/>
    </font>
  </fonts>
  <fills count="10">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bgColor indexed="64"/>
      </patternFill>
    </fill>
  </fills>
  <borders count="16">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112">
    <xf numFmtId="0" fontId="0" fillId="0" borderId="0" xfId="0"/>
    <xf numFmtId="0" fontId="2" fillId="0" borderId="0" xfId="0" applyFont="1"/>
    <xf numFmtId="0" fontId="2" fillId="0" borderId="0" xfId="0" applyFont="1" applyBorder="1"/>
    <xf numFmtId="0" fontId="3" fillId="4" borderId="6" xfId="0" applyFont="1" applyFill="1" applyBorder="1"/>
    <xf numFmtId="0" fontId="2" fillId="5" borderId="4" xfId="0" applyFont="1" applyFill="1" applyBorder="1"/>
    <xf numFmtId="0" fontId="2" fillId="5" borderId="0" xfId="0" applyFont="1" applyFill="1" applyBorder="1"/>
    <xf numFmtId="0" fontId="2" fillId="5" borderId="5" xfId="0" applyFont="1" applyFill="1" applyBorder="1"/>
    <xf numFmtId="0" fontId="5" fillId="0" borderId="0" xfId="0" applyFont="1"/>
    <xf numFmtId="0" fontId="2" fillId="5" borderId="8" xfId="0" applyFont="1" applyFill="1" applyBorder="1"/>
    <xf numFmtId="0" fontId="4" fillId="5" borderId="6" xfId="0" applyFont="1" applyFill="1" applyBorder="1" applyAlignment="1">
      <alignment horizontal="center"/>
    </xf>
    <xf numFmtId="0" fontId="4" fillId="5" borderId="10" xfId="0" applyFont="1" applyFill="1" applyBorder="1"/>
    <xf numFmtId="0" fontId="6" fillId="2" borderId="0" xfId="0" applyFont="1" applyFill="1" applyBorder="1" applyAlignment="1">
      <alignment horizontal="center"/>
    </xf>
    <xf numFmtId="0" fontId="6" fillId="2" borderId="5" xfId="0" applyFont="1" applyFill="1" applyBorder="1" applyAlignment="1">
      <alignment horizontal="center"/>
    </xf>
    <xf numFmtId="0" fontId="2" fillId="5" borderId="7" xfId="0" applyFont="1" applyFill="1" applyBorder="1"/>
    <xf numFmtId="0" fontId="4" fillId="5" borderId="12" xfId="0" applyFont="1" applyFill="1" applyBorder="1"/>
    <xf numFmtId="0" fontId="6" fillId="2" borderId="8" xfId="0" applyFont="1" applyFill="1" applyBorder="1" applyAlignment="1">
      <alignment horizontal="center"/>
    </xf>
    <xf numFmtId="0" fontId="6" fillId="2" borderId="9" xfId="0" applyFont="1" applyFill="1" applyBorder="1" applyAlignment="1">
      <alignment horizontal="center"/>
    </xf>
    <xf numFmtId="0" fontId="7" fillId="0" borderId="0" xfId="0" applyFont="1"/>
    <xf numFmtId="0" fontId="2" fillId="0" borderId="8" xfId="0" applyFont="1" applyBorder="1"/>
    <xf numFmtId="0" fontId="4" fillId="0" borderId="0" xfId="0" applyFont="1" applyBorder="1"/>
    <xf numFmtId="0" fontId="6" fillId="0" borderId="0" xfId="0" applyFont="1" applyFill="1" applyBorder="1" applyAlignment="1">
      <alignment horizontal="center"/>
    </xf>
    <xf numFmtId="10" fontId="2" fillId="0" borderId="0" xfId="0" applyNumberFormat="1" applyFont="1" applyBorder="1"/>
    <xf numFmtId="0" fontId="3" fillId="6" borderId="6" xfId="0" applyFont="1" applyFill="1" applyBorder="1"/>
    <xf numFmtId="0" fontId="4" fillId="5" borderId="0" xfId="0" applyFont="1" applyFill="1" applyBorder="1"/>
    <xf numFmtId="0" fontId="6" fillId="5" borderId="0" xfId="0" applyFont="1" applyFill="1" applyBorder="1" applyAlignment="1">
      <alignment horizontal="center"/>
    </xf>
    <xf numFmtId="0" fontId="3" fillId="5" borderId="6" xfId="0" applyFont="1" applyFill="1" applyBorder="1" applyAlignment="1">
      <alignment horizontal="center"/>
    </xf>
    <xf numFmtId="0" fontId="3" fillId="5" borderId="13" xfId="0" applyFont="1" applyFill="1" applyBorder="1" applyAlignment="1">
      <alignment horizontal="center"/>
    </xf>
    <xf numFmtId="0" fontId="2" fillId="5" borderId="11" xfId="0" applyFont="1" applyFill="1" applyBorder="1"/>
    <xf numFmtId="0" fontId="3" fillId="5" borderId="10" xfId="0" applyFont="1" applyFill="1" applyBorder="1"/>
    <xf numFmtId="10" fontId="2" fillId="5" borderId="11" xfId="0" applyNumberFormat="1" applyFont="1" applyFill="1" applyBorder="1"/>
    <xf numFmtId="10" fontId="2" fillId="5" borderId="0" xfId="0" applyNumberFormat="1" applyFont="1" applyFill="1" applyBorder="1"/>
    <xf numFmtId="0" fontId="2" fillId="5" borderId="12" xfId="0" applyFont="1" applyFill="1" applyBorder="1"/>
    <xf numFmtId="0" fontId="3" fillId="5" borderId="12" xfId="0" applyFont="1" applyFill="1" applyBorder="1"/>
    <xf numFmtId="10" fontId="2" fillId="5" borderId="12" xfId="0" applyNumberFormat="1" applyFont="1" applyFill="1" applyBorder="1"/>
    <xf numFmtId="10" fontId="2" fillId="5" borderId="8" xfId="0" applyNumberFormat="1" applyFont="1" applyFill="1" applyBorder="1"/>
    <xf numFmtId="0" fontId="3" fillId="7" borderId="6" xfId="0" applyFont="1" applyFill="1" applyBorder="1"/>
    <xf numFmtId="0" fontId="2" fillId="5" borderId="10" xfId="0" applyFont="1" applyFill="1" applyBorder="1"/>
    <xf numFmtId="0" fontId="4" fillId="5" borderId="2" xfId="0" applyFont="1" applyFill="1" applyBorder="1"/>
    <xf numFmtId="0" fontId="6" fillId="5" borderId="2" xfId="0" applyFont="1" applyFill="1" applyBorder="1" applyAlignment="1">
      <alignment horizontal="center"/>
    </xf>
    <xf numFmtId="10" fontId="2" fillId="5" borderId="3" xfId="0" applyNumberFormat="1" applyFont="1" applyFill="1" applyBorder="1"/>
    <xf numFmtId="0" fontId="2" fillId="5" borderId="2" xfId="0" applyFont="1" applyFill="1" applyBorder="1"/>
    <xf numFmtId="0" fontId="8" fillId="5" borderId="6" xfId="0" applyFont="1" applyFill="1" applyBorder="1" applyAlignment="1">
      <alignment horizontal="center"/>
    </xf>
    <xf numFmtId="0" fontId="3" fillId="5" borderId="0" xfId="0" applyFont="1" applyFill="1" applyBorder="1"/>
    <xf numFmtId="0" fontId="3" fillId="5" borderId="8" xfId="0" applyFont="1" applyFill="1" applyBorder="1"/>
    <xf numFmtId="0" fontId="8" fillId="5" borderId="7" xfId="0" applyFont="1" applyFill="1" applyBorder="1" applyAlignment="1">
      <alignment horizontal="center"/>
    </xf>
    <xf numFmtId="0" fontId="8" fillId="5" borderId="9" xfId="0" applyFont="1" applyFill="1" applyBorder="1" applyAlignment="1">
      <alignment horizontal="center"/>
    </xf>
    <xf numFmtId="10" fontId="2" fillId="5" borderId="1" xfId="0" applyNumberFormat="1" applyFont="1" applyFill="1" applyBorder="1"/>
    <xf numFmtId="10" fontId="2" fillId="5" borderId="7" xfId="0" applyNumberFormat="1" applyFont="1" applyFill="1" applyBorder="1"/>
    <xf numFmtId="10" fontId="2" fillId="5" borderId="9" xfId="0" applyNumberFormat="1" applyFont="1" applyFill="1" applyBorder="1"/>
    <xf numFmtId="0" fontId="3" fillId="8" borderId="6" xfId="0" applyFont="1" applyFill="1" applyBorder="1"/>
    <xf numFmtId="0" fontId="9" fillId="3" borderId="10" xfId="0" applyFont="1" applyFill="1" applyBorder="1" applyAlignment="1">
      <alignment horizontal="center"/>
    </xf>
    <xf numFmtId="0" fontId="9" fillId="3" borderId="12" xfId="0" applyFont="1" applyFill="1" applyBorder="1" applyAlignment="1">
      <alignment horizontal="center"/>
    </xf>
    <xf numFmtId="0" fontId="3" fillId="5" borderId="13" xfId="0" applyFont="1" applyFill="1" applyBorder="1" applyAlignment="1">
      <alignment horizontal="right"/>
    </xf>
    <xf numFmtId="164" fontId="2" fillId="3" borderId="15" xfId="0" applyNumberFormat="1" applyFont="1" applyFill="1" applyBorder="1"/>
    <xf numFmtId="0" fontId="4" fillId="5" borderId="13" xfId="0" applyFont="1" applyFill="1" applyBorder="1" applyAlignment="1">
      <alignment horizontal="right"/>
    </xf>
    <xf numFmtId="2" fontId="9" fillId="3" borderId="15" xfId="0" applyNumberFormat="1" applyFont="1" applyFill="1" applyBorder="1"/>
    <xf numFmtId="0" fontId="4" fillId="5" borderId="0" xfId="0" applyFont="1" applyFill="1" applyBorder="1" applyAlignment="1">
      <alignment horizontal="center" vertical="center" wrapText="1"/>
    </xf>
    <xf numFmtId="0" fontId="2" fillId="0" borderId="0" xfId="0" applyFont="1" applyBorder="1" applyAlignment="1">
      <alignment vertical="center"/>
    </xf>
    <xf numFmtId="0" fontId="10" fillId="5" borderId="13" xfId="0" applyFont="1" applyFill="1" applyBorder="1" applyAlignment="1">
      <alignment horizontal="center"/>
    </xf>
    <xf numFmtId="0" fontId="2" fillId="5" borderId="14" xfId="0" applyFont="1" applyFill="1" applyBorder="1" applyAlignment="1">
      <alignment horizontal="center"/>
    </xf>
    <xf numFmtId="165" fontId="10" fillId="5" borderId="15" xfId="1" applyNumberFormat="1" applyFont="1" applyFill="1" applyBorder="1" applyAlignment="1">
      <alignment horizontal="center"/>
    </xf>
    <xf numFmtId="0" fontId="2" fillId="5" borderId="13" xfId="0" applyFont="1" applyFill="1" applyBorder="1" applyAlignment="1">
      <alignment horizontal="center"/>
    </xf>
    <xf numFmtId="0" fontId="10" fillId="5" borderId="14" xfId="0" applyFont="1" applyFill="1" applyBorder="1" applyAlignment="1">
      <alignment horizontal="center"/>
    </xf>
    <xf numFmtId="165" fontId="2" fillId="5" borderId="15" xfId="1" applyNumberFormat="1" applyFont="1" applyFill="1" applyBorder="1" applyAlignment="1">
      <alignment horizontal="center"/>
    </xf>
    <xf numFmtId="9" fontId="10" fillId="5" borderId="13" xfId="1" applyFont="1" applyFill="1" applyBorder="1" applyAlignment="1">
      <alignment horizontal="center"/>
    </xf>
    <xf numFmtId="0" fontId="2" fillId="5" borderId="14" xfId="0" applyFont="1" applyFill="1" applyBorder="1" applyAlignment="1">
      <alignment horizontal="center" wrapText="1"/>
    </xf>
    <xf numFmtId="0" fontId="10" fillId="5" borderId="15" xfId="0" applyFont="1" applyFill="1" applyBorder="1" applyAlignment="1">
      <alignment horizontal="center"/>
    </xf>
    <xf numFmtId="0" fontId="2" fillId="5" borderId="7" xfId="0" applyFont="1" applyFill="1" applyBorder="1" applyAlignment="1">
      <alignment horizontal="center" wrapText="1"/>
    </xf>
    <xf numFmtId="0" fontId="10" fillId="5" borderId="8" xfId="0" applyFont="1" applyFill="1" applyBorder="1" applyAlignment="1">
      <alignment horizontal="center" wrapText="1"/>
    </xf>
    <xf numFmtId="0" fontId="2" fillId="5" borderId="9" xfId="0" applyFont="1" applyFill="1" applyBorder="1"/>
    <xf numFmtId="0" fontId="2" fillId="0" borderId="0" xfId="0" applyFont="1" applyFill="1"/>
    <xf numFmtId="0" fontId="2" fillId="0" borderId="0" xfId="0" applyFont="1" applyFill="1" applyBorder="1" applyAlignment="1">
      <alignment horizontal="center"/>
    </xf>
    <xf numFmtId="0" fontId="2" fillId="0" borderId="0" xfId="0" applyFont="1" applyFill="1" applyBorder="1"/>
    <xf numFmtId="0" fontId="2" fillId="9" borderId="1" xfId="0" applyFont="1" applyFill="1" applyBorder="1"/>
    <xf numFmtId="10" fontId="2" fillId="9" borderId="3" xfId="0" applyNumberFormat="1" applyFont="1" applyFill="1" applyBorder="1"/>
    <xf numFmtId="0" fontId="2" fillId="9" borderId="0" xfId="0" applyFont="1" applyFill="1" applyBorder="1"/>
    <xf numFmtId="0" fontId="2" fillId="9" borderId="5" xfId="0" applyFont="1" applyFill="1" applyBorder="1"/>
    <xf numFmtId="0" fontId="11" fillId="9" borderId="4" xfId="0" applyFont="1" applyFill="1" applyBorder="1" applyAlignment="1">
      <alignment horizontal="center" vertical="center" wrapText="1"/>
    </xf>
    <xf numFmtId="0" fontId="11" fillId="9" borderId="5"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1" fillId="9" borderId="9"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11" fillId="9" borderId="3" xfId="0" applyFont="1" applyFill="1" applyBorder="1" applyAlignment="1">
      <alignment horizontal="center" vertical="center" wrapText="1"/>
    </xf>
    <xf numFmtId="0" fontId="3" fillId="5" borderId="14" xfId="0" applyFont="1" applyFill="1" applyBorder="1" applyAlignment="1">
      <alignment horizontal="center"/>
    </xf>
    <xf numFmtId="0" fontId="3" fillId="5" borderId="15" xfId="0" applyFont="1" applyFill="1" applyBorder="1" applyAlignment="1">
      <alignment horizontal="center"/>
    </xf>
    <xf numFmtId="0" fontId="4" fillId="4" borderId="13" xfId="0" applyFont="1" applyFill="1" applyBorder="1" applyAlignment="1">
      <alignment horizontal="center" wrapText="1"/>
    </xf>
    <xf numFmtId="0" fontId="4" fillId="4" borderId="14" xfId="0" applyFont="1" applyFill="1" applyBorder="1" applyAlignment="1">
      <alignment horizontal="center" wrapText="1"/>
    </xf>
    <xf numFmtId="0" fontId="4" fillId="4" borderId="15" xfId="0" applyFont="1" applyFill="1" applyBorder="1" applyAlignment="1">
      <alignment horizontal="center" wrapText="1"/>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5" xfId="0" applyFont="1" applyFill="1" applyBorder="1" applyAlignment="1">
      <alignment horizontal="center" vertical="center" wrapText="1"/>
    </xf>
    <xf numFmtId="0" fontId="4" fillId="7" borderId="13" xfId="0" applyFont="1" applyFill="1" applyBorder="1" applyAlignment="1">
      <alignment horizontal="center" vertical="center"/>
    </xf>
    <xf numFmtId="0" fontId="4" fillId="7" borderId="14" xfId="0" applyFont="1" applyFill="1" applyBorder="1" applyAlignment="1">
      <alignment horizontal="center" vertical="center"/>
    </xf>
    <xf numFmtId="0" fontId="4" fillId="7" borderId="15" xfId="0" applyFont="1" applyFill="1" applyBorder="1" applyAlignment="1">
      <alignment horizontal="center" vertical="center"/>
    </xf>
    <xf numFmtId="0" fontId="2" fillId="5" borderId="10" xfId="0" applyFont="1" applyFill="1" applyBorder="1" applyAlignment="1">
      <alignment horizontal="center" vertical="center" wrapText="1"/>
    </xf>
    <xf numFmtId="0" fontId="2" fillId="5" borderId="11"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4" fillId="8" borderId="13" xfId="0" applyFont="1" applyFill="1" applyBorder="1" applyAlignment="1">
      <alignment horizontal="center"/>
    </xf>
    <xf numFmtId="0" fontId="4" fillId="8" borderId="14" xfId="0" applyFont="1" applyFill="1" applyBorder="1" applyAlignment="1">
      <alignment horizontal="center"/>
    </xf>
    <xf numFmtId="0" fontId="4" fillId="8" borderId="15" xfId="0" applyFont="1" applyFill="1" applyBorder="1" applyAlignment="1">
      <alignment horizontal="center"/>
    </xf>
    <xf numFmtId="0" fontId="4" fillId="5" borderId="13" xfId="0" applyFont="1" applyFill="1" applyBorder="1" applyAlignment="1">
      <alignment horizontal="center"/>
    </xf>
    <xf numFmtId="0" fontId="4" fillId="5" borderId="14" xfId="0" applyFont="1" applyFill="1" applyBorder="1" applyAlignment="1">
      <alignment horizontal="center"/>
    </xf>
    <xf numFmtId="0" fontId="4" fillId="5" borderId="15" xfId="0" applyFont="1" applyFill="1" applyBorder="1" applyAlignment="1">
      <alignment horizontal="center"/>
    </xf>
    <xf numFmtId="0" fontId="11" fillId="9" borderId="0" xfId="0" applyFont="1" applyFill="1" applyBorder="1" applyAlignment="1">
      <alignment horizontal="center" vertical="center" wrapText="1"/>
    </xf>
    <xf numFmtId="0" fontId="11" fillId="9" borderId="8"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5" xfId="0" applyFont="1" applyFill="1" applyBorder="1" applyAlignment="1">
      <alignment horizontal="center" vertical="center" wrapText="1"/>
    </xf>
    <xf numFmtId="9" fontId="8" fillId="5" borderId="1" xfId="0" applyNumberFormat="1" applyFont="1" applyFill="1" applyBorder="1" applyAlignment="1">
      <alignment horizontal="center"/>
    </xf>
    <xf numFmtId="9" fontId="8" fillId="5" borderId="2" xfId="0" applyNumberFormat="1" applyFont="1" applyFill="1" applyBorder="1" applyAlignment="1">
      <alignment horizontal="center"/>
    </xf>
    <xf numFmtId="9" fontId="8" fillId="5" borderId="7" xfId="0" applyNumberFormat="1" applyFont="1" applyFill="1" applyBorder="1" applyAlignment="1">
      <alignment horizontal="center"/>
    </xf>
    <xf numFmtId="9" fontId="8" fillId="5" borderId="8" xfId="0" applyNumberFormat="1" applyFont="1" applyFill="1" applyBorder="1" applyAlignment="1">
      <alignment horizontal="center"/>
    </xf>
  </cellXfs>
  <cellStyles count="2">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88"/>
  <sheetViews>
    <sheetView tabSelected="1" showRuler="0" zoomScale="71" zoomScaleNormal="71" workbookViewId="0">
      <selection activeCell="B2" sqref="B2"/>
    </sheetView>
  </sheetViews>
  <sheetFormatPr baseColWidth="10" defaultRowHeight="17"/>
  <cols>
    <col min="1" max="1" width="2" style="1" customWidth="1"/>
    <col min="2" max="2" width="10.83203125" style="1"/>
    <col min="3" max="4" width="18.1640625" style="1" customWidth="1"/>
    <col min="5" max="5" width="19" style="1" customWidth="1"/>
    <col min="6" max="6" width="15.33203125" style="1" customWidth="1"/>
    <col min="7" max="7" width="70.33203125" style="1" customWidth="1"/>
    <col min="8" max="8" width="10.83203125" style="1"/>
    <col min="9" max="9" width="27.83203125" style="1" customWidth="1"/>
    <col min="10" max="10" width="10.83203125" style="1"/>
    <col min="11" max="11" width="10.83203125" style="1" customWidth="1"/>
    <col min="12" max="12" width="16.1640625" style="1" customWidth="1"/>
    <col min="13" max="16384" width="10.83203125" style="1"/>
  </cols>
  <sheetData>
    <row r="1" spans="1:21" ht="7" customHeight="1"/>
    <row r="2" spans="1:21" ht="19" customHeight="1">
      <c r="A2" s="2"/>
      <c r="B2" s="3" t="s">
        <v>10</v>
      </c>
      <c r="C2" s="85" t="s">
        <v>33</v>
      </c>
      <c r="D2" s="86"/>
      <c r="E2" s="86"/>
      <c r="F2" s="86"/>
      <c r="G2" s="87"/>
    </row>
    <row r="3" spans="1:21">
      <c r="A3" s="2"/>
      <c r="B3" s="4"/>
      <c r="C3" s="5"/>
      <c r="D3" s="5"/>
      <c r="E3" s="6"/>
      <c r="F3" s="77" t="s">
        <v>34</v>
      </c>
      <c r="G3" s="78"/>
      <c r="N3" s="7"/>
    </row>
    <row r="4" spans="1:21" ht="19" customHeight="1">
      <c r="A4" s="2"/>
      <c r="B4" s="4"/>
      <c r="C4" s="8"/>
      <c r="D4" s="9" t="s">
        <v>2</v>
      </c>
      <c r="E4" s="9" t="s">
        <v>3</v>
      </c>
      <c r="F4" s="77"/>
      <c r="G4" s="78"/>
    </row>
    <row r="5" spans="1:21" ht="20">
      <c r="A5" s="2"/>
      <c r="B5" s="4"/>
      <c r="C5" s="10" t="s">
        <v>11</v>
      </c>
      <c r="D5" s="11">
        <v>5000</v>
      </c>
      <c r="E5" s="12">
        <v>802</v>
      </c>
      <c r="F5" s="77"/>
      <c r="G5" s="78"/>
    </row>
    <row r="6" spans="1:21" ht="20">
      <c r="A6" s="2"/>
      <c r="B6" s="13"/>
      <c r="C6" s="14" t="s">
        <v>12</v>
      </c>
      <c r="D6" s="15">
        <v>5001</v>
      </c>
      <c r="E6" s="16">
        <v>801</v>
      </c>
      <c r="F6" s="79"/>
      <c r="G6" s="80"/>
      <c r="I6" s="17"/>
    </row>
    <row r="7" spans="1:21" ht="20">
      <c r="A7" s="18"/>
      <c r="B7" s="2"/>
      <c r="C7" s="19"/>
      <c r="D7" s="20"/>
      <c r="E7" s="20"/>
      <c r="F7" s="2"/>
      <c r="G7" s="21"/>
      <c r="H7" s="2"/>
      <c r="I7" s="17"/>
      <c r="J7" s="21"/>
      <c r="K7" s="2"/>
      <c r="M7" s="2"/>
      <c r="N7" s="21"/>
      <c r="O7" s="21"/>
      <c r="P7" s="2"/>
      <c r="R7" s="2"/>
      <c r="S7" s="21"/>
      <c r="T7" s="21"/>
      <c r="U7" s="2"/>
    </row>
    <row r="8" spans="1:21" ht="46" customHeight="1">
      <c r="A8" s="2"/>
      <c r="B8" s="22" t="s">
        <v>13</v>
      </c>
      <c r="C8" s="88" t="s">
        <v>29</v>
      </c>
      <c r="D8" s="89"/>
      <c r="E8" s="89"/>
      <c r="F8" s="89"/>
      <c r="G8" s="90"/>
      <c r="H8" s="2"/>
      <c r="I8" s="2"/>
      <c r="J8" s="21"/>
      <c r="K8" s="2"/>
      <c r="M8" s="2"/>
      <c r="N8" s="21"/>
      <c r="O8" s="21"/>
      <c r="P8" s="2"/>
      <c r="R8" s="2"/>
      <c r="S8" s="21"/>
      <c r="T8" s="21"/>
      <c r="U8" s="2"/>
    </row>
    <row r="9" spans="1:21" ht="44" customHeight="1">
      <c r="A9" s="2"/>
      <c r="B9" s="4"/>
      <c r="C9" s="23"/>
      <c r="D9" s="24"/>
      <c r="E9" s="24"/>
      <c r="F9" s="81" t="s">
        <v>27</v>
      </c>
      <c r="G9" s="82"/>
      <c r="H9" s="2"/>
      <c r="I9" s="2"/>
      <c r="J9" s="21"/>
      <c r="K9" s="2"/>
      <c r="M9" s="2"/>
      <c r="N9" s="21"/>
      <c r="O9" s="21"/>
      <c r="P9" s="2"/>
      <c r="R9" s="2"/>
      <c r="S9" s="21"/>
      <c r="T9" s="21"/>
      <c r="U9" s="2"/>
    </row>
    <row r="10" spans="1:21" ht="16" customHeight="1">
      <c r="A10" s="2"/>
      <c r="B10" s="4"/>
      <c r="C10" s="5"/>
      <c r="D10" s="25" t="s">
        <v>4</v>
      </c>
      <c r="E10" s="26" t="s">
        <v>5</v>
      </c>
      <c r="F10" s="77"/>
      <c r="G10" s="78"/>
      <c r="H10" s="21"/>
      <c r="I10" s="2"/>
      <c r="K10" s="2"/>
      <c r="L10" s="21"/>
      <c r="M10" s="21"/>
      <c r="N10" s="2"/>
      <c r="P10" s="2"/>
      <c r="Q10" s="21"/>
      <c r="R10" s="21"/>
      <c r="S10" s="2"/>
    </row>
    <row r="11" spans="1:21">
      <c r="A11" s="2"/>
      <c r="B11" s="27"/>
      <c r="C11" s="28" t="s">
        <v>11</v>
      </c>
      <c r="D11" s="29">
        <f>convs_A/visits_a</f>
        <v>0.16039999999999999</v>
      </c>
      <c r="E11" s="30">
        <f>SQRT(rate_a*(1-rate_a)/visits_a)</f>
        <v>5.1898331379727422E-3</v>
      </c>
      <c r="F11" s="77"/>
      <c r="G11" s="78"/>
      <c r="H11" s="21"/>
      <c r="I11" s="2"/>
      <c r="K11" s="2"/>
      <c r="L11" s="21"/>
      <c r="M11" s="21"/>
      <c r="N11" s="2"/>
      <c r="P11" s="2"/>
      <c r="Q11" s="21"/>
      <c r="R11" s="21"/>
      <c r="S11" s="2"/>
    </row>
    <row r="12" spans="1:21">
      <c r="A12" s="2"/>
      <c r="B12" s="31"/>
      <c r="C12" s="32" t="s">
        <v>14</v>
      </c>
      <c r="D12" s="33">
        <f>convs_b/visits_B</f>
        <v>0.16016796640671865</v>
      </c>
      <c r="E12" s="34">
        <f>SQRT((rate_b*(1-rate_b)/visits_B))</f>
        <v>5.1862759565136484E-3</v>
      </c>
      <c r="F12" s="79"/>
      <c r="G12" s="80"/>
      <c r="H12" s="21"/>
      <c r="I12" s="2"/>
      <c r="K12" s="2"/>
      <c r="L12" s="21"/>
      <c r="M12" s="21"/>
      <c r="N12" s="2"/>
      <c r="P12" s="2"/>
      <c r="Q12" s="21"/>
      <c r="R12" s="21"/>
      <c r="S12" s="2"/>
    </row>
    <row r="13" spans="1:21" ht="20">
      <c r="A13" s="2"/>
      <c r="B13" s="2"/>
      <c r="C13" s="19"/>
      <c r="D13" s="20"/>
      <c r="E13" s="20"/>
      <c r="F13" s="2"/>
      <c r="G13" s="21"/>
      <c r="H13" s="2"/>
      <c r="I13" s="2"/>
      <c r="J13" s="21"/>
      <c r="K13" s="2"/>
      <c r="M13" s="2"/>
      <c r="N13" s="21"/>
      <c r="O13" s="21"/>
      <c r="P13" s="2"/>
      <c r="R13" s="2"/>
      <c r="S13" s="21"/>
      <c r="T13" s="21"/>
      <c r="U13" s="2"/>
    </row>
    <row r="14" spans="1:21" ht="27" customHeight="1">
      <c r="A14" s="2"/>
      <c r="B14" s="35" t="s">
        <v>15</v>
      </c>
      <c r="C14" s="91" t="s">
        <v>30</v>
      </c>
      <c r="D14" s="92"/>
      <c r="E14" s="92"/>
      <c r="F14" s="92"/>
      <c r="G14" s="93"/>
      <c r="H14" s="2"/>
      <c r="I14" s="2"/>
      <c r="J14" s="21"/>
      <c r="K14" s="2"/>
      <c r="M14" s="2"/>
      <c r="N14" s="21"/>
      <c r="O14" s="21"/>
      <c r="P14" s="2"/>
      <c r="R14" s="2"/>
      <c r="S14" s="21"/>
      <c r="T14" s="21"/>
      <c r="U14" s="2"/>
    </row>
    <row r="15" spans="1:21" ht="20">
      <c r="A15" s="2"/>
      <c r="B15" s="36"/>
      <c r="C15" s="37"/>
      <c r="D15" s="38"/>
      <c r="E15" s="38"/>
      <c r="F15" s="73"/>
      <c r="G15" s="74"/>
      <c r="H15" s="2"/>
      <c r="I15" s="2"/>
      <c r="J15" s="21"/>
      <c r="K15" s="2"/>
      <c r="M15" s="2"/>
      <c r="N15" s="21"/>
      <c r="O15" s="21"/>
      <c r="P15" s="2"/>
      <c r="R15" s="2"/>
      <c r="S15" s="21"/>
      <c r="T15" s="21"/>
      <c r="U15" s="2"/>
    </row>
    <row r="16" spans="1:21" ht="16" customHeight="1">
      <c r="A16" s="2"/>
      <c r="B16" s="27"/>
      <c r="C16" s="83" t="s">
        <v>0</v>
      </c>
      <c r="D16" s="83"/>
      <c r="E16" s="84"/>
      <c r="F16" s="77" t="s">
        <v>28</v>
      </c>
      <c r="G16" s="78"/>
      <c r="H16" s="2"/>
      <c r="I16" s="21"/>
      <c r="J16" s="2"/>
      <c r="L16" s="2"/>
      <c r="M16" s="21"/>
      <c r="N16" s="21"/>
      <c r="O16" s="2"/>
      <c r="Q16" s="2"/>
      <c r="R16" s="21"/>
      <c r="S16" s="21"/>
      <c r="T16" s="2"/>
    </row>
    <row r="17" spans="1:21">
      <c r="A17" s="2"/>
      <c r="B17" s="27"/>
      <c r="C17" s="40"/>
      <c r="D17" s="41" t="s">
        <v>6</v>
      </c>
      <c r="E17" s="41" t="s">
        <v>7</v>
      </c>
      <c r="F17" s="77"/>
      <c r="G17" s="78"/>
      <c r="H17" s="2"/>
      <c r="I17" s="21"/>
      <c r="J17" s="2"/>
      <c r="L17" s="2"/>
      <c r="M17" s="21"/>
      <c r="N17" s="21"/>
      <c r="O17" s="2"/>
      <c r="Q17" s="2"/>
      <c r="R17" s="21"/>
      <c r="S17" s="21"/>
      <c r="T17" s="2"/>
    </row>
    <row r="18" spans="1:21">
      <c r="A18" s="2"/>
      <c r="B18" s="27"/>
      <c r="C18" s="42" t="s">
        <v>11</v>
      </c>
      <c r="D18" s="29">
        <f>IF(rate_a-1.65*se_a&lt;0,0,rate_a-1.65*se_a)</f>
        <v>0.15183677532234496</v>
      </c>
      <c r="E18" s="29">
        <f>IF(rate_a+1.65*se_a&gt;1,1,rate_a+1.65*se_a)</f>
        <v>0.16896322467765501</v>
      </c>
      <c r="F18" s="77"/>
      <c r="G18" s="78"/>
      <c r="H18" s="2"/>
      <c r="I18" s="21"/>
      <c r="J18" s="2"/>
      <c r="L18" s="2"/>
      <c r="M18" s="21"/>
      <c r="N18" s="21"/>
      <c r="O18" s="2"/>
      <c r="Q18" s="2"/>
      <c r="R18" s="21"/>
      <c r="S18" s="21"/>
      <c r="T18" s="2"/>
    </row>
    <row r="19" spans="1:21">
      <c r="A19" s="2"/>
      <c r="B19" s="27"/>
      <c r="C19" s="43" t="s">
        <v>14</v>
      </c>
      <c r="D19" s="33">
        <f>IF(rate_b-1.65*se_b&lt;0,0,rate_b-1.65*se_b)</f>
        <v>0.15161061107847112</v>
      </c>
      <c r="E19" s="33">
        <f>IF(rate_b+1.65*se_b&gt;1,1,rate_b+1.65*se_b)</f>
        <v>0.16872532173496618</v>
      </c>
      <c r="F19" s="77"/>
      <c r="G19" s="78"/>
      <c r="H19" s="2"/>
      <c r="I19" s="21"/>
      <c r="J19" s="2"/>
      <c r="L19" s="2"/>
      <c r="M19" s="21"/>
      <c r="N19" s="21"/>
      <c r="O19" s="2"/>
      <c r="Q19" s="2"/>
      <c r="R19" s="21"/>
      <c r="S19" s="21"/>
      <c r="T19" s="2"/>
    </row>
    <row r="20" spans="1:21" ht="29" customHeight="1">
      <c r="A20" s="2"/>
      <c r="B20" s="27"/>
      <c r="C20" s="23"/>
      <c r="D20" s="24"/>
      <c r="E20" s="24"/>
      <c r="F20" s="77"/>
      <c r="G20" s="78"/>
      <c r="H20" s="2"/>
      <c r="I20" s="2"/>
      <c r="J20" s="21"/>
      <c r="K20" s="2"/>
      <c r="M20" s="2"/>
      <c r="N20" s="21"/>
      <c r="O20" s="21"/>
      <c r="P20" s="2"/>
      <c r="R20" s="2"/>
      <c r="S20" s="21"/>
      <c r="T20" s="21"/>
      <c r="U20" s="2"/>
    </row>
    <row r="21" spans="1:21">
      <c r="A21" s="2"/>
      <c r="B21" s="27"/>
      <c r="C21" s="83" t="s">
        <v>1</v>
      </c>
      <c r="D21" s="83"/>
      <c r="E21" s="84"/>
      <c r="F21" s="77"/>
      <c r="G21" s="78"/>
      <c r="H21" s="2"/>
      <c r="I21" s="21"/>
      <c r="J21" s="2"/>
      <c r="L21" s="2"/>
      <c r="M21" s="21"/>
      <c r="N21" s="21"/>
      <c r="O21" s="2"/>
      <c r="Q21" s="2"/>
      <c r="R21" s="21"/>
      <c r="S21" s="21"/>
      <c r="T21" s="2"/>
    </row>
    <row r="22" spans="1:21">
      <c r="A22" s="2"/>
      <c r="B22" s="27"/>
      <c r="C22" s="5"/>
      <c r="D22" s="44" t="s">
        <v>6</v>
      </c>
      <c r="E22" s="45" t="s">
        <v>7</v>
      </c>
      <c r="F22" s="77"/>
      <c r="G22" s="78"/>
      <c r="H22" s="2"/>
      <c r="I22" s="21"/>
      <c r="J22" s="2"/>
      <c r="L22" s="2"/>
      <c r="M22" s="21"/>
      <c r="N22" s="21"/>
      <c r="O22" s="2"/>
      <c r="Q22" s="2"/>
      <c r="R22" s="21"/>
      <c r="S22" s="21"/>
      <c r="T22" s="2"/>
    </row>
    <row r="23" spans="1:21">
      <c r="A23" s="2"/>
      <c r="B23" s="27"/>
      <c r="C23" s="5" t="s">
        <v>11</v>
      </c>
      <c r="D23" s="46">
        <f>IF(rate_a-1.96*se_a&lt;0,0,rate_a-1.96*se_a)</f>
        <v>0.15022792704957341</v>
      </c>
      <c r="E23" s="39">
        <f>IF(rate_a*se_a&gt;1,1,rate_a+1.96*se_a)</f>
        <v>0.17057207295042656</v>
      </c>
      <c r="F23" s="77"/>
      <c r="G23" s="78"/>
      <c r="H23" s="2"/>
      <c r="I23" s="21"/>
      <c r="J23" s="2"/>
      <c r="L23" s="2"/>
      <c r="M23" s="21"/>
      <c r="N23" s="21"/>
      <c r="O23" s="2"/>
      <c r="Q23" s="2"/>
      <c r="R23" s="21"/>
      <c r="S23" s="21"/>
      <c r="T23" s="2"/>
    </row>
    <row r="24" spans="1:21">
      <c r="A24" s="2"/>
      <c r="B24" s="31"/>
      <c r="C24" s="8" t="s">
        <v>14</v>
      </c>
      <c r="D24" s="47">
        <f>IF(rate_b-1.96*se_b&lt;0,0,rate_b-1.96*se_b)</f>
        <v>0.15000286553195191</v>
      </c>
      <c r="E24" s="48">
        <f>IF(rate_b+1.96*se_b&gt;1,1,rate_b+1.96*se_b)</f>
        <v>0.1703330672814854</v>
      </c>
      <c r="F24" s="79"/>
      <c r="G24" s="80"/>
      <c r="H24" s="2"/>
      <c r="I24" s="21"/>
      <c r="J24" s="2"/>
      <c r="L24" s="2"/>
      <c r="M24" s="21"/>
      <c r="N24" s="21"/>
      <c r="O24" s="2"/>
      <c r="Q24" s="2"/>
      <c r="R24" s="21"/>
      <c r="S24" s="21"/>
      <c r="T24" s="2"/>
    </row>
    <row r="25" spans="1:21">
      <c r="A25" s="2"/>
      <c r="B25" s="2"/>
      <c r="C25" s="2"/>
      <c r="D25" s="2"/>
      <c r="E25" s="2"/>
      <c r="F25" s="2"/>
      <c r="G25" s="2"/>
    </row>
    <row r="26" spans="1:21" ht="20">
      <c r="A26" s="2"/>
      <c r="B26" s="49" t="s">
        <v>16</v>
      </c>
      <c r="C26" s="97" t="s">
        <v>31</v>
      </c>
      <c r="D26" s="98"/>
      <c r="E26" s="98"/>
      <c r="F26" s="98"/>
      <c r="G26" s="99"/>
    </row>
    <row r="27" spans="1:21">
      <c r="A27" s="2"/>
      <c r="B27" s="4"/>
      <c r="C27" s="5"/>
      <c r="D27" s="5"/>
      <c r="E27" s="5"/>
      <c r="F27" s="75"/>
      <c r="G27" s="76"/>
    </row>
    <row r="28" spans="1:21" ht="19" customHeight="1">
      <c r="A28" s="2"/>
      <c r="B28" s="4"/>
      <c r="C28" s="100" t="s">
        <v>8</v>
      </c>
      <c r="D28" s="101"/>
      <c r="E28" s="102"/>
      <c r="F28" s="103" t="s">
        <v>35</v>
      </c>
      <c r="G28" s="78"/>
    </row>
    <row r="29" spans="1:21" ht="20">
      <c r="A29" s="2"/>
      <c r="B29" s="4"/>
      <c r="C29" s="108" t="s">
        <v>17</v>
      </c>
      <c r="D29" s="109"/>
      <c r="E29" s="50" t="str">
        <f>IF(OR(p&lt;0.1,p&gt;0.9), "YES", "NO")</f>
        <v>NO</v>
      </c>
      <c r="F29" s="103"/>
      <c r="G29" s="78"/>
    </row>
    <row r="30" spans="1:21" ht="20">
      <c r="A30" s="2"/>
      <c r="B30" s="4"/>
      <c r="C30" s="110" t="s">
        <v>18</v>
      </c>
      <c r="D30" s="111"/>
      <c r="E30" s="51" t="str">
        <f>IF(OR(p&lt;0.05,p&gt;0.95), "YES", "NO")</f>
        <v>NO</v>
      </c>
      <c r="F30" s="103"/>
      <c r="G30" s="78"/>
    </row>
    <row r="31" spans="1:21" ht="24" customHeight="1">
      <c r="A31" s="2"/>
      <c r="B31" s="4"/>
      <c r="C31" s="5"/>
      <c r="D31" s="5"/>
      <c r="E31" s="5"/>
      <c r="F31" s="103"/>
      <c r="G31" s="78"/>
    </row>
    <row r="32" spans="1:21">
      <c r="A32" s="2"/>
      <c r="B32" s="4"/>
      <c r="C32" s="52" t="s">
        <v>9</v>
      </c>
      <c r="D32" s="53">
        <f>ABS((rate_a-rate_b)/SQRT(POWER(se_a,2)+POWER(se_b,2)))</f>
        <v>3.1625056393808117E-2</v>
      </c>
      <c r="E32" s="5"/>
      <c r="F32" s="103"/>
      <c r="G32" s="78"/>
    </row>
    <row r="33" spans="1:8">
      <c r="A33" s="2"/>
      <c r="B33" s="4"/>
      <c r="C33" s="5"/>
      <c r="D33" s="5"/>
      <c r="E33" s="5"/>
      <c r="F33" s="103"/>
      <c r="G33" s="78"/>
    </row>
    <row r="34" spans="1:8" ht="20">
      <c r="A34" s="2"/>
      <c r="B34" s="13"/>
      <c r="C34" s="54" t="s">
        <v>19</v>
      </c>
      <c r="D34" s="55">
        <f>NORMDIST(z,0,1,TRUE)</f>
        <v>0.51261446936581689</v>
      </c>
      <c r="E34" s="8"/>
      <c r="F34" s="104"/>
      <c r="G34" s="80"/>
    </row>
    <row r="35" spans="1:8">
      <c r="A35" s="2"/>
      <c r="B35" s="2"/>
      <c r="C35" s="2"/>
      <c r="D35" s="2"/>
      <c r="E35" s="2"/>
      <c r="F35" s="2"/>
      <c r="G35" s="2"/>
    </row>
    <row r="36" spans="1:8" ht="20">
      <c r="A36" s="2"/>
      <c r="B36" s="3" t="s">
        <v>20</v>
      </c>
      <c r="C36" s="105" t="s">
        <v>32</v>
      </c>
      <c r="D36" s="106"/>
      <c r="E36" s="106"/>
      <c r="F36" s="106"/>
      <c r="G36" s="107"/>
    </row>
    <row r="37" spans="1:8" ht="20">
      <c r="A37" s="2"/>
      <c r="B37" s="4"/>
      <c r="C37" s="56"/>
      <c r="D37" s="56"/>
      <c r="E37" s="56"/>
      <c r="F37" s="81" t="s">
        <v>36</v>
      </c>
      <c r="G37" s="82"/>
      <c r="H37" s="57"/>
    </row>
    <row r="38" spans="1:8">
      <c r="A38" s="2"/>
      <c r="B38" s="94" t="s">
        <v>26</v>
      </c>
      <c r="C38" s="58" t="str">
        <f>IF(convs_A&gt;convs_b, "Version A", "Version B")</f>
        <v>Version A</v>
      </c>
      <c r="D38" s="59" t="s">
        <v>21</v>
      </c>
      <c r="E38" s="60">
        <f>IF(rate_a&gt;rate_b,(rate_a-rate_b)/rate_b,IF(rate_b&gt;rate_a,((rate_b-rate_a)/rate_a)))</f>
        <v>1.4486891385767141E-3</v>
      </c>
      <c r="F38" s="77"/>
      <c r="G38" s="78"/>
    </row>
    <row r="39" spans="1:8">
      <c r="A39" s="2"/>
      <c r="B39" s="95"/>
      <c r="C39" s="61" t="s">
        <v>24</v>
      </c>
      <c r="D39" s="62" t="str">
        <f>IF(C38="version A","Version B.","Version A.")</f>
        <v>Version B.</v>
      </c>
      <c r="E39" s="63" t="s">
        <v>25</v>
      </c>
      <c r="F39" s="77"/>
      <c r="G39" s="78"/>
      <c r="H39" s="57"/>
    </row>
    <row r="40" spans="1:8" ht="34">
      <c r="A40" s="2"/>
      <c r="B40" s="95"/>
      <c r="C40" s="64">
        <f>p</f>
        <v>0.51261446936581689</v>
      </c>
      <c r="D40" s="65" t="s">
        <v>22</v>
      </c>
      <c r="E40" s="66" t="str">
        <f>C38</f>
        <v>Version A</v>
      </c>
      <c r="F40" s="77"/>
      <c r="G40" s="78"/>
      <c r="H40" s="2"/>
    </row>
    <row r="41" spans="1:8" ht="51">
      <c r="A41" s="2"/>
      <c r="B41" s="96"/>
      <c r="C41" s="67" t="s">
        <v>23</v>
      </c>
      <c r="D41" s="68" t="str">
        <f>IF(AND(E29="NO",E30="NO"),"Your test is not statistically significant.",IF(AND(E29="NO",E30="YES"),"Your test is unlikely to be statistically significant.",IF(AND(E29="YES",E30="YES"),"Your test is statistically significant!")))</f>
        <v>Your test is not statistically significant.</v>
      </c>
      <c r="E41" s="69"/>
      <c r="F41" s="79"/>
      <c r="G41" s="80"/>
    </row>
    <row r="42" spans="1:8">
      <c r="A42" s="2"/>
      <c r="B42" s="2"/>
      <c r="C42" s="70"/>
      <c r="D42" s="70"/>
      <c r="E42" s="71"/>
      <c r="F42" s="72"/>
      <c r="G42" s="72"/>
    </row>
    <row r="43" spans="1:8">
      <c r="A43" s="2"/>
      <c r="B43" s="2"/>
      <c r="C43" s="72"/>
      <c r="D43" s="72"/>
      <c r="E43" s="72"/>
      <c r="F43" s="72"/>
      <c r="G43" s="72"/>
    </row>
    <row r="44" spans="1:8">
      <c r="A44" s="2"/>
      <c r="B44" s="2"/>
      <c r="C44" s="72"/>
      <c r="D44" s="72"/>
      <c r="E44" s="72"/>
      <c r="F44" s="2"/>
      <c r="G44" s="2"/>
    </row>
    <row r="45" spans="1:8">
      <c r="A45" s="2"/>
      <c r="B45" s="2"/>
      <c r="C45" s="2"/>
      <c r="D45" s="2"/>
      <c r="E45" s="2"/>
      <c r="F45" s="2"/>
      <c r="G45" s="2"/>
    </row>
    <row r="46" spans="1:8">
      <c r="A46" s="2"/>
      <c r="B46" s="2"/>
      <c r="C46" s="2"/>
      <c r="D46" s="2"/>
      <c r="E46" s="2"/>
      <c r="F46" s="2"/>
      <c r="G46" s="2"/>
    </row>
    <row r="47" spans="1:8">
      <c r="A47" s="2"/>
      <c r="B47" s="2"/>
      <c r="C47" s="2"/>
      <c r="D47" s="2"/>
      <c r="E47" s="2"/>
      <c r="F47" s="2"/>
      <c r="G47" s="2"/>
    </row>
    <row r="48" spans="1:8">
      <c r="A48" s="2"/>
      <c r="B48" s="2"/>
      <c r="C48" s="2"/>
      <c r="D48" s="2"/>
      <c r="E48" s="2"/>
      <c r="F48" s="2"/>
      <c r="G48" s="2"/>
    </row>
    <row r="49" spans="1:7">
      <c r="A49" s="2"/>
      <c r="B49" s="2"/>
      <c r="C49" s="2"/>
      <c r="D49" s="2"/>
      <c r="E49" s="2"/>
      <c r="F49" s="2"/>
      <c r="G49" s="2"/>
    </row>
    <row r="50" spans="1:7">
      <c r="A50" s="2"/>
      <c r="B50" s="2"/>
      <c r="C50" s="2"/>
      <c r="D50" s="2"/>
      <c r="E50" s="2"/>
      <c r="F50" s="2"/>
      <c r="G50" s="2"/>
    </row>
    <row r="51" spans="1:7">
      <c r="A51" s="2"/>
      <c r="B51" s="2"/>
      <c r="C51" s="2"/>
      <c r="D51" s="2"/>
      <c r="E51" s="2"/>
      <c r="F51" s="2"/>
      <c r="G51" s="2"/>
    </row>
    <row r="52" spans="1:7">
      <c r="A52" s="2"/>
      <c r="B52" s="2"/>
      <c r="C52" s="2"/>
      <c r="D52" s="2"/>
      <c r="E52" s="2"/>
      <c r="F52" s="2"/>
      <c r="G52" s="2"/>
    </row>
    <row r="53" spans="1:7">
      <c r="A53" s="2"/>
      <c r="B53" s="2"/>
      <c r="C53" s="2"/>
      <c r="D53" s="2"/>
      <c r="E53" s="2"/>
      <c r="F53" s="2"/>
      <c r="G53" s="2"/>
    </row>
    <row r="54" spans="1:7">
      <c r="A54" s="2"/>
      <c r="B54" s="2"/>
      <c r="C54" s="2"/>
      <c r="D54" s="2"/>
      <c r="E54" s="2"/>
      <c r="F54" s="2"/>
      <c r="G54" s="2"/>
    </row>
    <row r="55" spans="1:7">
      <c r="A55" s="2"/>
      <c r="B55" s="2"/>
      <c r="C55" s="2"/>
      <c r="D55" s="2"/>
      <c r="E55" s="2"/>
      <c r="F55" s="2"/>
      <c r="G55" s="2"/>
    </row>
    <row r="56" spans="1:7">
      <c r="A56" s="2"/>
      <c r="B56" s="2"/>
      <c r="C56" s="2"/>
      <c r="D56" s="2"/>
      <c r="E56" s="2"/>
      <c r="F56" s="2"/>
      <c r="G56" s="2"/>
    </row>
    <row r="57" spans="1:7">
      <c r="A57" s="2"/>
      <c r="B57" s="2"/>
      <c r="C57" s="2"/>
      <c r="D57" s="2"/>
      <c r="E57" s="2"/>
      <c r="F57" s="2"/>
      <c r="G57" s="2"/>
    </row>
    <row r="58" spans="1:7">
      <c r="A58" s="2"/>
      <c r="B58" s="2"/>
      <c r="C58" s="2"/>
      <c r="D58" s="2"/>
      <c r="E58" s="2"/>
      <c r="F58" s="2"/>
      <c r="G58" s="2"/>
    </row>
    <row r="59" spans="1:7">
      <c r="A59" s="2"/>
      <c r="B59" s="2"/>
      <c r="C59" s="2"/>
      <c r="D59" s="2"/>
      <c r="E59" s="2"/>
      <c r="F59" s="2"/>
      <c r="G59" s="2"/>
    </row>
    <row r="60" spans="1:7">
      <c r="A60" s="2"/>
      <c r="B60" s="2"/>
      <c r="C60" s="2"/>
      <c r="D60" s="2"/>
      <c r="E60" s="2"/>
      <c r="F60" s="2"/>
      <c r="G60" s="2"/>
    </row>
    <row r="61" spans="1:7">
      <c r="A61" s="2"/>
      <c r="B61" s="2"/>
      <c r="C61" s="2"/>
      <c r="D61" s="2"/>
      <c r="E61" s="2"/>
      <c r="F61" s="2"/>
      <c r="G61" s="2"/>
    </row>
    <row r="62" spans="1:7">
      <c r="A62" s="2"/>
      <c r="B62" s="2"/>
      <c r="C62" s="2"/>
      <c r="D62" s="2"/>
      <c r="E62" s="2"/>
      <c r="F62" s="2"/>
      <c r="G62" s="2"/>
    </row>
    <row r="63" spans="1:7">
      <c r="A63" s="2"/>
      <c r="B63" s="2"/>
      <c r="C63" s="2"/>
      <c r="D63" s="2"/>
      <c r="E63" s="2"/>
      <c r="F63" s="2"/>
      <c r="G63" s="2"/>
    </row>
    <row r="64" spans="1:7">
      <c r="A64" s="2"/>
      <c r="B64" s="2"/>
      <c r="C64" s="2"/>
      <c r="D64" s="2"/>
      <c r="E64" s="2"/>
      <c r="F64" s="2"/>
      <c r="G64" s="2"/>
    </row>
    <row r="65" spans="1:7">
      <c r="A65" s="2"/>
      <c r="B65" s="2"/>
      <c r="C65" s="2"/>
      <c r="D65" s="2"/>
      <c r="E65" s="2"/>
      <c r="F65" s="2"/>
      <c r="G65" s="2"/>
    </row>
    <row r="66" spans="1:7">
      <c r="A66" s="2"/>
      <c r="B66" s="2"/>
      <c r="C66" s="2"/>
      <c r="D66" s="2"/>
      <c r="E66" s="2"/>
      <c r="F66" s="2"/>
      <c r="G66" s="2"/>
    </row>
    <row r="67" spans="1:7">
      <c r="A67" s="2"/>
      <c r="B67" s="2"/>
      <c r="C67" s="2"/>
      <c r="D67" s="2"/>
      <c r="E67" s="2"/>
      <c r="F67" s="2"/>
      <c r="G67" s="2"/>
    </row>
    <row r="68" spans="1:7">
      <c r="A68" s="2"/>
      <c r="B68" s="2"/>
      <c r="C68" s="2"/>
      <c r="D68" s="2"/>
      <c r="E68" s="2"/>
      <c r="F68" s="2"/>
      <c r="G68" s="2"/>
    </row>
    <row r="69" spans="1:7">
      <c r="A69" s="2"/>
      <c r="B69" s="2"/>
      <c r="C69" s="2"/>
      <c r="D69" s="2"/>
      <c r="E69" s="2"/>
      <c r="F69" s="2"/>
      <c r="G69" s="2"/>
    </row>
    <row r="70" spans="1:7">
      <c r="A70" s="2"/>
      <c r="B70" s="2"/>
      <c r="C70" s="2"/>
      <c r="D70" s="2"/>
      <c r="E70" s="2"/>
      <c r="F70" s="2"/>
      <c r="G70" s="2"/>
    </row>
    <row r="71" spans="1:7">
      <c r="A71" s="2"/>
      <c r="B71" s="2"/>
      <c r="C71" s="2"/>
      <c r="D71" s="2"/>
      <c r="E71" s="2"/>
      <c r="F71" s="2"/>
      <c r="G71" s="2"/>
    </row>
    <row r="72" spans="1:7">
      <c r="A72" s="2"/>
      <c r="B72" s="2"/>
      <c r="C72" s="2"/>
      <c r="D72" s="2"/>
      <c r="E72" s="2"/>
      <c r="F72" s="2"/>
      <c r="G72" s="2"/>
    </row>
    <row r="73" spans="1:7">
      <c r="A73" s="2"/>
      <c r="B73" s="2"/>
      <c r="C73" s="2"/>
      <c r="D73" s="2"/>
      <c r="E73" s="2"/>
      <c r="F73" s="2"/>
      <c r="G73" s="2"/>
    </row>
    <row r="74" spans="1:7">
      <c r="A74" s="2"/>
      <c r="B74" s="2"/>
      <c r="C74" s="2"/>
      <c r="D74" s="2"/>
      <c r="E74" s="2"/>
      <c r="F74" s="2"/>
      <c r="G74" s="2"/>
    </row>
    <row r="75" spans="1:7">
      <c r="A75" s="2"/>
      <c r="B75" s="2"/>
      <c r="C75" s="2"/>
      <c r="D75" s="2"/>
      <c r="E75" s="2"/>
      <c r="F75" s="2"/>
      <c r="G75" s="2"/>
    </row>
    <row r="76" spans="1:7">
      <c r="A76" s="2"/>
      <c r="B76" s="2"/>
      <c r="C76" s="2"/>
      <c r="D76" s="2"/>
      <c r="E76" s="2"/>
      <c r="F76" s="2"/>
      <c r="G76" s="2"/>
    </row>
    <row r="77" spans="1:7">
      <c r="A77" s="2"/>
      <c r="B77" s="2"/>
      <c r="C77" s="2"/>
      <c r="D77" s="2"/>
      <c r="E77" s="2"/>
      <c r="F77" s="2"/>
      <c r="G77" s="2"/>
    </row>
    <row r="78" spans="1:7">
      <c r="A78" s="2"/>
      <c r="B78" s="2"/>
      <c r="C78" s="2"/>
      <c r="D78" s="2"/>
      <c r="E78" s="2"/>
      <c r="F78" s="2"/>
      <c r="G78" s="2"/>
    </row>
    <row r="79" spans="1:7">
      <c r="A79" s="2"/>
      <c r="B79" s="2"/>
      <c r="C79" s="2"/>
      <c r="D79" s="2"/>
      <c r="E79" s="2"/>
      <c r="F79" s="2"/>
      <c r="G79" s="2"/>
    </row>
    <row r="80" spans="1:7">
      <c r="A80" s="2"/>
      <c r="B80" s="2"/>
      <c r="C80" s="2"/>
      <c r="D80" s="2"/>
      <c r="E80" s="2"/>
      <c r="F80" s="2"/>
      <c r="G80" s="2"/>
    </row>
    <row r="81" spans="1:7">
      <c r="A81" s="2"/>
      <c r="B81" s="2"/>
      <c r="C81" s="2"/>
      <c r="D81" s="2"/>
      <c r="E81" s="2"/>
      <c r="F81" s="2"/>
      <c r="G81" s="2"/>
    </row>
    <row r="82" spans="1:7">
      <c r="A82" s="2"/>
      <c r="B82" s="2"/>
      <c r="C82" s="2"/>
      <c r="D82" s="2"/>
      <c r="E82" s="2"/>
      <c r="F82" s="2"/>
      <c r="G82" s="2"/>
    </row>
    <row r="83" spans="1:7">
      <c r="A83" s="2"/>
      <c r="B83" s="2"/>
      <c r="C83" s="2"/>
      <c r="D83" s="2"/>
      <c r="E83" s="2"/>
      <c r="F83" s="2"/>
      <c r="G83" s="2"/>
    </row>
    <row r="84" spans="1:7">
      <c r="A84" s="2"/>
      <c r="B84" s="2"/>
      <c r="C84" s="2"/>
      <c r="D84" s="2"/>
      <c r="E84" s="2"/>
      <c r="F84" s="2"/>
      <c r="G84" s="2"/>
    </row>
    <row r="85" spans="1:7">
      <c r="A85" s="2"/>
      <c r="B85" s="2"/>
      <c r="C85" s="2"/>
      <c r="D85" s="2"/>
      <c r="E85" s="2"/>
      <c r="F85" s="2"/>
      <c r="G85" s="2"/>
    </row>
    <row r="86" spans="1:7">
      <c r="C86" s="2"/>
      <c r="D86" s="2"/>
      <c r="E86" s="2"/>
      <c r="F86" s="2"/>
      <c r="G86" s="2"/>
    </row>
    <row r="87" spans="1:7">
      <c r="C87" s="2"/>
      <c r="D87" s="2"/>
      <c r="E87" s="2"/>
      <c r="F87" s="2"/>
      <c r="G87" s="2"/>
    </row>
    <row r="88" spans="1:7">
      <c r="C88" s="2"/>
      <c r="D88" s="2"/>
      <c r="E88" s="2"/>
    </row>
  </sheetData>
  <mergeCells count="16">
    <mergeCell ref="B38:B41"/>
    <mergeCell ref="C26:G26"/>
    <mergeCell ref="C28:E28"/>
    <mergeCell ref="F28:G34"/>
    <mergeCell ref="C36:G36"/>
    <mergeCell ref="F37:G41"/>
    <mergeCell ref="C29:D29"/>
    <mergeCell ref="C30:D30"/>
    <mergeCell ref="F3:G6"/>
    <mergeCell ref="F9:G12"/>
    <mergeCell ref="F16:G24"/>
    <mergeCell ref="C16:E16"/>
    <mergeCell ref="C2:G2"/>
    <mergeCell ref="C8:G8"/>
    <mergeCell ref="C14:G14"/>
    <mergeCell ref="C21:E21"/>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17</vt:i4>
      </vt:variant>
    </vt:vector>
  </HeadingPairs>
  <TitlesOfParts>
    <vt:vector size="18" baseType="lpstr">
      <vt:lpstr>Sheet1</vt:lpstr>
      <vt:lpstr>control_conversions</vt:lpstr>
      <vt:lpstr>control_p</vt:lpstr>
      <vt:lpstr>control_se</vt:lpstr>
      <vt:lpstr>control_visitors</vt:lpstr>
      <vt:lpstr>convs_A</vt:lpstr>
      <vt:lpstr>convs_b</vt:lpstr>
      <vt:lpstr>p</vt:lpstr>
      <vt:lpstr>rate_a</vt:lpstr>
      <vt:lpstr>rate_b</vt:lpstr>
      <vt:lpstr>se_a</vt:lpstr>
      <vt:lpstr>se_b</vt:lpstr>
      <vt:lpstr>variation_conversions</vt:lpstr>
      <vt:lpstr>variation_se</vt:lpstr>
      <vt:lpstr>variation_visitors</vt:lpstr>
      <vt:lpstr>visits_a</vt:lpstr>
      <vt:lpstr>visits_B</vt:lpstr>
      <vt:lpstr>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2017-01-04T03:54:55Z</dcterms:created>
  <dcterms:modified xsi:type="dcterms:W3CDTF">2018-02-14T21:28:10Z</dcterms:modified>
</cp:coreProperties>
</file>