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_01\ya_traval\1조기업프로젝트_자료정리1.0\문서작성된곳\wbs\"/>
    </mc:Choice>
  </mc:AlternateContent>
  <bookViews>
    <workbookView xWindow="0" yWindow="0" windowWidth="28548" windowHeight="11820"/>
  </bookViews>
  <sheets>
    <sheet name="Default WBS" sheetId="1" r:id="rId1"/>
  </sheets>
  <definedNames>
    <definedName name="_xlnm.Print_Area" localSheetId="0">'Default WBS'!$A$1:$AH$59</definedName>
  </definedNames>
  <calcPr calcId="162913"/>
</workbook>
</file>

<file path=xl/calcChain.xml><?xml version="1.0" encoding="utf-8"?>
<calcChain xmlns="http://schemas.openxmlformats.org/spreadsheetml/2006/main">
  <c r="F15" i="1" l="1"/>
  <c r="E15" i="1" s="1"/>
  <c r="F46" i="1"/>
  <c r="F41" i="1"/>
  <c r="F16" i="1"/>
  <c r="F19" i="1"/>
  <c r="F51" i="1"/>
  <c r="E51" i="1" s="1"/>
  <c r="F50" i="1"/>
  <c r="E50" i="1" s="1"/>
  <c r="F49" i="1"/>
  <c r="E49" i="1" s="1"/>
  <c r="F48" i="1"/>
  <c r="E48" i="1" s="1"/>
  <c r="F47" i="1"/>
  <c r="E47" i="1" s="1"/>
  <c r="E46" i="1"/>
  <c r="F45" i="1"/>
  <c r="E45" i="1" s="1"/>
  <c r="F43" i="1"/>
  <c r="E43" i="1" s="1"/>
  <c r="F42" i="1"/>
  <c r="E42" i="1" s="1"/>
  <c r="E41" i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E19" i="1"/>
  <c r="F18" i="1"/>
  <c r="E18" i="1" s="1"/>
  <c r="F17" i="1"/>
  <c r="E17" i="1" s="1"/>
  <c r="E16" i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H7" i="1"/>
  <c r="I7" i="1" s="1"/>
  <c r="J7" i="1" s="1"/>
  <c r="G1" i="1"/>
  <c r="J4" i="1" l="1"/>
  <c r="K7" i="1"/>
  <c r="K4" i="1" l="1"/>
  <c r="L7" i="1"/>
  <c r="L4" i="1" l="1"/>
  <c r="M7" i="1"/>
  <c r="M4" i="1" l="1"/>
  <c r="N7" i="1"/>
  <c r="N4" i="1" l="1"/>
  <c r="O7" i="1"/>
  <c r="P7" i="1" l="1"/>
  <c r="O4" i="1"/>
  <c r="P4" i="1" l="1"/>
  <c r="Q7" i="1"/>
  <c r="R7" i="1" l="1"/>
  <c r="Q4" i="1"/>
  <c r="S7" i="1" l="1"/>
  <c r="R4" i="1"/>
  <c r="T7" i="1" l="1"/>
  <c r="S4" i="1"/>
  <c r="U7" i="1" l="1"/>
  <c r="T4" i="1"/>
  <c r="V7" i="1" l="1"/>
  <c r="U4" i="1"/>
  <c r="V4" i="1" l="1"/>
  <c r="W7" i="1"/>
  <c r="W4" i="1" l="1"/>
  <c r="X7" i="1"/>
  <c r="X4" i="1" l="1"/>
  <c r="Y7" i="1"/>
  <c r="Y4" i="1" l="1"/>
  <c r="Z7" i="1"/>
  <c r="Z4" i="1" l="1"/>
  <c r="AA7" i="1"/>
  <c r="AB7" i="1" l="1"/>
  <c r="AA4" i="1"/>
  <c r="AB4" i="1" l="1"/>
  <c r="AC7" i="1"/>
  <c r="AC4" i="1" l="1"/>
  <c r="AD7" i="1"/>
  <c r="AD4" i="1" l="1"/>
  <c r="AE7" i="1"/>
  <c r="AF7" i="1" l="1"/>
  <c r="AE4" i="1"/>
  <c r="AF4" i="1" l="1"/>
  <c r="AG7" i="1"/>
  <c r="AH7" i="1" l="1"/>
  <c r="AH4" i="1" s="1"/>
  <c r="AG4" i="1"/>
</calcChain>
</file>

<file path=xl/sharedStrings.xml><?xml version="1.0" encoding="utf-8"?>
<sst xmlns="http://schemas.openxmlformats.org/spreadsheetml/2006/main" count="171" uniqueCount="105">
  <si>
    <t>M</t>
  </si>
  <si>
    <t>월별</t>
  </si>
  <si>
    <t>주차</t>
  </si>
  <si>
    <t>W</t>
  </si>
  <si>
    <t>종료일</t>
  </si>
  <si>
    <t>4w</t>
  </si>
  <si>
    <t>6월</t>
  </si>
  <si>
    <t>일별</t>
  </si>
  <si>
    <t>구분</t>
  </si>
  <si>
    <t>금</t>
  </si>
  <si>
    <t>2w</t>
  </si>
  <si>
    <t>항목</t>
  </si>
  <si>
    <t>월</t>
  </si>
  <si>
    <t>D1</t>
  </si>
  <si>
    <t>토</t>
  </si>
  <si>
    <t>일</t>
  </si>
  <si>
    <t>진척도</t>
  </si>
  <si>
    <t>수</t>
  </si>
  <si>
    <t>목</t>
  </si>
  <si>
    <t>분석</t>
  </si>
  <si>
    <t>O</t>
  </si>
  <si>
    <t>1w</t>
  </si>
  <si>
    <t>요일</t>
  </si>
  <si>
    <t>화</t>
  </si>
  <si>
    <t>D2</t>
  </si>
  <si>
    <t>상태</t>
  </si>
  <si>
    <t>3w</t>
  </si>
  <si>
    <t>WBS</t>
  </si>
  <si>
    <t>지역화면 추천 여행지 리스트 구현
(여행지 리스트 컨테이너, 연결된 여행지 리스트 화면 구현)</t>
  </si>
  <si>
    <t xml:space="preserve">회원정보 페이지 구현
(회원정보 조회, 회원정보 수정, 회원탈퇴)
</t>
  </si>
  <si>
    <t>필터창 구현 
(관광지/음식점/카페/숙소 마커 표시or숨김 기능)</t>
  </si>
  <si>
    <t>여행지도 주변 정보 마커표시 
(주변 관광지, 음식점, 카페, 숙소 마커 표시)</t>
  </si>
  <si>
    <t>로그인/로그아웃 기능 구현 
(아이디 찾기, 비밀번호 찾기, 로그인, 로그아웃)</t>
  </si>
  <si>
    <t>프로젝트 계획서 작성</t>
  </si>
  <si>
    <t>화면 설계서 작성</t>
  </si>
  <si>
    <t>진행발표 ppt</t>
  </si>
  <si>
    <t>프로젝트 ppt</t>
  </si>
  <si>
    <t>DB설계서 작성</t>
  </si>
  <si>
    <t>시스템 구성도 작성</t>
  </si>
  <si>
    <t>메인화면 사용자 맞춤 화면 구현</t>
  </si>
  <si>
    <t>관광지 이름/사진/상세정보 구현</t>
  </si>
  <si>
    <t>머신러닝 학습 및 성능 테스트</t>
  </si>
  <si>
    <t>메인화면 월별 축제 화면 구현</t>
  </si>
  <si>
    <t>2023년 6월 26일 월요일</t>
  </si>
  <si>
    <t>메인화면 나이대 맞춤 화면 구현</t>
  </si>
  <si>
    <t>스크립트 명세서(SQL) 작성</t>
  </si>
  <si>
    <t>지역화면 추천 음식점 리스트 구현</t>
  </si>
  <si>
    <t>데이터 정제 처리</t>
  </si>
  <si>
    <t>머신러닝 모델 조사</t>
  </si>
  <si>
    <t>모델 적용 및 시험</t>
  </si>
  <si>
    <t>이미지 파일 크롤링</t>
  </si>
  <si>
    <t>요구사항 정의서 작성</t>
  </si>
  <si>
    <t>관광지 위치 지도 구현</t>
  </si>
  <si>
    <t>WBS ( 5 Weeks )</t>
  </si>
  <si>
    <t>위치 이동 메뉴바 구현</t>
  </si>
  <si>
    <t>프로젝트 진행 중간 보고</t>
  </si>
  <si>
    <t>ㅇ</t>
  </si>
  <si>
    <t>1.3.3</t>
  </si>
  <si>
    <t>1.2.3</t>
  </si>
  <si>
    <t>1.1.2</t>
  </si>
  <si>
    <t>상세정보창</t>
  </si>
  <si>
    <t>1.2.1</t>
  </si>
  <si>
    <t>1.2.5</t>
  </si>
  <si>
    <t>1.1.3</t>
  </si>
  <si>
    <t>1.3.2</t>
  </si>
  <si>
    <t>web 구현</t>
  </si>
  <si>
    <t xml:space="preserve"> 시작일</t>
  </si>
  <si>
    <t>1.1.1</t>
  </si>
  <si>
    <t>1.2.4</t>
  </si>
  <si>
    <t>관광지,음식점</t>
  </si>
  <si>
    <t>메인화면</t>
  </si>
  <si>
    <t>1.3.1</t>
  </si>
  <si>
    <t>1.2.2</t>
  </si>
  <si>
    <t>1.4.1</t>
  </si>
  <si>
    <t>회원관리</t>
  </si>
  <si>
    <t>지역 화면</t>
  </si>
  <si>
    <t>여행지도화면</t>
  </si>
  <si>
    <t>1.5.2</t>
  </si>
  <si>
    <t>1.5.1</t>
  </si>
  <si>
    <t>2.9.2</t>
  </si>
  <si>
    <t>데이터 수집</t>
  </si>
  <si>
    <t>2.9.1</t>
  </si>
  <si>
    <t>WBS 작성</t>
  </si>
  <si>
    <t>발표 ppt</t>
  </si>
  <si>
    <t>1.5.3</t>
  </si>
  <si>
    <t>1.4.2</t>
  </si>
  <si>
    <t>계획/문서</t>
  </si>
  <si>
    <t>메인 네비게이션바 구현(지역 항목의 메뉴구현)</t>
  </si>
  <si>
    <t>회원가입 기능 구현(회원가입/사용자 취향 검사)</t>
  </si>
  <si>
    <t>로그인x시 맞춤화면
그 달 테마에 맞는 top 5</t>
  </si>
  <si>
    <t>여행지도 화면 구현(사용자 위치표시)</t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</si>
  <si>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</si>
  <si>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</si>
  <si>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</si>
  <si>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</si>
  <si>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</si>
  <si>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</si>
  <si>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</si>
  <si>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</si>
  <si>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</si>
  <si>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</si>
  <si>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</si>
  <si>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</si>
  <si>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</si>
  <si>
    <t>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</si>
</sst>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6" x14ac:knownFonts="1">
    <font>
      <sz val="11"/>
      <color rgb="FF000000"/>
      <name val="맑은 고딕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u/>
      <sz val="8"/>
      <color rgb="FF000000"/>
      <name val="맑은 고딕"/>
      <family val="3"/>
      <charset val="129"/>
    </font>
    <font>
      <sz val="8"/>
      <color rgb="FF7F7F7F"/>
      <name val="맑은 고딕"/>
      <family val="3"/>
      <charset val="129"/>
    </font>
    <font>
      <sz val="8"/>
      <color rgb="FF595959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FFFFFF"/>
      <name val="맑은 고딕"/>
      <family val="3"/>
      <charset val="129"/>
    </font>
    <font>
      <sz val="8"/>
      <color rgb="FFFFFFFF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sz val="8"/>
      <color rgb="FF1F4E79"/>
      <name val="맑은 고딕"/>
      <family val="3"/>
      <charset val="129"/>
    </font>
    <font>
      <sz val="8"/>
      <name val="돋움"/>
      <family val="3"/>
      <charset val="129"/>
    </font>
    <font>
      <sz val="8"/>
      <color theme="0"/>
      <name val="맑은 고딕"/>
      <family val="3"/>
      <charset val="129"/>
    </font>
    <font>
      <sz val="8"/>
      <color rgb="FF002060"/>
      <name val="맑은 고딕"/>
      <family val="3"/>
      <charset val="129"/>
    </font>
    <font>
      <sz val="8"/>
      <color rgb="FF0070C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767171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8D08F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2C7F1"/>
        <bgColor indexed="64"/>
      </patternFill>
    </fill>
    <fill>
      <patternFill patternType="solid">
        <fgColor rgb="FF1B176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CD17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A3C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>
      <alignment vertical="center"/>
    </xf>
    <xf numFmtId="0" fontId="2" fillId="0" borderId="2">
      <alignment vertical="center"/>
    </xf>
    <xf numFmtId="0" fontId="3" fillId="0" borderId="3">
      <alignment vertical="center"/>
    </xf>
  </cellStyleXfs>
  <cellXfs count="118">
    <xf numFmtId="0" fontId="0" fillId="0" borderId="0" xfId="0" applyNumberFormat="1">
      <alignment vertical="center"/>
    </xf>
    <xf numFmtId="0" fontId="4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176" fontId="5" fillId="0" borderId="0" xfId="2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176" fontId="7" fillId="0" borderId="4" xfId="2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177" fontId="9" fillId="3" borderId="4" xfId="0" applyNumberFormat="1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78" fontId="6" fillId="4" borderId="4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/>
    </xf>
    <xf numFmtId="9" fontId="9" fillId="5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left" vertical="center" wrapText="1"/>
    </xf>
    <xf numFmtId="14" fontId="7" fillId="0" borderId="4" xfId="0" applyNumberFormat="1" applyFont="1" applyFill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left" vertical="center"/>
    </xf>
    <xf numFmtId="0" fontId="7" fillId="0" borderId="4" xfId="0" applyNumberFormat="1" applyFont="1" applyBorder="1" applyAlignment="1">
      <alignment horizontal="left" vertical="center" indent="1"/>
    </xf>
    <xf numFmtId="0" fontId="7" fillId="0" borderId="4" xfId="0" applyNumberFormat="1" applyFont="1" applyBorder="1" applyAlignment="1">
      <alignment horizontal="left"/>
    </xf>
    <xf numFmtId="0" fontId="7" fillId="0" borderId="4" xfId="0" applyNumberFormat="1" applyFont="1" applyBorder="1" applyAlignment="1">
      <alignment horizontal="center"/>
    </xf>
    <xf numFmtId="177" fontId="9" fillId="6" borderId="6" xfId="3" applyNumberFormat="1" applyFont="1" applyFill="1" applyBorder="1" applyAlignment="1">
      <alignment horizontal="center" vertical="center"/>
    </xf>
    <xf numFmtId="177" fontId="9" fillId="6" borderId="7" xfId="3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 vertical="center" indent="1"/>
    </xf>
    <xf numFmtId="0" fontId="7" fillId="0" borderId="0" xfId="0" applyNumberFormat="1" applyFont="1" applyBorder="1">
      <alignment vertical="center"/>
    </xf>
    <xf numFmtId="176" fontId="7" fillId="0" borderId="8" xfId="2" applyNumberFormat="1" applyFont="1" applyBorder="1" applyAlignment="1">
      <alignment horizontal="center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4" fontId="8" fillId="5" borderId="6" xfId="0" applyNumberFormat="1" applyFont="1" applyFill="1" applyBorder="1" applyAlignment="1">
      <alignment vertical="center"/>
    </xf>
    <xf numFmtId="14" fontId="8" fillId="5" borderId="7" xfId="0" applyNumberFormat="1" applyFont="1" applyFill="1" applyBorder="1" applyAlignment="1">
      <alignment vertical="center"/>
    </xf>
    <xf numFmtId="0" fontId="6" fillId="6" borderId="0" xfId="0" applyNumberFormat="1" applyFont="1" applyFill="1" applyBorder="1">
      <alignment vertical="center"/>
    </xf>
    <xf numFmtId="0" fontId="6" fillId="2" borderId="0" xfId="0" applyNumberFormat="1" applyFont="1" applyFill="1" applyBorder="1">
      <alignment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 indent="1"/>
    </xf>
    <xf numFmtId="0" fontId="7" fillId="0" borderId="8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 vertical="center"/>
    </xf>
    <xf numFmtId="9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vertical="center"/>
    </xf>
    <xf numFmtId="0" fontId="9" fillId="2" borderId="5" xfId="1" applyNumberFormat="1" applyFont="1" applyFill="1" applyBorder="1" applyAlignment="1">
      <alignment vertical="center"/>
    </xf>
    <xf numFmtId="0" fontId="7" fillId="3" borderId="4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left" vertical="center"/>
    </xf>
    <xf numFmtId="14" fontId="7" fillId="3" borderId="4" xfId="0" applyNumberFormat="1" applyFont="1" applyFill="1" applyBorder="1" applyAlignment="1">
      <alignment horizontal="left" vertical="center" wrapText="1"/>
    </xf>
    <xf numFmtId="14" fontId="7" fillId="3" borderId="4" xfId="0" applyNumberFormat="1" applyFont="1" applyFill="1" applyBorder="1" applyAlignment="1">
      <alignment horizontal="left" vertical="center"/>
    </xf>
    <xf numFmtId="14" fontId="7" fillId="3" borderId="4" xfId="0" applyNumberFormat="1" applyFont="1" applyFill="1" applyBorder="1" applyAlignment="1">
      <alignment horizontal="center" vertical="center"/>
    </xf>
    <xf numFmtId="178" fontId="7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left" vertical="center" wrapText="1"/>
    </xf>
    <xf numFmtId="0" fontId="11" fillId="7" borderId="4" xfId="0" applyNumberFormat="1" applyFont="1" applyFill="1" applyBorder="1" applyAlignment="1">
      <alignment horizontal="center"/>
    </xf>
    <xf numFmtId="178" fontId="7" fillId="7" borderId="4" xfId="0" applyNumberFormat="1" applyFont="1" applyFill="1" applyBorder="1" applyAlignment="1">
      <alignment horizontal="center" vertical="center"/>
    </xf>
    <xf numFmtId="0" fontId="7" fillId="7" borderId="8" xfId="0" applyNumberFormat="1" applyFont="1" applyFill="1" applyBorder="1" applyAlignment="1">
      <alignment horizontal="center"/>
    </xf>
    <xf numFmtId="0" fontId="7" fillId="7" borderId="8" xfId="0" applyNumberFormat="1" applyFont="1" applyFill="1" applyBorder="1" applyAlignment="1">
      <alignment horizontal="left"/>
    </xf>
    <xf numFmtId="0" fontId="7" fillId="8" borderId="0" xfId="0" applyNumberFormat="1" applyFont="1" applyFill="1" applyBorder="1" applyAlignment="1">
      <alignment horizontal="left"/>
    </xf>
    <xf numFmtId="0" fontId="7" fillId="8" borderId="0" xfId="0" applyNumberFormat="1" applyFont="1" applyFill="1" applyBorder="1" applyAlignment="1">
      <alignment horizontal="center"/>
    </xf>
    <xf numFmtId="0" fontId="7" fillId="9" borderId="4" xfId="0" applyNumberFormat="1" applyFont="1" applyFill="1" applyBorder="1" applyAlignment="1">
      <alignment horizontal="center"/>
    </xf>
    <xf numFmtId="178" fontId="7" fillId="9" borderId="4" xfId="0" applyNumberFormat="1" applyFont="1" applyFill="1" applyBorder="1" applyAlignment="1">
      <alignment horizontal="center" vertical="center"/>
    </xf>
    <xf numFmtId="0" fontId="7" fillId="9" borderId="4" xfId="0" applyNumberFormat="1" applyFont="1" applyFill="1" applyBorder="1" applyAlignment="1">
      <alignment horizontal="center" vertical="center"/>
    </xf>
    <xf numFmtId="0" fontId="7" fillId="8" borderId="4" xfId="0" applyNumberFormat="1" applyFont="1" applyFill="1" applyBorder="1" applyAlignment="1">
      <alignment horizontal="center"/>
    </xf>
    <xf numFmtId="0" fontId="7" fillId="10" borderId="4" xfId="0" applyNumberFormat="1" applyFont="1" applyFill="1" applyBorder="1" applyAlignment="1">
      <alignment horizontal="center"/>
    </xf>
    <xf numFmtId="0" fontId="7" fillId="11" borderId="4" xfId="0" applyNumberFormat="1" applyFont="1" applyFill="1" applyBorder="1" applyAlignment="1">
      <alignment horizontal="center"/>
    </xf>
    <xf numFmtId="0" fontId="7" fillId="12" borderId="4" xfId="0" applyNumberFormat="1" applyFont="1" applyFill="1" applyBorder="1" applyAlignment="1">
      <alignment horizontal="center"/>
    </xf>
    <xf numFmtId="0" fontId="7" fillId="14" borderId="4" xfId="0" applyNumberFormat="1" applyFont="1" applyFill="1" applyBorder="1" applyAlignment="1">
      <alignment horizontal="center"/>
    </xf>
    <xf numFmtId="0" fontId="7" fillId="15" borderId="4" xfId="0" applyNumberFormat="1" applyFont="1" applyFill="1" applyBorder="1" applyAlignment="1">
      <alignment horizontal="center"/>
    </xf>
    <xf numFmtId="0" fontId="7" fillId="16" borderId="4" xfId="0" applyNumberFormat="1" applyFont="1" applyFill="1" applyBorder="1" applyAlignment="1">
      <alignment horizontal="center"/>
    </xf>
    <xf numFmtId="0" fontId="7" fillId="17" borderId="4" xfId="0" applyNumberFormat="1" applyFont="1" applyFill="1" applyBorder="1" applyAlignment="1">
      <alignment horizontal="center"/>
    </xf>
    <xf numFmtId="0" fontId="7" fillId="18" borderId="0" xfId="0" applyNumberFormat="1" applyFont="1" applyFill="1" applyBorder="1" applyAlignment="1">
      <alignment horizontal="center"/>
    </xf>
    <xf numFmtId="0" fontId="7" fillId="19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7" fillId="9" borderId="18" xfId="0" applyNumberFormat="1" applyFont="1" applyFill="1" applyBorder="1" applyAlignment="1" applyProtection="1">
      <alignment vertical="center"/>
    </xf>
    <xf numFmtId="0" fontId="7" fillId="22" borderId="0" xfId="0" applyNumberFormat="1" applyFont="1" applyFill="1" applyBorder="1" applyAlignment="1">
      <alignment horizontal="center"/>
    </xf>
    <xf numFmtId="0" fontId="7" fillId="23" borderId="4" xfId="0" applyNumberFormat="1" applyFont="1" applyFill="1" applyBorder="1" applyAlignment="1">
      <alignment horizontal="center" vertical="center"/>
    </xf>
    <xf numFmtId="0" fontId="7" fillId="19" borderId="4" xfId="0" applyNumberFormat="1" applyFont="1" applyFill="1" applyBorder="1" applyAlignment="1">
      <alignment horizontal="center"/>
    </xf>
    <xf numFmtId="0" fontId="7" fillId="24" borderId="4" xfId="0" applyNumberFormat="1" applyFont="1" applyFill="1" applyBorder="1" applyAlignment="1">
      <alignment horizontal="center"/>
    </xf>
    <xf numFmtId="0" fontId="7" fillId="22" borderId="4" xfId="0" applyNumberFormat="1" applyFont="1" applyFill="1" applyBorder="1" applyAlignment="1">
      <alignment horizontal="center"/>
    </xf>
    <xf numFmtId="0" fontId="7" fillId="20" borderId="4" xfId="0" applyNumberFormat="1" applyFont="1" applyFill="1" applyBorder="1" applyAlignment="1">
      <alignment horizontal="center"/>
    </xf>
    <xf numFmtId="178" fontId="7" fillId="25" borderId="4" xfId="0" applyNumberFormat="1" applyFont="1" applyFill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9" fillId="2" borderId="6" xfId="1" applyNumberFormat="1" applyFont="1" applyFill="1" applyBorder="1" applyAlignment="1">
      <alignment vertical="center"/>
    </xf>
    <xf numFmtId="0" fontId="9" fillId="2" borderId="7" xfId="1" applyNumberFormat="1" applyFont="1" applyFill="1" applyBorder="1" applyAlignment="1">
      <alignment vertical="center"/>
    </xf>
    <xf numFmtId="0" fontId="9" fillId="2" borderId="10" xfId="1" applyNumberFormat="1" applyFont="1" applyFill="1" applyBorder="1" applyAlignment="1">
      <alignment vertical="center"/>
    </xf>
    <xf numFmtId="14" fontId="9" fillId="5" borderId="6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0" fontId="9" fillId="5" borderId="4" xfId="2" applyNumberFormat="1" applyFont="1" applyFill="1" applyBorder="1" applyAlignment="1">
      <alignment horizontal="center" vertical="center"/>
    </xf>
    <xf numFmtId="0" fontId="9" fillId="5" borderId="6" xfId="2" applyNumberFormat="1" applyFont="1" applyFill="1" applyBorder="1" applyAlignment="1">
      <alignment horizontal="center" vertical="center"/>
    </xf>
    <xf numFmtId="0" fontId="9" fillId="5" borderId="8" xfId="2" applyNumberFormat="1" applyFont="1" applyFill="1" applyBorder="1" applyAlignment="1">
      <alignment horizontal="center" vertical="center"/>
    </xf>
    <xf numFmtId="0" fontId="9" fillId="5" borderId="11" xfId="2" applyNumberFormat="1" applyFont="1" applyFill="1" applyBorder="1" applyAlignment="1">
      <alignment horizontal="center" vertical="center"/>
    </xf>
    <xf numFmtId="0" fontId="9" fillId="5" borderId="11" xfId="0" applyNumberFormat="1" applyFont="1" applyFill="1" applyBorder="1" applyAlignment="1">
      <alignment horizontal="center" vertical="center"/>
    </xf>
    <xf numFmtId="0" fontId="9" fillId="5" borderId="12" xfId="0" applyNumberFormat="1" applyFont="1" applyFill="1" applyBorder="1" applyAlignment="1">
      <alignment horizontal="center" vertical="center"/>
    </xf>
    <xf numFmtId="0" fontId="9" fillId="5" borderId="13" xfId="0" applyNumberFormat="1" applyFont="1" applyFill="1" applyBorder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>
      <alignment horizontal="center" vertical="center"/>
    </xf>
    <xf numFmtId="0" fontId="9" fillId="5" borderId="17" xfId="0" applyNumberFormat="1" applyFont="1" applyFill="1" applyBorder="1" applyAlignment="1">
      <alignment horizontal="center" vertical="center"/>
    </xf>
    <xf numFmtId="0" fontId="7" fillId="26" borderId="4" xfId="0" applyNumberFormat="1" applyFont="1" applyFill="1" applyBorder="1" applyAlignment="1">
      <alignment horizontal="center"/>
    </xf>
    <xf numFmtId="0" fontId="14" fillId="13" borderId="4" xfId="0" applyNumberFormat="1" applyFont="1" applyFill="1" applyBorder="1" applyAlignment="1">
      <alignment horizontal="center"/>
    </xf>
    <xf numFmtId="0" fontId="7" fillId="28" borderId="4" xfId="0" applyNumberFormat="1" applyFont="1" applyFill="1" applyBorder="1" applyAlignment="1">
      <alignment horizontal="center"/>
    </xf>
    <xf numFmtId="0" fontId="7" fillId="29" borderId="4" xfId="0" applyNumberFormat="1" applyFont="1" applyFill="1" applyBorder="1" applyAlignment="1">
      <alignment horizontal="center"/>
    </xf>
    <xf numFmtId="0" fontId="7" fillId="30" borderId="4" xfId="0" applyNumberFormat="1" applyFont="1" applyFill="1" applyBorder="1" applyAlignment="1">
      <alignment horizontal="center"/>
    </xf>
    <xf numFmtId="0" fontId="15" fillId="27" borderId="4" xfId="0" applyNumberFormat="1" applyFont="1" applyFill="1" applyBorder="1" applyAlignment="1">
      <alignment horizontal="center"/>
    </xf>
    <xf numFmtId="0" fontId="13" fillId="21" borderId="0" xfId="0" applyNumberFormat="1" applyFont="1" applyFill="1" applyBorder="1" applyAlignment="1">
      <alignment horizontal="center"/>
    </xf>
    <xf numFmtId="0" fontId="7" fillId="31" borderId="18" xfId="0" applyNumberFormat="1" applyFont="1" applyFill="1" applyBorder="1" applyAlignment="1" applyProtection="1">
      <alignment vertical="center"/>
    </xf>
    <xf numFmtId="0" fontId="7" fillId="31" borderId="0" xfId="0" applyNumberFormat="1" applyFont="1" applyFill="1" applyBorder="1" applyAlignment="1">
      <alignment horizontal="center"/>
    </xf>
    <xf numFmtId="0" fontId="7" fillId="31" borderId="4" xfId="0" applyNumberFormat="1" applyFont="1" applyFill="1" applyBorder="1" applyAlignment="1">
      <alignment horizontal="center"/>
    </xf>
    <xf numFmtId="0" fontId="7" fillId="32" borderId="4" xfId="0" applyNumberFormat="1" applyFont="1" applyFill="1" applyBorder="1" applyAlignment="1">
      <alignment horizont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D0CECE"/>
    <pageSetUpPr fitToPage="1"/>
  </sheetPr>
  <dimension ref="A1:AH59"/>
  <sheetViews>
    <sheetView tabSelected="1" view="pageBreakPreview" zoomScale="115" zoomScaleNormal="115" zoomScaleSheetLayoutView="150" workbookViewId="0">
      <pane xSplit="1" ySplit="7" topLeftCell="B29" activePane="bottomRight" state="frozen"/>
      <selection pane="topRight"/>
      <selection pane="bottomLeft"/>
      <selection pane="bottomRight" activeCell="T23" sqref="T23:V23"/>
    </sheetView>
  </sheetViews>
  <sheetFormatPr defaultColWidth="4.59765625" defaultRowHeight="11.25" customHeight="1" x14ac:dyDescent="0.25"/>
  <cols>
    <col min="1" max="1" width="4.8984375" style="29" customWidth="1"/>
    <col min="2" max="2" width="4.19921875" style="46" bestFit="1" customWidth="1"/>
    <col min="3" max="3" width="18.19921875" style="46" customWidth="1"/>
    <col min="4" max="4" width="30.69921875" style="46" customWidth="1"/>
    <col min="5" max="5" width="7.5" style="29" bestFit="1" customWidth="1"/>
    <col min="6" max="6" width="6.3984375" style="47" bestFit="1" customWidth="1"/>
    <col min="7" max="7" width="15.09765625" style="30" bestFit="1" customWidth="1"/>
    <col min="8" max="8" width="4.59765625" style="48"/>
    <col min="9" max="34" width="4.59765625" style="49"/>
    <col min="35" max="16384" width="4.59765625" style="31"/>
  </cols>
  <sheetData>
    <row r="1" spans="1:34" s="5" customFormat="1" ht="28.5" customHeight="1" x14ac:dyDescent="0.4">
      <c r="A1" s="88" t="s">
        <v>53</v>
      </c>
      <c r="B1" s="88"/>
      <c r="C1" s="88"/>
      <c r="D1" s="50"/>
      <c r="E1" s="1"/>
      <c r="F1" s="2"/>
      <c r="G1" s="3" t="e">
        <f>+G:AEG:AEG:AGG:ADFG:AH</f>
        <v>#NAME?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5" customFormat="1" ht="10.8" x14ac:dyDescent="0.4">
      <c r="A2" s="94" t="s">
        <v>66</v>
      </c>
      <c r="B2" s="94"/>
      <c r="C2" s="95"/>
      <c r="D2" s="6">
        <v>45077</v>
      </c>
      <c r="E2" s="7"/>
      <c r="F2" s="7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0.8" x14ac:dyDescent="0.4">
      <c r="A3" s="96" t="s">
        <v>4</v>
      </c>
      <c r="B3" s="96"/>
      <c r="C3" s="97"/>
      <c r="D3" s="32" t="s">
        <v>43</v>
      </c>
      <c r="E3" s="7"/>
      <c r="F3" s="7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38" customFormat="1" ht="10.8" x14ac:dyDescent="0.4">
      <c r="A4" s="98"/>
      <c r="B4" s="99"/>
      <c r="C4" s="99"/>
      <c r="D4" s="100"/>
      <c r="E4" s="92" t="s">
        <v>1</v>
      </c>
      <c r="F4" s="93"/>
      <c r="G4" s="33" t="s">
        <v>0</v>
      </c>
      <c r="H4" s="27" t="s">
        <v>6</v>
      </c>
      <c r="I4" s="28"/>
      <c r="J4" s="28" t="str">
        <f t="shared" ref="J4:AH4" si="0">IF(TEXT(J7,"m월")=TEXT(I7,"m월"),"",LOWER(TEXT(J7,"m월")))</f>
        <v/>
      </c>
      <c r="K4" s="28" t="str">
        <f t="shared" si="0"/>
        <v/>
      </c>
      <c r="L4" s="28" t="str">
        <f t="shared" si="0"/>
        <v/>
      </c>
      <c r="M4" s="28" t="str">
        <f t="shared" si="0"/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</row>
    <row r="5" spans="1:34" s="39" customFormat="1" ht="10.8" x14ac:dyDescent="0.4">
      <c r="A5" s="101"/>
      <c r="B5" s="102"/>
      <c r="C5" s="102"/>
      <c r="D5" s="103"/>
      <c r="E5" s="92" t="s">
        <v>2</v>
      </c>
      <c r="F5" s="93"/>
      <c r="G5" s="8" t="s">
        <v>3</v>
      </c>
      <c r="H5" s="89" t="s">
        <v>21</v>
      </c>
      <c r="I5" s="90"/>
      <c r="J5" s="90"/>
      <c r="K5" s="90"/>
      <c r="L5" s="90"/>
      <c r="M5" s="90"/>
      <c r="N5" s="91"/>
      <c r="O5" s="89" t="s">
        <v>10</v>
      </c>
      <c r="P5" s="90"/>
      <c r="Q5" s="90"/>
      <c r="R5" s="90"/>
      <c r="S5" s="90"/>
      <c r="T5" s="90"/>
      <c r="U5" s="91"/>
      <c r="V5" s="89" t="s">
        <v>26</v>
      </c>
      <c r="W5" s="90"/>
      <c r="X5" s="90"/>
      <c r="Y5" s="90"/>
      <c r="Z5" s="90"/>
      <c r="AA5" s="90"/>
      <c r="AB5" s="91"/>
      <c r="AC5" s="51" t="s">
        <v>5</v>
      </c>
      <c r="AD5" s="51"/>
      <c r="AE5" s="51"/>
      <c r="AF5" s="51"/>
      <c r="AG5" s="51"/>
      <c r="AH5" s="51"/>
    </row>
    <row r="6" spans="1:34" s="40" customFormat="1" ht="10.8" x14ac:dyDescent="0.4">
      <c r="A6" s="101"/>
      <c r="B6" s="102"/>
      <c r="C6" s="102"/>
      <c r="D6" s="103"/>
      <c r="E6" s="92" t="s">
        <v>22</v>
      </c>
      <c r="F6" s="93"/>
      <c r="G6" s="9" t="s">
        <v>13</v>
      </c>
      <c r="H6" s="10" t="s">
        <v>17</v>
      </c>
      <c r="I6" s="10" t="s">
        <v>18</v>
      </c>
      <c r="J6" s="10" t="s">
        <v>9</v>
      </c>
      <c r="K6" s="10" t="s">
        <v>14</v>
      </c>
      <c r="L6" s="10" t="s">
        <v>15</v>
      </c>
      <c r="M6" s="10" t="s">
        <v>12</v>
      </c>
      <c r="N6" s="10" t="s">
        <v>23</v>
      </c>
      <c r="O6" s="10" t="s">
        <v>17</v>
      </c>
      <c r="P6" s="10" t="s">
        <v>18</v>
      </c>
      <c r="Q6" s="10" t="s">
        <v>9</v>
      </c>
      <c r="R6" s="10" t="s">
        <v>14</v>
      </c>
      <c r="S6" s="10" t="s">
        <v>15</v>
      </c>
      <c r="T6" s="10" t="s">
        <v>12</v>
      </c>
      <c r="U6" s="10" t="s">
        <v>23</v>
      </c>
      <c r="V6" s="10" t="s">
        <v>17</v>
      </c>
      <c r="W6" s="10" t="s">
        <v>18</v>
      </c>
      <c r="X6" s="10" t="s">
        <v>9</v>
      </c>
      <c r="Y6" s="10" t="s">
        <v>14</v>
      </c>
      <c r="Z6" s="10" t="s">
        <v>15</v>
      </c>
      <c r="AA6" s="10" t="s">
        <v>12</v>
      </c>
      <c r="AB6" s="10" t="s">
        <v>23</v>
      </c>
      <c r="AC6" s="10" t="s">
        <v>17</v>
      </c>
      <c r="AD6" s="10" t="s">
        <v>18</v>
      </c>
      <c r="AE6" s="10" t="s">
        <v>9</v>
      </c>
      <c r="AF6" s="10" t="s">
        <v>14</v>
      </c>
      <c r="AG6" s="10" t="s">
        <v>15</v>
      </c>
      <c r="AH6" s="10" t="s">
        <v>12</v>
      </c>
    </row>
    <row r="7" spans="1:34" s="41" customFormat="1" ht="10.8" x14ac:dyDescent="0.4">
      <c r="A7" s="104"/>
      <c r="B7" s="105"/>
      <c r="C7" s="105"/>
      <c r="D7" s="106"/>
      <c r="E7" s="92" t="s">
        <v>7</v>
      </c>
      <c r="F7" s="93"/>
      <c r="G7" s="11" t="s">
        <v>24</v>
      </c>
      <c r="H7" s="12">
        <f>D2</f>
        <v>45077</v>
      </c>
      <c r="I7" s="12">
        <f>H7+1</f>
        <v>45078</v>
      </c>
      <c r="J7" s="12">
        <f t="shared" ref="J7:K7" si="1">I7+1</f>
        <v>45079</v>
      </c>
      <c r="K7" s="12">
        <f t="shared" si="1"/>
        <v>45080</v>
      </c>
      <c r="L7" s="12">
        <f>K7+1</f>
        <v>45081</v>
      </c>
      <c r="M7" s="12">
        <f>L7+1</f>
        <v>45082</v>
      </c>
      <c r="N7" s="12">
        <f t="shared" ref="N7:AH7" si="2">M7+1</f>
        <v>45083</v>
      </c>
      <c r="O7" s="12">
        <f>N7+1</f>
        <v>45084</v>
      </c>
      <c r="P7" s="12">
        <f t="shared" si="2"/>
        <v>45085</v>
      </c>
      <c r="Q7" s="12">
        <f t="shared" si="2"/>
        <v>45086</v>
      </c>
      <c r="R7" s="12">
        <f t="shared" si="2"/>
        <v>45087</v>
      </c>
      <c r="S7" s="12">
        <f t="shared" si="2"/>
        <v>45088</v>
      </c>
      <c r="T7" s="12">
        <f t="shared" si="2"/>
        <v>45089</v>
      </c>
      <c r="U7" s="12">
        <f t="shared" si="2"/>
        <v>45090</v>
      </c>
      <c r="V7" s="12">
        <f t="shared" si="2"/>
        <v>45091</v>
      </c>
      <c r="W7" s="12">
        <f t="shared" si="2"/>
        <v>45092</v>
      </c>
      <c r="X7" s="12">
        <f t="shared" si="2"/>
        <v>45093</v>
      </c>
      <c r="Y7" s="12">
        <f t="shared" si="2"/>
        <v>45094</v>
      </c>
      <c r="Z7" s="12">
        <f t="shared" si="2"/>
        <v>45095</v>
      </c>
      <c r="AA7" s="12">
        <f t="shared" si="2"/>
        <v>45096</v>
      </c>
      <c r="AB7" s="12">
        <f t="shared" si="2"/>
        <v>45097</v>
      </c>
      <c r="AC7" s="12">
        <f t="shared" si="2"/>
        <v>45098</v>
      </c>
      <c r="AD7" s="12">
        <f t="shared" si="2"/>
        <v>45099</v>
      </c>
      <c r="AE7" s="12">
        <f t="shared" si="2"/>
        <v>45100</v>
      </c>
      <c r="AF7" s="12">
        <f t="shared" si="2"/>
        <v>45101</v>
      </c>
      <c r="AG7" s="12">
        <f t="shared" si="2"/>
        <v>45102</v>
      </c>
      <c r="AH7" s="12">
        <f t="shared" si="2"/>
        <v>45103</v>
      </c>
    </row>
    <row r="8" spans="1:34" s="42" customFormat="1" ht="11.25" customHeight="1" x14ac:dyDescent="0.4">
      <c r="A8" s="34"/>
      <c r="B8" s="13" t="s">
        <v>27</v>
      </c>
      <c r="C8" s="14" t="s">
        <v>8</v>
      </c>
      <c r="D8" s="14" t="s">
        <v>11</v>
      </c>
      <c r="E8" s="14" t="s">
        <v>25</v>
      </c>
      <c r="F8" s="15" t="s">
        <v>16</v>
      </c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</row>
    <row r="9" spans="1:34" s="29" customFormat="1" ht="20.25" customHeight="1" x14ac:dyDescent="0.4">
      <c r="A9" s="52"/>
      <c r="B9" s="53">
        <v>1</v>
      </c>
      <c r="C9" s="54" t="s">
        <v>65</v>
      </c>
      <c r="D9" s="55"/>
      <c r="E9" s="56" t="str">
        <f t="shared" ref="E9:E43" si="3">IF(AND(F9&gt;0%,F9&lt;100%),"진행 중",IF(F9=0%,"작업 대기","작업 완료"))</f>
        <v>진행 중</v>
      </c>
      <c r="F9" s="20">
        <f>COUNTA(M9:AH9)/22</f>
        <v>0.13636363636363635</v>
      </c>
      <c r="G9" s="56"/>
      <c r="H9" s="57"/>
      <c r="I9" s="57"/>
      <c r="J9" s="57"/>
      <c r="K9" s="57"/>
      <c r="L9" s="57"/>
      <c r="M9" s="61" t="s">
        <v>92</v>
      </c>
      <c r="N9" s="61" t="s">
        <v>91</v>
      </c>
      <c r="O9" s="61" t="s">
        <v>91</v>
      </c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 s="29" customFormat="1" ht="11.25" customHeight="1" x14ac:dyDescent="0.4">
      <c r="A10" s="35"/>
      <c r="B10" s="16">
        <v>1.1000000000000001</v>
      </c>
      <c r="C10" s="17" t="s">
        <v>74</v>
      </c>
      <c r="D10" s="18"/>
      <c r="E10" s="19" t="str">
        <f t="shared" si="3"/>
        <v>작업 대기</v>
      </c>
      <c r="F10" s="20">
        <f t="shared" ref="F10:F51" si="4">COUNTA(G10:AH10)/27</f>
        <v>0</v>
      </c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s="29" customFormat="1" ht="11.25" customHeight="1" x14ac:dyDescent="0.4">
      <c r="A11" s="35"/>
      <c r="B11" s="16"/>
      <c r="C11" s="18" t="s">
        <v>67</v>
      </c>
      <c r="D11" s="18" t="s">
        <v>88</v>
      </c>
      <c r="E11" s="19" t="str">
        <f t="shared" si="3"/>
        <v>작업 대기</v>
      </c>
      <c r="F11" s="20">
        <f t="shared" si="4"/>
        <v>0</v>
      </c>
      <c r="G11" s="19"/>
      <c r="H11" s="21"/>
      <c r="I11" s="21"/>
      <c r="J11" s="21"/>
      <c r="K11" s="21"/>
      <c r="L11" s="21"/>
      <c r="M11" s="21"/>
      <c r="N11" s="67"/>
      <c r="O11" s="67"/>
      <c r="P11" s="21"/>
      <c r="Q11" s="21"/>
      <c r="R11" s="21"/>
      <c r="S11" s="21"/>
      <c r="T11" s="87"/>
      <c r="U11" s="87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s="30" customFormat="1" ht="24.6" customHeight="1" x14ac:dyDescent="0.4">
      <c r="A12" s="35"/>
      <c r="B12" s="16"/>
      <c r="C12" s="23" t="s">
        <v>59</v>
      </c>
      <c r="D12" s="58" t="s">
        <v>32</v>
      </c>
      <c r="E12" s="19" t="str">
        <f t="shared" si="3"/>
        <v>작업 완료</v>
      </c>
      <c r="F12" s="20">
        <f>COUNTA(G12:AH12)/2</f>
        <v>1</v>
      </c>
      <c r="G12" s="22"/>
      <c r="H12" s="22"/>
      <c r="I12" s="22"/>
      <c r="J12" s="82" t="s">
        <v>56</v>
      </c>
      <c r="K12" s="82" t="s">
        <v>56</v>
      </c>
      <c r="L12" s="22"/>
      <c r="M12" s="22"/>
      <c r="N12" s="68"/>
      <c r="O12" s="68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37.799999999999997" customHeight="1" x14ac:dyDescent="0.25">
      <c r="A13" s="35"/>
      <c r="B13" s="16"/>
      <c r="C13" s="16" t="s">
        <v>63</v>
      </c>
      <c r="D13" s="59" t="s">
        <v>29</v>
      </c>
      <c r="E13" s="19" t="str">
        <f t="shared" si="3"/>
        <v>작업 대기</v>
      </c>
      <c r="F13" s="20">
        <f t="shared" si="4"/>
        <v>0</v>
      </c>
      <c r="G13" s="24"/>
      <c r="H13" s="25"/>
      <c r="I13" s="26"/>
      <c r="J13" s="26"/>
      <c r="K13" s="26"/>
      <c r="L13" s="26"/>
      <c r="M13" s="107"/>
      <c r="N13" s="107"/>
      <c r="O13" s="66"/>
      <c r="P13" s="26"/>
      <c r="Q13" s="116"/>
      <c r="R13" s="116"/>
      <c r="S13" s="11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ht="11.25" customHeight="1" x14ac:dyDescent="0.25">
      <c r="A14" s="35"/>
      <c r="B14" s="16">
        <v>1.2</v>
      </c>
      <c r="C14" s="16" t="s">
        <v>70</v>
      </c>
      <c r="D14" s="16"/>
      <c r="E14" s="22" t="str">
        <f t="shared" si="3"/>
        <v>작업 대기</v>
      </c>
      <c r="F14" s="20">
        <f t="shared" si="4"/>
        <v>0</v>
      </c>
      <c r="G14" s="24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1.25" customHeight="1" x14ac:dyDescent="0.25">
      <c r="A15" s="35"/>
      <c r="B15" s="16"/>
      <c r="C15" s="16" t="s">
        <v>61</v>
      </c>
      <c r="D15" s="16" t="s">
        <v>87</v>
      </c>
      <c r="E15" s="22" t="str">
        <f t="shared" si="3"/>
        <v>진행 중</v>
      </c>
      <c r="F15" s="20">
        <f>COUNTA(G15:AH15)/8</f>
        <v>0.625</v>
      </c>
      <c r="G15" s="24"/>
      <c r="H15" s="25"/>
      <c r="I15" s="26"/>
      <c r="J15" s="70" t="s">
        <v>96</v>
      </c>
      <c r="K15" s="70" t="s">
        <v>96</v>
      </c>
      <c r="L15" s="70" t="s">
        <v>98</v>
      </c>
      <c r="M15" s="70" t="s">
        <v>104</v>
      </c>
      <c r="N15" s="70" t="s">
        <v>104</v>
      </c>
      <c r="O15" s="70"/>
      <c r="P15" s="70"/>
      <c r="Q15" s="70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26"/>
    </row>
    <row r="16" spans="1:34" ht="11.25" customHeight="1" x14ac:dyDescent="0.25">
      <c r="A16" s="35"/>
      <c r="B16" s="16"/>
      <c r="C16" s="16" t="s">
        <v>72</v>
      </c>
      <c r="D16" s="16" t="s">
        <v>44</v>
      </c>
      <c r="E16" s="22" t="str">
        <f t="shared" si="3"/>
        <v>작업 완료</v>
      </c>
      <c r="F16" s="20">
        <f>COUNTA(G16:AH16)/1</f>
        <v>1</v>
      </c>
      <c r="G16" s="24"/>
      <c r="H16" s="25"/>
      <c r="I16" s="26"/>
      <c r="J16" s="26"/>
      <c r="K16" s="26"/>
      <c r="L16" s="26"/>
      <c r="M16" s="66"/>
      <c r="N16" s="66"/>
      <c r="O16" s="111" t="s">
        <v>92</v>
      </c>
      <c r="P16" s="66"/>
      <c r="Q16" s="66"/>
      <c r="R16" s="66"/>
      <c r="S16" s="66"/>
      <c r="T16" s="107"/>
      <c r="U16" s="107"/>
      <c r="V16" s="107"/>
      <c r="W16" s="107"/>
      <c r="X16" s="107"/>
      <c r="Y16" s="107"/>
      <c r="Z16" s="66"/>
      <c r="AA16" s="66"/>
      <c r="AB16" s="66"/>
      <c r="AC16" s="66"/>
      <c r="AD16" s="66"/>
      <c r="AE16" s="66"/>
      <c r="AF16" s="66"/>
      <c r="AG16" s="66"/>
      <c r="AH16" s="26"/>
    </row>
    <row r="17" spans="1:34" s="30" customFormat="1" ht="24.6" customHeight="1" x14ac:dyDescent="0.25">
      <c r="A17" s="35"/>
      <c r="B17" s="16"/>
      <c r="C17" s="16" t="s">
        <v>58</v>
      </c>
      <c r="D17" s="59" t="s">
        <v>89</v>
      </c>
      <c r="E17" s="22" t="str">
        <f t="shared" si="3"/>
        <v>작업 대기</v>
      </c>
      <c r="F17" s="20">
        <f t="shared" si="4"/>
        <v>0</v>
      </c>
      <c r="G17" s="24"/>
      <c r="H17" s="25"/>
      <c r="I17" s="26"/>
      <c r="J17" s="26"/>
      <c r="K17" s="26"/>
      <c r="L17" s="26"/>
      <c r="M17" s="66"/>
      <c r="N17" s="66"/>
      <c r="O17" s="66"/>
      <c r="P17" s="66"/>
      <c r="Q17" s="66"/>
      <c r="R17" s="66"/>
      <c r="S17" s="66"/>
      <c r="T17" s="83"/>
      <c r="U17" s="83"/>
      <c r="V17" s="83"/>
      <c r="W17" s="83"/>
      <c r="X17" s="83"/>
      <c r="Y17" s="83"/>
      <c r="Z17" s="66"/>
      <c r="AA17" s="66"/>
      <c r="AB17" s="66"/>
      <c r="AC17" s="66"/>
      <c r="AD17" s="66"/>
      <c r="AE17" s="66"/>
      <c r="AF17" s="66"/>
      <c r="AG17" s="66"/>
      <c r="AH17" s="26"/>
    </row>
    <row r="18" spans="1:34" s="30" customFormat="1" ht="11.25" customHeight="1" x14ac:dyDescent="0.25">
      <c r="A18" s="35"/>
      <c r="B18" s="16"/>
      <c r="C18" s="16" t="s">
        <v>68</v>
      </c>
      <c r="D18" s="16" t="s">
        <v>39</v>
      </c>
      <c r="E18" s="22" t="str">
        <f t="shared" si="3"/>
        <v>작업 대기</v>
      </c>
      <c r="F18" s="20">
        <f t="shared" si="4"/>
        <v>0</v>
      </c>
      <c r="G18" s="24"/>
      <c r="H18" s="25"/>
      <c r="I18" s="26"/>
      <c r="J18" s="26"/>
      <c r="K18" s="26"/>
      <c r="L18" s="26"/>
      <c r="M18" s="66"/>
      <c r="N18" s="66"/>
      <c r="O18" s="66"/>
      <c r="P18" s="66"/>
      <c r="Q18" s="66"/>
      <c r="R18" s="66"/>
      <c r="S18" s="66"/>
      <c r="T18" s="83"/>
      <c r="U18" s="83"/>
      <c r="V18" s="83"/>
      <c r="W18" s="83"/>
      <c r="X18" s="83"/>
      <c r="Y18" s="83"/>
      <c r="Z18" s="66"/>
      <c r="AA18" s="66"/>
      <c r="AB18" s="66"/>
      <c r="AC18" s="66"/>
      <c r="AD18" s="66"/>
      <c r="AE18" s="66"/>
      <c r="AF18" s="66"/>
      <c r="AG18" s="66"/>
      <c r="AH18" s="26"/>
    </row>
    <row r="19" spans="1:34" s="30" customFormat="1" ht="11.25" customHeight="1" x14ac:dyDescent="0.25">
      <c r="A19" s="35"/>
      <c r="B19" s="16"/>
      <c r="C19" s="16" t="s">
        <v>62</v>
      </c>
      <c r="D19" s="16" t="s">
        <v>42</v>
      </c>
      <c r="E19" s="22" t="str">
        <f t="shared" si="3"/>
        <v>작업 완료</v>
      </c>
      <c r="F19" s="20">
        <f>COUNTA(G19:AH19)/3</f>
        <v>1</v>
      </c>
      <c r="G19" s="24"/>
      <c r="H19" s="25"/>
      <c r="I19" s="26"/>
      <c r="J19" s="26"/>
      <c r="K19" s="26"/>
      <c r="L19" s="26"/>
      <c r="M19" s="84" t="s">
        <v>93</v>
      </c>
      <c r="N19" s="84" t="s">
        <v>92</v>
      </c>
      <c r="O19" s="84" t="s">
        <v>91</v>
      </c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26"/>
    </row>
    <row r="20" spans="1:34" s="30" customFormat="1" ht="11.25" customHeight="1" x14ac:dyDescent="0.25">
      <c r="A20" s="35"/>
      <c r="B20" s="16">
        <v>1.3</v>
      </c>
      <c r="C20" s="16" t="s">
        <v>60</v>
      </c>
      <c r="D20" s="16" t="s">
        <v>69</v>
      </c>
      <c r="E20" s="22" t="str">
        <f t="shared" si="3"/>
        <v>작업 대기</v>
      </c>
      <c r="F20" s="20">
        <f t="shared" si="4"/>
        <v>0</v>
      </c>
      <c r="G20" s="24"/>
      <c r="H20" s="25"/>
      <c r="I20" s="26"/>
      <c r="J20" s="26"/>
      <c r="K20" s="26"/>
      <c r="L20" s="26"/>
      <c r="M20" s="107"/>
      <c r="N20" s="107"/>
      <c r="O20" s="107"/>
      <c r="P20" s="108"/>
      <c r="Q20" s="108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s="30" customFormat="1" ht="11.25" customHeight="1" x14ac:dyDescent="0.25">
      <c r="A21" s="35"/>
      <c r="B21" s="16"/>
      <c r="C21" s="16" t="s">
        <v>71</v>
      </c>
      <c r="D21" s="16" t="s">
        <v>40</v>
      </c>
      <c r="E21" s="22" t="str">
        <f t="shared" si="3"/>
        <v>작업 대기</v>
      </c>
      <c r="F21" s="20">
        <f t="shared" si="4"/>
        <v>0</v>
      </c>
      <c r="G21" s="24"/>
      <c r="H21" s="25"/>
      <c r="I21" s="26"/>
      <c r="J21" s="26"/>
      <c r="K21" s="26"/>
      <c r="L21" s="26"/>
      <c r="N21" s="26"/>
      <c r="O21" s="26"/>
      <c r="P21" s="26"/>
      <c r="Q21" s="26"/>
      <c r="R21" s="26"/>
      <c r="S21" s="2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26"/>
    </row>
    <row r="22" spans="1:34" s="30" customFormat="1" ht="11.25" customHeight="1" x14ac:dyDescent="0.25">
      <c r="A22" s="35"/>
      <c r="B22" s="16"/>
      <c r="C22" s="16" t="s">
        <v>64</v>
      </c>
      <c r="D22" s="16" t="s">
        <v>52</v>
      </c>
      <c r="E22" s="22" t="str">
        <f t="shared" si="3"/>
        <v>작업 대기</v>
      </c>
      <c r="F22" s="20">
        <f t="shared" si="4"/>
        <v>0</v>
      </c>
      <c r="G22" s="24"/>
      <c r="H22" s="25"/>
      <c r="I22" s="26"/>
      <c r="J22" s="26"/>
      <c r="K22" s="26"/>
      <c r="L22" s="26"/>
      <c r="M22" s="26"/>
      <c r="N22" s="26"/>
      <c r="O22" s="26"/>
      <c r="P22" s="26"/>
      <c r="Q22" s="85"/>
      <c r="R22" s="85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s="30" customFormat="1" ht="11.25" customHeight="1" x14ac:dyDescent="0.25">
      <c r="A23" s="35"/>
      <c r="B23" s="16"/>
      <c r="C23" s="16" t="s">
        <v>57</v>
      </c>
      <c r="D23" s="16" t="s">
        <v>54</v>
      </c>
      <c r="E23" s="22" t="str">
        <f t="shared" si="3"/>
        <v>작업 대기</v>
      </c>
      <c r="F23" s="20">
        <f t="shared" si="4"/>
        <v>0</v>
      </c>
      <c r="G23" s="24"/>
      <c r="H23" s="25"/>
      <c r="I23" s="26"/>
      <c r="J23" s="26"/>
      <c r="K23" s="26"/>
      <c r="L23" s="26"/>
      <c r="M23" s="107"/>
      <c r="N23" s="107"/>
      <c r="O23" s="107"/>
      <c r="P23" s="26"/>
      <c r="Q23" s="26"/>
      <c r="R23" s="26"/>
      <c r="S23" s="26"/>
      <c r="T23" s="117"/>
      <c r="U23" s="117"/>
      <c r="V23" s="117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30" customFormat="1" ht="11.25" customHeight="1" x14ac:dyDescent="0.25">
      <c r="A24" s="35"/>
      <c r="B24" s="16">
        <v>1.4</v>
      </c>
      <c r="C24" s="16" t="s">
        <v>75</v>
      </c>
      <c r="D24" s="16"/>
      <c r="E24" s="22" t="str">
        <f t="shared" si="3"/>
        <v>작업 대기</v>
      </c>
      <c r="F24" s="20">
        <f t="shared" si="4"/>
        <v>0</v>
      </c>
      <c r="G24" s="24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s="30" customFormat="1" ht="37.200000000000003" customHeight="1" x14ac:dyDescent="0.25">
      <c r="A25" s="35"/>
      <c r="B25" s="16"/>
      <c r="C25" s="16" t="s">
        <v>73</v>
      </c>
      <c r="D25" s="59" t="s">
        <v>28</v>
      </c>
      <c r="E25" s="22" t="str">
        <f t="shared" si="3"/>
        <v>작업 대기</v>
      </c>
      <c r="F25" s="20">
        <f t="shared" si="4"/>
        <v>0</v>
      </c>
      <c r="G25" s="24"/>
      <c r="H25" s="2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26"/>
    </row>
    <row r="26" spans="1:34" s="30" customFormat="1" ht="11.25" customHeight="1" x14ac:dyDescent="0.25">
      <c r="A26" s="35"/>
      <c r="B26" s="16"/>
      <c r="C26" s="16" t="s">
        <v>85</v>
      </c>
      <c r="D26" s="16" t="s">
        <v>46</v>
      </c>
      <c r="E26" s="22" t="str">
        <f t="shared" si="3"/>
        <v>작업 대기</v>
      </c>
      <c r="F26" s="20">
        <f t="shared" si="4"/>
        <v>0</v>
      </c>
      <c r="G26" s="24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26"/>
    </row>
    <row r="27" spans="1:34" s="30" customFormat="1" ht="11.25" customHeight="1" x14ac:dyDescent="0.25">
      <c r="A27" s="35"/>
      <c r="B27" s="16">
        <v>1.5</v>
      </c>
      <c r="C27" s="16" t="s">
        <v>76</v>
      </c>
      <c r="D27" s="16"/>
      <c r="E27" s="22" t="str">
        <f t="shared" si="3"/>
        <v>작업 대기</v>
      </c>
      <c r="F27" s="20">
        <f t="shared" si="4"/>
        <v>0</v>
      </c>
      <c r="G27" s="24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s="30" customFormat="1" ht="11.25" customHeight="1" x14ac:dyDescent="0.25">
      <c r="A28" s="35"/>
      <c r="B28" s="16"/>
      <c r="C28" s="16" t="s">
        <v>78</v>
      </c>
      <c r="D28" s="16" t="s">
        <v>90</v>
      </c>
      <c r="E28" s="22" t="str">
        <f t="shared" si="3"/>
        <v>작업 대기</v>
      </c>
      <c r="F28" s="20">
        <f t="shared" si="4"/>
        <v>0</v>
      </c>
      <c r="G28" s="24"/>
      <c r="H28" s="25"/>
      <c r="I28" s="26"/>
      <c r="J28" s="26"/>
      <c r="K28" s="26"/>
      <c r="L28" s="26"/>
      <c r="M28" s="26"/>
      <c r="N28" s="26"/>
      <c r="O28" s="26"/>
      <c r="P28" s="26"/>
      <c r="Q28" s="85"/>
      <c r="R28" s="85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s="30" customFormat="1" ht="22.8" customHeight="1" x14ac:dyDescent="0.25">
      <c r="A29" s="35"/>
      <c r="B29" s="16"/>
      <c r="C29" s="16" t="s">
        <v>77</v>
      </c>
      <c r="D29" s="59" t="s">
        <v>31</v>
      </c>
      <c r="E29" s="22" t="str">
        <f t="shared" si="3"/>
        <v>작업 대기</v>
      </c>
      <c r="F29" s="20">
        <f t="shared" si="4"/>
        <v>0</v>
      </c>
      <c r="G29" s="24"/>
      <c r="H29" s="25"/>
      <c r="I29" s="26"/>
      <c r="J29" s="26"/>
      <c r="K29" s="26"/>
      <c r="L29" s="26"/>
      <c r="M29" s="26"/>
      <c r="N29" s="26"/>
      <c r="O29" s="26"/>
      <c r="P29" s="26"/>
      <c r="Q29" s="85"/>
      <c r="R29" s="85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s="30" customFormat="1" ht="25.2" customHeight="1" x14ac:dyDescent="0.25">
      <c r="A30" s="35"/>
      <c r="B30" s="16"/>
      <c r="C30" s="16" t="s">
        <v>84</v>
      </c>
      <c r="D30" s="59" t="s">
        <v>30</v>
      </c>
      <c r="E30" s="22" t="str">
        <f t="shared" si="3"/>
        <v>작업 대기</v>
      </c>
      <c r="F30" s="20">
        <f t="shared" si="4"/>
        <v>0</v>
      </c>
      <c r="G30" s="24"/>
      <c r="H30" s="25"/>
      <c r="I30" s="26"/>
      <c r="J30" s="26"/>
      <c r="K30" s="26"/>
      <c r="L30" s="26"/>
      <c r="M30" s="26"/>
      <c r="N30" s="26"/>
      <c r="O30" s="26"/>
      <c r="P30" s="26"/>
      <c r="Q30" s="85"/>
      <c r="R30" s="85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s="30" customFormat="1" ht="11.25" customHeight="1" x14ac:dyDescent="0.25">
      <c r="A31" s="35"/>
      <c r="B31" s="16"/>
      <c r="C31" s="16"/>
      <c r="D31" s="16"/>
      <c r="E31" s="22" t="str">
        <f t="shared" si="3"/>
        <v>작업 대기</v>
      </c>
      <c r="F31" s="20">
        <f t="shared" si="4"/>
        <v>0</v>
      </c>
      <c r="G31" s="24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s="30" customFormat="1" ht="11.25" customHeight="1" x14ac:dyDescent="0.25">
      <c r="A32" s="52"/>
      <c r="B32" s="53">
        <v>2</v>
      </c>
      <c r="C32" s="54" t="s">
        <v>86</v>
      </c>
      <c r="D32" s="55"/>
      <c r="E32" s="56" t="str">
        <f t="shared" si="3"/>
        <v>진행 중</v>
      </c>
      <c r="F32" s="20">
        <f t="shared" si="4"/>
        <v>0.29629629629629628</v>
      </c>
      <c r="G32" s="24"/>
      <c r="H32" s="60" t="s">
        <v>20</v>
      </c>
      <c r="I32" s="60" t="s">
        <v>20</v>
      </c>
      <c r="J32" s="60" t="s">
        <v>20</v>
      </c>
      <c r="K32" s="60" t="s">
        <v>91</v>
      </c>
      <c r="L32" s="60" t="s">
        <v>94</v>
      </c>
      <c r="M32" s="60" t="s">
        <v>94</v>
      </c>
      <c r="N32" s="60" t="s">
        <v>95</v>
      </c>
      <c r="O32" s="60" t="s">
        <v>96</v>
      </c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</row>
    <row r="33" spans="1:34" s="29" customFormat="1" ht="11.25" customHeight="1" x14ac:dyDescent="0.25">
      <c r="A33" s="35"/>
      <c r="B33" s="16">
        <v>2.1</v>
      </c>
      <c r="C33" s="16" t="s">
        <v>33</v>
      </c>
      <c r="D33" s="16"/>
      <c r="E33" s="22" t="str">
        <f t="shared" si="3"/>
        <v>작업 대기</v>
      </c>
      <c r="F33" s="20">
        <f t="shared" si="4"/>
        <v>0</v>
      </c>
      <c r="G33" s="24"/>
      <c r="H33" s="69"/>
      <c r="I33" s="69"/>
      <c r="J33" s="69"/>
      <c r="K33" s="69"/>
      <c r="L33" s="69"/>
      <c r="M33" s="6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s="29" customFormat="1" ht="11.25" customHeight="1" x14ac:dyDescent="0.25">
      <c r="A34" s="35"/>
      <c r="B34" s="16">
        <v>2.2000000000000002</v>
      </c>
      <c r="C34" s="16" t="s">
        <v>51</v>
      </c>
      <c r="D34" s="16"/>
      <c r="E34" s="22" t="str">
        <f t="shared" si="3"/>
        <v>작업 완료</v>
      </c>
      <c r="F34" s="20">
        <f>COUNTA(G34:AH34)/2</f>
        <v>1</v>
      </c>
      <c r="G34" s="24"/>
      <c r="H34" s="70" t="s">
        <v>20</v>
      </c>
      <c r="I34" s="70" t="s">
        <v>20</v>
      </c>
      <c r="J34" s="26"/>
      <c r="K34" s="26"/>
      <c r="L34" s="26"/>
      <c r="M34" s="26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34" s="29" customFormat="1" ht="11.25" customHeight="1" x14ac:dyDescent="0.25">
      <c r="A35" s="35"/>
      <c r="B35" s="16">
        <v>2.2999999999999998</v>
      </c>
      <c r="C35" s="16" t="s">
        <v>82</v>
      </c>
      <c r="D35" s="16"/>
      <c r="E35" s="22" t="str">
        <f t="shared" si="3"/>
        <v>진행 중</v>
      </c>
      <c r="F35" s="20">
        <f>COUNTA(G35:AH35)/5</f>
        <v>0.8</v>
      </c>
      <c r="G35" s="24"/>
      <c r="H35" s="26"/>
      <c r="I35" s="71" t="s">
        <v>20</v>
      </c>
      <c r="J35" s="71" t="s">
        <v>20</v>
      </c>
      <c r="K35" s="71" t="s">
        <v>20</v>
      </c>
      <c r="L35" s="71" t="s">
        <v>20</v>
      </c>
      <c r="M35" s="7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s="29" customFormat="1" ht="11.25" customHeight="1" x14ac:dyDescent="0.25">
      <c r="A36" s="35"/>
      <c r="B36" s="16">
        <v>2.4</v>
      </c>
      <c r="C36" s="16" t="s">
        <v>34</v>
      </c>
      <c r="D36" s="16"/>
      <c r="E36" s="22" t="str">
        <f t="shared" si="3"/>
        <v>작업 대기</v>
      </c>
      <c r="F36" s="20">
        <f>COUNTA(G36:AH36)/3</f>
        <v>0</v>
      </c>
      <c r="G36" s="24"/>
      <c r="H36" s="26"/>
      <c r="I36" s="26"/>
      <c r="J36" s="26"/>
      <c r="K36" s="26"/>
      <c r="L36" s="26"/>
      <c r="M36" s="107"/>
      <c r="N36" s="107"/>
      <c r="O36" s="107"/>
      <c r="P36" s="110"/>
      <c r="Q36" s="110"/>
      <c r="R36" s="110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s="29" customFormat="1" ht="11.25" customHeight="1" x14ac:dyDescent="0.25">
      <c r="A37" s="35"/>
      <c r="B37" s="16">
        <v>2.5</v>
      </c>
      <c r="C37" s="16" t="s">
        <v>37</v>
      </c>
      <c r="D37" s="16"/>
      <c r="E37" s="22" t="str">
        <f t="shared" si="3"/>
        <v>작업 대기</v>
      </c>
      <c r="F37" s="20">
        <f>COUNTA(G37:AH37)/3</f>
        <v>0</v>
      </c>
      <c r="G37" s="24"/>
      <c r="H37" s="25"/>
      <c r="I37" s="26"/>
      <c r="J37" s="26"/>
      <c r="K37" s="26"/>
      <c r="L37" s="26"/>
      <c r="M37" s="107"/>
      <c r="N37" s="107"/>
      <c r="O37" s="107"/>
      <c r="P37" s="112"/>
      <c r="Q37" s="112"/>
      <c r="R37" s="112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s="29" customFormat="1" ht="11.25" customHeight="1" x14ac:dyDescent="0.25">
      <c r="A38" s="35"/>
      <c r="B38" s="16">
        <v>2.6</v>
      </c>
      <c r="C38" s="16" t="s">
        <v>45</v>
      </c>
      <c r="D38" s="16"/>
      <c r="E38" s="22" t="str">
        <f t="shared" si="3"/>
        <v>작업 대기</v>
      </c>
      <c r="F38" s="20">
        <f>COUNTA(G38:AH38)/3</f>
        <v>0</v>
      </c>
      <c r="G38" s="24"/>
      <c r="H38" s="25"/>
      <c r="I38" s="26"/>
      <c r="J38" s="26"/>
      <c r="K38" s="26"/>
      <c r="L38" s="26"/>
      <c r="M38" s="107"/>
      <c r="N38" s="107"/>
      <c r="O38" s="107"/>
      <c r="P38" s="73"/>
      <c r="Q38" s="73"/>
      <c r="R38" s="73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s="29" customFormat="1" ht="11.25" customHeight="1" x14ac:dyDescent="0.25">
      <c r="A39" s="35"/>
      <c r="B39" s="16">
        <v>2.7</v>
      </c>
      <c r="C39" s="16" t="s">
        <v>38</v>
      </c>
      <c r="D39" s="16"/>
      <c r="E39" s="22" t="str">
        <f t="shared" si="3"/>
        <v>작업 대기</v>
      </c>
      <c r="F39" s="20">
        <f>COUNTA(G39:AH39)/3</f>
        <v>0</v>
      </c>
      <c r="G39" s="24"/>
      <c r="H39" s="25"/>
      <c r="I39" s="26"/>
      <c r="J39" s="26"/>
      <c r="K39" s="26"/>
      <c r="L39" s="26"/>
      <c r="M39" s="107"/>
      <c r="N39" s="107"/>
      <c r="O39" s="107"/>
      <c r="P39" s="109"/>
      <c r="Q39" s="109"/>
      <c r="R39" s="109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s="29" customFormat="1" ht="11.25" customHeight="1" x14ac:dyDescent="0.25">
      <c r="A40" s="35"/>
      <c r="B40" s="16">
        <v>2.8</v>
      </c>
      <c r="C40" s="16" t="s">
        <v>55</v>
      </c>
      <c r="D40" s="16"/>
      <c r="E40" s="22" t="str">
        <f t="shared" si="3"/>
        <v>작업 대기</v>
      </c>
      <c r="F40" s="20">
        <f>COUNTA(G40:AH40)/2</f>
        <v>0</v>
      </c>
      <c r="G40" s="24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72"/>
      <c r="U40" s="26"/>
      <c r="V40" s="26"/>
      <c r="W40" s="26"/>
      <c r="X40" s="26"/>
      <c r="Y40" s="26"/>
      <c r="Z40" s="26"/>
      <c r="AA40" s="72"/>
      <c r="AB40" s="26"/>
      <c r="AC40" s="26"/>
      <c r="AD40" s="26"/>
      <c r="AE40" s="26"/>
      <c r="AF40" s="26"/>
      <c r="AG40" s="26"/>
      <c r="AH40" s="26"/>
    </row>
    <row r="41" spans="1:34" s="29" customFormat="1" ht="11.25" customHeight="1" x14ac:dyDescent="0.25">
      <c r="A41" s="35"/>
      <c r="B41" s="16">
        <v>2.9</v>
      </c>
      <c r="C41" s="16" t="s">
        <v>83</v>
      </c>
      <c r="D41" s="16"/>
      <c r="E41" s="22" t="str">
        <f t="shared" si="3"/>
        <v>진행 중</v>
      </c>
      <c r="F41" s="20">
        <f>COUNTA(G41:AH41)/2</f>
        <v>0.5</v>
      </c>
      <c r="G41" s="24"/>
      <c r="H41" s="25"/>
      <c r="I41" s="26"/>
      <c r="J41" s="26"/>
      <c r="K41" s="26"/>
      <c r="L41" s="26"/>
      <c r="M41" s="74" t="s">
        <v>97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74"/>
    </row>
    <row r="42" spans="1:34" s="29" customFormat="1" ht="11.25" customHeight="1" x14ac:dyDescent="0.25">
      <c r="A42" s="35"/>
      <c r="B42" s="16"/>
      <c r="C42" s="16" t="s">
        <v>81</v>
      </c>
      <c r="D42" s="16" t="s">
        <v>35</v>
      </c>
      <c r="E42" s="22" t="str">
        <f t="shared" si="3"/>
        <v>작업 완료</v>
      </c>
      <c r="F42" s="20">
        <f>COUNTA(G42:AH42)/4</f>
        <v>1</v>
      </c>
      <c r="G42" s="24"/>
      <c r="H42" s="25"/>
      <c r="I42" s="26"/>
      <c r="J42" s="75" t="s">
        <v>98</v>
      </c>
      <c r="K42" s="75" t="s">
        <v>96</v>
      </c>
      <c r="L42" s="75" t="s">
        <v>97</v>
      </c>
      <c r="M42" s="75" t="s">
        <v>96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s="29" customFormat="1" ht="11.25" customHeight="1" x14ac:dyDescent="0.25">
      <c r="A43" s="35"/>
      <c r="B43" s="16"/>
      <c r="C43" s="16" t="s">
        <v>79</v>
      </c>
      <c r="D43" s="16" t="s">
        <v>36</v>
      </c>
      <c r="E43" s="22" t="str">
        <f t="shared" si="3"/>
        <v>작업 대기</v>
      </c>
      <c r="F43" s="20">
        <f>COUNTA(G43:AH43)/4</f>
        <v>0</v>
      </c>
      <c r="G43" s="24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6"/>
      <c r="AF43" s="76"/>
      <c r="AG43" s="76"/>
      <c r="AH43" s="76"/>
    </row>
    <row r="44" spans="1:34" s="29" customFormat="1" ht="11.25" customHeight="1" x14ac:dyDescent="0.25">
      <c r="A44" s="35"/>
      <c r="B44" s="16"/>
      <c r="C44" s="16"/>
      <c r="D44" s="16"/>
      <c r="E44" s="22"/>
      <c r="F44" s="20"/>
      <c r="G44" s="24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s="29" customFormat="1" ht="12" customHeight="1" x14ac:dyDescent="0.25">
      <c r="A45" s="52"/>
      <c r="B45" s="53">
        <v>3</v>
      </c>
      <c r="C45" s="54" t="s">
        <v>19</v>
      </c>
      <c r="D45" s="55"/>
      <c r="E45" s="56" t="str">
        <f>IF(AND(F45&gt;0%,F45&lt;100%),"진행 중",IF(F45=0%,"작업 대기","작업 완료"))</f>
        <v>진행 중</v>
      </c>
      <c r="F45" s="20">
        <f t="shared" si="4"/>
        <v>0.29629629629629628</v>
      </c>
      <c r="G45" s="44"/>
      <c r="H45" s="63" t="s">
        <v>96</v>
      </c>
      <c r="I45" s="62" t="s">
        <v>96</v>
      </c>
      <c r="J45" s="62" t="s">
        <v>96</v>
      </c>
      <c r="K45" s="62" t="s">
        <v>98</v>
      </c>
      <c r="L45" s="62" t="s">
        <v>96</v>
      </c>
      <c r="M45" s="62" t="s">
        <v>96</v>
      </c>
      <c r="N45" s="62" t="s">
        <v>98</v>
      </c>
      <c r="O45" s="62" t="s">
        <v>98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45"/>
      <c r="AG45" s="45"/>
      <c r="AH45" s="45"/>
    </row>
    <row r="46" spans="1:34" ht="11.25" customHeight="1" x14ac:dyDescent="0.25">
      <c r="B46" s="43">
        <v>3.1</v>
      </c>
      <c r="C46" s="46" t="s">
        <v>80</v>
      </c>
      <c r="E46" s="56" t="str">
        <f t="shared" ref="E46:E51" si="5">IF(AND(F46&gt;0%,F46&lt;100%),"진행 중",IF(F46=0%,"작업 대기","작업 완료"))</f>
        <v>작업 완료</v>
      </c>
      <c r="F46" s="20">
        <f>COUNTA(G46:AH46)/8</f>
        <v>1</v>
      </c>
      <c r="H46" s="64" t="s">
        <v>99</v>
      </c>
      <c r="I46" s="65" t="s">
        <v>98</v>
      </c>
      <c r="J46" s="65" t="s">
        <v>98</v>
      </c>
      <c r="K46" s="65" t="s">
        <v>98</v>
      </c>
      <c r="L46" s="65" t="s">
        <v>100</v>
      </c>
      <c r="M46" s="65" t="s">
        <v>98</v>
      </c>
      <c r="N46" s="65" t="s">
        <v>98</v>
      </c>
      <c r="O46" s="65" t="s">
        <v>98</v>
      </c>
    </row>
    <row r="47" spans="1:34" ht="11.25" customHeight="1" x14ac:dyDescent="0.25">
      <c r="B47" s="46">
        <v>3.2</v>
      </c>
      <c r="C47" s="46" t="s">
        <v>50</v>
      </c>
      <c r="E47" s="56" t="str">
        <f t="shared" si="5"/>
        <v>진행 중</v>
      </c>
      <c r="F47" s="20">
        <f t="shared" si="4"/>
        <v>0.22222222222222221</v>
      </c>
      <c r="J47" s="78" t="s">
        <v>98</v>
      </c>
      <c r="K47" s="78" t="s">
        <v>98</v>
      </c>
      <c r="L47" s="78" t="s">
        <v>98</v>
      </c>
      <c r="M47" s="78" t="s">
        <v>98</v>
      </c>
      <c r="N47" s="78" t="s">
        <v>101</v>
      </c>
      <c r="O47" s="78" t="s">
        <v>98</v>
      </c>
      <c r="P47" s="78"/>
      <c r="Q47" s="78"/>
      <c r="R47" s="78"/>
      <c r="S47" s="78"/>
      <c r="T47" s="78"/>
      <c r="U47" s="78"/>
      <c r="V47" s="78"/>
      <c r="W47" s="78"/>
    </row>
    <row r="48" spans="1:34" ht="11.25" customHeight="1" x14ac:dyDescent="0.25">
      <c r="B48" s="46">
        <v>3.3</v>
      </c>
      <c r="C48" s="46" t="s">
        <v>47</v>
      </c>
      <c r="E48" s="56" t="str">
        <f t="shared" si="5"/>
        <v>작업 대기</v>
      </c>
      <c r="F48" s="20">
        <f t="shared" si="4"/>
        <v>0</v>
      </c>
      <c r="M48" s="79"/>
      <c r="N48" s="79"/>
      <c r="O48" s="79"/>
      <c r="P48" s="79"/>
      <c r="Q48" s="79"/>
    </row>
    <row r="49" spans="2:31" ht="11.25" customHeight="1" x14ac:dyDescent="0.25">
      <c r="B49" s="46">
        <v>3.4</v>
      </c>
      <c r="C49" s="46" t="s">
        <v>48</v>
      </c>
      <c r="E49" s="56" t="str">
        <f t="shared" si="5"/>
        <v>진행 중</v>
      </c>
      <c r="F49" s="20">
        <f t="shared" si="4"/>
        <v>0.18518518518518517</v>
      </c>
      <c r="M49" s="113" t="s">
        <v>96</v>
      </c>
      <c r="N49" s="113" t="s">
        <v>98</v>
      </c>
      <c r="O49" s="113" t="s">
        <v>98</v>
      </c>
      <c r="P49" s="113" t="s">
        <v>98</v>
      </c>
      <c r="Q49" s="113" t="s">
        <v>98</v>
      </c>
    </row>
    <row r="50" spans="2:31" ht="11.25" customHeight="1" x14ac:dyDescent="0.25">
      <c r="B50" s="46">
        <v>3.5</v>
      </c>
      <c r="C50" s="46" t="s">
        <v>41</v>
      </c>
      <c r="E50" s="56" t="str">
        <f t="shared" si="5"/>
        <v>작업 대기</v>
      </c>
      <c r="F50" s="20">
        <f t="shared" si="4"/>
        <v>0</v>
      </c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</row>
    <row r="51" spans="2:31" ht="11.25" customHeight="1" x14ac:dyDescent="0.25">
      <c r="B51" s="46">
        <v>3.6</v>
      </c>
      <c r="C51" s="46" t="s">
        <v>49</v>
      </c>
      <c r="E51" s="56" t="str">
        <f t="shared" si="5"/>
        <v>진행 중</v>
      </c>
      <c r="F51" s="20">
        <f t="shared" si="4"/>
        <v>7.407407407407407E-2</v>
      </c>
      <c r="M51" s="80"/>
      <c r="N51" s="114" t="s">
        <v>102</v>
      </c>
      <c r="O51" s="114" t="s">
        <v>103</v>
      </c>
      <c r="P51" s="114"/>
      <c r="Q51" s="115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</row>
    <row r="52" spans="2:31" ht="11.25" customHeight="1" x14ac:dyDescent="0.25">
      <c r="F52" s="20"/>
    </row>
    <row r="53" spans="2:31" ht="11.25" customHeight="1" x14ac:dyDescent="0.25">
      <c r="F53" s="20"/>
    </row>
    <row r="54" spans="2:31" ht="11.25" customHeight="1" x14ac:dyDescent="0.25">
      <c r="F54" s="20"/>
    </row>
    <row r="55" spans="2:31" ht="11.25" customHeight="1" x14ac:dyDescent="0.25">
      <c r="F55" s="20"/>
    </row>
    <row r="56" spans="2:31" ht="11.25" customHeight="1" x14ac:dyDescent="0.25">
      <c r="F56" s="20"/>
    </row>
    <row r="57" spans="2:31" ht="11.25" customHeight="1" x14ac:dyDescent="0.25">
      <c r="F57" s="20"/>
    </row>
    <row r="58" spans="2:31" ht="11.25" customHeight="1" x14ac:dyDescent="0.25">
      <c r="F58" s="20"/>
    </row>
    <row r="59" spans="2:31" ht="11.25" customHeight="1" x14ac:dyDescent="0.25">
      <c r="F59" s="20"/>
    </row>
  </sheetData>
  <mergeCells count="11">
    <mergeCell ref="A1:C1"/>
    <mergeCell ref="H5:N5"/>
    <mergeCell ref="O5:U5"/>
    <mergeCell ref="V5:AB5"/>
    <mergeCell ref="E6:F6"/>
    <mergeCell ref="A2:C2"/>
    <mergeCell ref="A3:C3"/>
    <mergeCell ref="A4:D7"/>
    <mergeCell ref="E4:F4"/>
    <mergeCell ref="E5:F5"/>
    <mergeCell ref="E7:F7"/>
  </mergeCells>
  <phoneticPr fontId="12" type="noConversion"/>
  <pageMargins left="0.25" right="0.25" top="0.75" bottom="0.75" header="0.30000001192092896" footer="0.30000001192092896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DY</cp:lastModifiedBy>
  <cp:revision>1</cp:revision>
  <cp:lastPrinted>2017-10-30T07:47:37Z</cp:lastPrinted>
  <dcterms:created xsi:type="dcterms:W3CDTF">2017-10-30T05:43:47Z</dcterms:created>
  <dcterms:modified xsi:type="dcterms:W3CDTF">2023-06-08T00:23:18Z</dcterms:modified>
  <cp:version>1100.0100.01</cp:version>
</cp:coreProperties>
</file>