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<sst xmlns="http://schemas.openxmlformats.org/spreadsheetml/2006/main" count="145" uniqueCount="65">
  <si>
    <t>Mask-RCNN-OpenVino-InceptionV2_FP32_CPU_i9</t>
  </si>
  <si>
    <t>FP32 CPU – Execution division by layer function</t>
  </si>
  <si>
    <t>Layer Name</t>
  </si>
  <si>
    <t>Execution time(micro seconds)</t>
  </si>
  <si>
    <t>% of execution</t>
  </si>
  <si>
    <t>Preprocessor</t>
  </si>
  <si>
    <t>First Stage Feature Extractor</t>
  </si>
  <si>
    <t>First Stage Box Predictor</t>
  </si>
  <si>
    <t>Second Stage Feature Extractor</t>
  </si>
  <si>
    <t>Second Stage Box Predictor</t>
  </si>
  <si>
    <t>Conv/Conv2D</t>
  </si>
  <si>
    <t>predictions/Reshape/Softmax</t>
  </si>
  <si>
    <t>proposals</t>
  </si>
  <si>
    <t>CropAndResize</t>
  </si>
  <si>
    <t>MaxPool</t>
  </si>
  <si>
    <t>reshape</t>
  </si>
  <si>
    <t>ScaleShift/scale_locs</t>
  </si>
  <si>
    <t>detection_output</t>
  </si>
  <si>
    <t>Total</t>
  </si>
  <si>
    <t>FP32 CPU – Execution division by layer type</t>
  </si>
  <si>
    <t>Layer Type</t>
  </si>
  <si>
    <t>Reorder</t>
  </si>
  <si>
    <t>Power</t>
  </si>
  <si>
    <t>Convolution</t>
  </si>
  <si>
    <t>Concat</t>
  </si>
  <si>
    <t>SoftMax</t>
  </si>
  <si>
    <t>Permute</t>
  </si>
  <si>
    <t>Proposal</t>
  </si>
  <si>
    <t>Crop</t>
  </si>
  <si>
    <t>ROIPooling</t>
  </si>
  <si>
    <t xml:space="preserve"> </t>
  </si>
  <si>
    <t>Pooling</t>
  </si>
  <si>
    <t>FullyConnected</t>
  </si>
  <si>
    <t>ScaleShift</t>
  </si>
  <si>
    <t>DetectionOutput</t>
  </si>
  <si>
    <t>Interp</t>
  </si>
  <si>
    <t>Total execution time in both the above tables should come out to be same, there is a small difference between two value</t>
  </si>
  <si>
    <t>because we've neglected some layers with negligible execution time.</t>
  </si>
  <si>
    <t>No. of such layers</t>
  </si>
  <si>
    <t>Average execution time per layer</t>
  </si>
  <si>
    <t>Observations</t>
  </si>
  <si>
    <t>Around 82% of time is spend on convolution</t>
  </si>
  <si>
    <t>Execution time of  single convolution is also comparatively higher, and larger no. of them makes it a bottleneck.</t>
  </si>
  <si>
    <t>If we look at the layers functionality-wise, most time is spent on first stage feature extraction, second stage feature extraction and box prediction.</t>
  </si>
  <si>
    <t>We can try to optimize the convolution layer functionality, that will decrease total inference time significantly, because it is the most used layer.</t>
  </si>
  <si>
    <t>Additionally, if we can study and optimize first and second stage feature extraction and box prediction, it will further improve the inference time.</t>
  </si>
  <si>
    <t>Mask-RCNN-OpenVino-InceptionV2_FP16_NCS_1</t>
  </si>
  <si>
    <t>FP16 NCS1 – Execution division by layer function</t>
  </si>
  <si>
    <t>Conv/Relu</t>
  </si>
  <si>
    <t>First Stage Box Predctor</t>
  </si>
  <si>
    <t>predictions/Reshape</t>
  </si>
  <si>
    <t>crop</t>
  </si>
  <si>
    <t>ROI pooling</t>
  </si>
  <si>
    <t>masks</t>
  </si>
  <si>
    <t>FP16 NCS1 – Execution division by layer type</t>
  </si>
  <si>
    <t>ReLU</t>
  </si>
  <si>
    <t>Clamp</t>
  </si>
  <si>
    <t>Reshape</t>
  </si>
  <si>
    <t>Mask-RCNN-OpenVino-InceptionV2_FP16_NCS_2</t>
  </si>
  <si>
    <t>FP16 NCS2 – Execution division by layer function</t>
  </si>
  <si>
    <t>FP16 NCS2 – Execution division by layer type</t>
  </si>
  <si>
    <t>Comparison between most time consuming layers on NCS1 and NCS2</t>
  </si>
  <si>
    <t>NCS1(microseconds)</t>
  </si>
  <si>
    <t>NCS2(microseconds)</t>
  </si>
  <si>
    <t xml:space="preserve">Here we can see that NCS2 is considerably faster than NCS1. But convolution is taking maximum time on all 3 devices.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</si>
</sst>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0" fontId="2" numFmtId="10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10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of execution vs. Layer Type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Sheet1!$D$23:$D$24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Sheet1!$B$25:$B$38</c:f>
            </c:strRef>
          </c:cat>
          <c:val>
            <c:numRef>
              <c:f>Sheet1!$D$25:$D$38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Sheet1!$B$5:$B$17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No. of such layers vs. Layer Type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Sheet1!$C$42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Sheet1!$B$43:$B$56</c:f>
            </c:strRef>
          </c:cat>
          <c:val>
            <c:numRef>
              <c:f>Sheet1!$C$43:$C$56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of execution vs. Layer Name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Sheet1!$D$73:$D$74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Sheet1!$B$75:$B$87</c:f>
            </c:strRef>
          </c:cat>
          <c:val>
            <c:numRef>
              <c:f>Sheet1!$D$75:$D$87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of execution vs. Layer Type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Sheet1!$D$93:$D$94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Sheet1!$B$95:$B$106</c:f>
            </c:strRef>
          </c:cat>
          <c:val>
            <c:numRef>
              <c:f>Sheet1!$D$95:$D$106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Sheet1!$J$118</c:f>
            </c:strRef>
          </c:cat>
          <c:val>
            <c:numRef>
              <c:f>Sheet1!$B$123:$B$134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of execution vs. Layer Type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Sheet1!$D$141:$D$142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Sheet1!$B$143:$B$154</c:f>
            </c:strRef>
          </c:cat>
          <c:val>
            <c:numRef>
              <c:f>Sheet1!$D$143:$D$154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NCS1(microseconds) and NCS2(microseconds)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Sheet1!$C$161:$C$163</c:f>
            </c:strRef>
          </c:tx>
          <c:spPr>
            <a:solidFill>
              <a:srgbClr val="4285F4"/>
            </a:solidFill>
          </c:spPr>
          <c:cat>
            <c:strRef>
              <c:f>Sheet1!$B$164:$B$166</c:f>
            </c:strRef>
          </c:cat>
          <c:val>
            <c:numRef>
              <c:f>Sheet1!$C$164:$C$166</c:f>
            </c:numRef>
          </c:val>
        </c:ser>
        <c:ser>
          <c:idx val="1"/>
          <c:order val="1"/>
          <c:tx>
            <c:strRef>
              <c:f>Sheet1!$D$161:$D$163</c:f>
            </c:strRef>
          </c:tx>
          <c:spPr>
            <a:solidFill>
              <a:srgbClr val="DB4437"/>
            </a:solidFill>
          </c:spPr>
          <c:cat>
            <c:strRef>
              <c:f>Sheet1!$B$164:$B$166</c:f>
            </c:strRef>
          </c:cat>
          <c:val>
            <c:numRef>
              <c:f>Sheet1!$D$164:$D$166</c:f>
            </c:numRef>
          </c:val>
        </c:ser>
        <c:axId val="517190520"/>
        <c:axId val="317683472"/>
      </c:barChart>
      <c:catAx>
        <c:axId val="51719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Layer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7683472"/>
      </c:catAx>
      <c:valAx>
        <c:axId val="317683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7190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22</xdr:row>
      <xdr:rowOff>95250</xdr:rowOff>
    </xdr:from>
    <xdr:ext cx="6115050" cy="3276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2</xdr:row>
      <xdr:rowOff>38100</xdr:rowOff>
    </xdr:from>
    <xdr:ext cx="6067425" cy="3276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40</xdr:row>
      <xdr:rowOff>161925</xdr:rowOff>
    </xdr:from>
    <xdr:ext cx="6115050" cy="3190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71</xdr:row>
      <xdr:rowOff>152400</xdr:rowOff>
    </xdr:from>
    <xdr:ext cx="6115050" cy="3190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190500</xdr:colOff>
      <xdr:row>92</xdr:row>
      <xdr:rowOff>9525</xdr:rowOff>
    </xdr:from>
    <xdr:ext cx="6115050" cy="3133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190500</xdr:colOff>
      <xdr:row>120</xdr:row>
      <xdr:rowOff>28575</xdr:rowOff>
    </xdr:from>
    <xdr:ext cx="6115050" cy="2924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190500</xdr:colOff>
      <xdr:row>140</xdr:row>
      <xdr:rowOff>19050</xdr:rowOff>
    </xdr:from>
    <xdr:ext cx="6115050" cy="2733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167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29.29"/>
    <col customWidth="1" min="4" max="4" width="28.0"/>
    <col customWidth="1" min="5" max="5" width="17.29"/>
  </cols>
  <sheetData>
    <row r="1">
      <c r="A1" s="1" t="s">
        <v>0</v>
      </c>
    </row>
    <row r="3">
      <c r="B3" s="2" t="s">
        <v>1</v>
      </c>
      <c r="C3" s="3"/>
      <c r="D3" s="4"/>
    </row>
    <row r="4">
      <c r="B4" s="5" t="s">
        <v>2</v>
      </c>
      <c r="C4" s="5" t="s">
        <v>3</v>
      </c>
      <c r="D4" s="5" t="s">
        <v>4</v>
      </c>
    </row>
    <row r="5">
      <c r="B5" s="6" t="s">
        <v>5</v>
      </c>
      <c r="C5" s="6">
        <v>604.0</v>
      </c>
      <c r="D5" s="7">
        <f t="shared" ref="D5:D18" si="1">C5/191027</f>
        <v>0.003161856701</v>
      </c>
    </row>
    <row r="6">
      <c r="B6" s="8" t="s">
        <v>6</v>
      </c>
      <c r="C6" s="8">
        <v>50573.0</v>
      </c>
      <c r="D6" s="7">
        <f t="shared" si="1"/>
        <v>0.2647426804</v>
      </c>
    </row>
    <row r="7">
      <c r="B7" s="8" t="s">
        <v>7</v>
      </c>
      <c r="C7" s="8">
        <v>367.0</v>
      </c>
      <c r="D7" s="7">
        <f t="shared" si="1"/>
        <v>0.001921194386</v>
      </c>
    </row>
    <row r="8">
      <c r="B8" s="8" t="s">
        <v>8</v>
      </c>
      <c r="C8" s="8">
        <v>36530.0</v>
      </c>
      <c r="D8" s="7">
        <f t="shared" si="1"/>
        <v>0.1912295121</v>
      </c>
    </row>
    <row r="9">
      <c r="B9" s="8" t="s">
        <v>9</v>
      </c>
      <c r="C9" s="8">
        <v>79262.0</v>
      </c>
      <c r="D9" s="7">
        <f t="shared" si="1"/>
        <v>0.4149256388</v>
      </c>
    </row>
    <row r="10">
      <c r="B10" s="8" t="s">
        <v>10</v>
      </c>
      <c r="C10" s="8">
        <v>7290.0</v>
      </c>
      <c r="D10" s="7">
        <f t="shared" si="1"/>
        <v>0.03816214462</v>
      </c>
    </row>
    <row r="11">
      <c r="B11" s="8" t="s">
        <v>11</v>
      </c>
      <c r="C11" s="8">
        <v>53.0</v>
      </c>
      <c r="D11" s="7">
        <f t="shared" si="1"/>
        <v>0.0002774476906</v>
      </c>
    </row>
    <row r="12">
      <c r="B12" s="8" t="s">
        <v>12</v>
      </c>
      <c r="C12" s="8">
        <f>5448+3990</f>
        <v>9438</v>
      </c>
      <c r="D12" s="7">
        <f t="shared" si="1"/>
        <v>0.04940662838</v>
      </c>
    </row>
    <row r="13">
      <c r="B13" s="8" t="s">
        <v>13</v>
      </c>
      <c r="C13" s="8">
        <v>2400.0</v>
      </c>
      <c r="D13" s="7">
        <f t="shared" si="1"/>
        <v>0.01256366901</v>
      </c>
    </row>
    <row r="14">
      <c r="B14" s="8" t="s">
        <v>14</v>
      </c>
      <c r="C14" s="8">
        <v>3748.0</v>
      </c>
      <c r="D14" s="7">
        <f t="shared" si="1"/>
        <v>0.0196202631</v>
      </c>
    </row>
    <row r="15">
      <c r="B15" s="8" t="s">
        <v>15</v>
      </c>
      <c r="C15" s="8">
        <v>48.0</v>
      </c>
      <c r="D15" s="7">
        <f t="shared" si="1"/>
        <v>0.0002512733802</v>
      </c>
    </row>
    <row r="16">
      <c r="B16" s="8" t="s">
        <v>16</v>
      </c>
      <c r="C16" s="8">
        <v>205.0</v>
      </c>
      <c r="D16" s="7">
        <f t="shared" si="1"/>
        <v>0.001073146728</v>
      </c>
    </row>
    <row r="17">
      <c r="B17" s="8" t="s">
        <v>17</v>
      </c>
      <c r="C17" s="8">
        <v>509.0</v>
      </c>
      <c r="D17" s="7">
        <f t="shared" si="1"/>
        <v>0.002664544803</v>
      </c>
    </row>
    <row r="18">
      <c r="B18" s="5" t="s">
        <v>18</v>
      </c>
      <c r="C18" s="5">
        <f>SUM(C5:C17)</f>
        <v>191027</v>
      </c>
      <c r="D18" s="7">
        <f t="shared" si="1"/>
        <v>1</v>
      </c>
    </row>
    <row r="23">
      <c r="B23" s="2" t="s">
        <v>19</v>
      </c>
      <c r="C23" s="3"/>
      <c r="D23" s="4"/>
    </row>
    <row r="24">
      <c r="B24" s="5" t="s">
        <v>20</v>
      </c>
      <c r="C24" s="5" t="s">
        <v>3</v>
      </c>
      <c r="D24" s="5" t="s">
        <v>4</v>
      </c>
    </row>
    <row r="25">
      <c r="B25" s="8" t="s">
        <v>21</v>
      </c>
      <c r="C25" s="8">
        <v>3685.0</v>
      </c>
      <c r="D25" s="9">
        <f t="shared" ref="D25:D39" si="2">C25/181724</f>
        <v>0.02027800401</v>
      </c>
    </row>
    <row r="26">
      <c r="B26" s="8" t="s">
        <v>22</v>
      </c>
      <c r="C26" s="8">
        <v>604.0</v>
      </c>
      <c r="D26" s="9">
        <f t="shared" si="2"/>
        <v>0.003323721688</v>
      </c>
    </row>
    <row r="27">
      <c r="B27" s="8" t="s">
        <v>23</v>
      </c>
      <c r="C27" s="8">
        <v>148687.0</v>
      </c>
      <c r="D27" s="9">
        <f t="shared" si="2"/>
        <v>0.8182023288</v>
      </c>
    </row>
    <row r="28">
      <c r="B28" s="8" t="s">
        <v>24</v>
      </c>
      <c r="C28" s="8">
        <v>88.0</v>
      </c>
      <c r="D28" s="9">
        <f t="shared" si="2"/>
        <v>0.0004842508419</v>
      </c>
    </row>
    <row r="29">
      <c r="B29" s="8" t="s">
        <v>25</v>
      </c>
      <c r="C29" s="8">
        <v>39.0</v>
      </c>
      <c r="D29" s="9">
        <f t="shared" si="2"/>
        <v>0.0002146111686</v>
      </c>
    </row>
    <row r="30">
      <c r="B30" s="8" t="s">
        <v>26</v>
      </c>
      <c r="C30" s="8">
        <v>34.0</v>
      </c>
      <c r="D30" s="9">
        <f t="shared" si="2"/>
        <v>0.0001870969162</v>
      </c>
    </row>
    <row r="31">
      <c r="B31" s="8" t="s">
        <v>27</v>
      </c>
      <c r="C31" s="8">
        <v>5373.0</v>
      </c>
      <c r="D31" s="9">
        <f t="shared" si="2"/>
        <v>0.02956681561</v>
      </c>
    </row>
    <row r="32">
      <c r="B32" s="8" t="s">
        <v>28</v>
      </c>
      <c r="C32" s="8">
        <v>24.0</v>
      </c>
      <c r="D32" s="9">
        <f t="shared" si="2"/>
        <v>0.0001320684114</v>
      </c>
    </row>
    <row r="33">
      <c r="B33" s="8" t="s">
        <v>29</v>
      </c>
      <c r="C33" s="8">
        <v>4581.0</v>
      </c>
      <c r="D33" s="9">
        <f t="shared" si="2"/>
        <v>0.02520855803</v>
      </c>
      <c r="Q33" s="10" t="s">
        <v>30</v>
      </c>
    </row>
    <row r="34">
      <c r="B34" s="8" t="s">
        <v>31</v>
      </c>
      <c r="C34" s="8">
        <v>9303.0</v>
      </c>
      <c r="D34" s="9">
        <f t="shared" si="2"/>
        <v>0.05119301798</v>
      </c>
    </row>
    <row r="35">
      <c r="B35" s="8" t="s">
        <v>32</v>
      </c>
      <c r="C35" s="8">
        <v>3670.0</v>
      </c>
      <c r="D35" s="9">
        <f t="shared" si="2"/>
        <v>0.02019546125</v>
      </c>
    </row>
    <row r="36">
      <c r="B36" s="8" t="s">
        <v>33</v>
      </c>
      <c r="C36" s="8">
        <v>205.0</v>
      </c>
      <c r="D36" s="9">
        <f t="shared" si="2"/>
        <v>0.001128084348</v>
      </c>
    </row>
    <row r="37">
      <c r="B37" s="8" t="s">
        <v>34</v>
      </c>
      <c r="C37" s="8">
        <v>509.0</v>
      </c>
      <c r="D37" s="9">
        <f t="shared" si="2"/>
        <v>0.002800950893</v>
      </c>
    </row>
    <row r="38">
      <c r="B38" s="8" t="s">
        <v>35</v>
      </c>
      <c r="C38" s="8">
        <v>4922.0</v>
      </c>
      <c r="D38" s="9">
        <f t="shared" si="2"/>
        <v>0.02708503005</v>
      </c>
    </row>
    <row r="39">
      <c r="B39" s="5" t="s">
        <v>18</v>
      </c>
      <c r="C39" s="5">
        <f>C25+C26+C27+C28+C29+C30+C31+C32+C33+C34+C35+C36+C37+C38</f>
        <v>181724</v>
      </c>
      <c r="D39" s="9">
        <f t="shared" si="2"/>
        <v>1</v>
      </c>
    </row>
    <row r="40">
      <c r="B40" s="10" t="s">
        <v>36</v>
      </c>
    </row>
    <row r="41">
      <c r="B41" s="10" t="s">
        <v>37</v>
      </c>
    </row>
    <row r="42">
      <c r="B42" s="5" t="s">
        <v>20</v>
      </c>
      <c r="C42" s="5" t="s">
        <v>38</v>
      </c>
      <c r="D42" s="2" t="s">
        <v>39</v>
      </c>
      <c r="E42" s="4"/>
    </row>
    <row r="43">
      <c r="B43" s="8" t="s">
        <v>21</v>
      </c>
      <c r="C43" s="8">
        <v>12.0</v>
      </c>
      <c r="D43" s="11">
        <f t="shared" ref="D43:D57" si="3">C25/C43</f>
        <v>307.0833333</v>
      </c>
      <c r="E43" s="4"/>
    </row>
    <row r="44">
      <c r="B44" s="8" t="s">
        <v>22</v>
      </c>
      <c r="C44" s="8">
        <v>1.0</v>
      </c>
      <c r="D44" s="11">
        <f t="shared" si="3"/>
        <v>604</v>
      </c>
      <c r="E44" s="4"/>
    </row>
    <row r="45">
      <c r="B45" s="8" t="s">
        <v>23</v>
      </c>
      <c r="C45" s="8">
        <v>95.0</v>
      </c>
      <c r="D45" s="11">
        <f t="shared" si="3"/>
        <v>1565.126316</v>
      </c>
      <c r="E45" s="4"/>
    </row>
    <row r="46">
      <c r="B46" s="8" t="s">
        <v>24</v>
      </c>
      <c r="C46" s="8">
        <v>15.0</v>
      </c>
      <c r="D46" s="11">
        <f t="shared" si="3"/>
        <v>5.866666667</v>
      </c>
      <c r="E46" s="4"/>
    </row>
    <row r="47">
      <c r="B47" s="8" t="s">
        <v>25</v>
      </c>
      <c r="C47" s="8">
        <v>2.0</v>
      </c>
      <c r="D47" s="11">
        <f t="shared" si="3"/>
        <v>19.5</v>
      </c>
      <c r="E47" s="4"/>
    </row>
    <row r="48">
      <c r="B48" s="8" t="s">
        <v>26</v>
      </c>
      <c r="C48" s="8">
        <v>1.0</v>
      </c>
      <c r="D48" s="11">
        <f t="shared" si="3"/>
        <v>34</v>
      </c>
      <c r="E48" s="4"/>
    </row>
    <row r="49">
      <c r="B49" s="8" t="s">
        <v>27</v>
      </c>
      <c r="C49" s="8">
        <v>1.0</v>
      </c>
      <c r="D49" s="11">
        <f t="shared" si="3"/>
        <v>5373</v>
      </c>
      <c r="E49" s="4"/>
    </row>
    <row r="50">
      <c r="B50" s="8" t="s">
        <v>28</v>
      </c>
      <c r="C50" s="8">
        <v>4.0</v>
      </c>
      <c r="D50" s="11">
        <f t="shared" si="3"/>
        <v>6</v>
      </c>
      <c r="E50" s="4"/>
    </row>
    <row r="51">
      <c r="B51" s="8" t="s">
        <v>29</v>
      </c>
      <c r="C51" s="8">
        <v>2.0</v>
      </c>
      <c r="D51" s="11">
        <f t="shared" si="3"/>
        <v>2290.5</v>
      </c>
      <c r="E51" s="4"/>
    </row>
    <row r="52">
      <c r="B52" s="8" t="s">
        <v>31</v>
      </c>
      <c r="C52" s="8">
        <v>18.0</v>
      </c>
      <c r="D52" s="11">
        <f t="shared" si="3"/>
        <v>516.8333333</v>
      </c>
      <c r="E52" s="4"/>
    </row>
    <row r="53">
      <c r="B53" s="8" t="s">
        <v>32</v>
      </c>
      <c r="C53" s="8">
        <v>2.0</v>
      </c>
      <c r="D53" s="11">
        <f t="shared" si="3"/>
        <v>1835</v>
      </c>
      <c r="E53" s="4"/>
    </row>
    <row r="54">
      <c r="B54" s="8" t="s">
        <v>33</v>
      </c>
      <c r="C54" s="8">
        <v>1.0</v>
      </c>
      <c r="D54" s="11">
        <f t="shared" si="3"/>
        <v>205</v>
      </c>
      <c r="E54" s="4"/>
    </row>
    <row r="55">
      <c r="B55" s="8" t="s">
        <v>34</v>
      </c>
      <c r="C55" s="8">
        <v>1.0</v>
      </c>
      <c r="D55" s="11">
        <f t="shared" si="3"/>
        <v>509</v>
      </c>
      <c r="E55" s="4"/>
    </row>
    <row r="56">
      <c r="B56" s="8" t="s">
        <v>35</v>
      </c>
      <c r="C56" s="8">
        <v>1.0</v>
      </c>
      <c r="D56" s="11">
        <f t="shared" si="3"/>
        <v>4922</v>
      </c>
      <c r="E56" s="4"/>
    </row>
    <row r="57">
      <c r="B57" s="5" t="s">
        <v>18</v>
      </c>
      <c r="C57" s="12">
        <f>SUM(C43:C56)</f>
        <v>156</v>
      </c>
      <c r="D57" s="13">
        <f t="shared" si="3"/>
        <v>1164.897436</v>
      </c>
      <c r="E57" s="4"/>
    </row>
    <row r="59">
      <c r="B59" s="14" t="s">
        <v>40</v>
      </c>
    </row>
    <row r="60">
      <c r="B60" s="10" t="s">
        <v>41</v>
      </c>
    </row>
    <row r="61">
      <c r="B61" s="10" t="s">
        <v>42</v>
      </c>
    </row>
    <row r="62">
      <c r="B62" s="10" t="s">
        <v>43</v>
      </c>
    </row>
    <row r="64">
      <c r="B64" s="14" t="s">
        <v>27</v>
      </c>
    </row>
    <row r="65">
      <c r="B65" s="10" t="s">
        <v>44</v>
      </c>
    </row>
    <row r="66">
      <c r="B66" s="10" t="s">
        <v>45</v>
      </c>
    </row>
    <row r="69">
      <c r="A69" s="1" t="s">
        <v>46</v>
      </c>
    </row>
    <row r="73">
      <c r="B73" s="2" t="s">
        <v>47</v>
      </c>
      <c r="C73" s="3"/>
      <c r="D73" s="4"/>
    </row>
    <row r="74">
      <c r="B74" s="5" t="s">
        <v>2</v>
      </c>
      <c r="C74" s="5" t="s">
        <v>3</v>
      </c>
      <c r="D74" s="5" t="s">
        <v>4</v>
      </c>
    </row>
    <row r="75">
      <c r="B75" s="6" t="s">
        <v>5</v>
      </c>
      <c r="C75" s="6">
        <v>2451.0</v>
      </c>
      <c r="D75" s="7">
        <f t="shared" ref="D75:D88" si="4">(C75/7154993)</f>
        <v>0.0003425579871</v>
      </c>
    </row>
    <row r="76">
      <c r="B76" s="8" t="s">
        <v>6</v>
      </c>
      <c r="C76" s="8">
        <v>1073609.0</v>
      </c>
      <c r="D76" s="7">
        <f t="shared" si="4"/>
        <v>0.1500503215</v>
      </c>
    </row>
    <row r="77">
      <c r="B77" s="8" t="s">
        <v>10</v>
      </c>
      <c r="C77" s="8">
        <v>239974.0</v>
      </c>
      <c r="D77" s="7">
        <f t="shared" si="4"/>
        <v>0.03353937593</v>
      </c>
    </row>
    <row r="78">
      <c r="B78" s="8" t="s">
        <v>48</v>
      </c>
      <c r="C78" s="8">
        <v>1267.0</v>
      </c>
      <c r="D78" s="7">
        <f t="shared" si="4"/>
        <v>0.000177079139</v>
      </c>
    </row>
    <row r="79">
      <c r="B79" s="8" t="s">
        <v>49</v>
      </c>
      <c r="C79" s="8">
        <v>3733.0</v>
      </c>
      <c r="D79" s="7">
        <f t="shared" si="4"/>
        <v>0.0005217335642</v>
      </c>
    </row>
    <row r="80">
      <c r="B80" s="8" t="s">
        <v>50</v>
      </c>
      <c r="C80" s="8">
        <v>401.0</v>
      </c>
      <c r="D80" s="7">
        <f t="shared" si="4"/>
        <v>0.0000560447788</v>
      </c>
    </row>
    <row r="81">
      <c r="B81" s="8" t="s">
        <v>12</v>
      </c>
      <c r="C81" s="8">
        <v>11904.0</v>
      </c>
      <c r="D81" s="7">
        <f t="shared" si="4"/>
        <v>0.001663733284</v>
      </c>
    </row>
    <row r="82">
      <c r="B82" s="8" t="s">
        <v>51</v>
      </c>
      <c r="C82" s="8">
        <v>3272.0</v>
      </c>
      <c r="D82" s="7">
        <f t="shared" si="4"/>
        <v>0.000457303033</v>
      </c>
    </row>
    <row r="83">
      <c r="B83" s="8" t="s">
        <v>14</v>
      </c>
      <c r="C83" s="8">
        <v>76208.0</v>
      </c>
      <c r="D83" s="7">
        <f t="shared" si="4"/>
        <v>0.0106510237</v>
      </c>
    </row>
    <row r="84">
      <c r="B84" s="8" t="s">
        <v>8</v>
      </c>
      <c r="C84" s="8">
        <v>3079136.0</v>
      </c>
      <c r="D84" s="7">
        <f t="shared" si="4"/>
        <v>0.4303478704</v>
      </c>
    </row>
    <row r="85">
      <c r="B85" s="8" t="s">
        <v>9</v>
      </c>
      <c r="C85" s="8">
        <v>2617991.0</v>
      </c>
      <c r="D85" s="7">
        <f t="shared" si="4"/>
        <v>0.3658970736</v>
      </c>
    </row>
    <row r="86">
      <c r="B86" s="8" t="s">
        <v>52</v>
      </c>
      <c r="C86" s="8">
        <v>36487.0</v>
      </c>
      <c r="D86" s="7">
        <f t="shared" si="4"/>
        <v>0.005099515821</v>
      </c>
    </row>
    <row r="87">
      <c r="B87" s="8" t="s">
        <v>53</v>
      </c>
      <c r="C87" s="8">
        <v>8560.0</v>
      </c>
      <c r="D87" s="7">
        <f t="shared" si="4"/>
        <v>0.001196367348</v>
      </c>
    </row>
    <row r="88">
      <c r="B88" s="5" t="s">
        <v>18</v>
      </c>
      <c r="C88" s="5">
        <v>7154993.0</v>
      </c>
      <c r="D88" s="7">
        <f t="shared" si="4"/>
        <v>1</v>
      </c>
    </row>
    <row r="93">
      <c r="B93" s="2" t="s">
        <v>54</v>
      </c>
      <c r="C93" s="3"/>
      <c r="D93" s="4"/>
    </row>
    <row r="94">
      <c r="B94" s="5" t="s">
        <v>20</v>
      </c>
      <c r="C94" s="5" t="s">
        <v>3</v>
      </c>
      <c r="D94" s="5" t="s">
        <v>4</v>
      </c>
    </row>
    <row r="95">
      <c r="B95" s="8" t="s">
        <v>22</v>
      </c>
      <c r="C95" s="8">
        <v>2451.0</v>
      </c>
      <c r="D95" s="9">
        <f t="shared" ref="D95:D107" si="5">C95/7148641</f>
        <v>0.0003428623706</v>
      </c>
    </row>
    <row r="96">
      <c r="B96" s="8" t="s">
        <v>23</v>
      </c>
      <c r="C96" s="8">
        <v>6750290.0</v>
      </c>
      <c r="D96" s="9">
        <f t="shared" si="5"/>
        <v>0.944275982</v>
      </c>
    </row>
    <row r="97">
      <c r="B97" s="8" t="s">
        <v>55</v>
      </c>
      <c r="C97" s="8">
        <v>69441.0</v>
      </c>
      <c r="D97" s="9">
        <f t="shared" si="5"/>
        <v>0.009713874287</v>
      </c>
    </row>
    <row r="98">
      <c r="B98" s="8" t="s">
        <v>56</v>
      </c>
      <c r="C98" s="8">
        <v>1267.0</v>
      </c>
      <c r="D98" s="9">
        <f t="shared" si="5"/>
        <v>0.0001772364845</v>
      </c>
    </row>
    <row r="99">
      <c r="B99" s="8" t="s">
        <v>27</v>
      </c>
      <c r="C99" s="8">
        <v>2766.0</v>
      </c>
      <c r="D99" s="9">
        <f t="shared" si="5"/>
        <v>0.00038692669</v>
      </c>
    </row>
    <row r="100">
      <c r="B100" s="8" t="s">
        <v>26</v>
      </c>
      <c r="C100" s="8">
        <v>91.0</v>
      </c>
      <c r="D100" s="9">
        <f t="shared" si="5"/>
        <v>0.00001272969226</v>
      </c>
    </row>
    <row r="101">
      <c r="B101" s="8" t="s">
        <v>57</v>
      </c>
      <c r="C101" s="8">
        <v>256.0</v>
      </c>
      <c r="D101" s="9">
        <f t="shared" si="5"/>
        <v>0.0000358110024</v>
      </c>
    </row>
    <row r="102">
      <c r="B102" s="8" t="s">
        <v>29</v>
      </c>
      <c r="C102" s="8">
        <v>75533.0</v>
      </c>
      <c r="D102" s="9">
        <f t="shared" si="5"/>
        <v>0.01056606424</v>
      </c>
    </row>
    <row r="103">
      <c r="B103" s="8" t="s">
        <v>31</v>
      </c>
      <c r="C103" s="8">
        <v>43792.0</v>
      </c>
      <c r="D103" s="9">
        <f t="shared" si="5"/>
        <v>0.006125919598</v>
      </c>
    </row>
    <row r="104">
      <c r="B104" s="8" t="s">
        <v>24</v>
      </c>
      <c r="C104" s="8">
        <v>21809.0</v>
      </c>
      <c r="D104" s="9">
        <f t="shared" si="5"/>
        <v>0.003050789654</v>
      </c>
    </row>
    <row r="105">
      <c r="B105" s="8" t="s">
        <v>32</v>
      </c>
      <c r="C105" s="8">
        <v>58348.0</v>
      </c>
      <c r="D105" s="9">
        <f t="shared" si="5"/>
        <v>0.008162110812</v>
      </c>
    </row>
    <row r="106">
      <c r="B106" s="8" t="s">
        <v>28</v>
      </c>
      <c r="C106" s="15">
        <v>3272.0</v>
      </c>
      <c r="D106" s="9">
        <f t="shared" si="5"/>
        <v>0.0004577093744</v>
      </c>
    </row>
    <row r="107">
      <c r="B107" s="5" t="s">
        <v>18</v>
      </c>
      <c r="C107" s="5">
        <v>7148641.0</v>
      </c>
      <c r="D107" s="9">
        <f t="shared" si="5"/>
        <v>1</v>
      </c>
    </row>
    <row r="112">
      <c r="B112" s="16"/>
      <c r="C112" s="16"/>
      <c r="D112" s="16"/>
    </row>
    <row r="113">
      <c r="B113" s="15"/>
      <c r="C113" s="15"/>
      <c r="D113" s="17"/>
    </row>
    <row r="114">
      <c r="B114" s="15"/>
      <c r="C114" s="15"/>
      <c r="D114" s="17"/>
    </row>
    <row r="115">
      <c r="B115" s="15"/>
      <c r="C115" s="15"/>
      <c r="D115" s="17"/>
    </row>
    <row r="116">
      <c r="B116" s="15"/>
      <c r="C116" s="15"/>
      <c r="D116" s="17"/>
    </row>
    <row r="117">
      <c r="A117" s="1" t="s">
        <v>58</v>
      </c>
    </row>
    <row r="121">
      <c r="B121" s="2" t="s">
        <v>59</v>
      </c>
      <c r="C121" s="3"/>
      <c r="D121" s="4"/>
    </row>
    <row r="122">
      <c r="B122" s="5" t="s">
        <v>2</v>
      </c>
      <c r="C122" s="5" t="s">
        <v>3</v>
      </c>
      <c r="D122" s="5" t="s">
        <v>4</v>
      </c>
    </row>
    <row r="123">
      <c r="B123" s="6" t="s">
        <v>5</v>
      </c>
      <c r="C123" s="6">
        <v>1279.0</v>
      </c>
      <c r="D123" s="7">
        <f t="shared" ref="D123:D135" si="6">C123/2140355</f>
        <v>0.0005975644227</v>
      </c>
    </row>
    <row r="124">
      <c r="B124" s="8" t="s">
        <v>6</v>
      </c>
      <c r="C124" s="8">
        <v>333049.0</v>
      </c>
      <c r="D124" s="7">
        <f t="shared" si="6"/>
        <v>0.1556045609</v>
      </c>
    </row>
    <row r="125">
      <c r="B125" s="8" t="s">
        <v>10</v>
      </c>
      <c r="C125" s="8">
        <v>124213.0</v>
      </c>
      <c r="D125" s="7">
        <f t="shared" si="6"/>
        <v>0.05803383084</v>
      </c>
    </row>
    <row r="126">
      <c r="B126" s="8" t="s">
        <v>49</v>
      </c>
      <c r="C126" s="8">
        <v>1470.0</v>
      </c>
      <c r="D126" s="7">
        <f t="shared" si="6"/>
        <v>0.0006868019558</v>
      </c>
    </row>
    <row r="127">
      <c r="B127" s="8" t="s">
        <v>50</v>
      </c>
      <c r="C127" s="8">
        <v>286.0</v>
      </c>
      <c r="D127" s="7">
        <f t="shared" si="6"/>
        <v>0.0001336226934</v>
      </c>
    </row>
    <row r="128">
      <c r="B128" s="8" t="s">
        <v>12</v>
      </c>
      <c r="C128" s="8">
        <v>4625.0</v>
      </c>
      <c r="D128" s="7">
        <f t="shared" si="6"/>
        <v>0.002160856493</v>
      </c>
    </row>
    <row r="129">
      <c r="B129" s="8" t="s">
        <v>51</v>
      </c>
      <c r="C129" s="8">
        <v>3994.0</v>
      </c>
      <c r="D129" s="7">
        <f t="shared" si="6"/>
        <v>0.001866045586</v>
      </c>
    </row>
    <row r="130">
      <c r="B130" s="8" t="s">
        <v>14</v>
      </c>
      <c r="C130" s="8">
        <v>50490.0</v>
      </c>
      <c r="D130" s="7">
        <f t="shared" si="6"/>
        <v>0.02358954473</v>
      </c>
    </row>
    <row r="131">
      <c r="B131" s="8" t="s">
        <v>8</v>
      </c>
      <c r="C131" s="8">
        <v>912231.0</v>
      </c>
      <c r="D131" s="7">
        <f t="shared" si="6"/>
        <v>0.4262054659</v>
      </c>
    </row>
    <row r="132">
      <c r="B132" s="8" t="s">
        <v>9</v>
      </c>
      <c r="C132" s="8">
        <v>569822.0</v>
      </c>
      <c r="D132" s="7">
        <f t="shared" si="6"/>
        <v>0.2662277987</v>
      </c>
    </row>
    <row r="133">
      <c r="B133" s="8" t="s">
        <v>52</v>
      </c>
      <c r="C133" s="8">
        <v>130707.0</v>
      </c>
      <c r="D133" s="7">
        <f t="shared" si="6"/>
        <v>0.06106790696</v>
      </c>
    </row>
    <row r="134">
      <c r="B134" s="8" t="s">
        <v>53</v>
      </c>
      <c r="C134" s="8">
        <v>8189.0</v>
      </c>
      <c r="D134" s="7">
        <f t="shared" si="6"/>
        <v>0.003826000827</v>
      </c>
    </row>
    <row r="135">
      <c r="B135" s="5" t="s">
        <v>18</v>
      </c>
      <c r="C135" s="5">
        <f>SUM(C123:C134)</f>
        <v>2140355</v>
      </c>
      <c r="D135" s="7">
        <f t="shared" si="6"/>
        <v>1</v>
      </c>
    </row>
    <row r="141">
      <c r="B141" s="2" t="s">
        <v>60</v>
      </c>
      <c r="C141" s="3"/>
      <c r="D141" s="4"/>
    </row>
    <row r="142">
      <c r="B142" s="5" t="s">
        <v>20</v>
      </c>
      <c r="C142" s="5" t="s">
        <v>3</v>
      </c>
      <c r="D142" s="5" t="s">
        <v>4</v>
      </c>
    </row>
    <row r="143">
      <c r="B143" s="8" t="s">
        <v>22</v>
      </c>
      <c r="C143" s="8">
        <v>1279.0</v>
      </c>
      <c r="D143" s="9">
        <f t="shared" ref="D143:D145" si="7">C143/2001519</f>
        <v>0.0006390146684</v>
      </c>
    </row>
    <row r="144">
      <c r="B144" s="8" t="s">
        <v>23</v>
      </c>
      <c r="C144" s="8">
        <v>1747345.0</v>
      </c>
      <c r="D144" s="9">
        <f t="shared" si="7"/>
        <v>0.8730094493</v>
      </c>
    </row>
    <row r="145">
      <c r="B145" s="8" t="s">
        <v>27</v>
      </c>
      <c r="C145" s="8">
        <v>3354.0</v>
      </c>
      <c r="D145" s="9">
        <f t="shared" si="7"/>
        <v>0.001675727285</v>
      </c>
    </row>
    <row r="146">
      <c r="B146" s="8"/>
      <c r="C146" s="8"/>
      <c r="D146" s="9"/>
    </row>
    <row r="147">
      <c r="B147" s="8" t="s">
        <v>26</v>
      </c>
      <c r="C147" s="8">
        <v>74.0</v>
      </c>
      <c r="D147" s="9">
        <f t="shared" ref="D147:D155" si="8">C147/2001519</f>
        <v>0.00003697191983</v>
      </c>
    </row>
    <row r="148">
      <c r="B148" s="8" t="s">
        <v>57</v>
      </c>
      <c r="C148" s="8">
        <v>260.0</v>
      </c>
      <c r="D148" s="9">
        <f t="shared" si="8"/>
        <v>0.0001299013399</v>
      </c>
    </row>
    <row r="149">
      <c r="B149" s="8" t="s">
        <v>29</v>
      </c>
      <c r="C149" s="8">
        <v>130707.0</v>
      </c>
      <c r="D149" s="9">
        <f t="shared" si="8"/>
        <v>0.06530390169</v>
      </c>
    </row>
    <row r="150">
      <c r="B150" s="8" t="s">
        <v>31</v>
      </c>
      <c r="C150" s="8">
        <v>47323.0</v>
      </c>
      <c r="D150" s="9">
        <f t="shared" si="8"/>
        <v>0.02364354273</v>
      </c>
    </row>
    <row r="151">
      <c r="B151" s="8" t="s">
        <v>24</v>
      </c>
      <c r="C151" s="8">
        <v>6416.0</v>
      </c>
      <c r="D151" s="9">
        <f t="shared" si="8"/>
        <v>0.003205565373</v>
      </c>
    </row>
    <row r="152">
      <c r="B152" s="8" t="s">
        <v>32</v>
      </c>
      <c r="C152" s="8">
        <v>12722.0</v>
      </c>
      <c r="D152" s="9">
        <f t="shared" si="8"/>
        <v>0.006356172487</v>
      </c>
    </row>
    <row r="153">
      <c r="B153" s="8" t="s">
        <v>28</v>
      </c>
      <c r="C153" s="15">
        <v>3994.0</v>
      </c>
      <c r="D153" s="9">
        <f t="shared" si="8"/>
        <v>0.00199548443</v>
      </c>
    </row>
    <row r="154">
      <c r="B154" s="8" t="s">
        <v>35</v>
      </c>
      <c r="C154" s="8">
        <v>48045.0</v>
      </c>
      <c r="D154" s="9">
        <f t="shared" si="8"/>
        <v>0.02400426876</v>
      </c>
    </row>
    <row r="155">
      <c r="B155" s="5" t="s">
        <v>18</v>
      </c>
      <c r="C155" s="5">
        <f>SUM(C143:C154)</f>
        <v>2001519</v>
      </c>
      <c r="D155" s="9">
        <f t="shared" si="8"/>
        <v>1</v>
      </c>
    </row>
    <row r="161">
      <c r="B161" s="18" t="s">
        <v>61</v>
      </c>
      <c r="C161" s="19"/>
      <c r="D161" s="20"/>
    </row>
    <row r="162">
      <c r="B162" s="21"/>
      <c r="C162" s="22"/>
      <c r="D162" s="23"/>
      <c r="E162" s="16"/>
    </row>
    <row r="163">
      <c r="B163" s="5" t="s">
        <v>2</v>
      </c>
      <c r="C163" s="5" t="s">
        <v>62</v>
      </c>
      <c r="D163" s="5" t="s">
        <v>63</v>
      </c>
    </row>
    <row r="164">
      <c r="B164" s="8" t="s">
        <v>6</v>
      </c>
      <c r="C164" s="8">
        <v>1073609.0</v>
      </c>
      <c r="D164" s="8">
        <v>333049.0</v>
      </c>
    </row>
    <row r="165">
      <c r="B165" s="8" t="s">
        <v>8</v>
      </c>
      <c r="C165" s="8">
        <v>3079136.0</v>
      </c>
      <c r="D165" s="8">
        <v>912231.0</v>
      </c>
    </row>
    <row r="166">
      <c r="B166" s="8" t="s">
        <v>9</v>
      </c>
      <c r="C166" s="8">
        <v>2617991.0</v>
      </c>
      <c r="D166" s="8">
        <v>569822.0</v>
      </c>
    </row>
    <row r="189">
      <c r="B189" s="14" t="s">
        <v>40</v>
      </c>
    </row>
    <row r="190">
      <c r="B190" s="10" t="s">
        <v>64</v>
      </c>
    </row>
  </sheetData>
  <mergeCells count="33">
    <mergeCell ref="A69:E69"/>
    <mergeCell ref="B73:D73"/>
    <mergeCell ref="D113:E113"/>
    <mergeCell ref="B93:D93"/>
    <mergeCell ref="D112:E112"/>
    <mergeCell ref="D50:E50"/>
    <mergeCell ref="D51:E51"/>
    <mergeCell ref="D47:E47"/>
    <mergeCell ref="D48:E48"/>
    <mergeCell ref="D53:E53"/>
    <mergeCell ref="D52:E52"/>
    <mergeCell ref="D43:E43"/>
    <mergeCell ref="D42:E42"/>
    <mergeCell ref="B40:E40"/>
    <mergeCell ref="D49:E49"/>
    <mergeCell ref="D44:E44"/>
    <mergeCell ref="A117:E117"/>
    <mergeCell ref="B121:D121"/>
    <mergeCell ref="B141:D141"/>
    <mergeCell ref="B161:D162"/>
    <mergeCell ref="D116:E116"/>
    <mergeCell ref="B3:D3"/>
    <mergeCell ref="A1:E1"/>
    <mergeCell ref="D54:E54"/>
    <mergeCell ref="D55:E55"/>
    <mergeCell ref="D56:E56"/>
    <mergeCell ref="D57:E57"/>
    <mergeCell ref="D114:E114"/>
    <mergeCell ref="D115:E115"/>
    <mergeCell ref="B41:C41"/>
    <mergeCell ref="B23:D23"/>
    <mergeCell ref="D45:E45"/>
    <mergeCell ref="D46:E46"/>
  </mergeCells>
  <drawing r:id="rId1"/>
</worksheet>
</file>