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Owner\Documents\real estate\website\"/>
    </mc:Choice>
  </mc:AlternateContent>
  <xr:revisionPtr revIDLastSave="0" documentId="8_{442AE297-4EC6-46CE-B38A-65C0D7FD9E69}" xr6:coauthVersionLast="41" xr6:coauthVersionMax="41" xr10:uidLastSave="{00000000-0000-0000-0000-000000000000}"/>
  <bookViews>
    <workbookView xWindow="-90" yWindow="-90" windowWidth="19380" windowHeight="10380" activeTab="3" xr2:uid="{00000000-000D-0000-FFFF-FFFF00000000}"/>
  </bookViews>
  <sheets>
    <sheet name="Inputs" sheetId="1" r:id="rId1"/>
    <sheet name="Key Variables" sheetId="4" r:id="rId2"/>
    <sheet name="Output" sheetId="2" r:id="rId3"/>
    <sheet name="Summar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17" i="2"/>
  <c r="A18" i="2"/>
  <c r="A19" i="2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22" i="2"/>
  <c r="I22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29" i="2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0" i="2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1" i="2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H24" i="2"/>
  <c r="H20" i="2"/>
  <c r="B7" i="4"/>
  <c r="O13" i="2" s="1"/>
  <c r="B6" i="4"/>
  <c r="N13" i="2" s="1"/>
  <c r="B5" i="4"/>
  <c r="M13" i="2" s="1"/>
  <c r="B4" i="4"/>
  <c r="L13" i="2" s="1"/>
  <c r="B3" i="4"/>
  <c r="K10" i="2" s="1"/>
  <c r="J13" i="2"/>
  <c r="J12" i="2"/>
  <c r="J11" i="2"/>
  <c r="J10" i="2"/>
  <c r="J9" i="2"/>
  <c r="J8" i="2"/>
  <c r="J7" i="2"/>
  <c r="J6" i="2"/>
  <c r="J5" i="2"/>
  <c r="J4" i="2"/>
  <c r="J3" i="2"/>
  <c r="I13" i="2"/>
  <c r="I12" i="2"/>
  <c r="I11" i="2"/>
  <c r="I10" i="2"/>
  <c r="I9" i="2"/>
  <c r="I8" i="2"/>
  <c r="I7" i="2"/>
  <c r="I6" i="2"/>
  <c r="I5" i="2"/>
  <c r="I4" i="2"/>
  <c r="I3" i="2"/>
  <c r="I2" i="2"/>
  <c r="H2" i="2"/>
  <c r="H2" i="3" s="1"/>
  <c r="H13" i="2"/>
  <c r="H12" i="2"/>
  <c r="H11" i="2"/>
  <c r="H10" i="2"/>
  <c r="H9" i="2"/>
  <c r="H8" i="2"/>
  <c r="H7" i="2"/>
  <c r="H6" i="2"/>
  <c r="H5" i="2"/>
  <c r="H4" i="2"/>
  <c r="H3" i="2"/>
  <c r="D2" i="2"/>
  <c r="E2" i="2" s="1"/>
  <c r="B2" i="4"/>
  <c r="B1" i="4"/>
  <c r="H21" i="2"/>
  <c r="I18" i="2"/>
  <c r="A2" i="2"/>
  <c r="A14" i="2" s="1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K3" i="2" l="1"/>
  <c r="K7" i="2"/>
  <c r="K11" i="2"/>
  <c r="M3" i="2"/>
  <c r="M4" i="2"/>
  <c r="M5" i="2"/>
  <c r="M6" i="2"/>
  <c r="M7" i="2"/>
  <c r="M8" i="2"/>
  <c r="M9" i="2"/>
  <c r="M10" i="2"/>
  <c r="M11" i="2"/>
  <c r="M12" i="2"/>
  <c r="K4" i="2"/>
  <c r="K8" i="2"/>
  <c r="K12" i="2"/>
  <c r="N3" i="2"/>
  <c r="N4" i="2"/>
  <c r="N5" i="2"/>
  <c r="N6" i="2"/>
  <c r="N7" i="2"/>
  <c r="N8" i="2"/>
  <c r="N9" i="2"/>
  <c r="N10" i="2"/>
  <c r="N11" i="2"/>
  <c r="N12" i="2"/>
  <c r="H15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K5" i="2"/>
  <c r="K9" i="2"/>
  <c r="K13" i="2"/>
  <c r="O3" i="2"/>
  <c r="O4" i="2"/>
  <c r="O5" i="2"/>
  <c r="O6" i="2"/>
  <c r="O7" i="2"/>
  <c r="O8" i="2"/>
  <c r="O9" i="2"/>
  <c r="O10" i="2"/>
  <c r="O11" i="2"/>
  <c r="O12" i="2"/>
  <c r="K6" i="2"/>
  <c r="L3" i="2"/>
  <c r="L4" i="2"/>
  <c r="L5" i="2"/>
  <c r="L6" i="2"/>
  <c r="L7" i="2"/>
  <c r="L8" i="2"/>
  <c r="L9" i="2"/>
  <c r="L10" i="2"/>
  <c r="L11" i="2"/>
  <c r="L12" i="2"/>
  <c r="B243" i="2"/>
  <c r="I21" i="2"/>
  <c r="A34" i="2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H22" i="2"/>
  <c r="H19" i="2"/>
  <c r="I25" i="2"/>
  <c r="K33" i="2"/>
  <c r="L23" i="2"/>
  <c r="O23" i="2"/>
  <c r="N23" i="2"/>
  <c r="M23" i="2"/>
  <c r="K23" i="2"/>
  <c r="J23" i="2"/>
  <c r="O16" i="2"/>
  <c r="L16" i="2"/>
  <c r="N16" i="2"/>
  <c r="K16" i="2"/>
  <c r="J16" i="2"/>
  <c r="M16" i="2"/>
  <c r="I16" i="2"/>
  <c r="I15" i="2"/>
  <c r="L17" i="2"/>
  <c r="O17" i="2"/>
  <c r="N17" i="2"/>
  <c r="M17" i="2"/>
  <c r="J17" i="2"/>
  <c r="K17" i="2"/>
  <c r="L25" i="2"/>
  <c r="O25" i="2"/>
  <c r="N25" i="2"/>
  <c r="K25" i="2"/>
  <c r="M25" i="2"/>
  <c r="J25" i="2"/>
  <c r="I17" i="2"/>
  <c r="O18" i="2"/>
  <c r="L18" i="2"/>
  <c r="M18" i="2"/>
  <c r="J18" i="2"/>
  <c r="K18" i="2"/>
  <c r="N18" i="2"/>
  <c r="L19" i="2"/>
  <c r="K19" i="2"/>
  <c r="O19" i="2"/>
  <c r="N19" i="2"/>
  <c r="M19" i="2"/>
  <c r="J19" i="2"/>
  <c r="O20" i="2"/>
  <c r="L20" i="2"/>
  <c r="N20" i="2"/>
  <c r="M20" i="2"/>
  <c r="K20" i="2"/>
  <c r="I20" i="2"/>
  <c r="L33" i="2"/>
  <c r="O33" i="2"/>
  <c r="N33" i="2"/>
  <c r="M33" i="2"/>
  <c r="J33" i="2"/>
  <c r="H23" i="2"/>
  <c r="I19" i="2"/>
  <c r="H17" i="2"/>
  <c r="H25" i="2"/>
  <c r="H33" i="2"/>
  <c r="I33" i="2"/>
  <c r="J20" i="2"/>
  <c r="H16" i="2"/>
  <c r="O2" i="2"/>
  <c r="L2" i="2"/>
  <c r="K2" i="2"/>
  <c r="M2" i="2"/>
  <c r="J2" i="2"/>
  <c r="N2" i="2"/>
  <c r="L21" i="2"/>
  <c r="M21" i="2"/>
  <c r="N21" i="2"/>
  <c r="K21" i="2"/>
  <c r="O21" i="2"/>
  <c r="J21" i="2"/>
  <c r="O22" i="2"/>
  <c r="L22" i="2"/>
  <c r="N22" i="2"/>
  <c r="M22" i="2"/>
  <c r="K22" i="2"/>
  <c r="J22" i="2"/>
  <c r="H18" i="2"/>
  <c r="I23" i="2"/>
  <c r="L15" i="2"/>
  <c r="K15" i="2"/>
  <c r="O15" i="2"/>
  <c r="M15" i="2"/>
  <c r="J15" i="2"/>
  <c r="N15" i="2"/>
  <c r="O24" i="2"/>
  <c r="L24" i="2"/>
  <c r="M24" i="2"/>
  <c r="K24" i="2"/>
  <c r="J24" i="2"/>
  <c r="N24" i="2"/>
  <c r="I24" i="2"/>
  <c r="F2" i="2" l="1"/>
  <c r="G2" i="2" s="1"/>
  <c r="D3" i="2" s="1"/>
  <c r="E3" i="2" s="1"/>
  <c r="B244" i="2"/>
  <c r="L27" i="2"/>
  <c r="N27" i="2"/>
  <c r="K27" i="2"/>
  <c r="M27" i="2"/>
  <c r="O27" i="2"/>
  <c r="J27" i="2"/>
  <c r="H27" i="2"/>
  <c r="I27" i="2"/>
  <c r="L35" i="2"/>
  <c r="K35" i="2"/>
  <c r="O35" i="2"/>
  <c r="N35" i="2"/>
  <c r="M35" i="2"/>
  <c r="J35" i="2"/>
  <c r="I35" i="2"/>
  <c r="H35" i="2"/>
  <c r="F3" i="2"/>
  <c r="G3" i="2" s="1"/>
  <c r="D4" i="2" s="1"/>
  <c r="E4" i="2" s="1"/>
  <c r="F4" i="2" s="1"/>
  <c r="G4" i="2" s="1"/>
  <c r="D5" i="2" s="1"/>
  <c r="O36" i="2"/>
  <c r="L36" i="2"/>
  <c r="N36" i="2"/>
  <c r="M36" i="2"/>
  <c r="K36" i="2"/>
  <c r="J36" i="2"/>
  <c r="I36" i="2"/>
  <c r="H36" i="2"/>
  <c r="O34" i="2"/>
  <c r="L34" i="2"/>
  <c r="M34" i="2"/>
  <c r="N34" i="2"/>
  <c r="J34" i="2"/>
  <c r="K34" i="2"/>
  <c r="I34" i="2"/>
  <c r="H34" i="2"/>
  <c r="O30" i="2"/>
  <c r="L30" i="2"/>
  <c r="N30" i="2"/>
  <c r="M30" i="2"/>
  <c r="K30" i="2"/>
  <c r="J30" i="2"/>
  <c r="H30" i="2"/>
  <c r="I30" i="2"/>
  <c r="L37" i="2"/>
  <c r="M37" i="2"/>
  <c r="N37" i="2"/>
  <c r="J37" i="2"/>
  <c r="K37" i="2"/>
  <c r="O37" i="2"/>
  <c r="I37" i="2"/>
  <c r="H37" i="2"/>
  <c r="O28" i="2"/>
  <c r="L28" i="2"/>
  <c r="N28" i="2"/>
  <c r="K28" i="2"/>
  <c r="J28" i="2"/>
  <c r="M28" i="2"/>
  <c r="I28" i="2"/>
  <c r="H28" i="2"/>
  <c r="O14" i="2"/>
  <c r="L14" i="2"/>
  <c r="N14" i="2"/>
  <c r="M14" i="2"/>
  <c r="K14" i="2"/>
  <c r="J14" i="2"/>
  <c r="H14" i="2"/>
  <c r="I14" i="2"/>
  <c r="L31" i="2"/>
  <c r="K31" i="2"/>
  <c r="O31" i="2"/>
  <c r="M31" i="2"/>
  <c r="N31" i="2"/>
  <c r="J31" i="2"/>
  <c r="I31" i="2"/>
  <c r="H31" i="2"/>
  <c r="L45" i="2"/>
  <c r="O45" i="2"/>
  <c r="N45" i="2"/>
  <c r="M45" i="2"/>
  <c r="J45" i="2"/>
  <c r="K45" i="2"/>
  <c r="I45" i="2"/>
  <c r="H45" i="2"/>
  <c r="L29" i="2"/>
  <c r="O29" i="2"/>
  <c r="N29" i="2"/>
  <c r="M29" i="2"/>
  <c r="K29" i="2"/>
  <c r="I29" i="2"/>
  <c r="J29" i="2"/>
  <c r="H29" i="2"/>
  <c r="O32" i="2"/>
  <c r="L32" i="2"/>
  <c r="N32" i="2"/>
  <c r="K32" i="2"/>
  <c r="J32" i="2"/>
  <c r="M32" i="2"/>
  <c r="I32" i="2"/>
  <c r="H32" i="2"/>
  <c r="B245" i="2" l="1"/>
  <c r="L43" i="2"/>
  <c r="N43" i="2"/>
  <c r="K43" i="2"/>
  <c r="M43" i="2"/>
  <c r="O43" i="2"/>
  <c r="J43" i="2"/>
  <c r="H43" i="2"/>
  <c r="I43" i="2"/>
  <c r="O26" i="2"/>
  <c r="L26" i="2"/>
  <c r="N26" i="2"/>
  <c r="M26" i="2"/>
  <c r="K26" i="2"/>
  <c r="J26" i="2"/>
  <c r="H26" i="2"/>
  <c r="I26" i="2"/>
  <c r="L39" i="2"/>
  <c r="O39" i="2"/>
  <c r="N39" i="2"/>
  <c r="M39" i="2"/>
  <c r="K39" i="2"/>
  <c r="J39" i="2"/>
  <c r="I39" i="2"/>
  <c r="H39" i="2"/>
  <c r="O40" i="2"/>
  <c r="L40" i="2"/>
  <c r="M40" i="2"/>
  <c r="K40" i="2"/>
  <c r="J40" i="2"/>
  <c r="N40" i="2"/>
  <c r="I40" i="2"/>
  <c r="H40" i="2"/>
  <c r="N49" i="2"/>
  <c r="L49" i="2"/>
  <c r="O49" i="2"/>
  <c r="M49" i="2"/>
  <c r="K49" i="2"/>
  <c r="J49" i="2"/>
  <c r="H49" i="2"/>
  <c r="I49" i="2"/>
  <c r="O44" i="2"/>
  <c r="L44" i="2"/>
  <c r="N44" i="2"/>
  <c r="K44" i="2"/>
  <c r="J44" i="2"/>
  <c r="M44" i="2"/>
  <c r="I44" i="2"/>
  <c r="H44" i="2"/>
  <c r="L41" i="2"/>
  <c r="O41" i="2"/>
  <c r="N41" i="2"/>
  <c r="K41" i="2"/>
  <c r="J41" i="2"/>
  <c r="M41" i="2"/>
  <c r="H41" i="2"/>
  <c r="I41" i="2"/>
  <c r="O48" i="2"/>
  <c r="L48" i="2"/>
  <c r="K48" i="2"/>
  <c r="J48" i="2"/>
  <c r="N48" i="2"/>
  <c r="M48" i="2"/>
  <c r="I48" i="2"/>
  <c r="H48" i="2"/>
  <c r="O42" i="2"/>
  <c r="L42" i="2"/>
  <c r="N42" i="2"/>
  <c r="M42" i="2"/>
  <c r="K42" i="2"/>
  <c r="J42" i="2"/>
  <c r="H42" i="2"/>
  <c r="I42" i="2"/>
  <c r="O46" i="2"/>
  <c r="L46" i="2"/>
  <c r="N46" i="2"/>
  <c r="M46" i="2"/>
  <c r="K46" i="2"/>
  <c r="J46" i="2"/>
  <c r="I46" i="2"/>
  <c r="H46" i="2"/>
  <c r="N57" i="2"/>
  <c r="M57" i="2"/>
  <c r="L57" i="2"/>
  <c r="O57" i="2"/>
  <c r="K57" i="2"/>
  <c r="I57" i="2"/>
  <c r="H57" i="2"/>
  <c r="J57" i="2"/>
  <c r="N47" i="2"/>
  <c r="L47" i="2"/>
  <c r="K47" i="2"/>
  <c r="M47" i="2"/>
  <c r="O47" i="2"/>
  <c r="J47" i="2"/>
  <c r="H47" i="2"/>
  <c r="I47" i="2"/>
  <c r="E5" i="2"/>
  <c r="F5" i="2" s="1"/>
  <c r="G5" i="2" s="1"/>
  <c r="D6" i="2" s="1"/>
  <c r="B246" i="2" l="1"/>
  <c r="N53" i="2"/>
  <c r="M53" i="2"/>
  <c r="L53" i="2"/>
  <c r="J53" i="2"/>
  <c r="O53" i="2"/>
  <c r="I53" i="2"/>
  <c r="K53" i="2"/>
  <c r="H53" i="2"/>
  <c r="O61" i="2"/>
  <c r="N61" i="2"/>
  <c r="M61" i="2"/>
  <c r="L61" i="2"/>
  <c r="K61" i="2"/>
  <c r="J61" i="2"/>
  <c r="I61" i="2"/>
  <c r="H61" i="2"/>
  <c r="O56" i="2"/>
  <c r="N56" i="2"/>
  <c r="M56" i="2"/>
  <c r="L56" i="2"/>
  <c r="K56" i="2"/>
  <c r="J56" i="2"/>
  <c r="I56" i="2"/>
  <c r="H56" i="2"/>
  <c r="N59" i="2"/>
  <c r="O59" i="2"/>
  <c r="M59" i="2"/>
  <c r="L59" i="2"/>
  <c r="K59" i="2"/>
  <c r="J59" i="2"/>
  <c r="I59" i="2"/>
  <c r="H59" i="2"/>
  <c r="O52" i="2"/>
  <c r="N52" i="2"/>
  <c r="M52" i="2"/>
  <c r="L52" i="2"/>
  <c r="K52" i="2"/>
  <c r="J52" i="2"/>
  <c r="I52" i="2"/>
  <c r="H52" i="2"/>
  <c r="O60" i="2"/>
  <c r="N60" i="2"/>
  <c r="M60" i="2"/>
  <c r="K60" i="2"/>
  <c r="L60" i="2"/>
  <c r="J60" i="2"/>
  <c r="I60" i="2"/>
  <c r="H60" i="2"/>
  <c r="O69" i="2"/>
  <c r="N69" i="2"/>
  <c r="M69" i="2"/>
  <c r="L69" i="2"/>
  <c r="K69" i="2"/>
  <c r="J69" i="2"/>
  <c r="H69" i="2"/>
  <c r="I69" i="2"/>
  <c r="N51" i="2"/>
  <c r="L51" i="2"/>
  <c r="M51" i="2"/>
  <c r="K51" i="2"/>
  <c r="O51" i="2"/>
  <c r="J51" i="2"/>
  <c r="H51" i="2"/>
  <c r="I51" i="2"/>
  <c r="O58" i="2"/>
  <c r="K58" i="2"/>
  <c r="N58" i="2"/>
  <c r="M58" i="2"/>
  <c r="L58" i="2"/>
  <c r="J58" i="2"/>
  <c r="I58" i="2"/>
  <c r="H58" i="2"/>
  <c r="O38" i="2"/>
  <c r="L38" i="2"/>
  <c r="N38" i="2"/>
  <c r="M38" i="2"/>
  <c r="K38" i="2"/>
  <c r="J38" i="2"/>
  <c r="H38" i="2"/>
  <c r="I38" i="2"/>
  <c r="O54" i="2"/>
  <c r="N54" i="2"/>
  <c r="M54" i="2"/>
  <c r="L54" i="2"/>
  <c r="K54" i="2"/>
  <c r="J54" i="2"/>
  <c r="I54" i="2"/>
  <c r="H54" i="2"/>
  <c r="N55" i="2"/>
  <c r="M55" i="2"/>
  <c r="L55" i="2"/>
  <c r="K55" i="2"/>
  <c r="O55" i="2"/>
  <c r="J55" i="2"/>
  <c r="I55" i="2"/>
  <c r="H55" i="2"/>
  <c r="E6" i="2"/>
  <c r="F6" i="2" s="1"/>
  <c r="G6" i="2" s="1"/>
  <c r="D7" i="2" s="1"/>
  <c r="B247" i="2" l="1"/>
  <c r="O50" i="2"/>
  <c r="N50" i="2"/>
  <c r="L50" i="2"/>
  <c r="M50" i="2"/>
  <c r="K50" i="2"/>
  <c r="J50" i="2"/>
  <c r="I50" i="2"/>
  <c r="H50" i="2"/>
  <c r="O73" i="2"/>
  <c r="N73" i="2"/>
  <c r="M73" i="2"/>
  <c r="L73" i="2"/>
  <c r="K73" i="2"/>
  <c r="J73" i="2"/>
  <c r="H73" i="2"/>
  <c r="I73" i="2"/>
  <c r="M70" i="2"/>
  <c r="O70" i="2"/>
  <c r="N70" i="2"/>
  <c r="L70" i="2"/>
  <c r="K70" i="2"/>
  <c r="J70" i="2"/>
  <c r="H70" i="2"/>
  <c r="I70" i="2"/>
  <c r="O65" i="2"/>
  <c r="N65" i="2"/>
  <c r="M65" i="2"/>
  <c r="L65" i="2"/>
  <c r="K65" i="2"/>
  <c r="J65" i="2"/>
  <c r="I65" i="2"/>
  <c r="H65" i="2"/>
  <c r="O63" i="2"/>
  <c r="N63" i="2"/>
  <c r="M63" i="2"/>
  <c r="L63" i="2"/>
  <c r="J63" i="2"/>
  <c r="K63" i="2"/>
  <c r="I63" i="2"/>
  <c r="H63" i="2"/>
  <c r="O81" i="2"/>
  <c r="N81" i="2"/>
  <c r="M81" i="2"/>
  <c r="L81" i="2"/>
  <c r="K81" i="2"/>
  <c r="J81" i="2"/>
  <c r="H81" i="2"/>
  <c r="I81" i="2"/>
  <c r="M72" i="2"/>
  <c r="O72" i="2"/>
  <c r="N72" i="2"/>
  <c r="L72" i="2"/>
  <c r="J72" i="2"/>
  <c r="K72" i="2"/>
  <c r="I72" i="2"/>
  <c r="H72" i="2"/>
  <c r="M64" i="2"/>
  <c r="O64" i="2"/>
  <c r="N64" i="2"/>
  <c r="L64" i="2"/>
  <c r="J64" i="2"/>
  <c r="K64" i="2"/>
  <c r="I64" i="2"/>
  <c r="H64" i="2"/>
  <c r="O71" i="2"/>
  <c r="N71" i="2"/>
  <c r="M71" i="2"/>
  <c r="L71" i="2"/>
  <c r="J71" i="2"/>
  <c r="K71" i="2"/>
  <c r="H71" i="2"/>
  <c r="I71" i="2"/>
  <c r="O67" i="2"/>
  <c r="N67" i="2"/>
  <c r="M67" i="2"/>
  <c r="L67" i="2"/>
  <c r="J67" i="2"/>
  <c r="K67" i="2"/>
  <c r="I67" i="2"/>
  <c r="H67" i="2"/>
  <c r="M66" i="2"/>
  <c r="O66" i="2"/>
  <c r="N66" i="2"/>
  <c r="L66" i="2"/>
  <c r="K66" i="2"/>
  <c r="J66" i="2"/>
  <c r="I66" i="2"/>
  <c r="H66" i="2"/>
  <c r="M68" i="2"/>
  <c r="O68" i="2"/>
  <c r="N68" i="2"/>
  <c r="L68" i="2"/>
  <c r="J68" i="2"/>
  <c r="K68" i="2"/>
  <c r="I68" i="2"/>
  <c r="H68" i="2"/>
  <c r="E7" i="2"/>
  <c r="F7" i="2" s="1"/>
  <c r="G7" i="2" s="1"/>
  <c r="D8" i="2" s="1"/>
  <c r="B248" i="2" l="1"/>
  <c r="O83" i="2"/>
  <c r="N83" i="2"/>
  <c r="M83" i="2"/>
  <c r="K83" i="2"/>
  <c r="L83" i="2"/>
  <c r="J83" i="2"/>
  <c r="I83" i="2"/>
  <c r="H83" i="2"/>
  <c r="M62" i="2"/>
  <c r="O62" i="2"/>
  <c r="N62" i="2"/>
  <c r="L62" i="2"/>
  <c r="J62" i="2"/>
  <c r="K62" i="2"/>
  <c r="H62" i="2"/>
  <c r="I62" i="2"/>
  <c r="M76" i="2"/>
  <c r="O76" i="2"/>
  <c r="N76" i="2"/>
  <c r="L76" i="2"/>
  <c r="J76" i="2"/>
  <c r="K76" i="2"/>
  <c r="I76" i="2"/>
  <c r="H76" i="2"/>
  <c r="M84" i="2"/>
  <c r="O84" i="2"/>
  <c r="N84" i="2"/>
  <c r="L84" i="2"/>
  <c r="K84" i="2"/>
  <c r="J84" i="2"/>
  <c r="I84" i="2"/>
  <c r="H84" i="2"/>
  <c r="O85" i="2"/>
  <c r="N85" i="2"/>
  <c r="M85" i="2"/>
  <c r="L85" i="2"/>
  <c r="J85" i="2"/>
  <c r="K85" i="2"/>
  <c r="I85" i="2"/>
  <c r="H85" i="2"/>
  <c r="O93" i="2"/>
  <c r="N93" i="2"/>
  <c r="M93" i="2"/>
  <c r="L93" i="2"/>
  <c r="K93" i="2"/>
  <c r="J93" i="2"/>
  <c r="I93" i="2"/>
  <c r="H93" i="2"/>
  <c r="O77" i="2"/>
  <c r="N77" i="2"/>
  <c r="M77" i="2"/>
  <c r="L77" i="2"/>
  <c r="K77" i="2"/>
  <c r="J77" i="2"/>
  <c r="I77" i="2"/>
  <c r="H77" i="2"/>
  <c r="O79" i="2"/>
  <c r="N79" i="2"/>
  <c r="M79" i="2"/>
  <c r="J79" i="2"/>
  <c r="K79" i="2"/>
  <c r="L79" i="2"/>
  <c r="I79" i="2"/>
  <c r="H79" i="2"/>
  <c r="O75" i="2"/>
  <c r="N75" i="2"/>
  <c r="M75" i="2"/>
  <c r="K75" i="2"/>
  <c r="L75" i="2"/>
  <c r="J75" i="2"/>
  <c r="H75" i="2"/>
  <c r="I75" i="2"/>
  <c r="M80" i="2"/>
  <c r="O80" i="2"/>
  <c r="N80" i="2"/>
  <c r="L80" i="2"/>
  <c r="J80" i="2"/>
  <c r="I80" i="2"/>
  <c r="K80" i="2"/>
  <c r="H80" i="2"/>
  <c r="M78" i="2"/>
  <c r="O78" i="2"/>
  <c r="N78" i="2"/>
  <c r="L78" i="2"/>
  <c r="K78" i="2"/>
  <c r="J78" i="2"/>
  <c r="I78" i="2"/>
  <c r="H78" i="2"/>
  <c r="M82" i="2"/>
  <c r="O82" i="2"/>
  <c r="N82" i="2"/>
  <c r="L82" i="2"/>
  <c r="K82" i="2"/>
  <c r="I82" i="2"/>
  <c r="H82" i="2"/>
  <c r="J82" i="2"/>
  <c r="E8" i="2"/>
  <c r="F8" i="2" s="1"/>
  <c r="G8" i="2" s="1"/>
  <c r="D9" i="2" s="1"/>
  <c r="B249" i="2" l="1"/>
  <c r="O91" i="2"/>
  <c r="N91" i="2"/>
  <c r="M91" i="2"/>
  <c r="L91" i="2"/>
  <c r="K91" i="2"/>
  <c r="J91" i="2"/>
  <c r="H91" i="2"/>
  <c r="I91" i="2"/>
  <c r="O89" i="2"/>
  <c r="N89" i="2"/>
  <c r="M89" i="2"/>
  <c r="L89" i="2"/>
  <c r="J89" i="2"/>
  <c r="K89" i="2"/>
  <c r="I89" i="2"/>
  <c r="H89" i="2"/>
  <c r="O97" i="2"/>
  <c r="N97" i="2"/>
  <c r="M97" i="2"/>
  <c r="L97" i="2"/>
  <c r="K97" i="2"/>
  <c r="J97" i="2"/>
  <c r="I97" i="2"/>
  <c r="H97" i="2"/>
  <c r="M94" i="2"/>
  <c r="O94" i="2"/>
  <c r="N94" i="2"/>
  <c r="L94" i="2"/>
  <c r="K94" i="2"/>
  <c r="J94" i="2"/>
  <c r="I94" i="2"/>
  <c r="H94" i="2"/>
  <c r="M96" i="2"/>
  <c r="O96" i="2"/>
  <c r="N96" i="2"/>
  <c r="L96" i="2"/>
  <c r="K96" i="2"/>
  <c r="J96" i="2"/>
  <c r="I96" i="2"/>
  <c r="H96" i="2"/>
  <c r="M92" i="2"/>
  <c r="O92" i="2"/>
  <c r="N92" i="2"/>
  <c r="L92" i="2"/>
  <c r="K92" i="2"/>
  <c r="J92" i="2"/>
  <c r="I92" i="2"/>
  <c r="H92" i="2"/>
  <c r="M74" i="2"/>
  <c r="O74" i="2"/>
  <c r="N74" i="2"/>
  <c r="L74" i="2"/>
  <c r="K74" i="2"/>
  <c r="J74" i="2"/>
  <c r="H74" i="2"/>
  <c r="I74" i="2"/>
  <c r="O87" i="2"/>
  <c r="N87" i="2"/>
  <c r="M87" i="2"/>
  <c r="K87" i="2"/>
  <c r="L87" i="2"/>
  <c r="J87" i="2"/>
  <c r="I87" i="2"/>
  <c r="H87" i="2"/>
  <c r="O105" i="2"/>
  <c r="N105" i="2"/>
  <c r="M105" i="2"/>
  <c r="L105" i="2"/>
  <c r="K105" i="2"/>
  <c r="J105" i="2"/>
  <c r="H105" i="2"/>
  <c r="I105" i="2"/>
  <c r="M90" i="2"/>
  <c r="O90" i="2"/>
  <c r="N90" i="2"/>
  <c r="L90" i="2"/>
  <c r="K90" i="2"/>
  <c r="J90" i="2"/>
  <c r="H90" i="2"/>
  <c r="I90" i="2"/>
  <c r="M88" i="2"/>
  <c r="O88" i="2"/>
  <c r="N88" i="2"/>
  <c r="L88" i="2"/>
  <c r="J88" i="2"/>
  <c r="K88" i="2"/>
  <c r="I88" i="2"/>
  <c r="H88" i="2"/>
  <c r="O95" i="2"/>
  <c r="N95" i="2"/>
  <c r="M95" i="2"/>
  <c r="K95" i="2"/>
  <c r="L95" i="2"/>
  <c r="J95" i="2"/>
  <c r="H95" i="2"/>
  <c r="I95" i="2"/>
  <c r="E9" i="2"/>
  <c r="F9" i="2" s="1"/>
  <c r="G9" i="2" s="1"/>
  <c r="D10" i="2" s="1"/>
  <c r="B250" i="2" l="1"/>
  <c r="M102" i="2"/>
  <c r="O102" i="2"/>
  <c r="N102" i="2"/>
  <c r="L102" i="2"/>
  <c r="K102" i="2"/>
  <c r="J102" i="2"/>
  <c r="H102" i="2"/>
  <c r="I102" i="2"/>
  <c r="O103" i="2"/>
  <c r="N103" i="2"/>
  <c r="M103" i="2"/>
  <c r="K103" i="2"/>
  <c r="L103" i="2"/>
  <c r="J103" i="2"/>
  <c r="I103" i="2"/>
  <c r="H103" i="2"/>
  <c r="O99" i="2"/>
  <c r="N99" i="2"/>
  <c r="M99" i="2"/>
  <c r="L99" i="2"/>
  <c r="K99" i="2"/>
  <c r="J99" i="2"/>
  <c r="H99" i="2"/>
  <c r="I99" i="2"/>
  <c r="M86" i="2"/>
  <c r="O86" i="2"/>
  <c r="N86" i="2"/>
  <c r="L86" i="2"/>
  <c r="K86" i="2"/>
  <c r="J86" i="2"/>
  <c r="I86" i="2"/>
  <c r="H86" i="2"/>
  <c r="O101" i="2"/>
  <c r="N101" i="2"/>
  <c r="M101" i="2"/>
  <c r="L101" i="2"/>
  <c r="K101" i="2"/>
  <c r="J101" i="2"/>
  <c r="I101" i="2"/>
  <c r="H101" i="2"/>
  <c r="M106" i="2"/>
  <c r="O106" i="2"/>
  <c r="N106" i="2"/>
  <c r="L106" i="2"/>
  <c r="K106" i="2"/>
  <c r="J106" i="2"/>
  <c r="H106" i="2"/>
  <c r="I106" i="2"/>
  <c r="O117" i="2"/>
  <c r="N117" i="2"/>
  <c r="M117" i="2"/>
  <c r="L117" i="2"/>
  <c r="K117" i="2"/>
  <c r="J117" i="2"/>
  <c r="I117" i="2"/>
  <c r="H117" i="2"/>
  <c r="M104" i="2"/>
  <c r="O104" i="2"/>
  <c r="N104" i="2"/>
  <c r="L104" i="2"/>
  <c r="J104" i="2"/>
  <c r="K104" i="2"/>
  <c r="I104" i="2"/>
  <c r="H104" i="2"/>
  <c r="M108" i="2"/>
  <c r="O108" i="2"/>
  <c r="N108" i="2"/>
  <c r="L108" i="2"/>
  <c r="K108" i="2"/>
  <c r="J108" i="2"/>
  <c r="I108" i="2"/>
  <c r="H108" i="2"/>
  <c r="O107" i="2"/>
  <c r="N107" i="2"/>
  <c r="M107" i="2"/>
  <c r="K107" i="2"/>
  <c r="L107" i="2"/>
  <c r="J107" i="2"/>
  <c r="I107" i="2"/>
  <c r="H107" i="2"/>
  <c r="M100" i="2"/>
  <c r="O100" i="2"/>
  <c r="N100" i="2"/>
  <c r="L100" i="2"/>
  <c r="K100" i="2"/>
  <c r="J100" i="2"/>
  <c r="I100" i="2"/>
  <c r="H100" i="2"/>
  <c r="O109" i="2"/>
  <c r="N109" i="2"/>
  <c r="M109" i="2"/>
  <c r="L109" i="2"/>
  <c r="K109" i="2"/>
  <c r="J109" i="2"/>
  <c r="I109" i="2"/>
  <c r="H109" i="2"/>
  <c r="E10" i="2"/>
  <c r="F10" i="2" s="1"/>
  <c r="G10" i="2" s="1"/>
  <c r="D11" i="2" s="1"/>
  <c r="B251" i="2" l="1"/>
  <c r="N116" i="2"/>
  <c r="M116" i="2"/>
  <c r="L116" i="2"/>
  <c r="O116" i="2"/>
  <c r="K116" i="2"/>
  <c r="J116" i="2"/>
  <c r="I116" i="2"/>
  <c r="H116" i="2"/>
  <c r="O129" i="2"/>
  <c r="N129" i="2"/>
  <c r="M129" i="2"/>
  <c r="L129" i="2"/>
  <c r="K129" i="2"/>
  <c r="I129" i="2"/>
  <c r="J129" i="2"/>
  <c r="H129" i="2"/>
  <c r="N118" i="2"/>
  <c r="M118" i="2"/>
  <c r="L118" i="2"/>
  <c r="O118" i="2"/>
  <c r="K118" i="2"/>
  <c r="J118" i="2"/>
  <c r="I118" i="2"/>
  <c r="H118" i="2"/>
  <c r="O113" i="2"/>
  <c r="N113" i="2"/>
  <c r="M113" i="2"/>
  <c r="L113" i="2"/>
  <c r="K113" i="2"/>
  <c r="J113" i="2"/>
  <c r="H113" i="2"/>
  <c r="I113" i="2"/>
  <c r="O121" i="2"/>
  <c r="N121" i="2"/>
  <c r="M121" i="2"/>
  <c r="L121" i="2"/>
  <c r="K121" i="2"/>
  <c r="I121" i="2"/>
  <c r="J121" i="2"/>
  <c r="H121" i="2"/>
  <c r="M98" i="2"/>
  <c r="O98" i="2"/>
  <c r="N98" i="2"/>
  <c r="L98" i="2"/>
  <c r="K98" i="2"/>
  <c r="J98" i="2"/>
  <c r="I98" i="2"/>
  <c r="H98" i="2"/>
  <c r="O111" i="2"/>
  <c r="N111" i="2"/>
  <c r="M111" i="2"/>
  <c r="K111" i="2"/>
  <c r="J111" i="2"/>
  <c r="L111" i="2"/>
  <c r="H111" i="2"/>
  <c r="I111" i="2"/>
  <c r="M112" i="2"/>
  <c r="L112" i="2"/>
  <c r="O112" i="2"/>
  <c r="N112" i="2"/>
  <c r="J112" i="2"/>
  <c r="K112" i="2"/>
  <c r="I112" i="2"/>
  <c r="H112" i="2"/>
  <c r="O119" i="2"/>
  <c r="N119" i="2"/>
  <c r="M119" i="2"/>
  <c r="L119" i="2"/>
  <c r="K119" i="2"/>
  <c r="J119" i="2"/>
  <c r="I119" i="2"/>
  <c r="H119" i="2"/>
  <c r="O115" i="2"/>
  <c r="N115" i="2"/>
  <c r="M115" i="2"/>
  <c r="L115" i="2"/>
  <c r="K115" i="2"/>
  <c r="J115" i="2"/>
  <c r="H115" i="2"/>
  <c r="I115" i="2"/>
  <c r="N120" i="2"/>
  <c r="M120" i="2"/>
  <c r="L120" i="2"/>
  <c r="O120" i="2"/>
  <c r="J120" i="2"/>
  <c r="I120" i="2"/>
  <c r="K120" i="2"/>
  <c r="H120" i="2"/>
  <c r="N114" i="2"/>
  <c r="M114" i="2"/>
  <c r="L114" i="2"/>
  <c r="O114" i="2"/>
  <c r="K114" i="2"/>
  <c r="J114" i="2"/>
  <c r="H114" i="2"/>
  <c r="I114" i="2"/>
  <c r="E11" i="2"/>
  <c r="F11" i="2" s="1"/>
  <c r="G11" i="2" s="1"/>
  <c r="D12" i="2" s="1"/>
  <c r="B252" i="2" l="1"/>
  <c r="O131" i="2"/>
  <c r="N131" i="2"/>
  <c r="M131" i="2"/>
  <c r="L131" i="2"/>
  <c r="J131" i="2"/>
  <c r="K131" i="2"/>
  <c r="I131" i="2"/>
  <c r="H131" i="2"/>
  <c r="N128" i="2"/>
  <c r="M128" i="2"/>
  <c r="L128" i="2"/>
  <c r="O128" i="2"/>
  <c r="K128" i="2"/>
  <c r="J128" i="2"/>
  <c r="I128" i="2"/>
  <c r="H128" i="2"/>
  <c r="N124" i="2"/>
  <c r="M124" i="2"/>
  <c r="L124" i="2"/>
  <c r="O124" i="2"/>
  <c r="K124" i="2"/>
  <c r="J124" i="2"/>
  <c r="I124" i="2"/>
  <c r="H124" i="2"/>
  <c r="O123" i="2"/>
  <c r="N123" i="2"/>
  <c r="M123" i="2"/>
  <c r="L123" i="2"/>
  <c r="K123" i="2"/>
  <c r="J123" i="2"/>
  <c r="H123" i="2"/>
  <c r="I123" i="2"/>
  <c r="M110" i="2"/>
  <c r="O110" i="2"/>
  <c r="N110" i="2"/>
  <c r="L110" i="2"/>
  <c r="K110" i="2"/>
  <c r="J110" i="2"/>
  <c r="H110" i="2"/>
  <c r="I110" i="2"/>
  <c r="N126" i="2"/>
  <c r="M126" i="2"/>
  <c r="L126" i="2"/>
  <c r="K126" i="2"/>
  <c r="O126" i="2"/>
  <c r="J126" i="2"/>
  <c r="H126" i="2"/>
  <c r="I126" i="2"/>
  <c r="O125" i="2"/>
  <c r="N125" i="2"/>
  <c r="M125" i="2"/>
  <c r="L125" i="2"/>
  <c r="J125" i="2"/>
  <c r="K125" i="2"/>
  <c r="I125" i="2"/>
  <c r="H125" i="2"/>
  <c r="O133" i="2"/>
  <c r="N133" i="2"/>
  <c r="M133" i="2"/>
  <c r="L133" i="2"/>
  <c r="K133" i="2"/>
  <c r="I133" i="2"/>
  <c r="J133" i="2"/>
  <c r="H133" i="2"/>
  <c r="N132" i="2"/>
  <c r="M132" i="2"/>
  <c r="L132" i="2"/>
  <c r="O132" i="2"/>
  <c r="K132" i="2"/>
  <c r="J132" i="2"/>
  <c r="I132" i="2"/>
  <c r="H132" i="2"/>
  <c r="N130" i="2"/>
  <c r="M130" i="2"/>
  <c r="L130" i="2"/>
  <c r="O130" i="2"/>
  <c r="K130" i="2"/>
  <c r="J130" i="2"/>
  <c r="H130" i="2"/>
  <c r="I130" i="2"/>
  <c r="O127" i="2"/>
  <c r="N127" i="2"/>
  <c r="M127" i="2"/>
  <c r="L127" i="2"/>
  <c r="K127" i="2"/>
  <c r="J127" i="2"/>
  <c r="I127" i="2"/>
  <c r="H127" i="2"/>
  <c r="O141" i="2"/>
  <c r="N141" i="2"/>
  <c r="M141" i="2"/>
  <c r="L141" i="2"/>
  <c r="K141" i="2"/>
  <c r="J141" i="2"/>
  <c r="I141" i="2"/>
  <c r="H141" i="2"/>
  <c r="E12" i="2"/>
  <c r="F12" i="2" s="1"/>
  <c r="G12" i="2" s="1"/>
  <c r="D13" i="2" s="1"/>
  <c r="B253" i="2" l="1"/>
  <c r="N142" i="2"/>
  <c r="M142" i="2"/>
  <c r="L142" i="2"/>
  <c r="O142" i="2"/>
  <c r="J142" i="2"/>
  <c r="K142" i="2"/>
  <c r="I142" i="2"/>
  <c r="H142" i="2"/>
  <c r="O143" i="2"/>
  <c r="N143" i="2"/>
  <c r="M143" i="2"/>
  <c r="L143" i="2"/>
  <c r="K143" i="2"/>
  <c r="J143" i="2"/>
  <c r="I143" i="2"/>
  <c r="H143" i="2"/>
  <c r="O145" i="2"/>
  <c r="N145" i="2"/>
  <c r="M145" i="2"/>
  <c r="L145" i="2"/>
  <c r="K145" i="2"/>
  <c r="J145" i="2"/>
  <c r="I145" i="2"/>
  <c r="H145" i="2"/>
  <c r="N138" i="2"/>
  <c r="M138" i="2"/>
  <c r="L138" i="2"/>
  <c r="O138" i="2"/>
  <c r="K138" i="2"/>
  <c r="I138" i="2"/>
  <c r="J138" i="2"/>
  <c r="H138" i="2"/>
  <c r="N122" i="2"/>
  <c r="M122" i="2"/>
  <c r="L122" i="2"/>
  <c r="O122" i="2"/>
  <c r="K122" i="2"/>
  <c r="J122" i="2"/>
  <c r="I122" i="2"/>
  <c r="H122" i="2"/>
  <c r="O153" i="2"/>
  <c r="N153" i="2"/>
  <c r="M153" i="2"/>
  <c r="L153" i="2"/>
  <c r="K153" i="2"/>
  <c r="I153" i="2"/>
  <c r="J153" i="2"/>
  <c r="H153" i="2"/>
  <c r="O135" i="2"/>
  <c r="N135" i="2"/>
  <c r="M135" i="2"/>
  <c r="L135" i="2"/>
  <c r="K135" i="2"/>
  <c r="J135" i="2"/>
  <c r="H135" i="2"/>
  <c r="I135" i="2"/>
  <c r="O137" i="2"/>
  <c r="N137" i="2"/>
  <c r="M137" i="2"/>
  <c r="L137" i="2"/>
  <c r="K137" i="2"/>
  <c r="I137" i="2"/>
  <c r="J137" i="2"/>
  <c r="H137" i="2"/>
  <c r="O139" i="2"/>
  <c r="N139" i="2"/>
  <c r="M139" i="2"/>
  <c r="L139" i="2"/>
  <c r="K139" i="2"/>
  <c r="J139" i="2"/>
  <c r="H139" i="2"/>
  <c r="I139" i="2"/>
  <c r="N136" i="2"/>
  <c r="M136" i="2"/>
  <c r="L136" i="2"/>
  <c r="O136" i="2"/>
  <c r="J136" i="2"/>
  <c r="I136" i="2"/>
  <c r="K136" i="2"/>
  <c r="H136" i="2"/>
  <c r="N140" i="2"/>
  <c r="M140" i="2"/>
  <c r="L140" i="2"/>
  <c r="O140" i="2"/>
  <c r="K140" i="2"/>
  <c r="J140" i="2"/>
  <c r="I140" i="2"/>
  <c r="H140" i="2"/>
  <c r="N144" i="2"/>
  <c r="M144" i="2"/>
  <c r="L144" i="2"/>
  <c r="O144" i="2"/>
  <c r="J144" i="2"/>
  <c r="K144" i="2"/>
  <c r="I144" i="2"/>
  <c r="H144" i="2"/>
  <c r="E13" i="2"/>
  <c r="F13" i="2" s="1"/>
  <c r="G13" i="2" s="1"/>
  <c r="D14" i="2" s="1"/>
  <c r="B254" i="2" l="1"/>
  <c r="O151" i="2"/>
  <c r="N151" i="2"/>
  <c r="M151" i="2"/>
  <c r="L151" i="2"/>
  <c r="K151" i="2"/>
  <c r="J151" i="2"/>
  <c r="I151" i="2"/>
  <c r="H151" i="2"/>
  <c r="N154" i="2"/>
  <c r="M154" i="2"/>
  <c r="L154" i="2"/>
  <c r="O154" i="2"/>
  <c r="K154" i="2"/>
  <c r="I154" i="2"/>
  <c r="J154" i="2"/>
  <c r="H154" i="2"/>
  <c r="O149" i="2"/>
  <c r="N149" i="2"/>
  <c r="M149" i="2"/>
  <c r="L149" i="2"/>
  <c r="K149" i="2"/>
  <c r="J149" i="2"/>
  <c r="I149" i="2"/>
  <c r="H149" i="2"/>
  <c r="O165" i="2"/>
  <c r="N165" i="2"/>
  <c r="M165" i="2"/>
  <c r="L165" i="2"/>
  <c r="K165" i="2"/>
  <c r="J165" i="2"/>
  <c r="I165" i="2"/>
  <c r="H165" i="2"/>
  <c r="N134" i="2"/>
  <c r="M134" i="2"/>
  <c r="L134" i="2"/>
  <c r="O134" i="2"/>
  <c r="K134" i="2"/>
  <c r="J134" i="2"/>
  <c r="I134" i="2"/>
  <c r="H134" i="2"/>
  <c r="N156" i="2"/>
  <c r="M156" i="2"/>
  <c r="L156" i="2"/>
  <c r="O156" i="2"/>
  <c r="J156" i="2"/>
  <c r="K156" i="2"/>
  <c r="I156" i="2"/>
  <c r="H156" i="2"/>
  <c r="N150" i="2"/>
  <c r="M150" i="2"/>
  <c r="L150" i="2"/>
  <c r="O150" i="2"/>
  <c r="K150" i="2"/>
  <c r="J150" i="2"/>
  <c r="I150" i="2"/>
  <c r="H150" i="2"/>
  <c r="O147" i="2"/>
  <c r="N147" i="2"/>
  <c r="M147" i="2"/>
  <c r="L147" i="2"/>
  <c r="K147" i="2"/>
  <c r="J147" i="2"/>
  <c r="I147" i="2"/>
  <c r="H147" i="2"/>
  <c r="N152" i="2"/>
  <c r="M152" i="2"/>
  <c r="L152" i="2"/>
  <c r="O152" i="2"/>
  <c r="K152" i="2"/>
  <c r="J152" i="2"/>
  <c r="I152" i="2"/>
  <c r="H152" i="2"/>
  <c r="O157" i="2"/>
  <c r="N157" i="2"/>
  <c r="M157" i="2"/>
  <c r="L157" i="2"/>
  <c r="K157" i="2"/>
  <c r="J157" i="2"/>
  <c r="I157" i="2"/>
  <c r="H157" i="2"/>
  <c r="N148" i="2"/>
  <c r="M148" i="2"/>
  <c r="L148" i="2"/>
  <c r="O148" i="2"/>
  <c r="K148" i="2"/>
  <c r="J148" i="2"/>
  <c r="I148" i="2"/>
  <c r="H148" i="2"/>
  <c r="O155" i="2"/>
  <c r="N155" i="2"/>
  <c r="M155" i="2"/>
  <c r="L155" i="2"/>
  <c r="K155" i="2"/>
  <c r="J155" i="2"/>
  <c r="H155" i="2"/>
  <c r="I155" i="2"/>
  <c r="E14" i="2"/>
  <c r="F14" i="2" s="1"/>
  <c r="G14" i="2" s="1"/>
  <c r="D15" i="2" s="1"/>
  <c r="B255" i="2" l="1"/>
  <c r="O163" i="2"/>
  <c r="N163" i="2"/>
  <c r="M163" i="2"/>
  <c r="L163" i="2"/>
  <c r="K163" i="2"/>
  <c r="J163" i="2"/>
  <c r="H163" i="2"/>
  <c r="I163" i="2"/>
  <c r="O159" i="2"/>
  <c r="N159" i="2"/>
  <c r="M159" i="2"/>
  <c r="L159" i="2"/>
  <c r="K159" i="2"/>
  <c r="J159" i="2"/>
  <c r="I159" i="2"/>
  <c r="H159" i="2"/>
  <c r="N162" i="2"/>
  <c r="M162" i="2"/>
  <c r="L162" i="2"/>
  <c r="O162" i="2"/>
  <c r="K162" i="2"/>
  <c r="I162" i="2"/>
  <c r="J162" i="2"/>
  <c r="H162" i="2"/>
  <c r="N146" i="2"/>
  <c r="M146" i="2"/>
  <c r="L146" i="2"/>
  <c r="O146" i="2"/>
  <c r="K146" i="2"/>
  <c r="I146" i="2"/>
  <c r="J146" i="2"/>
  <c r="H146" i="2"/>
  <c r="O167" i="2"/>
  <c r="N167" i="2"/>
  <c r="M167" i="2"/>
  <c r="L167" i="2"/>
  <c r="K167" i="2"/>
  <c r="J167" i="2"/>
  <c r="I167" i="2"/>
  <c r="H167" i="2"/>
  <c r="O177" i="2"/>
  <c r="N177" i="2"/>
  <c r="M177" i="2"/>
  <c r="L177" i="2"/>
  <c r="K177" i="2"/>
  <c r="I177" i="2"/>
  <c r="J177" i="2"/>
  <c r="H177" i="2"/>
  <c r="O169" i="2"/>
  <c r="N169" i="2"/>
  <c r="M169" i="2"/>
  <c r="L169" i="2"/>
  <c r="K169" i="2"/>
  <c r="J169" i="2"/>
  <c r="I169" i="2"/>
  <c r="H169" i="2"/>
  <c r="N164" i="2"/>
  <c r="M164" i="2"/>
  <c r="L164" i="2"/>
  <c r="O164" i="2"/>
  <c r="K164" i="2"/>
  <c r="J164" i="2"/>
  <c r="I164" i="2"/>
  <c r="H164" i="2"/>
  <c r="N168" i="2"/>
  <c r="M168" i="2"/>
  <c r="L168" i="2"/>
  <c r="O168" i="2"/>
  <c r="J168" i="2"/>
  <c r="I168" i="2"/>
  <c r="K168" i="2"/>
  <c r="H168" i="2"/>
  <c r="N160" i="2"/>
  <c r="M160" i="2"/>
  <c r="L160" i="2"/>
  <c r="O160" i="2"/>
  <c r="K160" i="2"/>
  <c r="J160" i="2"/>
  <c r="I160" i="2"/>
  <c r="H160" i="2"/>
  <c r="O161" i="2"/>
  <c r="N161" i="2"/>
  <c r="M161" i="2"/>
  <c r="L161" i="2"/>
  <c r="K161" i="2"/>
  <c r="I161" i="2"/>
  <c r="J161" i="2"/>
  <c r="H161" i="2"/>
  <c r="N166" i="2"/>
  <c r="M166" i="2"/>
  <c r="L166" i="2"/>
  <c r="O166" i="2"/>
  <c r="K166" i="2"/>
  <c r="J166" i="2"/>
  <c r="I166" i="2"/>
  <c r="H166" i="2"/>
  <c r="E15" i="2"/>
  <c r="F15" i="2" s="1"/>
  <c r="G15" i="2" s="1"/>
  <c r="D16" i="2" s="1"/>
  <c r="B256" i="2" l="1"/>
  <c r="N176" i="2"/>
  <c r="M176" i="2"/>
  <c r="L176" i="2"/>
  <c r="O176" i="2"/>
  <c r="K176" i="2"/>
  <c r="J176" i="2"/>
  <c r="I176" i="2"/>
  <c r="H176" i="2"/>
  <c r="O189" i="2"/>
  <c r="N189" i="2"/>
  <c r="M189" i="2"/>
  <c r="L189" i="2"/>
  <c r="K189" i="2"/>
  <c r="J189" i="2"/>
  <c r="I189" i="2"/>
  <c r="H189" i="2"/>
  <c r="O179" i="2"/>
  <c r="N179" i="2"/>
  <c r="M179" i="2"/>
  <c r="L179" i="2"/>
  <c r="K179" i="2"/>
  <c r="J179" i="2"/>
  <c r="H179" i="2"/>
  <c r="I179" i="2"/>
  <c r="N178" i="2"/>
  <c r="M178" i="2"/>
  <c r="L178" i="2"/>
  <c r="O178" i="2"/>
  <c r="K178" i="2"/>
  <c r="I178" i="2"/>
  <c r="J178" i="2"/>
  <c r="H178" i="2"/>
  <c r="N158" i="2"/>
  <c r="M158" i="2"/>
  <c r="L158" i="2"/>
  <c r="O158" i="2"/>
  <c r="K158" i="2"/>
  <c r="I158" i="2"/>
  <c r="H158" i="2"/>
  <c r="J158" i="2"/>
  <c r="O173" i="2"/>
  <c r="N173" i="2"/>
  <c r="M173" i="2"/>
  <c r="L173" i="2"/>
  <c r="K173" i="2"/>
  <c r="I173" i="2"/>
  <c r="J173" i="2"/>
  <c r="H173" i="2"/>
  <c r="N174" i="2"/>
  <c r="M174" i="2"/>
  <c r="L174" i="2"/>
  <c r="K174" i="2"/>
  <c r="O174" i="2"/>
  <c r="I174" i="2"/>
  <c r="J174" i="2"/>
  <c r="H174" i="2"/>
  <c r="O181" i="2"/>
  <c r="N181" i="2"/>
  <c r="M181" i="2"/>
  <c r="L181" i="2"/>
  <c r="J181" i="2"/>
  <c r="I181" i="2"/>
  <c r="K181" i="2"/>
  <c r="H181" i="2"/>
  <c r="N172" i="2"/>
  <c r="M172" i="2"/>
  <c r="L172" i="2"/>
  <c r="O172" i="2"/>
  <c r="K172" i="2"/>
  <c r="J172" i="2"/>
  <c r="I172" i="2"/>
  <c r="H172" i="2"/>
  <c r="O171" i="2"/>
  <c r="N171" i="2"/>
  <c r="M171" i="2"/>
  <c r="L171" i="2"/>
  <c r="K171" i="2"/>
  <c r="J171" i="2"/>
  <c r="I171" i="2"/>
  <c r="H171" i="2"/>
  <c r="N180" i="2"/>
  <c r="M180" i="2"/>
  <c r="L180" i="2"/>
  <c r="O180" i="2"/>
  <c r="K180" i="2"/>
  <c r="J180" i="2"/>
  <c r="I180" i="2"/>
  <c r="H180" i="2"/>
  <c r="O175" i="2"/>
  <c r="N175" i="2"/>
  <c r="M175" i="2"/>
  <c r="L175" i="2"/>
  <c r="K175" i="2"/>
  <c r="J175" i="2"/>
  <c r="H175" i="2"/>
  <c r="I175" i="2"/>
  <c r="E16" i="2"/>
  <c r="F16" i="2" s="1"/>
  <c r="G16" i="2" s="1"/>
  <c r="D17" i="2" s="1"/>
  <c r="B257" i="2" l="1"/>
  <c r="M193" i="2"/>
  <c r="L193" i="2"/>
  <c r="O193" i="2"/>
  <c r="N193" i="2"/>
  <c r="I193" i="2"/>
  <c r="J193" i="2"/>
  <c r="K193" i="2"/>
  <c r="H193" i="2"/>
  <c r="N170" i="2"/>
  <c r="M170" i="2"/>
  <c r="L170" i="2"/>
  <c r="O170" i="2"/>
  <c r="K170" i="2"/>
  <c r="J170" i="2"/>
  <c r="I170" i="2"/>
  <c r="H170" i="2"/>
  <c r="N186" i="2"/>
  <c r="M186" i="2"/>
  <c r="L186" i="2"/>
  <c r="O186" i="2"/>
  <c r="K186" i="2"/>
  <c r="I186" i="2"/>
  <c r="J186" i="2"/>
  <c r="H186" i="2"/>
  <c r="N190" i="2"/>
  <c r="M190" i="2"/>
  <c r="L190" i="2"/>
  <c r="K190" i="2"/>
  <c r="O190" i="2"/>
  <c r="J190" i="2"/>
  <c r="I190" i="2"/>
  <c r="H190" i="2"/>
  <c r="O185" i="2"/>
  <c r="N185" i="2"/>
  <c r="M185" i="2"/>
  <c r="L185" i="2"/>
  <c r="K185" i="2"/>
  <c r="I185" i="2"/>
  <c r="H185" i="2"/>
  <c r="J185" i="2"/>
  <c r="O187" i="2"/>
  <c r="N187" i="2"/>
  <c r="M187" i="2"/>
  <c r="L187" i="2"/>
  <c r="K187" i="2"/>
  <c r="J187" i="2"/>
  <c r="I187" i="2"/>
  <c r="H187" i="2"/>
  <c r="O192" i="2"/>
  <c r="N192" i="2"/>
  <c r="L192" i="2"/>
  <c r="M192" i="2"/>
  <c r="J192" i="2"/>
  <c r="K192" i="2"/>
  <c r="I192" i="2"/>
  <c r="H192" i="2"/>
  <c r="O191" i="2"/>
  <c r="N191" i="2"/>
  <c r="M191" i="2"/>
  <c r="L191" i="2"/>
  <c r="K191" i="2"/>
  <c r="J191" i="2"/>
  <c r="I191" i="2"/>
  <c r="H191" i="2"/>
  <c r="O183" i="2"/>
  <c r="N183" i="2"/>
  <c r="M183" i="2"/>
  <c r="L183" i="2"/>
  <c r="K183" i="2"/>
  <c r="J183" i="2"/>
  <c r="I183" i="2"/>
  <c r="H183" i="2"/>
  <c r="O201" i="2"/>
  <c r="N201" i="2"/>
  <c r="M201" i="2"/>
  <c r="L201" i="2"/>
  <c r="K201" i="2"/>
  <c r="I201" i="2"/>
  <c r="J201" i="2"/>
  <c r="H201" i="2"/>
  <c r="N184" i="2"/>
  <c r="M184" i="2"/>
  <c r="L184" i="2"/>
  <c r="O184" i="2"/>
  <c r="J184" i="2"/>
  <c r="K184" i="2"/>
  <c r="I184" i="2"/>
  <c r="H184" i="2"/>
  <c r="N188" i="2"/>
  <c r="M188" i="2"/>
  <c r="L188" i="2"/>
  <c r="O188" i="2"/>
  <c r="K188" i="2"/>
  <c r="J188" i="2"/>
  <c r="I188" i="2"/>
  <c r="H188" i="2"/>
  <c r="E17" i="2"/>
  <c r="F17" i="2" s="1"/>
  <c r="G17" i="2" s="1"/>
  <c r="D18" i="2" s="1"/>
  <c r="B258" i="2" l="1"/>
  <c r="O204" i="2"/>
  <c r="N204" i="2"/>
  <c r="L204" i="2"/>
  <c r="M204" i="2"/>
  <c r="K204" i="2"/>
  <c r="J204" i="2"/>
  <c r="I204" i="2"/>
  <c r="H204" i="2"/>
  <c r="O195" i="2"/>
  <c r="N195" i="2"/>
  <c r="M195" i="2"/>
  <c r="L195" i="2"/>
  <c r="K195" i="2"/>
  <c r="J195" i="2"/>
  <c r="H195" i="2"/>
  <c r="I195" i="2"/>
  <c r="N199" i="2"/>
  <c r="M199" i="2"/>
  <c r="L199" i="2"/>
  <c r="O199" i="2"/>
  <c r="K199" i="2"/>
  <c r="J199" i="2"/>
  <c r="I199" i="2"/>
  <c r="H199" i="2"/>
  <c r="O200" i="2"/>
  <c r="N200" i="2"/>
  <c r="L200" i="2"/>
  <c r="M200" i="2"/>
  <c r="K200" i="2"/>
  <c r="J200" i="2"/>
  <c r="I200" i="2"/>
  <c r="H200" i="2"/>
  <c r="O202" i="2"/>
  <c r="N202" i="2"/>
  <c r="L202" i="2"/>
  <c r="M202" i="2"/>
  <c r="K202" i="2"/>
  <c r="I202" i="2"/>
  <c r="J202" i="2"/>
  <c r="H202" i="2"/>
  <c r="O197" i="2"/>
  <c r="N197" i="2"/>
  <c r="M197" i="2"/>
  <c r="L197" i="2"/>
  <c r="K197" i="2"/>
  <c r="I197" i="2"/>
  <c r="J197" i="2"/>
  <c r="H197" i="2"/>
  <c r="O196" i="2"/>
  <c r="N196" i="2"/>
  <c r="L196" i="2"/>
  <c r="M196" i="2"/>
  <c r="K196" i="2"/>
  <c r="J196" i="2"/>
  <c r="I196" i="2"/>
  <c r="H196" i="2"/>
  <c r="O198" i="2"/>
  <c r="N198" i="2"/>
  <c r="L198" i="2"/>
  <c r="M198" i="2"/>
  <c r="K198" i="2"/>
  <c r="I198" i="2"/>
  <c r="J198" i="2"/>
  <c r="H198" i="2"/>
  <c r="L203" i="2"/>
  <c r="O203" i="2"/>
  <c r="K203" i="2"/>
  <c r="N203" i="2"/>
  <c r="M203" i="2"/>
  <c r="J203" i="2"/>
  <c r="I203" i="2"/>
  <c r="H203" i="2"/>
  <c r="O213" i="2"/>
  <c r="N213" i="2"/>
  <c r="M213" i="2"/>
  <c r="L213" i="2"/>
  <c r="K213" i="2"/>
  <c r="J213" i="2"/>
  <c r="I213" i="2"/>
  <c r="H213" i="2"/>
  <c r="N182" i="2"/>
  <c r="M182" i="2"/>
  <c r="L182" i="2"/>
  <c r="O182" i="2"/>
  <c r="K182" i="2"/>
  <c r="J182" i="2"/>
  <c r="I182" i="2"/>
  <c r="H182" i="2"/>
  <c r="O205" i="2"/>
  <c r="N205" i="2"/>
  <c r="M205" i="2"/>
  <c r="L205" i="2"/>
  <c r="K205" i="2"/>
  <c r="J205" i="2"/>
  <c r="I205" i="2"/>
  <c r="H205" i="2"/>
  <c r="E18" i="2"/>
  <c r="F18" i="2" s="1"/>
  <c r="G18" i="2" s="1"/>
  <c r="D19" i="2" s="1"/>
  <c r="B259" i="2" l="1"/>
  <c r="O225" i="2"/>
  <c r="L225" i="2"/>
  <c r="N225" i="2"/>
  <c r="M225" i="2"/>
  <c r="K225" i="2"/>
  <c r="I225" i="2"/>
  <c r="J225" i="2"/>
  <c r="H225" i="2"/>
  <c r="O210" i="2"/>
  <c r="N210" i="2"/>
  <c r="L210" i="2"/>
  <c r="M210" i="2"/>
  <c r="K210" i="2"/>
  <c r="I210" i="2"/>
  <c r="H210" i="2"/>
  <c r="J210" i="2"/>
  <c r="O214" i="2"/>
  <c r="N214" i="2"/>
  <c r="L214" i="2"/>
  <c r="M214" i="2"/>
  <c r="K214" i="2"/>
  <c r="J214" i="2"/>
  <c r="I214" i="2"/>
  <c r="H214" i="2"/>
  <c r="M209" i="2"/>
  <c r="L209" i="2"/>
  <c r="O209" i="2"/>
  <c r="N209" i="2"/>
  <c r="K209" i="2"/>
  <c r="J209" i="2"/>
  <c r="I209" i="2"/>
  <c r="H209" i="2"/>
  <c r="O217" i="2"/>
  <c r="N217" i="2"/>
  <c r="M217" i="2"/>
  <c r="L217" i="2"/>
  <c r="K217" i="2"/>
  <c r="I217" i="2"/>
  <c r="J217" i="2"/>
  <c r="H217" i="2"/>
  <c r="O212" i="2"/>
  <c r="N212" i="2"/>
  <c r="L212" i="2"/>
  <c r="M212" i="2"/>
  <c r="K212" i="2"/>
  <c r="J212" i="2"/>
  <c r="I212" i="2"/>
  <c r="H212" i="2"/>
  <c r="O208" i="2"/>
  <c r="N208" i="2"/>
  <c r="L208" i="2"/>
  <c r="M208" i="2"/>
  <c r="J208" i="2"/>
  <c r="K208" i="2"/>
  <c r="I208" i="2"/>
  <c r="H208" i="2"/>
  <c r="O194" i="2"/>
  <c r="N194" i="2"/>
  <c r="L194" i="2"/>
  <c r="M194" i="2"/>
  <c r="K194" i="2"/>
  <c r="I194" i="2"/>
  <c r="J194" i="2"/>
  <c r="H194" i="2"/>
  <c r="O211" i="2"/>
  <c r="N211" i="2"/>
  <c r="M211" i="2"/>
  <c r="L211" i="2"/>
  <c r="K211" i="2"/>
  <c r="J211" i="2"/>
  <c r="I211" i="2"/>
  <c r="H211" i="2"/>
  <c r="O207" i="2"/>
  <c r="N207" i="2"/>
  <c r="M207" i="2"/>
  <c r="L207" i="2"/>
  <c r="K207" i="2"/>
  <c r="J207" i="2"/>
  <c r="I207" i="2"/>
  <c r="H207" i="2"/>
  <c r="N215" i="2"/>
  <c r="M215" i="2"/>
  <c r="L215" i="2"/>
  <c r="K215" i="2"/>
  <c r="O215" i="2"/>
  <c r="J215" i="2"/>
  <c r="I215" i="2"/>
  <c r="H215" i="2"/>
  <c r="O216" i="2"/>
  <c r="N216" i="2"/>
  <c r="L216" i="2"/>
  <c r="M216" i="2"/>
  <c r="K216" i="2"/>
  <c r="J216" i="2"/>
  <c r="I216" i="2"/>
  <c r="H216" i="2"/>
  <c r="E19" i="2"/>
  <c r="F19" i="2" s="1"/>
  <c r="G19" i="2" s="1"/>
  <c r="D20" i="2" s="1"/>
  <c r="B260" i="2" l="1"/>
  <c r="O220" i="2"/>
  <c r="N220" i="2"/>
  <c r="L220" i="2"/>
  <c r="M220" i="2"/>
  <c r="J220" i="2"/>
  <c r="K220" i="2"/>
  <c r="I220" i="2"/>
  <c r="H220" i="2"/>
  <c r="O224" i="2"/>
  <c r="N224" i="2"/>
  <c r="L224" i="2"/>
  <c r="M224" i="2"/>
  <c r="K224" i="2"/>
  <c r="J224" i="2"/>
  <c r="I224" i="2"/>
  <c r="H224" i="2"/>
  <c r="O223" i="2"/>
  <c r="N223" i="2"/>
  <c r="M223" i="2"/>
  <c r="L223" i="2"/>
  <c r="K223" i="2"/>
  <c r="J223" i="2"/>
  <c r="I223" i="2"/>
  <c r="H223" i="2"/>
  <c r="O221" i="2"/>
  <c r="N221" i="2"/>
  <c r="M221" i="2"/>
  <c r="L221" i="2"/>
  <c r="K221" i="2"/>
  <c r="J221" i="2"/>
  <c r="I221" i="2"/>
  <c r="H221" i="2"/>
  <c r="O206" i="2"/>
  <c r="N206" i="2"/>
  <c r="L206" i="2"/>
  <c r="M206" i="2"/>
  <c r="J206" i="2"/>
  <c r="K206" i="2"/>
  <c r="I206" i="2"/>
  <c r="H206" i="2"/>
  <c r="O227" i="2"/>
  <c r="N227" i="2"/>
  <c r="L227" i="2"/>
  <c r="M227" i="2"/>
  <c r="K227" i="2"/>
  <c r="J227" i="2"/>
  <c r="I227" i="2"/>
  <c r="H227" i="2"/>
  <c r="O226" i="2"/>
  <c r="N226" i="2"/>
  <c r="L226" i="2"/>
  <c r="M226" i="2"/>
  <c r="K226" i="2"/>
  <c r="I226" i="2"/>
  <c r="J226" i="2"/>
  <c r="H226" i="2"/>
  <c r="O229" i="2"/>
  <c r="N229" i="2"/>
  <c r="L229" i="2"/>
  <c r="M229" i="2"/>
  <c r="K229" i="2"/>
  <c r="J229" i="2"/>
  <c r="I229" i="2"/>
  <c r="H229" i="2"/>
  <c r="O228" i="2"/>
  <c r="N228" i="2"/>
  <c r="L228" i="2"/>
  <c r="M228" i="2"/>
  <c r="K228" i="2"/>
  <c r="J228" i="2"/>
  <c r="I228" i="2"/>
  <c r="H228" i="2"/>
  <c r="L219" i="2"/>
  <c r="O219" i="2"/>
  <c r="K219" i="2"/>
  <c r="N219" i="2"/>
  <c r="M219" i="2"/>
  <c r="J219" i="2"/>
  <c r="H219" i="2"/>
  <c r="I219" i="2"/>
  <c r="O222" i="2"/>
  <c r="N222" i="2"/>
  <c r="L222" i="2"/>
  <c r="M222" i="2"/>
  <c r="K222" i="2"/>
  <c r="I222" i="2"/>
  <c r="J222" i="2"/>
  <c r="H222" i="2"/>
  <c r="O237" i="2"/>
  <c r="N237" i="2"/>
  <c r="M237" i="2"/>
  <c r="L237" i="2"/>
  <c r="K237" i="2"/>
  <c r="I237" i="2"/>
  <c r="J237" i="2"/>
  <c r="H237" i="2"/>
  <c r="E20" i="2"/>
  <c r="F20" i="2" s="1"/>
  <c r="G20" i="2" s="1"/>
  <c r="D21" i="2" s="1"/>
  <c r="B261" i="2" l="1"/>
  <c r="O238" i="2"/>
  <c r="N238" i="2"/>
  <c r="L238" i="2"/>
  <c r="M238" i="2"/>
  <c r="K238" i="2"/>
  <c r="J238" i="2"/>
  <c r="I238" i="2"/>
  <c r="H238" i="2"/>
  <c r="O239" i="2"/>
  <c r="N239" i="2"/>
  <c r="M239" i="2"/>
  <c r="L239" i="2"/>
  <c r="K239" i="2"/>
  <c r="J239" i="2"/>
  <c r="I239" i="2"/>
  <c r="H239" i="2"/>
  <c r="O218" i="2"/>
  <c r="N218" i="2"/>
  <c r="L218" i="2"/>
  <c r="M218" i="2"/>
  <c r="K218" i="2"/>
  <c r="I218" i="2"/>
  <c r="J218" i="2"/>
  <c r="H218" i="2"/>
  <c r="O233" i="2"/>
  <c r="N233" i="2"/>
  <c r="L233" i="2"/>
  <c r="M233" i="2"/>
  <c r="K233" i="2"/>
  <c r="J233" i="2"/>
  <c r="I233" i="2"/>
  <c r="H233" i="2"/>
  <c r="O240" i="2"/>
  <c r="N240" i="2"/>
  <c r="L240" i="2"/>
  <c r="M240" i="2"/>
  <c r="K240" i="2"/>
  <c r="J240" i="2"/>
  <c r="I240" i="2"/>
  <c r="H240" i="2"/>
  <c r="O249" i="2"/>
  <c r="N249" i="2"/>
  <c r="M249" i="2"/>
  <c r="L249" i="2"/>
  <c r="K249" i="2"/>
  <c r="J249" i="2"/>
  <c r="I249" i="2"/>
  <c r="H249" i="2"/>
  <c r="O234" i="2"/>
  <c r="N234" i="2"/>
  <c r="L234" i="2"/>
  <c r="K234" i="2"/>
  <c r="M234" i="2"/>
  <c r="J234" i="2"/>
  <c r="I234" i="2"/>
  <c r="H234" i="2"/>
  <c r="O235" i="2"/>
  <c r="N235" i="2"/>
  <c r="M235" i="2"/>
  <c r="L235" i="2"/>
  <c r="K235" i="2"/>
  <c r="H235" i="2"/>
  <c r="J235" i="2"/>
  <c r="I235" i="2"/>
  <c r="O241" i="2"/>
  <c r="N241" i="2"/>
  <c r="M241" i="2"/>
  <c r="L241" i="2"/>
  <c r="K241" i="2"/>
  <c r="I241" i="2"/>
  <c r="J241" i="2"/>
  <c r="H241" i="2"/>
  <c r="O231" i="2"/>
  <c r="N231" i="2"/>
  <c r="L231" i="2"/>
  <c r="M231" i="2"/>
  <c r="K231" i="2"/>
  <c r="J231" i="2"/>
  <c r="I231" i="2"/>
  <c r="H231" i="2"/>
  <c r="O236" i="2"/>
  <c r="N236" i="2"/>
  <c r="L236" i="2"/>
  <c r="M236" i="2"/>
  <c r="K236" i="2"/>
  <c r="J236" i="2"/>
  <c r="I236" i="2"/>
  <c r="H236" i="2"/>
  <c r="O232" i="2"/>
  <c r="N232" i="2"/>
  <c r="L232" i="2"/>
  <c r="M232" i="2"/>
  <c r="J232" i="2"/>
  <c r="K232" i="2"/>
  <c r="I232" i="2"/>
  <c r="H232" i="2"/>
  <c r="E21" i="2"/>
  <c r="F21" i="2" s="1"/>
  <c r="G21" i="2" s="1"/>
  <c r="D22" i="2" s="1"/>
  <c r="B262" i="2" l="1"/>
  <c r="O246" i="2"/>
  <c r="N246" i="2"/>
  <c r="L246" i="2"/>
  <c r="M246" i="2"/>
  <c r="K246" i="2"/>
  <c r="J246" i="2"/>
  <c r="I246" i="2"/>
  <c r="H246" i="2"/>
  <c r="O261" i="2"/>
  <c r="N261" i="2"/>
  <c r="M261" i="2"/>
  <c r="L261" i="2"/>
  <c r="K261" i="2"/>
  <c r="J261" i="2"/>
  <c r="I261" i="2"/>
  <c r="H261" i="2"/>
  <c r="O245" i="2"/>
  <c r="N245" i="2"/>
  <c r="M245" i="2"/>
  <c r="L245" i="2"/>
  <c r="K245" i="2"/>
  <c r="J245" i="2"/>
  <c r="I245" i="2"/>
  <c r="H245" i="2"/>
  <c r="O247" i="2"/>
  <c r="N247" i="2"/>
  <c r="M247" i="2"/>
  <c r="L247" i="2"/>
  <c r="K247" i="2"/>
  <c r="J247" i="2"/>
  <c r="I247" i="2"/>
  <c r="H247" i="2"/>
  <c r="O244" i="2"/>
  <c r="N244" i="2"/>
  <c r="L244" i="2"/>
  <c r="M244" i="2"/>
  <c r="K244" i="2"/>
  <c r="J244" i="2"/>
  <c r="I244" i="2"/>
  <c r="H244" i="2"/>
  <c r="O248" i="2"/>
  <c r="N248" i="2"/>
  <c r="L248" i="2"/>
  <c r="M248" i="2"/>
  <c r="J248" i="2"/>
  <c r="K248" i="2"/>
  <c r="I248" i="2"/>
  <c r="H248" i="2"/>
  <c r="O230" i="2"/>
  <c r="N230" i="2"/>
  <c r="L230" i="2"/>
  <c r="M230" i="2"/>
  <c r="K230" i="2"/>
  <c r="J230" i="2"/>
  <c r="I230" i="2"/>
  <c r="H230" i="2"/>
  <c r="O253" i="2"/>
  <c r="N253" i="2"/>
  <c r="M253" i="2"/>
  <c r="L253" i="2"/>
  <c r="K253" i="2"/>
  <c r="I253" i="2"/>
  <c r="J253" i="2"/>
  <c r="H253" i="2"/>
  <c r="O252" i="2"/>
  <c r="N252" i="2"/>
  <c r="L252" i="2"/>
  <c r="M252" i="2"/>
  <c r="K252" i="2"/>
  <c r="J252" i="2"/>
  <c r="I252" i="2"/>
  <c r="H252" i="2"/>
  <c r="O243" i="2"/>
  <c r="N243" i="2"/>
  <c r="M243" i="2"/>
  <c r="L243" i="2"/>
  <c r="K243" i="2"/>
  <c r="J243" i="2"/>
  <c r="H243" i="2"/>
  <c r="I243" i="2"/>
  <c r="O251" i="2"/>
  <c r="N251" i="2"/>
  <c r="M251" i="2"/>
  <c r="L251" i="2"/>
  <c r="K251" i="2"/>
  <c r="J251" i="2"/>
  <c r="I251" i="2"/>
  <c r="H251" i="2"/>
  <c r="O250" i="2"/>
  <c r="N250" i="2"/>
  <c r="L250" i="2"/>
  <c r="K250" i="2"/>
  <c r="M250" i="2"/>
  <c r="J250" i="2"/>
  <c r="I250" i="2"/>
  <c r="H250" i="2"/>
  <c r="E22" i="2"/>
  <c r="F22" i="2" s="1"/>
  <c r="G22" i="2" s="1"/>
  <c r="D23" i="2" s="1"/>
  <c r="B263" i="2" l="1"/>
  <c r="O255" i="2"/>
  <c r="N255" i="2"/>
  <c r="M255" i="2"/>
  <c r="L255" i="2"/>
  <c r="K255" i="2"/>
  <c r="J255" i="2"/>
  <c r="I255" i="2"/>
  <c r="H255" i="2"/>
  <c r="O265" i="2"/>
  <c r="N265" i="2"/>
  <c r="M265" i="2"/>
  <c r="L265" i="2"/>
  <c r="K265" i="2"/>
  <c r="J265" i="2"/>
  <c r="I265" i="2"/>
  <c r="H265" i="2"/>
  <c r="O256" i="2"/>
  <c r="N256" i="2"/>
  <c r="L256" i="2"/>
  <c r="M256" i="2"/>
  <c r="J256" i="2"/>
  <c r="K256" i="2"/>
  <c r="I256" i="2"/>
  <c r="H256" i="2"/>
  <c r="O259" i="2"/>
  <c r="N259" i="2"/>
  <c r="M259" i="2"/>
  <c r="L259" i="2"/>
  <c r="K259" i="2"/>
  <c r="J259" i="2"/>
  <c r="H259" i="2"/>
  <c r="I259" i="2"/>
  <c r="O242" i="2"/>
  <c r="N242" i="2"/>
  <c r="L242" i="2"/>
  <c r="M242" i="2"/>
  <c r="K242" i="2"/>
  <c r="I242" i="2"/>
  <c r="J242" i="2"/>
  <c r="H242" i="2"/>
  <c r="O260" i="2"/>
  <c r="N260" i="2"/>
  <c r="L260" i="2"/>
  <c r="M260" i="2"/>
  <c r="K260" i="2"/>
  <c r="J260" i="2"/>
  <c r="I260" i="2"/>
  <c r="H260" i="2"/>
  <c r="O262" i="2"/>
  <c r="N262" i="2"/>
  <c r="L262" i="2"/>
  <c r="M262" i="2"/>
  <c r="K262" i="2"/>
  <c r="J262" i="2"/>
  <c r="I262" i="2"/>
  <c r="H262" i="2"/>
  <c r="O263" i="2"/>
  <c r="N263" i="2"/>
  <c r="M263" i="2"/>
  <c r="L263" i="2"/>
  <c r="K263" i="2"/>
  <c r="J263" i="2"/>
  <c r="I263" i="2"/>
  <c r="H263" i="2"/>
  <c r="O257" i="2"/>
  <c r="N257" i="2"/>
  <c r="M257" i="2"/>
  <c r="L257" i="2"/>
  <c r="K257" i="2"/>
  <c r="I257" i="2"/>
  <c r="J257" i="2"/>
  <c r="H257" i="2"/>
  <c r="O273" i="2"/>
  <c r="N273" i="2"/>
  <c r="M273" i="2"/>
  <c r="L273" i="2"/>
  <c r="K273" i="2"/>
  <c r="I273" i="2"/>
  <c r="J273" i="2"/>
  <c r="H273" i="2"/>
  <c r="O264" i="2"/>
  <c r="N264" i="2"/>
  <c r="L264" i="2"/>
  <c r="M264" i="2"/>
  <c r="K264" i="2"/>
  <c r="J264" i="2"/>
  <c r="I264" i="2"/>
  <c r="H264" i="2"/>
  <c r="O258" i="2"/>
  <c r="N258" i="2"/>
  <c r="L258" i="2"/>
  <c r="M258" i="2"/>
  <c r="K258" i="2"/>
  <c r="I258" i="2"/>
  <c r="J258" i="2"/>
  <c r="H258" i="2"/>
  <c r="E23" i="2"/>
  <c r="F23" i="2" s="1"/>
  <c r="G23" i="2" s="1"/>
  <c r="D24" i="2" s="1"/>
  <c r="B264" i="2" l="1"/>
  <c r="O285" i="2"/>
  <c r="N285" i="2"/>
  <c r="M285" i="2"/>
  <c r="L285" i="2"/>
  <c r="K285" i="2"/>
  <c r="I285" i="2"/>
  <c r="J285" i="2"/>
  <c r="H285" i="2"/>
  <c r="O275" i="2"/>
  <c r="N275" i="2"/>
  <c r="M275" i="2"/>
  <c r="L275" i="2"/>
  <c r="K275" i="2"/>
  <c r="J275" i="2"/>
  <c r="I275" i="2"/>
  <c r="H275" i="2"/>
  <c r="O274" i="2"/>
  <c r="N274" i="2"/>
  <c r="L274" i="2"/>
  <c r="M274" i="2"/>
  <c r="K274" i="2"/>
  <c r="I274" i="2"/>
  <c r="J274" i="2"/>
  <c r="H274" i="2"/>
  <c r="O254" i="2"/>
  <c r="N254" i="2"/>
  <c r="L254" i="2"/>
  <c r="M254" i="2"/>
  <c r="K254" i="2"/>
  <c r="J254" i="2"/>
  <c r="I254" i="2"/>
  <c r="H254" i="2"/>
  <c r="O271" i="2"/>
  <c r="N271" i="2"/>
  <c r="M271" i="2"/>
  <c r="L271" i="2"/>
  <c r="K271" i="2"/>
  <c r="J271" i="2"/>
  <c r="I271" i="2"/>
  <c r="H271" i="2"/>
  <c r="O272" i="2"/>
  <c r="N272" i="2"/>
  <c r="L272" i="2"/>
  <c r="M272" i="2"/>
  <c r="J272" i="2"/>
  <c r="K272" i="2"/>
  <c r="I272" i="2"/>
  <c r="H272" i="2"/>
  <c r="O270" i="2"/>
  <c r="N270" i="2"/>
  <c r="L270" i="2"/>
  <c r="M270" i="2"/>
  <c r="J270" i="2"/>
  <c r="I270" i="2"/>
  <c r="K270" i="2"/>
  <c r="H270" i="2"/>
  <c r="O276" i="2"/>
  <c r="N276" i="2"/>
  <c r="L276" i="2"/>
  <c r="M276" i="2"/>
  <c r="K276" i="2"/>
  <c r="J276" i="2"/>
  <c r="I276" i="2"/>
  <c r="H276" i="2"/>
  <c r="O268" i="2"/>
  <c r="N268" i="2"/>
  <c r="L268" i="2"/>
  <c r="M268" i="2"/>
  <c r="K268" i="2"/>
  <c r="J268" i="2"/>
  <c r="I268" i="2"/>
  <c r="H268" i="2"/>
  <c r="O277" i="2"/>
  <c r="N277" i="2"/>
  <c r="M277" i="2"/>
  <c r="L277" i="2"/>
  <c r="K277" i="2"/>
  <c r="J277" i="2"/>
  <c r="I277" i="2"/>
  <c r="H277" i="2"/>
  <c r="O269" i="2"/>
  <c r="N269" i="2"/>
  <c r="M269" i="2"/>
  <c r="L269" i="2"/>
  <c r="K269" i="2"/>
  <c r="I269" i="2"/>
  <c r="J269" i="2"/>
  <c r="H269" i="2"/>
  <c r="O267" i="2"/>
  <c r="N267" i="2"/>
  <c r="M267" i="2"/>
  <c r="L267" i="2"/>
  <c r="K267" i="2"/>
  <c r="H267" i="2"/>
  <c r="I267" i="2"/>
  <c r="J267" i="2"/>
  <c r="E24" i="2"/>
  <c r="F24" i="2" s="1"/>
  <c r="G24" i="2" s="1"/>
  <c r="D25" i="2" s="1"/>
  <c r="B265" i="2" l="1"/>
  <c r="O282" i="2"/>
  <c r="N282" i="2"/>
  <c r="L282" i="2"/>
  <c r="M282" i="2"/>
  <c r="K282" i="2"/>
  <c r="J282" i="2"/>
  <c r="I282" i="2"/>
  <c r="H282" i="2"/>
  <c r="O284" i="2"/>
  <c r="N284" i="2"/>
  <c r="L284" i="2"/>
  <c r="M284" i="2"/>
  <c r="J284" i="2"/>
  <c r="K284" i="2"/>
  <c r="I284" i="2"/>
  <c r="H284" i="2"/>
  <c r="O283" i="2"/>
  <c r="N283" i="2"/>
  <c r="M283" i="2"/>
  <c r="L283" i="2"/>
  <c r="K283" i="2"/>
  <c r="I283" i="2"/>
  <c r="H283" i="2"/>
  <c r="J283" i="2"/>
  <c r="O279" i="2"/>
  <c r="N279" i="2"/>
  <c r="M279" i="2"/>
  <c r="L279" i="2"/>
  <c r="K279" i="2"/>
  <c r="J279" i="2"/>
  <c r="I279" i="2"/>
  <c r="H279" i="2"/>
  <c r="O266" i="2"/>
  <c r="N266" i="2"/>
  <c r="L266" i="2"/>
  <c r="M266" i="2"/>
  <c r="K266" i="2"/>
  <c r="J266" i="2"/>
  <c r="I266" i="2"/>
  <c r="H266" i="2"/>
  <c r="O281" i="2"/>
  <c r="N281" i="2"/>
  <c r="M281" i="2"/>
  <c r="L281" i="2"/>
  <c r="K281" i="2"/>
  <c r="J281" i="2"/>
  <c r="I281" i="2"/>
  <c r="H281" i="2"/>
  <c r="O286" i="2"/>
  <c r="N286" i="2"/>
  <c r="L286" i="2"/>
  <c r="M286" i="2"/>
  <c r="K286" i="2"/>
  <c r="J286" i="2"/>
  <c r="I286" i="2"/>
  <c r="H286" i="2"/>
  <c r="O288" i="2"/>
  <c r="N288" i="2"/>
  <c r="L288" i="2"/>
  <c r="M288" i="2"/>
  <c r="K288" i="2"/>
  <c r="J288" i="2"/>
  <c r="I288" i="2"/>
  <c r="H288" i="2"/>
  <c r="O289" i="2"/>
  <c r="N289" i="2"/>
  <c r="M289" i="2"/>
  <c r="L289" i="2"/>
  <c r="K289" i="2"/>
  <c r="I289" i="2"/>
  <c r="J289" i="2"/>
  <c r="H289" i="2"/>
  <c r="O287" i="2"/>
  <c r="N287" i="2"/>
  <c r="M287" i="2"/>
  <c r="L287" i="2"/>
  <c r="K287" i="2"/>
  <c r="J287" i="2"/>
  <c r="I287" i="2"/>
  <c r="H287" i="2"/>
  <c r="O280" i="2"/>
  <c r="N280" i="2"/>
  <c r="L280" i="2"/>
  <c r="M280" i="2"/>
  <c r="K280" i="2"/>
  <c r="J280" i="2"/>
  <c r="I280" i="2"/>
  <c r="H280" i="2"/>
  <c r="O297" i="2"/>
  <c r="N297" i="2"/>
  <c r="M297" i="2"/>
  <c r="L297" i="2"/>
  <c r="K297" i="2"/>
  <c r="I297" i="2"/>
  <c r="J297" i="2"/>
  <c r="H297" i="2"/>
  <c r="E25" i="2"/>
  <c r="F25" i="2" s="1"/>
  <c r="G25" i="2" s="1"/>
  <c r="D26" i="2" s="1"/>
  <c r="B266" i="2" l="1"/>
  <c r="O300" i="2"/>
  <c r="N300" i="2"/>
  <c r="L300" i="2"/>
  <c r="M300" i="2"/>
  <c r="K300" i="2"/>
  <c r="J300" i="2"/>
  <c r="I300" i="2"/>
  <c r="H300" i="2"/>
  <c r="O278" i="2"/>
  <c r="N278" i="2"/>
  <c r="L278" i="2"/>
  <c r="M278" i="2"/>
  <c r="K278" i="2"/>
  <c r="J278" i="2"/>
  <c r="I278" i="2"/>
  <c r="H278" i="2"/>
  <c r="O309" i="2"/>
  <c r="N309" i="2"/>
  <c r="M309" i="2"/>
  <c r="L309" i="2"/>
  <c r="K309" i="2"/>
  <c r="J309" i="2"/>
  <c r="I309" i="2"/>
  <c r="H309" i="2"/>
  <c r="O291" i="2"/>
  <c r="N291" i="2"/>
  <c r="M291" i="2"/>
  <c r="L291" i="2"/>
  <c r="K291" i="2"/>
  <c r="J291" i="2"/>
  <c r="H291" i="2"/>
  <c r="I291" i="2"/>
  <c r="O293" i="2"/>
  <c r="N293" i="2"/>
  <c r="M293" i="2"/>
  <c r="L293" i="2"/>
  <c r="K293" i="2"/>
  <c r="J293" i="2"/>
  <c r="I293" i="2"/>
  <c r="H293" i="2"/>
  <c r="O292" i="2"/>
  <c r="N292" i="2"/>
  <c r="L292" i="2"/>
  <c r="M292" i="2"/>
  <c r="K292" i="2"/>
  <c r="J292" i="2"/>
  <c r="I292" i="2"/>
  <c r="H292" i="2"/>
  <c r="O295" i="2"/>
  <c r="N295" i="2"/>
  <c r="M295" i="2"/>
  <c r="L295" i="2"/>
  <c r="K295" i="2"/>
  <c r="J295" i="2"/>
  <c r="I295" i="2"/>
  <c r="H295" i="2"/>
  <c r="O299" i="2"/>
  <c r="N299" i="2"/>
  <c r="M299" i="2"/>
  <c r="L299" i="2"/>
  <c r="K299" i="2"/>
  <c r="J299" i="2"/>
  <c r="I299" i="2"/>
  <c r="H299" i="2"/>
  <c r="O298" i="2"/>
  <c r="N298" i="2"/>
  <c r="L298" i="2"/>
  <c r="K298" i="2"/>
  <c r="M298" i="2"/>
  <c r="I298" i="2"/>
  <c r="J298" i="2"/>
  <c r="H298" i="2"/>
  <c r="O296" i="2"/>
  <c r="N296" i="2"/>
  <c r="L296" i="2"/>
  <c r="M296" i="2"/>
  <c r="J296" i="2"/>
  <c r="I296" i="2"/>
  <c r="K296" i="2"/>
  <c r="H296" i="2"/>
  <c r="O301" i="2"/>
  <c r="N301" i="2"/>
  <c r="M301" i="2"/>
  <c r="L301" i="2"/>
  <c r="K301" i="2"/>
  <c r="J301" i="2"/>
  <c r="I301" i="2"/>
  <c r="H301" i="2"/>
  <c r="O294" i="2"/>
  <c r="N294" i="2"/>
  <c r="L294" i="2"/>
  <c r="M294" i="2"/>
  <c r="J294" i="2"/>
  <c r="K294" i="2"/>
  <c r="I294" i="2"/>
  <c r="H294" i="2"/>
  <c r="E26" i="2"/>
  <c r="F26" i="2" s="1"/>
  <c r="G26" i="2" s="1"/>
  <c r="D27" i="2" s="1"/>
  <c r="B267" i="2" l="1"/>
  <c r="O311" i="2"/>
  <c r="N311" i="2"/>
  <c r="M311" i="2"/>
  <c r="L311" i="2"/>
  <c r="K311" i="2"/>
  <c r="J311" i="2"/>
  <c r="I311" i="2"/>
  <c r="H311" i="2"/>
  <c r="O307" i="2"/>
  <c r="N307" i="2"/>
  <c r="M307" i="2"/>
  <c r="L307" i="2"/>
  <c r="K307" i="2"/>
  <c r="J307" i="2"/>
  <c r="H307" i="2"/>
  <c r="I307" i="2"/>
  <c r="O304" i="2"/>
  <c r="N304" i="2"/>
  <c r="L304" i="2"/>
  <c r="M304" i="2"/>
  <c r="K304" i="2"/>
  <c r="J304" i="2"/>
  <c r="I304" i="2"/>
  <c r="H304" i="2"/>
  <c r="O305" i="2"/>
  <c r="N305" i="2"/>
  <c r="M305" i="2"/>
  <c r="L305" i="2"/>
  <c r="K305" i="2"/>
  <c r="I305" i="2"/>
  <c r="H305" i="2"/>
  <c r="J305" i="2"/>
  <c r="O303" i="2"/>
  <c r="N303" i="2"/>
  <c r="M303" i="2"/>
  <c r="L303" i="2"/>
  <c r="K303" i="2"/>
  <c r="J303" i="2"/>
  <c r="I303" i="2"/>
  <c r="H303" i="2"/>
  <c r="O321" i="2"/>
  <c r="N321" i="2"/>
  <c r="M321" i="2"/>
  <c r="L321" i="2"/>
  <c r="J321" i="2"/>
  <c r="I321" i="2"/>
  <c r="H321" i="2"/>
  <c r="K321" i="2"/>
  <c r="O313" i="2"/>
  <c r="N313" i="2"/>
  <c r="M313" i="2"/>
  <c r="L313" i="2"/>
  <c r="K313" i="2"/>
  <c r="I313" i="2"/>
  <c r="J313" i="2"/>
  <c r="H313" i="2"/>
  <c r="O308" i="2"/>
  <c r="N308" i="2"/>
  <c r="L308" i="2"/>
  <c r="M308" i="2"/>
  <c r="K308" i="2"/>
  <c r="J308" i="2"/>
  <c r="I308" i="2"/>
  <c r="H308" i="2"/>
  <c r="O290" i="2"/>
  <c r="N290" i="2"/>
  <c r="L290" i="2"/>
  <c r="M290" i="2"/>
  <c r="K290" i="2"/>
  <c r="I290" i="2"/>
  <c r="J290" i="2"/>
  <c r="H290" i="2"/>
  <c r="O306" i="2"/>
  <c r="N306" i="2"/>
  <c r="L306" i="2"/>
  <c r="M306" i="2"/>
  <c r="K306" i="2"/>
  <c r="I306" i="2"/>
  <c r="J306" i="2"/>
  <c r="H306" i="2"/>
  <c r="O310" i="2"/>
  <c r="N310" i="2"/>
  <c r="L310" i="2"/>
  <c r="M310" i="2"/>
  <c r="K310" i="2"/>
  <c r="J310" i="2"/>
  <c r="I310" i="2"/>
  <c r="H310" i="2"/>
  <c r="O312" i="2"/>
  <c r="N312" i="2"/>
  <c r="L312" i="2"/>
  <c r="M312" i="2"/>
  <c r="J312" i="2"/>
  <c r="K312" i="2"/>
  <c r="I312" i="2"/>
  <c r="H312" i="2"/>
  <c r="E27" i="2"/>
  <c r="F27" i="2" s="1"/>
  <c r="G27" i="2" s="1"/>
  <c r="D28" i="2" s="1"/>
  <c r="B268" i="2" l="1"/>
  <c r="O325" i="2"/>
  <c r="N325" i="2"/>
  <c r="M325" i="2"/>
  <c r="L325" i="2"/>
  <c r="K325" i="2"/>
  <c r="I325" i="2"/>
  <c r="H325" i="2"/>
  <c r="J325" i="2"/>
  <c r="O318" i="2"/>
  <c r="N318" i="2"/>
  <c r="L318" i="2"/>
  <c r="M318" i="2"/>
  <c r="K318" i="2"/>
  <c r="J318" i="2"/>
  <c r="I318" i="2"/>
  <c r="H318" i="2"/>
  <c r="O320" i="2"/>
  <c r="N320" i="2"/>
  <c r="L320" i="2"/>
  <c r="M320" i="2"/>
  <c r="J320" i="2"/>
  <c r="K320" i="2"/>
  <c r="I320" i="2"/>
  <c r="H320" i="2"/>
  <c r="O315" i="2"/>
  <c r="N315" i="2"/>
  <c r="M315" i="2"/>
  <c r="L315" i="2"/>
  <c r="K315" i="2"/>
  <c r="J315" i="2"/>
  <c r="H315" i="2"/>
  <c r="I315" i="2"/>
  <c r="O324" i="2"/>
  <c r="N324" i="2"/>
  <c r="L324" i="2"/>
  <c r="M324" i="2"/>
  <c r="K324" i="2"/>
  <c r="J324" i="2"/>
  <c r="I324" i="2"/>
  <c r="H324" i="2"/>
  <c r="O317" i="2"/>
  <c r="N317" i="2"/>
  <c r="M317" i="2"/>
  <c r="L317" i="2"/>
  <c r="K317" i="2"/>
  <c r="J317" i="2"/>
  <c r="I317" i="2"/>
  <c r="H317" i="2"/>
  <c r="O333" i="2"/>
  <c r="N333" i="2"/>
  <c r="M333" i="2"/>
  <c r="L333" i="2"/>
  <c r="K333" i="2"/>
  <c r="J333" i="2"/>
  <c r="I333" i="2"/>
  <c r="H333" i="2"/>
  <c r="O322" i="2"/>
  <c r="N322" i="2"/>
  <c r="L322" i="2"/>
  <c r="M322" i="2"/>
  <c r="K322" i="2"/>
  <c r="J322" i="2"/>
  <c r="I322" i="2"/>
  <c r="H322" i="2"/>
  <c r="O316" i="2"/>
  <c r="N316" i="2"/>
  <c r="L316" i="2"/>
  <c r="M316" i="2"/>
  <c r="K316" i="2"/>
  <c r="J316" i="2"/>
  <c r="I316" i="2"/>
  <c r="H316" i="2"/>
  <c r="O319" i="2"/>
  <c r="N319" i="2"/>
  <c r="M319" i="2"/>
  <c r="L319" i="2"/>
  <c r="K319" i="2"/>
  <c r="J319" i="2"/>
  <c r="I319" i="2"/>
  <c r="H319" i="2"/>
  <c r="O302" i="2"/>
  <c r="N302" i="2"/>
  <c r="L302" i="2"/>
  <c r="M302" i="2"/>
  <c r="K302" i="2"/>
  <c r="J302" i="2"/>
  <c r="I302" i="2"/>
  <c r="H302" i="2"/>
  <c r="O323" i="2"/>
  <c r="N323" i="2"/>
  <c r="M323" i="2"/>
  <c r="L323" i="2"/>
  <c r="K323" i="2"/>
  <c r="J323" i="2"/>
  <c r="I323" i="2"/>
  <c r="H323" i="2"/>
  <c r="E28" i="2"/>
  <c r="F28" i="2" s="1"/>
  <c r="G28" i="2" s="1"/>
  <c r="D29" i="2" s="1"/>
  <c r="B269" i="2" l="1"/>
  <c r="O334" i="2"/>
  <c r="N334" i="2"/>
  <c r="L334" i="2"/>
  <c r="M334" i="2"/>
  <c r="J334" i="2"/>
  <c r="K334" i="2"/>
  <c r="I334" i="2"/>
  <c r="H334" i="2"/>
  <c r="O345" i="2"/>
  <c r="N345" i="2"/>
  <c r="M345" i="2"/>
  <c r="L345" i="2"/>
  <c r="K345" i="2"/>
  <c r="J345" i="2"/>
  <c r="I345" i="2"/>
  <c r="H345" i="2"/>
  <c r="O336" i="2"/>
  <c r="N336" i="2"/>
  <c r="L336" i="2"/>
  <c r="M336" i="2"/>
  <c r="J336" i="2"/>
  <c r="K336" i="2"/>
  <c r="I336" i="2"/>
  <c r="H336" i="2"/>
  <c r="O329" i="2"/>
  <c r="N329" i="2"/>
  <c r="M329" i="2"/>
  <c r="L329" i="2"/>
  <c r="K329" i="2"/>
  <c r="I329" i="2"/>
  <c r="H329" i="2"/>
  <c r="J329" i="2"/>
  <c r="O335" i="2"/>
  <c r="N335" i="2"/>
  <c r="M335" i="2"/>
  <c r="L335" i="2"/>
  <c r="K335" i="2"/>
  <c r="J335" i="2"/>
  <c r="I335" i="2"/>
  <c r="H335" i="2"/>
  <c r="O327" i="2"/>
  <c r="N327" i="2"/>
  <c r="M327" i="2"/>
  <c r="L327" i="2"/>
  <c r="K327" i="2"/>
  <c r="J327" i="2"/>
  <c r="I327" i="2"/>
  <c r="H327" i="2"/>
  <c r="O314" i="2"/>
  <c r="N314" i="2"/>
  <c r="L314" i="2"/>
  <c r="K314" i="2"/>
  <c r="M314" i="2"/>
  <c r="I314" i="2"/>
  <c r="J314" i="2"/>
  <c r="H314" i="2"/>
  <c r="O332" i="2"/>
  <c r="N332" i="2"/>
  <c r="L332" i="2"/>
  <c r="M332" i="2"/>
  <c r="K332" i="2"/>
  <c r="J332" i="2"/>
  <c r="I332" i="2"/>
  <c r="H332" i="2"/>
  <c r="O331" i="2"/>
  <c r="N331" i="2"/>
  <c r="M331" i="2"/>
  <c r="L331" i="2"/>
  <c r="K331" i="2"/>
  <c r="J331" i="2"/>
  <c r="I331" i="2"/>
  <c r="H331" i="2"/>
  <c r="O330" i="2"/>
  <c r="N330" i="2"/>
  <c r="L330" i="2"/>
  <c r="M330" i="2"/>
  <c r="K330" i="2"/>
  <c r="I330" i="2"/>
  <c r="J330" i="2"/>
  <c r="H330" i="2"/>
  <c r="O328" i="2"/>
  <c r="N328" i="2"/>
  <c r="L328" i="2"/>
  <c r="M328" i="2"/>
  <c r="K328" i="2"/>
  <c r="J328" i="2"/>
  <c r="I328" i="2"/>
  <c r="H328" i="2"/>
  <c r="O337" i="2"/>
  <c r="N337" i="2"/>
  <c r="M337" i="2"/>
  <c r="L337" i="2"/>
  <c r="K337" i="2"/>
  <c r="I337" i="2"/>
  <c r="H337" i="2"/>
  <c r="J337" i="2"/>
  <c r="E29" i="2"/>
  <c r="F29" i="2" s="1"/>
  <c r="G29" i="2" s="1"/>
  <c r="D30" i="2" s="1"/>
  <c r="B270" i="2" l="1"/>
  <c r="O342" i="2"/>
  <c r="N342" i="2"/>
  <c r="L342" i="2"/>
  <c r="M342" i="2"/>
  <c r="K342" i="2"/>
  <c r="J342" i="2"/>
  <c r="I342" i="2"/>
  <c r="H342" i="2"/>
  <c r="O344" i="2"/>
  <c r="N344" i="2"/>
  <c r="L344" i="2"/>
  <c r="M344" i="2"/>
  <c r="K344" i="2"/>
  <c r="J344" i="2"/>
  <c r="I344" i="2"/>
  <c r="H344" i="2"/>
  <c r="O326" i="2"/>
  <c r="N326" i="2"/>
  <c r="L326" i="2"/>
  <c r="M326" i="2"/>
  <c r="K326" i="2"/>
  <c r="J326" i="2"/>
  <c r="I326" i="2"/>
  <c r="H326" i="2"/>
  <c r="O347" i="2"/>
  <c r="N347" i="2"/>
  <c r="M347" i="2"/>
  <c r="L347" i="2"/>
  <c r="K347" i="2"/>
  <c r="J347" i="2"/>
  <c r="I347" i="2"/>
  <c r="H347" i="2"/>
  <c r="O339" i="2"/>
  <c r="N339" i="2"/>
  <c r="M339" i="2"/>
  <c r="L339" i="2"/>
  <c r="K339" i="2"/>
  <c r="J339" i="2"/>
  <c r="I339" i="2"/>
  <c r="H339" i="2"/>
  <c r="O341" i="2"/>
  <c r="N341" i="2"/>
  <c r="M341" i="2"/>
  <c r="L341" i="2"/>
  <c r="K341" i="2"/>
  <c r="J341" i="2"/>
  <c r="I341" i="2"/>
  <c r="H341" i="2"/>
  <c r="O349" i="2"/>
  <c r="N349" i="2"/>
  <c r="M349" i="2"/>
  <c r="L349" i="2"/>
  <c r="K349" i="2"/>
  <c r="I349" i="2"/>
  <c r="J349" i="2"/>
  <c r="H349" i="2"/>
  <c r="O340" i="2"/>
  <c r="N340" i="2"/>
  <c r="L340" i="2"/>
  <c r="M340" i="2"/>
  <c r="K340" i="2"/>
  <c r="J340" i="2"/>
  <c r="I340" i="2"/>
  <c r="H340" i="2"/>
  <c r="O348" i="2"/>
  <c r="N348" i="2"/>
  <c r="L348" i="2"/>
  <c r="M348" i="2"/>
  <c r="J348" i="2"/>
  <c r="K348" i="2"/>
  <c r="I348" i="2"/>
  <c r="H348" i="2"/>
  <c r="O357" i="2"/>
  <c r="N357" i="2"/>
  <c r="M357" i="2"/>
  <c r="L357" i="2"/>
  <c r="K357" i="2"/>
  <c r="J357" i="2"/>
  <c r="I357" i="2"/>
  <c r="H357" i="2"/>
  <c r="O343" i="2"/>
  <c r="N343" i="2"/>
  <c r="M343" i="2"/>
  <c r="L343" i="2"/>
  <c r="K343" i="2"/>
  <c r="J343" i="2"/>
  <c r="I343" i="2"/>
  <c r="H343" i="2"/>
  <c r="O346" i="2"/>
  <c r="N346" i="2"/>
  <c r="L346" i="2"/>
  <c r="M346" i="2"/>
  <c r="K346" i="2"/>
  <c r="I346" i="2"/>
  <c r="H346" i="2"/>
  <c r="J346" i="2"/>
  <c r="E30" i="2"/>
  <c r="F30" i="2" s="1"/>
  <c r="G30" i="2" s="1"/>
  <c r="D31" i="2" s="1"/>
  <c r="B271" i="2" l="1"/>
  <c r="O361" i="2"/>
  <c r="N361" i="2"/>
  <c r="M361" i="2"/>
  <c r="L361" i="2"/>
  <c r="K361" i="2"/>
  <c r="I361" i="2"/>
  <c r="J361" i="2"/>
  <c r="H361" i="2"/>
  <c r="O353" i="2"/>
  <c r="N353" i="2"/>
  <c r="M353" i="2"/>
  <c r="L353" i="2"/>
  <c r="K353" i="2"/>
  <c r="I353" i="2"/>
  <c r="H353" i="2"/>
  <c r="J353" i="2"/>
  <c r="O351" i="2"/>
  <c r="N351" i="2"/>
  <c r="M351" i="2"/>
  <c r="L351" i="2"/>
  <c r="K351" i="2"/>
  <c r="J351" i="2"/>
  <c r="I351" i="2"/>
  <c r="H351" i="2"/>
  <c r="O359" i="2"/>
  <c r="N359" i="2"/>
  <c r="M359" i="2"/>
  <c r="L359" i="2"/>
  <c r="K359" i="2"/>
  <c r="J359" i="2"/>
  <c r="I359" i="2"/>
  <c r="H359" i="2"/>
  <c r="O352" i="2"/>
  <c r="N352" i="2"/>
  <c r="L352" i="2"/>
  <c r="M352" i="2"/>
  <c r="K352" i="2"/>
  <c r="J352" i="2"/>
  <c r="I352" i="2"/>
  <c r="H352" i="2"/>
  <c r="O358" i="2"/>
  <c r="N358" i="2"/>
  <c r="L358" i="2"/>
  <c r="M358" i="2"/>
  <c r="J358" i="2"/>
  <c r="K358" i="2"/>
  <c r="I358" i="2"/>
  <c r="H358" i="2"/>
  <c r="O338" i="2"/>
  <c r="N338" i="2"/>
  <c r="L338" i="2"/>
  <c r="M338" i="2"/>
  <c r="K338" i="2"/>
  <c r="I338" i="2"/>
  <c r="J338" i="2"/>
  <c r="H338" i="2"/>
  <c r="O355" i="2"/>
  <c r="N355" i="2"/>
  <c r="M355" i="2"/>
  <c r="L355" i="2"/>
  <c r="K355" i="2"/>
  <c r="J355" i="2"/>
  <c r="H355" i="2"/>
  <c r="I355" i="2"/>
  <c r="O356" i="2"/>
  <c r="N356" i="2"/>
  <c r="L356" i="2"/>
  <c r="M356" i="2"/>
  <c r="K356" i="2"/>
  <c r="J356" i="2"/>
  <c r="I356" i="2"/>
  <c r="H356" i="2"/>
  <c r="O360" i="2"/>
  <c r="N360" i="2"/>
  <c r="L360" i="2"/>
  <c r="M360" i="2"/>
  <c r="J360" i="2"/>
  <c r="K360" i="2"/>
  <c r="I360" i="2"/>
  <c r="H360" i="2"/>
  <c r="O354" i="2"/>
  <c r="N354" i="2"/>
  <c r="L354" i="2"/>
  <c r="M354" i="2"/>
  <c r="K354" i="2"/>
  <c r="I354" i="2"/>
  <c r="J354" i="2"/>
  <c r="H354" i="2"/>
  <c r="E31" i="2"/>
  <c r="F31" i="2" s="1"/>
  <c r="G31" i="2" s="1"/>
  <c r="D32" i="2" s="1"/>
  <c r="B272" i="2" l="1"/>
  <c r="O350" i="2"/>
  <c r="N350" i="2"/>
  <c r="L350" i="2"/>
  <c r="M350" i="2"/>
  <c r="K350" i="2"/>
  <c r="J350" i="2"/>
  <c r="I350" i="2"/>
  <c r="H350" i="2"/>
  <c r="E32" i="2"/>
  <c r="F32" i="2" s="1"/>
  <c r="G32" i="2" s="1"/>
  <c r="D33" i="2" s="1"/>
  <c r="B273" i="2" l="1"/>
  <c r="E33" i="2"/>
  <c r="F33" i="2" s="1"/>
  <c r="G33" i="2" s="1"/>
  <c r="D34" i="2" s="1"/>
  <c r="B274" i="2" l="1"/>
  <c r="E34" i="2"/>
  <c r="F34" i="2" s="1"/>
  <c r="G34" i="2" s="1"/>
  <c r="D35" i="2" s="1"/>
  <c r="B275" i="2" l="1"/>
  <c r="E35" i="2"/>
  <c r="F35" i="2" s="1"/>
  <c r="G35" i="2" s="1"/>
  <c r="D36" i="2" s="1"/>
  <c r="B276" i="2" l="1"/>
  <c r="E36" i="2"/>
  <c r="F36" i="2" s="1"/>
  <c r="G36" i="2" s="1"/>
  <c r="D37" i="2" s="1"/>
  <c r="B277" i="2" l="1"/>
  <c r="E37" i="2"/>
  <c r="F37" i="2" s="1"/>
  <c r="G37" i="2" s="1"/>
  <c r="D38" i="2" s="1"/>
  <c r="B278" i="2" l="1"/>
  <c r="E38" i="2"/>
  <c r="F38" i="2" s="1"/>
  <c r="G38" i="2" s="1"/>
  <c r="D39" i="2" s="1"/>
  <c r="B279" i="2" l="1"/>
  <c r="E39" i="2"/>
  <c r="F39" i="2" s="1"/>
  <c r="G39" i="2" s="1"/>
  <c r="D40" i="2" s="1"/>
  <c r="B280" i="2" l="1"/>
  <c r="E40" i="2"/>
  <c r="F40" i="2" s="1"/>
  <c r="G40" i="2" s="1"/>
  <c r="D41" i="2" s="1"/>
  <c r="B281" i="2" l="1"/>
  <c r="E41" i="2"/>
  <c r="F41" i="2" s="1"/>
  <c r="G41" i="2" s="1"/>
  <c r="D42" i="2" s="1"/>
  <c r="B282" i="2" l="1"/>
  <c r="E42" i="2"/>
  <c r="F42" i="2" s="1"/>
  <c r="G42" i="2" s="1"/>
  <c r="D43" i="2" s="1"/>
  <c r="B283" i="2" l="1"/>
  <c r="E43" i="2"/>
  <c r="F43" i="2" s="1"/>
  <c r="G43" i="2" s="1"/>
  <c r="D44" i="2" s="1"/>
  <c r="B284" i="2" l="1"/>
  <c r="E44" i="2"/>
  <c r="F44" i="2" s="1"/>
  <c r="G44" i="2" s="1"/>
  <c r="D45" i="2" s="1"/>
  <c r="B285" i="2" l="1"/>
  <c r="E45" i="2"/>
  <c r="F45" i="2" s="1"/>
  <c r="G45" i="2" s="1"/>
  <c r="D46" i="2" s="1"/>
  <c r="B286" i="2" l="1"/>
  <c r="E46" i="2"/>
  <c r="F46" i="2" s="1"/>
  <c r="G46" i="2" s="1"/>
  <c r="D47" i="2" s="1"/>
  <c r="B287" i="2" l="1"/>
  <c r="E47" i="2"/>
  <c r="F47" i="2" s="1"/>
  <c r="G47" i="2" s="1"/>
  <c r="D48" i="2" s="1"/>
  <c r="B288" i="2" l="1"/>
  <c r="E48" i="2"/>
  <c r="F48" i="2" s="1"/>
  <c r="G48" i="2" s="1"/>
  <c r="D49" i="2" s="1"/>
  <c r="B289" i="2" l="1"/>
  <c r="E49" i="2"/>
  <c r="F49" i="2" s="1"/>
  <c r="G49" i="2" s="1"/>
  <c r="D50" i="2" s="1"/>
  <c r="B290" i="2" l="1"/>
  <c r="E50" i="2"/>
  <c r="F50" i="2" s="1"/>
  <c r="G50" i="2" s="1"/>
  <c r="D51" i="2" s="1"/>
  <c r="B291" i="2" l="1"/>
  <c r="E51" i="2"/>
  <c r="F51" i="2" s="1"/>
  <c r="G51" i="2" s="1"/>
  <c r="D52" i="2" s="1"/>
  <c r="B292" i="2" l="1"/>
  <c r="E52" i="2"/>
  <c r="F52" i="2" s="1"/>
  <c r="G52" i="2" s="1"/>
  <c r="D53" i="2" s="1"/>
  <c r="B293" i="2" l="1"/>
  <c r="E53" i="2"/>
  <c r="F53" i="2" s="1"/>
  <c r="G53" i="2" s="1"/>
  <c r="D54" i="2" s="1"/>
  <c r="B294" i="2" l="1"/>
  <c r="E54" i="2"/>
  <c r="F54" i="2" s="1"/>
  <c r="G54" i="2" s="1"/>
  <c r="D55" i="2" s="1"/>
  <c r="B295" i="2" l="1"/>
  <c r="E55" i="2"/>
  <c r="F55" i="2" s="1"/>
  <c r="G55" i="2" s="1"/>
  <c r="D56" i="2" s="1"/>
  <c r="B296" i="2" l="1"/>
  <c r="E56" i="2"/>
  <c r="F56" i="2" s="1"/>
  <c r="G56" i="2" s="1"/>
  <c r="D57" i="2" s="1"/>
  <c r="B297" i="2" l="1"/>
  <c r="E57" i="2"/>
  <c r="F57" i="2" s="1"/>
  <c r="G57" i="2" s="1"/>
  <c r="D58" i="2" s="1"/>
  <c r="B298" i="2" l="1"/>
  <c r="E58" i="2"/>
  <c r="F58" i="2" s="1"/>
  <c r="G58" i="2" s="1"/>
  <c r="D59" i="2" s="1"/>
  <c r="B299" i="2" l="1"/>
  <c r="E59" i="2"/>
  <c r="F59" i="2" s="1"/>
  <c r="G59" i="2" s="1"/>
  <c r="D60" i="2" s="1"/>
  <c r="B300" i="2" l="1"/>
  <c r="E60" i="2"/>
  <c r="F60" i="2" s="1"/>
  <c r="G60" i="2" s="1"/>
  <c r="D61" i="2" s="1"/>
  <c r="B301" i="2" l="1"/>
  <c r="E61" i="2"/>
  <c r="F61" i="2" s="1"/>
  <c r="G61" i="2" s="1"/>
  <c r="D62" i="2" s="1"/>
  <c r="B302" i="2" l="1"/>
  <c r="E62" i="2"/>
  <c r="F62" i="2" s="1"/>
  <c r="G62" i="2" s="1"/>
  <c r="D63" i="2" s="1"/>
  <c r="B303" i="2" l="1"/>
  <c r="E63" i="2"/>
  <c r="F63" i="2" s="1"/>
  <c r="G63" i="2" s="1"/>
  <c r="D64" i="2" s="1"/>
  <c r="B304" i="2" l="1"/>
  <c r="E64" i="2"/>
  <c r="F64" i="2" s="1"/>
  <c r="G64" i="2" s="1"/>
  <c r="D65" i="2" s="1"/>
  <c r="B305" i="2" l="1"/>
  <c r="E65" i="2"/>
  <c r="F65" i="2" s="1"/>
  <c r="G65" i="2" s="1"/>
  <c r="D66" i="2" s="1"/>
  <c r="B306" i="2" l="1"/>
  <c r="E66" i="2"/>
  <c r="F66" i="2" s="1"/>
  <c r="G66" i="2" s="1"/>
  <c r="D67" i="2" s="1"/>
  <c r="B307" i="2" l="1"/>
  <c r="E67" i="2"/>
  <c r="F67" i="2" s="1"/>
  <c r="G67" i="2" s="1"/>
  <c r="D68" i="2" s="1"/>
  <c r="B308" i="2" l="1"/>
  <c r="E68" i="2"/>
  <c r="F68" i="2" s="1"/>
  <c r="G68" i="2" s="1"/>
  <c r="D69" i="2" s="1"/>
  <c r="B309" i="2" l="1"/>
  <c r="E69" i="2"/>
  <c r="F69" i="2" s="1"/>
  <c r="G69" i="2" s="1"/>
  <c r="D70" i="2" s="1"/>
  <c r="B310" i="2" l="1"/>
  <c r="E70" i="2"/>
  <c r="F70" i="2" s="1"/>
  <c r="G70" i="2" s="1"/>
  <c r="D71" i="2" s="1"/>
  <c r="B311" i="2" l="1"/>
  <c r="E71" i="2"/>
  <c r="F71" i="2" s="1"/>
  <c r="G71" i="2" s="1"/>
  <c r="D72" i="2" s="1"/>
  <c r="B312" i="2" l="1"/>
  <c r="E72" i="2"/>
  <c r="F72" i="2" s="1"/>
  <c r="G72" i="2" s="1"/>
  <c r="D73" i="2" s="1"/>
  <c r="B313" i="2" l="1"/>
  <c r="E73" i="2"/>
  <c r="F73" i="2" s="1"/>
  <c r="G73" i="2" s="1"/>
  <c r="D74" i="2" s="1"/>
  <c r="B314" i="2" l="1"/>
  <c r="E74" i="2"/>
  <c r="F74" i="2" s="1"/>
  <c r="G74" i="2" s="1"/>
  <c r="D75" i="2" s="1"/>
  <c r="B315" i="2" l="1"/>
  <c r="E75" i="2"/>
  <c r="F75" i="2" s="1"/>
  <c r="G75" i="2" s="1"/>
  <c r="D76" i="2" s="1"/>
  <c r="B316" i="2" l="1"/>
  <c r="E76" i="2"/>
  <c r="F76" i="2" s="1"/>
  <c r="G76" i="2" s="1"/>
  <c r="D77" i="2" s="1"/>
  <c r="B317" i="2" l="1"/>
  <c r="E77" i="2"/>
  <c r="F77" i="2" s="1"/>
  <c r="G77" i="2" s="1"/>
  <c r="D78" i="2" s="1"/>
  <c r="B318" i="2" l="1"/>
  <c r="E78" i="2"/>
  <c r="F78" i="2" s="1"/>
  <c r="G78" i="2" s="1"/>
  <c r="D79" i="2" s="1"/>
  <c r="B319" i="2" l="1"/>
  <c r="E79" i="2"/>
  <c r="F79" i="2" s="1"/>
  <c r="G79" i="2" s="1"/>
  <c r="D80" i="2" s="1"/>
  <c r="B320" i="2" l="1"/>
  <c r="E80" i="2"/>
  <c r="F80" i="2" s="1"/>
  <c r="G80" i="2" s="1"/>
  <c r="D81" i="2" s="1"/>
  <c r="B321" i="2" l="1"/>
  <c r="E81" i="2"/>
  <c r="F81" i="2" s="1"/>
  <c r="G81" i="2" s="1"/>
  <c r="D82" i="2" s="1"/>
  <c r="B322" i="2" l="1"/>
  <c r="E82" i="2"/>
  <c r="F82" i="2" s="1"/>
  <c r="G82" i="2" s="1"/>
  <c r="D83" i="2" s="1"/>
  <c r="B323" i="2" l="1"/>
  <c r="E83" i="2"/>
  <c r="F83" i="2" s="1"/>
  <c r="G83" i="2" s="1"/>
  <c r="D84" i="2" s="1"/>
  <c r="B324" i="2" l="1"/>
  <c r="E84" i="2"/>
  <c r="F84" i="2" s="1"/>
  <c r="G84" i="2" s="1"/>
  <c r="D85" i="2" s="1"/>
  <c r="B325" i="2" l="1"/>
  <c r="E85" i="2"/>
  <c r="F85" i="2" s="1"/>
  <c r="G85" i="2" s="1"/>
  <c r="D86" i="2" s="1"/>
  <c r="B326" i="2" l="1"/>
  <c r="E86" i="2"/>
  <c r="F86" i="2" s="1"/>
  <c r="G86" i="2" s="1"/>
  <c r="D87" i="2" s="1"/>
  <c r="B327" i="2" l="1"/>
  <c r="E87" i="2"/>
  <c r="F87" i="2" s="1"/>
  <c r="G87" i="2" s="1"/>
  <c r="D88" i="2" s="1"/>
  <c r="B328" i="2" l="1"/>
  <c r="E88" i="2"/>
  <c r="F88" i="2" s="1"/>
  <c r="G88" i="2" s="1"/>
  <c r="D89" i="2" s="1"/>
  <c r="B329" i="2" l="1"/>
  <c r="E89" i="2"/>
  <c r="F89" i="2" s="1"/>
  <c r="G89" i="2" s="1"/>
  <c r="D90" i="2" s="1"/>
  <c r="B330" i="2" l="1"/>
  <c r="E90" i="2"/>
  <c r="F90" i="2" s="1"/>
  <c r="G90" i="2" s="1"/>
  <c r="D91" i="2" s="1"/>
  <c r="B331" i="2" l="1"/>
  <c r="E91" i="2"/>
  <c r="F91" i="2" s="1"/>
  <c r="G91" i="2" s="1"/>
  <c r="D92" i="2" s="1"/>
  <c r="B332" i="2" l="1"/>
  <c r="E92" i="2"/>
  <c r="F92" i="2" s="1"/>
  <c r="G92" i="2" s="1"/>
  <c r="D93" i="2" s="1"/>
  <c r="B333" i="2" l="1"/>
  <c r="E93" i="2"/>
  <c r="F93" i="2" s="1"/>
  <c r="G93" i="2" s="1"/>
  <c r="D94" i="2" s="1"/>
  <c r="B334" i="2" l="1"/>
  <c r="E94" i="2"/>
  <c r="F94" i="2" s="1"/>
  <c r="G94" i="2" s="1"/>
  <c r="D95" i="2" s="1"/>
  <c r="B335" i="2" l="1"/>
  <c r="E95" i="2"/>
  <c r="F95" i="2" s="1"/>
  <c r="G95" i="2" s="1"/>
  <c r="D96" i="2" s="1"/>
  <c r="B336" i="2" l="1"/>
  <c r="E96" i="2"/>
  <c r="F96" i="2" s="1"/>
  <c r="G96" i="2" s="1"/>
  <c r="D97" i="2" s="1"/>
  <c r="B337" i="2" l="1"/>
  <c r="E97" i="2"/>
  <c r="F97" i="2" s="1"/>
  <c r="G97" i="2" s="1"/>
  <c r="D98" i="2" s="1"/>
  <c r="B338" i="2" l="1"/>
  <c r="E98" i="2"/>
  <c r="F98" i="2" s="1"/>
  <c r="G98" i="2" s="1"/>
  <c r="D99" i="2" s="1"/>
  <c r="B339" i="2" l="1"/>
  <c r="E99" i="2"/>
  <c r="F99" i="2" s="1"/>
  <c r="G99" i="2" s="1"/>
  <c r="D100" i="2" s="1"/>
  <c r="B340" i="2" l="1"/>
  <c r="E100" i="2"/>
  <c r="F100" i="2" s="1"/>
  <c r="G100" i="2" s="1"/>
  <c r="D101" i="2" s="1"/>
  <c r="B341" i="2" l="1"/>
  <c r="E101" i="2"/>
  <c r="F101" i="2" s="1"/>
  <c r="G101" i="2" s="1"/>
  <c r="D102" i="2" s="1"/>
  <c r="B342" i="2" l="1"/>
  <c r="E102" i="2"/>
  <c r="F102" i="2" s="1"/>
  <c r="G102" i="2" s="1"/>
  <c r="D103" i="2" s="1"/>
  <c r="B343" i="2" l="1"/>
  <c r="E103" i="2"/>
  <c r="F103" i="2" s="1"/>
  <c r="G103" i="2" s="1"/>
  <c r="D104" i="2" s="1"/>
  <c r="B344" i="2" l="1"/>
  <c r="E104" i="2"/>
  <c r="F104" i="2" s="1"/>
  <c r="G104" i="2" s="1"/>
  <c r="D105" i="2" s="1"/>
  <c r="B345" i="2" l="1"/>
  <c r="E105" i="2"/>
  <c r="F105" i="2" s="1"/>
  <c r="G105" i="2" s="1"/>
  <c r="D106" i="2" s="1"/>
  <c r="B346" i="2" l="1"/>
  <c r="E106" i="2"/>
  <c r="F106" i="2" s="1"/>
  <c r="G106" i="2" s="1"/>
  <c r="D107" i="2" s="1"/>
  <c r="B347" i="2" l="1"/>
  <c r="E107" i="2"/>
  <c r="F107" i="2" s="1"/>
  <c r="G107" i="2" s="1"/>
  <c r="D108" i="2" s="1"/>
  <c r="B348" i="2" l="1"/>
  <c r="E108" i="2"/>
  <c r="F108" i="2" s="1"/>
  <c r="G108" i="2" s="1"/>
  <c r="D109" i="2" s="1"/>
  <c r="B349" i="2" l="1"/>
  <c r="E109" i="2"/>
  <c r="F109" i="2" s="1"/>
  <c r="G109" i="2" s="1"/>
  <c r="D110" i="2" s="1"/>
  <c r="B350" i="2" l="1"/>
  <c r="E110" i="2"/>
  <c r="F110" i="2" s="1"/>
  <c r="G110" i="2" s="1"/>
  <c r="D111" i="2" s="1"/>
  <c r="B351" i="2" l="1"/>
  <c r="E111" i="2"/>
  <c r="F111" i="2" s="1"/>
  <c r="G111" i="2" s="1"/>
  <c r="D112" i="2" s="1"/>
  <c r="B352" i="2" l="1"/>
  <c r="E112" i="2"/>
  <c r="F112" i="2" s="1"/>
  <c r="G112" i="2" s="1"/>
  <c r="D113" i="2" s="1"/>
  <c r="B353" i="2" l="1"/>
  <c r="E113" i="2"/>
  <c r="F113" i="2" s="1"/>
  <c r="G113" i="2" s="1"/>
  <c r="D114" i="2" s="1"/>
  <c r="B354" i="2" l="1"/>
  <c r="E114" i="2"/>
  <c r="F114" i="2" s="1"/>
  <c r="G114" i="2" s="1"/>
  <c r="D115" i="2" s="1"/>
  <c r="B355" i="2" l="1"/>
  <c r="E115" i="2"/>
  <c r="F115" i="2" s="1"/>
  <c r="G115" i="2" s="1"/>
  <c r="D116" i="2" s="1"/>
  <c r="B356" i="2" l="1"/>
  <c r="E116" i="2"/>
  <c r="F116" i="2" s="1"/>
  <c r="G116" i="2" s="1"/>
  <c r="D117" i="2" s="1"/>
  <c r="B357" i="2" l="1"/>
  <c r="E117" i="2"/>
  <c r="F117" i="2" s="1"/>
  <c r="G117" i="2" s="1"/>
  <c r="D118" i="2" s="1"/>
  <c r="B358" i="2" l="1"/>
  <c r="E118" i="2"/>
  <c r="F118" i="2" s="1"/>
  <c r="G118" i="2" s="1"/>
  <c r="D119" i="2" s="1"/>
  <c r="B359" i="2" l="1"/>
  <c r="E119" i="2"/>
  <c r="F119" i="2" s="1"/>
  <c r="G119" i="2" s="1"/>
  <c r="D120" i="2" s="1"/>
  <c r="B360" i="2" l="1"/>
  <c r="E120" i="2"/>
  <c r="F120" i="2" s="1"/>
  <c r="G120" i="2" s="1"/>
  <c r="D121" i="2" s="1"/>
  <c r="B361" i="2" l="1"/>
  <c r="E121" i="2"/>
  <c r="F121" i="2" s="1"/>
  <c r="G121" i="2" s="1"/>
  <c r="D122" i="2" s="1"/>
  <c r="E122" i="2" l="1"/>
  <c r="F122" i="2" s="1"/>
  <c r="G122" i="2" s="1"/>
  <c r="D123" i="2" s="1"/>
  <c r="E123" i="2" l="1"/>
  <c r="F123" i="2" s="1"/>
  <c r="G123" i="2" s="1"/>
  <c r="D124" i="2" s="1"/>
  <c r="E124" i="2" l="1"/>
  <c r="F124" i="2" s="1"/>
  <c r="G124" i="2" s="1"/>
  <c r="D125" i="2" s="1"/>
  <c r="E125" i="2" l="1"/>
  <c r="F125" i="2" s="1"/>
  <c r="G125" i="2" s="1"/>
  <c r="D126" i="2" s="1"/>
  <c r="E126" i="2" l="1"/>
  <c r="F126" i="2" s="1"/>
  <c r="G126" i="2" s="1"/>
  <c r="D127" i="2" s="1"/>
  <c r="E127" i="2" l="1"/>
  <c r="F127" i="2" s="1"/>
  <c r="G127" i="2" s="1"/>
  <c r="D128" i="2" s="1"/>
  <c r="E128" i="2" l="1"/>
  <c r="F128" i="2" s="1"/>
  <c r="G128" i="2" s="1"/>
  <c r="D129" i="2" s="1"/>
  <c r="E129" i="2" l="1"/>
  <c r="F129" i="2" s="1"/>
  <c r="G129" i="2" s="1"/>
  <c r="D130" i="2" s="1"/>
  <c r="E130" i="2" l="1"/>
  <c r="F130" i="2" s="1"/>
  <c r="G130" i="2" s="1"/>
  <c r="D131" i="2" s="1"/>
  <c r="E131" i="2" l="1"/>
  <c r="F131" i="2" s="1"/>
  <c r="G131" i="2" s="1"/>
  <c r="D132" i="2" s="1"/>
  <c r="E132" i="2" l="1"/>
  <c r="F132" i="2" s="1"/>
  <c r="G132" i="2" s="1"/>
  <c r="D133" i="2" s="1"/>
  <c r="E133" i="2" l="1"/>
  <c r="F133" i="2" s="1"/>
  <c r="G133" i="2" s="1"/>
  <c r="D134" i="2" s="1"/>
  <c r="E134" i="2" l="1"/>
  <c r="F134" i="2" s="1"/>
  <c r="G134" i="2" s="1"/>
  <c r="D135" i="2" s="1"/>
  <c r="E135" i="2" l="1"/>
  <c r="F135" i="2" s="1"/>
  <c r="G135" i="2" s="1"/>
  <c r="D136" i="2" s="1"/>
  <c r="E136" i="2" l="1"/>
  <c r="F136" i="2" s="1"/>
  <c r="G136" i="2" s="1"/>
  <c r="D137" i="2" s="1"/>
  <c r="E137" i="2" l="1"/>
  <c r="F137" i="2" s="1"/>
  <c r="G137" i="2" s="1"/>
  <c r="D138" i="2" s="1"/>
  <c r="E138" i="2" l="1"/>
  <c r="F138" i="2" s="1"/>
  <c r="G138" i="2" s="1"/>
  <c r="D139" i="2" s="1"/>
  <c r="E139" i="2" l="1"/>
  <c r="F139" i="2" s="1"/>
  <c r="G139" i="2" s="1"/>
  <c r="D140" i="2" s="1"/>
  <c r="E140" i="2" l="1"/>
  <c r="F140" i="2" s="1"/>
  <c r="G140" i="2" s="1"/>
  <c r="D141" i="2" s="1"/>
  <c r="E141" i="2" l="1"/>
  <c r="F141" i="2" s="1"/>
  <c r="G141" i="2" s="1"/>
  <c r="D142" i="2" s="1"/>
  <c r="E142" i="2" l="1"/>
  <c r="F142" i="2" s="1"/>
  <c r="G142" i="2" s="1"/>
  <c r="D143" i="2" s="1"/>
  <c r="E143" i="2" l="1"/>
  <c r="F143" i="2" s="1"/>
  <c r="G143" i="2" s="1"/>
  <c r="D144" i="2" s="1"/>
  <c r="E144" i="2" l="1"/>
  <c r="F144" i="2" s="1"/>
  <c r="G144" i="2" s="1"/>
  <c r="D145" i="2" s="1"/>
  <c r="E145" i="2" l="1"/>
  <c r="F145" i="2" s="1"/>
  <c r="G145" i="2" s="1"/>
  <c r="D146" i="2" s="1"/>
  <c r="E146" i="2" l="1"/>
  <c r="F146" i="2" s="1"/>
  <c r="G146" i="2" s="1"/>
  <c r="D147" i="2" s="1"/>
  <c r="E147" i="2" l="1"/>
  <c r="F147" i="2" s="1"/>
  <c r="G147" i="2" s="1"/>
  <c r="D148" i="2" s="1"/>
  <c r="E148" i="2" l="1"/>
  <c r="F148" i="2" s="1"/>
  <c r="G148" i="2" s="1"/>
  <c r="D149" i="2" s="1"/>
  <c r="E149" i="2" l="1"/>
  <c r="F149" i="2" s="1"/>
  <c r="G149" i="2" s="1"/>
  <c r="D150" i="2" s="1"/>
  <c r="E150" i="2" l="1"/>
  <c r="F150" i="2" s="1"/>
  <c r="G150" i="2" s="1"/>
  <c r="D151" i="2" s="1"/>
  <c r="E151" i="2" l="1"/>
  <c r="F151" i="2" s="1"/>
  <c r="G151" i="2" s="1"/>
  <c r="D152" i="2" s="1"/>
  <c r="E152" i="2" l="1"/>
  <c r="F152" i="2" s="1"/>
  <c r="G152" i="2" s="1"/>
  <c r="D153" i="2" s="1"/>
  <c r="E153" i="2" l="1"/>
  <c r="F153" i="2" s="1"/>
  <c r="G153" i="2" s="1"/>
  <c r="D154" i="2" s="1"/>
  <c r="E154" i="2" l="1"/>
  <c r="F154" i="2" s="1"/>
  <c r="G154" i="2" s="1"/>
  <c r="D155" i="2" s="1"/>
  <c r="E155" i="2" l="1"/>
  <c r="F155" i="2" s="1"/>
  <c r="G155" i="2" s="1"/>
  <c r="D156" i="2" s="1"/>
  <c r="E156" i="2" l="1"/>
  <c r="F156" i="2" s="1"/>
  <c r="G156" i="2" s="1"/>
  <c r="D157" i="2" s="1"/>
  <c r="E157" i="2" l="1"/>
  <c r="F157" i="2" s="1"/>
  <c r="G157" i="2" s="1"/>
  <c r="D158" i="2" s="1"/>
  <c r="E158" i="2" l="1"/>
  <c r="F158" i="2" s="1"/>
  <c r="G158" i="2" s="1"/>
  <c r="D159" i="2" s="1"/>
  <c r="E159" i="2" l="1"/>
  <c r="F159" i="2" s="1"/>
  <c r="G159" i="2" s="1"/>
  <c r="D160" i="2" s="1"/>
  <c r="E160" i="2" l="1"/>
  <c r="F160" i="2" s="1"/>
  <c r="G160" i="2" s="1"/>
  <c r="D161" i="2" s="1"/>
  <c r="E161" i="2" l="1"/>
  <c r="F161" i="2" s="1"/>
  <c r="G161" i="2" s="1"/>
  <c r="D162" i="2" s="1"/>
  <c r="E162" i="2" l="1"/>
  <c r="F162" i="2" s="1"/>
  <c r="G162" i="2" s="1"/>
  <c r="D163" i="2" s="1"/>
  <c r="E163" i="2" l="1"/>
  <c r="F163" i="2" s="1"/>
  <c r="G163" i="2" s="1"/>
  <c r="D164" i="2" s="1"/>
  <c r="E164" i="2" l="1"/>
  <c r="F164" i="2" s="1"/>
  <c r="G164" i="2" s="1"/>
  <c r="D165" i="2" s="1"/>
  <c r="E165" i="2" l="1"/>
  <c r="F165" i="2" s="1"/>
  <c r="G165" i="2" s="1"/>
  <c r="D166" i="2" s="1"/>
  <c r="E166" i="2" l="1"/>
  <c r="F166" i="2" s="1"/>
  <c r="G166" i="2" s="1"/>
  <c r="D167" i="2" s="1"/>
  <c r="E167" i="2" l="1"/>
  <c r="F167" i="2" s="1"/>
  <c r="G167" i="2" s="1"/>
  <c r="D168" i="2" s="1"/>
  <c r="E168" i="2" l="1"/>
  <c r="F168" i="2" s="1"/>
  <c r="G168" i="2" s="1"/>
  <c r="D169" i="2" s="1"/>
  <c r="E169" i="2" l="1"/>
  <c r="F169" i="2" s="1"/>
  <c r="G169" i="2" s="1"/>
  <c r="D170" i="2" s="1"/>
  <c r="E170" i="2" l="1"/>
  <c r="F170" i="2" s="1"/>
  <c r="G170" i="2" s="1"/>
  <c r="D171" i="2" s="1"/>
  <c r="E171" i="2" l="1"/>
  <c r="F171" i="2" s="1"/>
  <c r="G171" i="2" s="1"/>
  <c r="D172" i="2" s="1"/>
  <c r="E172" i="2" l="1"/>
  <c r="F172" i="2" s="1"/>
  <c r="G172" i="2" s="1"/>
  <c r="D173" i="2" s="1"/>
  <c r="E173" i="2" l="1"/>
  <c r="F173" i="2" s="1"/>
  <c r="G173" i="2" s="1"/>
  <c r="D174" i="2" s="1"/>
  <c r="E174" i="2" l="1"/>
  <c r="F174" i="2" s="1"/>
  <c r="G174" i="2" s="1"/>
  <c r="D175" i="2" s="1"/>
  <c r="E175" i="2" l="1"/>
  <c r="F175" i="2" s="1"/>
  <c r="G175" i="2" s="1"/>
  <c r="D176" i="2" s="1"/>
  <c r="E176" i="2" l="1"/>
  <c r="F176" i="2" s="1"/>
  <c r="G176" i="2" s="1"/>
  <c r="D177" i="2" s="1"/>
  <c r="E177" i="2" l="1"/>
  <c r="F177" i="2" s="1"/>
  <c r="G177" i="2" s="1"/>
  <c r="D178" i="2" s="1"/>
  <c r="E178" i="2" l="1"/>
  <c r="F178" i="2" s="1"/>
  <c r="G178" i="2" s="1"/>
  <c r="D179" i="2" s="1"/>
  <c r="E179" i="2" l="1"/>
  <c r="F179" i="2" s="1"/>
  <c r="G179" i="2" s="1"/>
  <c r="D180" i="2" s="1"/>
  <c r="E180" i="2" l="1"/>
  <c r="F180" i="2" s="1"/>
  <c r="G180" i="2" s="1"/>
  <c r="D181" i="2" s="1"/>
  <c r="E181" i="2" l="1"/>
  <c r="F181" i="2" s="1"/>
  <c r="G181" i="2" s="1"/>
  <c r="D182" i="2" s="1"/>
  <c r="E182" i="2" l="1"/>
  <c r="F182" i="2" s="1"/>
  <c r="G182" i="2" s="1"/>
  <c r="D183" i="2" s="1"/>
  <c r="E183" i="2" l="1"/>
  <c r="F183" i="2" s="1"/>
  <c r="G183" i="2" s="1"/>
  <c r="D184" i="2" s="1"/>
  <c r="E184" i="2" l="1"/>
  <c r="F184" i="2" s="1"/>
  <c r="G184" i="2" s="1"/>
  <c r="D185" i="2" s="1"/>
  <c r="E185" i="2" l="1"/>
  <c r="F185" i="2" s="1"/>
  <c r="G185" i="2" s="1"/>
  <c r="D186" i="2" s="1"/>
  <c r="E186" i="2" l="1"/>
  <c r="F186" i="2" s="1"/>
  <c r="G186" i="2" s="1"/>
  <c r="D187" i="2" s="1"/>
  <c r="E187" i="2" l="1"/>
  <c r="F187" i="2" s="1"/>
  <c r="G187" i="2" s="1"/>
  <c r="D188" i="2" s="1"/>
  <c r="E188" i="2" l="1"/>
  <c r="F188" i="2" s="1"/>
  <c r="G188" i="2" s="1"/>
  <c r="D189" i="2" s="1"/>
  <c r="E189" i="2" l="1"/>
  <c r="F189" i="2" s="1"/>
  <c r="G189" i="2" s="1"/>
  <c r="D190" i="2" s="1"/>
  <c r="E190" i="2" l="1"/>
  <c r="F190" i="2" s="1"/>
  <c r="G190" i="2" s="1"/>
  <c r="D191" i="2" s="1"/>
  <c r="E191" i="2" l="1"/>
  <c r="F191" i="2" s="1"/>
  <c r="G191" i="2" s="1"/>
  <c r="D192" i="2" s="1"/>
  <c r="E192" i="2" l="1"/>
  <c r="F192" i="2" s="1"/>
  <c r="G192" i="2" s="1"/>
  <c r="D193" i="2" s="1"/>
  <c r="E193" i="2" l="1"/>
  <c r="F193" i="2" s="1"/>
  <c r="G193" i="2" s="1"/>
  <c r="D194" i="2" s="1"/>
  <c r="E194" i="2" l="1"/>
  <c r="F194" i="2" s="1"/>
  <c r="G194" i="2" s="1"/>
  <c r="D195" i="2" s="1"/>
  <c r="E195" i="2" l="1"/>
  <c r="F195" i="2" s="1"/>
  <c r="G195" i="2" s="1"/>
  <c r="D196" i="2" s="1"/>
  <c r="E196" i="2" l="1"/>
  <c r="F196" i="2" s="1"/>
  <c r="G196" i="2" s="1"/>
  <c r="D197" i="2" s="1"/>
  <c r="E197" i="2" l="1"/>
  <c r="F197" i="2" s="1"/>
  <c r="G197" i="2" s="1"/>
  <c r="D198" i="2" s="1"/>
  <c r="E198" i="2" l="1"/>
  <c r="F198" i="2" s="1"/>
  <c r="G198" i="2" s="1"/>
  <c r="D199" i="2" s="1"/>
  <c r="E199" i="2" l="1"/>
  <c r="F199" i="2" s="1"/>
  <c r="G199" i="2" s="1"/>
  <c r="D200" i="2" s="1"/>
  <c r="E200" i="2" l="1"/>
  <c r="F200" i="2" s="1"/>
  <c r="G200" i="2" s="1"/>
  <c r="D201" i="2" s="1"/>
  <c r="E201" i="2" l="1"/>
  <c r="F201" i="2" s="1"/>
  <c r="G201" i="2" s="1"/>
  <c r="D202" i="2" s="1"/>
  <c r="E202" i="2" l="1"/>
  <c r="F202" i="2" s="1"/>
  <c r="G202" i="2" s="1"/>
  <c r="D203" i="2" s="1"/>
  <c r="E203" i="2" l="1"/>
  <c r="F203" i="2" s="1"/>
  <c r="G203" i="2" s="1"/>
  <c r="D204" i="2" s="1"/>
  <c r="E204" i="2" l="1"/>
  <c r="F204" i="2" s="1"/>
  <c r="G204" i="2" s="1"/>
  <c r="D205" i="2" s="1"/>
  <c r="E205" i="2" l="1"/>
  <c r="F205" i="2" s="1"/>
  <c r="G205" i="2" s="1"/>
  <c r="D206" i="2" s="1"/>
  <c r="E206" i="2" l="1"/>
  <c r="F206" i="2" s="1"/>
  <c r="G206" i="2" s="1"/>
  <c r="D207" i="2" s="1"/>
  <c r="E207" i="2" l="1"/>
  <c r="F207" i="2" s="1"/>
  <c r="G207" i="2" s="1"/>
  <c r="D208" i="2" s="1"/>
  <c r="E208" i="2" l="1"/>
  <c r="F208" i="2" s="1"/>
  <c r="G208" i="2" s="1"/>
  <c r="D209" i="2" s="1"/>
  <c r="E209" i="2" l="1"/>
  <c r="F209" i="2" s="1"/>
  <c r="G209" i="2" s="1"/>
  <c r="D210" i="2" s="1"/>
  <c r="E210" i="2" l="1"/>
  <c r="F210" i="2" s="1"/>
  <c r="G210" i="2" s="1"/>
  <c r="D211" i="2" s="1"/>
  <c r="E211" i="2" l="1"/>
  <c r="F211" i="2" s="1"/>
  <c r="G211" i="2" s="1"/>
  <c r="D212" i="2" s="1"/>
  <c r="E212" i="2" l="1"/>
  <c r="F212" i="2" s="1"/>
  <c r="G212" i="2" s="1"/>
  <c r="D213" i="2" s="1"/>
  <c r="E213" i="2" l="1"/>
  <c r="F213" i="2" s="1"/>
  <c r="G213" i="2" s="1"/>
  <c r="D214" i="2" s="1"/>
  <c r="E214" i="2" l="1"/>
  <c r="F214" i="2" s="1"/>
  <c r="G214" i="2" s="1"/>
  <c r="D215" i="2" s="1"/>
  <c r="E215" i="2" l="1"/>
  <c r="F215" i="2" s="1"/>
  <c r="G215" i="2" s="1"/>
  <c r="D216" i="2" s="1"/>
  <c r="E216" i="2" l="1"/>
  <c r="F216" i="2" s="1"/>
  <c r="G216" i="2" s="1"/>
  <c r="D217" i="2" s="1"/>
  <c r="E217" i="2" l="1"/>
  <c r="F217" i="2" s="1"/>
  <c r="G217" i="2" s="1"/>
  <c r="D218" i="2" s="1"/>
  <c r="E218" i="2" l="1"/>
  <c r="F218" i="2" s="1"/>
  <c r="G218" i="2" s="1"/>
  <c r="D219" i="2" s="1"/>
  <c r="E219" i="2" l="1"/>
  <c r="F219" i="2" s="1"/>
  <c r="G219" i="2" s="1"/>
  <c r="D220" i="2" s="1"/>
  <c r="E220" i="2" l="1"/>
  <c r="F220" i="2" s="1"/>
  <c r="G220" i="2" s="1"/>
  <c r="D221" i="2" s="1"/>
  <c r="E221" i="2" l="1"/>
  <c r="F221" i="2" s="1"/>
  <c r="G221" i="2" s="1"/>
  <c r="D222" i="2" s="1"/>
  <c r="E222" i="2" l="1"/>
  <c r="F222" i="2" s="1"/>
  <c r="G222" i="2" s="1"/>
  <c r="D223" i="2" s="1"/>
  <c r="E223" i="2" l="1"/>
  <c r="F223" i="2" s="1"/>
  <c r="G223" i="2" s="1"/>
  <c r="D224" i="2" s="1"/>
  <c r="E224" i="2" l="1"/>
  <c r="F224" i="2" s="1"/>
  <c r="G224" i="2" s="1"/>
  <c r="D225" i="2" s="1"/>
  <c r="E225" i="2" l="1"/>
  <c r="F225" i="2" s="1"/>
  <c r="G225" i="2" s="1"/>
  <c r="D226" i="2" s="1"/>
  <c r="E226" i="2" l="1"/>
  <c r="F226" i="2" s="1"/>
  <c r="G226" i="2" s="1"/>
  <c r="D227" i="2" s="1"/>
  <c r="E227" i="2" l="1"/>
  <c r="F227" i="2" s="1"/>
  <c r="G227" i="2" s="1"/>
  <c r="D228" i="2" s="1"/>
  <c r="E228" i="2" l="1"/>
  <c r="F228" i="2" s="1"/>
  <c r="G228" i="2" s="1"/>
  <c r="D229" i="2" s="1"/>
  <c r="E229" i="2" l="1"/>
  <c r="F229" i="2" s="1"/>
  <c r="G229" i="2" s="1"/>
  <c r="D230" i="2" s="1"/>
  <c r="E230" i="2" l="1"/>
  <c r="F230" i="2" s="1"/>
  <c r="G230" i="2" s="1"/>
  <c r="D231" i="2" s="1"/>
  <c r="E231" i="2" l="1"/>
  <c r="F231" i="2" s="1"/>
  <c r="G231" i="2" s="1"/>
  <c r="D232" i="2" s="1"/>
  <c r="E232" i="2" l="1"/>
  <c r="F232" i="2" s="1"/>
  <c r="G232" i="2" s="1"/>
  <c r="D233" i="2" s="1"/>
  <c r="E233" i="2" l="1"/>
  <c r="F233" i="2" s="1"/>
  <c r="G233" i="2" s="1"/>
  <c r="D234" i="2" s="1"/>
  <c r="E234" i="2" l="1"/>
  <c r="F234" i="2" s="1"/>
  <c r="G234" i="2" s="1"/>
  <c r="D235" i="2" s="1"/>
  <c r="E235" i="2" l="1"/>
  <c r="F235" i="2" s="1"/>
  <c r="G235" i="2" s="1"/>
  <c r="D236" i="2" s="1"/>
  <c r="E236" i="2" l="1"/>
  <c r="F236" i="2" s="1"/>
  <c r="G236" i="2" s="1"/>
  <c r="D237" i="2" s="1"/>
  <c r="E237" i="2" l="1"/>
  <c r="F237" i="2" s="1"/>
  <c r="G237" i="2" s="1"/>
  <c r="D238" i="2" s="1"/>
  <c r="E238" i="2" l="1"/>
  <c r="F238" i="2" s="1"/>
  <c r="G238" i="2" s="1"/>
  <c r="D239" i="2" s="1"/>
  <c r="E239" i="2" l="1"/>
  <c r="F239" i="2" s="1"/>
  <c r="G239" i="2" s="1"/>
  <c r="D240" i="2" s="1"/>
  <c r="E240" i="2" l="1"/>
  <c r="F240" i="2" s="1"/>
  <c r="G240" i="2" s="1"/>
  <c r="D241" i="2" s="1"/>
  <c r="E241" i="2" l="1"/>
  <c r="F241" i="2" s="1"/>
  <c r="G241" i="2" s="1"/>
  <c r="D242" i="2" s="1"/>
  <c r="E242" i="2" l="1"/>
  <c r="F242" i="2" s="1"/>
  <c r="G242" i="2" s="1"/>
  <c r="D243" i="2" s="1"/>
  <c r="E243" i="2" l="1"/>
  <c r="F243" i="2" s="1"/>
  <c r="G243" i="2" s="1"/>
  <c r="D244" i="2" s="1"/>
  <c r="E244" i="2" l="1"/>
  <c r="F244" i="2" s="1"/>
  <c r="G244" i="2" s="1"/>
  <c r="D245" i="2" s="1"/>
  <c r="E245" i="2" l="1"/>
  <c r="F245" i="2" s="1"/>
  <c r="G245" i="2" s="1"/>
  <c r="D246" i="2" s="1"/>
  <c r="E246" i="2" l="1"/>
  <c r="F246" i="2" s="1"/>
  <c r="G246" i="2" s="1"/>
  <c r="D247" i="2" s="1"/>
  <c r="E247" i="2" l="1"/>
  <c r="F247" i="2" s="1"/>
  <c r="G247" i="2" s="1"/>
  <c r="D248" i="2" s="1"/>
  <c r="E248" i="2" l="1"/>
  <c r="F248" i="2" s="1"/>
  <c r="G248" i="2" s="1"/>
  <c r="D249" i="2" s="1"/>
  <c r="E249" i="2" l="1"/>
  <c r="F249" i="2" s="1"/>
  <c r="G249" i="2" s="1"/>
  <c r="D250" i="2" s="1"/>
  <c r="E250" i="2" l="1"/>
  <c r="F250" i="2" s="1"/>
  <c r="G250" i="2" s="1"/>
  <c r="D251" i="2" s="1"/>
  <c r="E251" i="2" l="1"/>
  <c r="F251" i="2" s="1"/>
  <c r="G251" i="2" s="1"/>
  <c r="D252" i="2" s="1"/>
  <c r="E252" i="2" l="1"/>
  <c r="F252" i="2" s="1"/>
  <c r="G252" i="2" s="1"/>
  <c r="D253" i="2" s="1"/>
  <c r="E253" i="2" l="1"/>
  <c r="F253" i="2" s="1"/>
  <c r="G253" i="2" s="1"/>
  <c r="D254" i="2" s="1"/>
  <c r="E254" i="2" l="1"/>
  <c r="F254" i="2" s="1"/>
  <c r="G254" i="2" s="1"/>
  <c r="D255" i="2" s="1"/>
  <c r="E255" i="2" l="1"/>
  <c r="F255" i="2" s="1"/>
  <c r="G255" i="2" s="1"/>
  <c r="D256" i="2" s="1"/>
  <c r="E256" i="2" l="1"/>
  <c r="F256" i="2" s="1"/>
  <c r="G256" i="2" s="1"/>
  <c r="D257" i="2" s="1"/>
  <c r="E257" i="2" l="1"/>
  <c r="F257" i="2" s="1"/>
  <c r="G257" i="2" s="1"/>
  <c r="D258" i="2" s="1"/>
  <c r="E258" i="2" l="1"/>
  <c r="F258" i="2" s="1"/>
  <c r="G258" i="2" s="1"/>
  <c r="D259" i="2" s="1"/>
  <c r="E259" i="2" l="1"/>
  <c r="F259" i="2" s="1"/>
  <c r="G259" i="2" s="1"/>
  <c r="D260" i="2" s="1"/>
  <c r="E260" i="2" l="1"/>
  <c r="F260" i="2" s="1"/>
  <c r="G260" i="2" s="1"/>
  <c r="D261" i="2" s="1"/>
  <c r="E261" i="2" l="1"/>
  <c r="F261" i="2" s="1"/>
  <c r="G261" i="2" s="1"/>
  <c r="D262" i="2" s="1"/>
  <c r="E262" i="2" l="1"/>
  <c r="F262" i="2" s="1"/>
  <c r="G262" i="2" s="1"/>
  <c r="D263" i="2" s="1"/>
  <c r="E263" i="2" l="1"/>
  <c r="F263" i="2" s="1"/>
  <c r="G263" i="2" s="1"/>
  <c r="D264" i="2" s="1"/>
  <c r="E264" i="2" l="1"/>
  <c r="F264" i="2" s="1"/>
  <c r="G264" i="2" s="1"/>
  <c r="D265" i="2" s="1"/>
  <c r="E265" i="2" l="1"/>
  <c r="F265" i="2" s="1"/>
  <c r="G265" i="2" s="1"/>
  <c r="D266" i="2" s="1"/>
  <c r="E266" i="2" l="1"/>
  <c r="F266" i="2" s="1"/>
  <c r="G266" i="2" s="1"/>
  <c r="D267" i="2" s="1"/>
  <c r="E267" i="2" l="1"/>
  <c r="F267" i="2" s="1"/>
  <c r="G267" i="2" s="1"/>
  <c r="D268" i="2" s="1"/>
  <c r="E268" i="2" l="1"/>
  <c r="F268" i="2" s="1"/>
  <c r="G268" i="2" s="1"/>
  <c r="D269" i="2" s="1"/>
  <c r="E269" i="2" l="1"/>
  <c r="F269" i="2" s="1"/>
  <c r="G269" i="2" s="1"/>
  <c r="D270" i="2" s="1"/>
  <c r="E270" i="2" l="1"/>
  <c r="F270" i="2" s="1"/>
  <c r="G270" i="2" s="1"/>
  <c r="D271" i="2" s="1"/>
  <c r="E271" i="2" l="1"/>
  <c r="F271" i="2" s="1"/>
  <c r="G271" i="2" s="1"/>
  <c r="D272" i="2" s="1"/>
  <c r="E272" i="2" l="1"/>
  <c r="F272" i="2" s="1"/>
  <c r="G272" i="2" s="1"/>
  <c r="D273" i="2" s="1"/>
  <c r="E273" i="2" l="1"/>
  <c r="F273" i="2" s="1"/>
  <c r="G273" i="2" s="1"/>
  <c r="D274" i="2" s="1"/>
  <c r="E274" i="2" l="1"/>
  <c r="F274" i="2" s="1"/>
  <c r="G274" i="2" s="1"/>
  <c r="D275" i="2" s="1"/>
  <c r="E275" i="2" l="1"/>
  <c r="F275" i="2" s="1"/>
  <c r="G275" i="2" s="1"/>
  <c r="D276" i="2" s="1"/>
  <c r="E276" i="2" l="1"/>
  <c r="F276" i="2" s="1"/>
  <c r="G276" i="2" s="1"/>
  <c r="D277" i="2" s="1"/>
  <c r="E277" i="2" l="1"/>
  <c r="F277" i="2" s="1"/>
  <c r="G277" i="2" s="1"/>
  <c r="D278" i="2" s="1"/>
  <c r="E278" i="2" l="1"/>
  <c r="F278" i="2" s="1"/>
  <c r="G278" i="2" s="1"/>
  <c r="D279" i="2" s="1"/>
  <c r="E279" i="2" l="1"/>
  <c r="F279" i="2" s="1"/>
  <c r="G279" i="2" s="1"/>
  <c r="D280" i="2" s="1"/>
  <c r="E280" i="2" l="1"/>
  <c r="F280" i="2" s="1"/>
  <c r="G280" i="2" s="1"/>
  <c r="D281" i="2" s="1"/>
  <c r="E281" i="2" l="1"/>
  <c r="F281" i="2" s="1"/>
  <c r="G281" i="2" s="1"/>
  <c r="D282" i="2" s="1"/>
  <c r="E282" i="2" l="1"/>
  <c r="F282" i="2" s="1"/>
  <c r="G282" i="2" s="1"/>
  <c r="D283" i="2" s="1"/>
  <c r="E283" i="2" l="1"/>
  <c r="F283" i="2" s="1"/>
  <c r="G283" i="2" s="1"/>
  <c r="D284" i="2" s="1"/>
  <c r="E284" i="2" l="1"/>
  <c r="F284" i="2" s="1"/>
  <c r="G284" i="2" s="1"/>
  <c r="D285" i="2" s="1"/>
  <c r="E285" i="2" l="1"/>
  <c r="F285" i="2" s="1"/>
  <c r="G285" i="2" s="1"/>
  <c r="D286" i="2" s="1"/>
  <c r="E286" i="2" l="1"/>
  <c r="F286" i="2" s="1"/>
  <c r="G286" i="2" s="1"/>
  <c r="D287" i="2" s="1"/>
  <c r="E287" i="2" l="1"/>
  <c r="F287" i="2" s="1"/>
  <c r="G287" i="2" s="1"/>
  <c r="D288" i="2" s="1"/>
  <c r="E288" i="2" l="1"/>
  <c r="F288" i="2" s="1"/>
  <c r="G288" i="2" s="1"/>
  <c r="D289" i="2" s="1"/>
  <c r="E289" i="2" l="1"/>
  <c r="F289" i="2" s="1"/>
  <c r="G289" i="2" s="1"/>
  <c r="D290" i="2" s="1"/>
  <c r="E290" i="2" l="1"/>
  <c r="F290" i="2" s="1"/>
  <c r="G290" i="2" s="1"/>
  <c r="D291" i="2" s="1"/>
  <c r="E291" i="2" l="1"/>
  <c r="F291" i="2" s="1"/>
  <c r="G291" i="2" s="1"/>
  <c r="D292" i="2" s="1"/>
  <c r="E292" i="2" l="1"/>
  <c r="F292" i="2" s="1"/>
  <c r="G292" i="2" s="1"/>
  <c r="D293" i="2" s="1"/>
  <c r="E293" i="2" l="1"/>
  <c r="F293" i="2" s="1"/>
  <c r="G293" i="2" s="1"/>
  <c r="D294" i="2" s="1"/>
  <c r="E294" i="2" l="1"/>
  <c r="F294" i="2" s="1"/>
  <c r="G294" i="2" s="1"/>
  <c r="D295" i="2" s="1"/>
  <c r="E295" i="2" l="1"/>
  <c r="F295" i="2" s="1"/>
  <c r="G295" i="2" s="1"/>
  <c r="D296" i="2" s="1"/>
  <c r="E296" i="2" l="1"/>
  <c r="F296" i="2" s="1"/>
  <c r="G296" i="2" s="1"/>
  <c r="D297" i="2" s="1"/>
  <c r="E297" i="2" l="1"/>
  <c r="F297" i="2" s="1"/>
  <c r="G297" i="2" s="1"/>
  <c r="D298" i="2" s="1"/>
  <c r="E298" i="2" l="1"/>
  <c r="F298" i="2" s="1"/>
  <c r="G298" i="2" s="1"/>
  <c r="D299" i="2" s="1"/>
  <c r="E299" i="2" l="1"/>
  <c r="F299" i="2" s="1"/>
  <c r="G299" i="2" s="1"/>
  <c r="D300" i="2" s="1"/>
  <c r="E300" i="2" l="1"/>
  <c r="F300" i="2" s="1"/>
  <c r="G300" i="2" s="1"/>
  <c r="D301" i="2" s="1"/>
  <c r="E301" i="2" l="1"/>
  <c r="F301" i="2" s="1"/>
  <c r="G301" i="2" s="1"/>
  <c r="D302" i="2" s="1"/>
  <c r="E302" i="2" l="1"/>
  <c r="F302" i="2" s="1"/>
  <c r="G302" i="2" s="1"/>
  <c r="D303" i="2" s="1"/>
  <c r="E303" i="2" l="1"/>
  <c r="F303" i="2" s="1"/>
  <c r="G303" i="2" s="1"/>
  <c r="D304" i="2" s="1"/>
  <c r="E304" i="2" l="1"/>
  <c r="F304" i="2" s="1"/>
  <c r="G304" i="2" s="1"/>
  <c r="D305" i="2" s="1"/>
  <c r="E305" i="2" l="1"/>
  <c r="F305" i="2" s="1"/>
  <c r="G305" i="2"/>
  <c r="D306" i="2" s="1"/>
  <c r="E306" i="2" l="1"/>
  <c r="F306" i="2" s="1"/>
  <c r="G306" i="2" s="1"/>
  <c r="D307" i="2" s="1"/>
  <c r="E307" i="2" l="1"/>
  <c r="F307" i="2" s="1"/>
  <c r="G307" i="2" s="1"/>
  <c r="D308" i="2" s="1"/>
  <c r="E308" i="2" l="1"/>
  <c r="F308" i="2" s="1"/>
  <c r="G308" i="2" s="1"/>
  <c r="D309" i="2" s="1"/>
  <c r="E309" i="2" l="1"/>
  <c r="F309" i="2" s="1"/>
  <c r="G309" i="2" s="1"/>
  <c r="D310" i="2" s="1"/>
  <c r="E310" i="2" l="1"/>
  <c r="F310" i="2" s="1"/>
  <c r="G310" i="2" s="1"/>
  <c r="D311" i="2" s="1"/>
  <c r="E311" i="2" l="1"/>
  <c r="F311" i="2" s="1"/>
  <c r="G311" i="2" s="1"/>
  <c r="D312" i="2" s="1"/>
  <c r="E312" i="2" l="1"/>
  <c r="F312" i="2" s="1"/>
  <c r="G312" i="2" s="1"/>
  <c r="D313" i="2" s="1"/>
  <c r="E313" i="2" l="1"/>
  <c r="F313" i="2" s="1"/>
  <c r="G313" i="2" s="1"/>
  <c r="D314" i="2" s="1"/>
  <c r="E314" i="2" l="1"/>
  <c r="F314" i="2" s="1"/>
  <c r="G314" i="2" s="1"/>
  <c r="D315" i="2" s="1"/>
  <c r="E315" i="2" l="1"/>
  <c r="F315" i="2" s="1"/>
  <c r="G315" i="2" s="1"/>
  <c r="D316" i="2" s="1"/>
  <c r="E316" i="2" l="1"/>
  <c r="F316" i="2" s="1"/>
  <c r="G316" i="2" s="1"/>
  <c r="D317" i="2" s="1"/>
  <c r="E317" i="2" l="1"/>
  <c r="F317" i="2" s="1"/>
  <c r="G317" i="2" s="1"/>
  <c r="D318" i="2" s="1"/>
  <c r="E318" i="2" l="1"/>
  <c r="F318" i="2" s="1"/>
  <c r="G318" i="2" s="1"/>
  <c r="D319" i="2" s="1"/>
  <c r="E319" i="2" l="1"/>
  <c r="F319" i="2" s="1"/>
  <c r="G319" i="2" s="1"/>
  <c r="D320" i="2" s="1"/>
  <c r="E320" i="2" l="1"/>
  <c r="F320" i="2" s="1"/>
  <c r="G320" i="2" s="1"/>
  <c r="D321" i="2" s="1"/>
  <c r="E321" i="2" l="1"/>
  <c r="F321" i="2" s="1"/>
  <c r="G321" i="2" s="1"/>
  <c r="D322" i="2" s="1"/>
  <c r="E322" i="2" l="1"/>
  <c r="F322" i="2" s="1"/>
  <c r="G322" i="2" s="1"/>
  <c r="D323" i="2" s="1"/>
  <c r="E323" i="2" l="1"/>
  <c r="F323" i="2" s="1"/>
  <c r="G323" i="2" s="1"/>
  <c r="D324" i="2" s="1"/>
  <c r="E324" i="2" l="1"/>
  <c r="F324" i="2" s="1"/>
  <c r="G324" i="2" s="1"/>
  <c r="D325" i="2" s="1"/>
  <c r="E325" i="2" l="1"/>
  <c r="F325" i="2" s="1"/>
  <c r="G325" i="2" s="1"/>
  <c r="D326" i="2" s="1"/>
  <c r="E326" i="2" l="1"/>
  <c r="F326" i="2" s="1"/>
  <c r="G326" i="2" s="1"/>
  <c r="D327" i="2" s="1"/>
  <c r="E327" i="2" l="1"/>
  <c r="F327" i="2" s="1"/>
  <c r="G327" i="2" s="1"/>
  <c r="D328" i="2" s="1"/>
  <c r="E328" i="2" l="1"/>
  <c r="F328" i="2" s="1"/>
  <c r="G328" i="2" s="1"/>
  <c r="D329" i="2" s="1"/>
  <c r="E329" i="2" l="1"/>
  <c r="F329" i="2" s="1"/>
  <c r="G329" i="2" s="1"/>
  <c r="D330" i="2" s="1"/>
  <c r="E330" i="2" l="1"/>
  <c r="F330" i="2" s="1"/>
  <c r="G330" i="2" s="1"/>
  <c r="D331" i="2" s="1"/>
  <c r="E331" i="2" l="1"/>
  <c r="F331" i="2" s="1"/>
  <c r="G331" i="2" s="1"/>
  <c r="D332" i="2" s="1"/>
  <c r="E332" i="2" l="1"/>
  <c r="F332" i="2" s="1"/>
  <c r="G332" i="2" s="1"/>
  <c r="D333" i="2" s="1"/>
  <c r="E333" i="2" l="1"/>
  <c r="F333" i="2" s="1"/>
  <c r="G333" i="2" s="1"/>
  <c r="D334" i="2" s="1"/>
  <c r="E334" i="2" l="1"/>
  <c r="F334" i="2" s="1"/>
  <c r="G334" i="2" s="1"/>
  <c r="D335" i="2" s="1"/>
  <c r="E335" i="2" l="1"/>
  <c r="F335" i="2" s="1"/>
  <c r="G335" i="2" s="1"/>
  <c r="D336" i="2" s="1"/>
  <c r="E336" i="2" l="1"/>
  <c r="F336" i="2" s="1"/>
  <c r="G336" i="2" s="1"/>
  <c r="D337" i="2" s="1"/>
  <c r="E337" i="2" l="1"/>
  <c r="F337" i="2" s="1"/>
  <c r="G337" i="2" s="1"/>
  <c r="D338" i="2" s="1"/>
  <c r="E338" i="2" l="1"/>
  <c r="F338" i="2" s="1"/>
  <c r="G338" i="2" s="1"/>
  <c r="D339" i="2" s="1"/>
  <c r="E339" i="2" l="1"/>
  <c r="F339" i="2" s="1"/>
  <c r="G339" i="2" s="1"/>
  <c r="D340" i="2" s="1"/>
  <c r="E340" i="2" l="1"/>
  <c r="F340" i="2" s="1"/>
  <c r="G340" i="2" s="1"/>
  <c r="D341" i="2" s="1"/>
  <c r="E341" i="2" l="1"/>
  <c r="F341" i="2" s="1"/>
  <c r="G341" i="2" s="1"/>
  <c r="D342" i="2" s="1"/>
  <c r="E342" i="2" l="1"/>
  <c r="F342" i="2" s="1"/>
  <c r="G342" i="2" s="1"/>
  <c r="D343" i="2" s="1"/>
  <c r="E343" i="2" l="1"/>
  <c r="F343" i="2" s="1"/>
  <c r="G343" i="2" s="1"/>
  <c r="D344" i="2" s="1"/>
  <c r="E344" i="2" l="1"/>
  <c r="F344" i="2" s="1"/>
  <c r="G344" i="2" s="1"/>
  <c r="D345" i="2" s="1"/>
  <c r="E345" i="2" l="1"/>
  <c r="F345" i="2" s="1"/>
  <c r="G345" i="2" s="1"/>
  <c r="D346" i="2" s="1"/>
  <c r="E346" i="2" l="1"/>
  <c r="F346" i="2" s="1"/>
  <c r="G346" i="2" s="1"/>
  <c r="D347" i="2" s="1"/>
  <c r="E347" i="2" l="1"/>
  <c r="F347" i="2" s="1"/>
  <c r="G347" i="2" s="1"/>
  <c r="D348" i="2" s="1"/>
  <c r="E348" i="2" l="1"/>
  <c r="F348" i="2" s="1"/>
  <c r="G348" i="2" s="1"/>
  <c r="D349" i="2" s="1"/>
  <c r="E349" i="2" l="1"/>
  <c r="F349" i="2" s="1"/>
  <c r="G349" i="2"/>
  <c r="D350" i="2" s="1"/>
  <c r="E350" i="2" l="1"/>
  <c r="F350" i="2" s="1"/>
  <c r="G350" i="2" s="1"/>
  <c r="D351" i="2" s="1"/>
  <c r="E351" i="2" l="1"/>
  <c r="F351" i="2" s="1"/>
  <c r="G351" i="2" s="1"/>
  <c r="D352" i="2" s="1"/>
  <c r="E352" i="2" l="1"/>
  <c r="F352" i="2" s="1"/>
  <c r="G352" i="2" s="1"/>
  <c r="D353" i="2" s="1"/>
  <c r="E353" i="2" l="1"/>
  <c r="F353" i="2" s="1"/>
  <c r="G353" i="2"/>
  <c r="D354" i="2" s="1"/>
  <c r="E354" i="2" l="1"/>
  <c r="F354" i="2" s="1"/>
  <c r="G354" i="2" s="1"/>
  <c r="D355" i="2" s="1"/>
  <c r="E355" i="2" l="1"/>
  <c r="F355" i="2" s="1"/>
  <c r="G355" i="2" s="1"/>
  <c r="D356" i="2" s="1"/>
  <c r="E356" i="2" l="1"/>
  <c r="F356" i="2" s="1"/>
  <c r="G356" i="2" s="1"/>
  <c r="D357" i="2" s="1"/>
  <c r="E357" i="2" l="1"/>
  <c r="F357" i="2" s="1"/>
  <c r="G357" i="2"/>
  <c r="D358" i="2" s="1"/>
  <c r="E358" i="2" l="1"/>
  <c r="F358" i="2" s="1"/>
  <c r="G358" i="2" s="1"/>
  <c r="D359" i="2" s="1"/>
  <c r="E359" i="2" l="1"/>
  <c r="F359" i="2" s="1"/>
  <c r="G359" i="2"/>
  <c r="D360" i="2" s="1"/>
  <c r="E360" i="2" l="1"/>
  <c r="F360" i="2" s="1"/>
  <c r="G360" i="2" s="1"/>
  <c r="D361" i="2" s="1"/>
  <c r="E361" i="2" l="1"/>
  <c r="F361" i="2" s="1"/>
  <c r="G361" i="2" s="1"/>
</calcChain>
</file>

<file path=xl/sharedStrings.xml><?xml version="1.0" encoding="utf-8"?>
<sst xmlns="http://schemas.openxmlformats.org/spreadsheetml/2006/main" count="105" uniqueCount="56">
  <si>
    <t>Rate of Return</t>
  </si>
  <si>
    <t>Net Profit</t>
  </si>
  <si>
    <t>Cash on Cash Return</t>
  </si>
  <si>
    <t>Capitalization Rate</t>
  </si>
  <si>
    <t>First Year Income and Expense</t>
  </si>
  <si>
    <t>Monthly</t>
  </si>
  <si>
    <t>Annual</t>
  </si>
  <si>
    <t>购买价格</t>
  </si>
  <si>
    <t>首付</t>
  </si>
  <si>
    <t>利率</t>
  </si>
  <si>
    <t>贷款期限（最长30年）</t>
  </si>
  <si>
    <t>结算成本</t>
  </si>
  <si>
    <t>每月租金</t>
  </si>
  <si>
    <t>年租金增加</t>
  </si>
  <si>
    <t>其他月收入</t>
  </si>
  <si>
    <t>年度其他收入增长</t>
  </si>
  <si>
    <t>空置率</t>
  </si>
  <si>
    <t>管理费</t>
  </si>
  <si>
    <t>财产税</t>
  </si>
  <si>
    <t>年度财产税增加</t>
  </si>
  <si>
    <t>全面保险</t>
  </si>
  <si>
    <t>年度保险增加</t>
  </si>
  <si>
    <t>HOA费用</t>
  </si>
  <si>
    <t>年度HOA增加</t>
  </si>
  <si>
    <t>保养</t>
  </si>
  <si>
    <t>年度维护增加</t>
  </si>
  <si>
    <t>其他费用</t>
  </si>
  <si>
    <t>年度其他增长</t>
  </si>
  <si>
    <t>价值增值率</t>
  </si>
  <si>
    <t>保持长度</t>
  </si>
  <si>
    <t>销售成本</t>
  </si>
  <si>
    <t>卖</t>
  </si>
  <si>
    <t>采购</t>
  </si>
  <si>
    <t>收入</t>
  </si>
  <si>
    <t>经常性运营费用</t>
  </si>
  <si>
    <t>美元</t>
  </si>
  <si>
    <t>百分比</t>
  </si>
  <si>
    <t>年份</t>
  </si>
  <si>
    <t>单元</t>
  </si>
  <si>
    <t>量</t>
  </si>
  <si>
    <t>输入</t>
  </si>
  <si>
    <t>类别</t>
  </si>
  <si>
    <t>贷款额度</t>
  </si>
  <si>
    <t>几个月的贷款期限</t>
  </si>
  <si>
    <t>每月财产税</t>
  </si>
  <si>
    <t>每月总保险</t>
  </si>
  <si>
    <t>每月HOA费用</t>
  </si>
  <si>
    <t>每月维护</t>
  </si>
  <si>
    <t>每月其他费用</t>
  </si>
  <si>
    <t>年</t>
  </si>
  <si>
    <t>月</t>
  </si>
  <si>
    <t>按揭付款</t>
  </si>
  <si>
    <t>开始按揭余额</t>
  </si>
  <si>
    <t>利息已付</t>
  </si>
  <si>
    <t>高级付费</t>
  </si>
  <si>
    <t>抵押贷款余额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</si>
</sst>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5"/>
      <color rgb="FF212121"/>
      <name val="Inherit"/>
    </font>
    <font>
      <sz val="15"/>
      <color rgb="FF212121"/>
      <name val="Arial"/>
      <family val="2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2" fontId="0" fillId="0" borderId="0" xfId="0" applyNumberFormat="1"/>
    <xf numFmtId="0" fontId="1" fillId="0" borderId="0" xfId="0" applyFon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8"/>
  <sheetViews>
    <sheetView workbookViewId="0"/>
  </sheetViews>
  <sheetFormatPr defaultRowHeight="14.75"/>
  <cols>
    <col min="1" max="1" width="24.54296875" bestFit="1" customWidth="1"/>
    <col min="2" max="2" width="26" bestFit="1" customWidth="1"/>
    <col min="3" max="3" width="9.54296875" bestFit="1" customWidth="1"/>
    <col min="4" max="4" width="10.08984375" bestFit="1" customWidth="1"/>
  </cols>
  <sheetData>
    <row r="1" spans="1:4" s="3" customFormat="1" ht="19">
      <c r="A1" s="8" t="s">
        <v>41</v>
      </c>
      <c r="B1" s="8" t="s">
        <v>40</v>
      </c>
      <c r="C1" s="8" t="s">
        <v>39</v>
      </c>
      <c r="D1" s="8" t="s">
        <v>38</v>
      </c>
    </row>
    <row r="2" spans="1:4" ht="19">
      <c r="A2" s="8" t="s">
        <v>32</v>
      </c>
      <c r="B2" s="7" t="s">
        <v>7</v>
      </c>
      <c r="C2" s="2">
        <v>100000</v>
      </c>
      <c r="D2" s="8" t="s">
        <v>35</v>
      </c>
    </row>
    <row r="3" spans="1:4" ht="19">
      <c r="A3" s="8" t="s">
        <v>32</v>
      </c>
      <c r="B3" s="7" t="s">
        <v>8</v>
      </c>
      <c r="C3" s="1">
        <v>0.2</v>
      </c>
      <c r="D3" s="7" t="s">
        <v>36</v>
      </c>
    </row>
    <row r="4" spans="1:4" ht="19">
      <c r="A4" s="8" t="s">
        <v>32</v>
      </c>
      <c r="B4" s="8" t="s">
        <v>9</v>
      </c>
      <c r="C4" s="1">
        <v>4.4999999999999998E-2</v>
      </c>
      <c r="D4" s="7" t="s">
        <v>36</v>
      </c>
    </row>
    <row r="5" spans="1:4" ht="19">
      <c r="A5" s="8" t="s">
        <v>32</v>
      </c>
      <c r="B5" s="9" t="s">
        <v>10</v>
      </c>
      <c r="C5">
        <v>30</v>
      </c>
      <c r="D5" s="8" t="s">
        <v>37</v>
      </c>
    </row>
    <row r="6" spans="1:4" ht="19">
      <c r="A6" s="8" t="s">
        <v>32</v>
      </c>
      <c r="B6" s="7" t="s">
        <v>11</v>
      </c>
      <c r="C6" s="2">
        <v>3000</v>
      </c>
      <c r="D6" s="8" t="s">
        <v>35</v>
      </c>
    </row>
    <row r="8" spans="1:4" ht="19">
      <c r="A8" s="7" t="s">
        <v>33</v>
      </c>
      <c r="B8" s="8" t="s">
        <v>12</v>
      </c>
      <c r="C8" s="2">
        <v>1000</v>
      </c>
      <c r="D8" s="8" t="s">
        <v>35</v>
      </c>
    </row>
    <row r="9" spans="1:4" ht="19">
      <c r="A9" s="7" t="s">
        <v>33</v>
      </c>
      <c r="B9" s="8" t="s">
        <v>13</v>
      </c>
      <c r="C9" s="1">
        <v>0.03</v>
      </c>
      <c r="D9" s="7" t="s">
        <v>36</v>
      </c>
    </row>
    <row r="10" spans="1:4" ht="19">
      <c r="A10" s="7" t="s">
        <v>33</v>
      </c>
      <c r="B10" s="8" t="s">
        <v>14</v>
      </c>
      <c r="C10" s="2">
        <v>0</v>
      </c>
      <c r="D10" s="8" t="s">
        <v>35</v>
      </c>
    </row>
    <row r="11" spans="1:4" ht="19">
      <c r="A11" s="7" t="s">
        <v>33</v>
      </c>
      <c r="B11" s="7" t="s">
        <v>15</v>
      </c>
      <c r="C11" s="1">
        <v>0.03</v>
      </c>
      <c r="D11" s="7" t="s">
        <v>36</v>
      </c>
    </row>
    <row r="12" spans="1:4" ht="19">
      <c r="A12" s="7" t="s">
        <v>33</v>
      </c>
      <c r="B12" s="8" t="s">
        <v>16</v>
      </c>
      <c r="C12" s="1">
        <v>0.05</v>
      </c>
      <c r="D12" s="7" t="s">
        <v>36</v>
      </c>
    </row>
    <row r="13" spans="1:4" ht="19">
      <c r="A13" s="7" t="s">
        <v>33</v>
      </c>
      <c r="B13" s="8" t="s">
        <v>17</v>
      </c>
      <c r="C13" s="1">
        <v>0</v>
      </c>
      <c r="D13" s="7" t="s">
        <v>36</v>
      </c>
    </row>
    <row r="15" spans="1:4" ht="19">
      <c r="A15" s="7" t="s">
        <v>34</v>
      </c>
      <c r="B15" s="8" t="s">
        <v>18</v>
      </c>
      <c r="C15" s="2">
        <v>1500</v>
      </c>
      <c r="D15" s="8" t="s">
        <v>35</v>
      </c>
    </row>
    <row r="16" spans="1:4" ht="19">
      <c r="A16" s="7" t="s">
        <v>34</v>
      </c>
      <c r="B16" s="7" t="s">
        <v>19</v>
      </c>
      <c r="C16" s="1">
        <v>0.03</v>
      </c>
      <c r="D16" s="7" t="s">
        <v>36</v>
      </c>
    </row>
    <row r="17" spans="1:4" ht="19">
      <c r="A17" s="7" t="s">
        <v>34</v>
      </c>
      <c r="B17" s="7" t="s">
        <v>20</v>
      </c>
      <c r="C17" s="2">
        <v>800</v>
      </c>
      <c r="D17" s="8" t="s">
        <v>35</v>
      </c>
    </row>
    <row r="18" spans="1:4" ht="19">
      <c r="A18" s="7" t="s">
        <v>34</v>
      </c>
      <c r="B18" s="7" t="s">
        <v>21</v>
      </c>
      <c r="C18" s="1">
        <v>0.03</v>
      </c>
      <c r="D18" s="7" t="s">
        <v>36</v>
      </c>
    </row>
    <row r="19" spans="1:4" ht="19">
      <c r="A19" s="7" t="s">
        <v>34</v>
      </c>
      <c r="B19" s="7" t="s">
        <v>22</v>
      </c>
      <c r="C19" s="2">
        <v>0</v>
      </c>
      <c r="D19" s="8" t="s">
        <v>35</v>
      </c>
    </row>
    <row r="20" spans="1:4" ht="19">
      <c r="A20" s="7" t="s">
        <v>34</v>
      </c>
      <c r="B20" s="7" t="s">
        <v>23</v>
      </c>
      <c r="C20" s="1">
        <v>0.03</v>
      </c>
      <c r="D20" s="7" t="s">
        <v>36</v>
      </c>
    </row>
    <row r="21" spans="1:4" ht="19">
      <c r="A21" s="7" t="s">
        <v>34</v>
      </c>
      <c r="B21" s="7" t="s">
        <v>24</v>
      </c>
      <c r="C21" s="2">
        <v>1000</v>
      </c>
      <c r="D21" s="8" t="s">
        <v>35</v>
      </c>
    </row>
    <row r="22" spans="1:4" ht="19">
      <c r="A22" s="7" t="s">
        <v>34</v>
      </c>
      <c r="B22" s="7" t="s">
        <v>25</v>
      </c>
      <c r="C22" s="1">
        <v>0.03</v>
      </c>
      <c r="D22" s="7" t="s">
        <v>36</v>
      </c>
    </row>
    <row r="23" spans="1:4" ht="19">
      <c r="A23" s="7" t="s">
        <v>34</v>
      </c>
      <c r="B23" s="7" t="s">
        <v>26</v>
      </c>
      <c r="C23" s="2">
        <v>200</v>
      </c>
      <c r="D23" s="8" t="s">
        <v>35</v>
      </c>
    </row>
    <row r="24" spans="1:4" ht="19">
      <c r="A24" s="7" t="s">
        <v>34</v>
      </c>
      <c r="B24" s="7" t="s">
        <v>27</v>
      </c>
      <c r="C24" s="1">
        <v>0.03</v>
      </c>
      <c r="D24" s="7" t="s">
        <v>36</v>
      </c>
    </row>
    <row r="26" spans="1:4" ht="19">
      <c r="A26" s="8" t="s">
        <v>31</v>
      </c>
      <c r="B26" s="7" t="s">
        <v>28</v>
      </c>
      <c r="C26" s="1">
        <v>0.03</v>
      </c>
      <c r="D26" s="7" t="s">
        <v>36</v>
      </c>
    </row>
    <row r="27" spans="1:4" ht="19">
      <c r="A27" s="8" t="s">
        <v>31</v>
      </c>
      <c r="B27" s="7" t="s">
        <v>29</v>
      </c>
      <c r="C27">
        <v>20</v>
      </c>
      <c r="D27" s="8" t="s">
        <v>37</v>
      </c>
    </row>
    <row r="28" spans="1:4" ht="19">
      <c r="A28" s="8" t="s">
        <v>31</v>
      </c>
      <c r="B28" s="7" t="s">
        <v>30</v>
      </c>
      <c r="C28" s="1">
        <v>0.08</v>
      </c>
      <c r="D28" s="7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4.75"/>
  <cols>
    <col min="1" max="1" width="22.86328125" bestFit="1" customWidth="1"/>
    <col min="2" max="2" width="11.6796875" bestFit="1" customWidth="1"/>
  </cols>
  <sheetData>
    <row r="1" spans="1:2" ht="19">
      <c r="A1" s="8" t="s">
        <v>42</v>
      </c>
      <c r="B1" s="5">
        <f>-Inputs!C2*(1-Inputs!C3)</f>
        <v>-80000</v>
      </c>
    </row>
    <row r="2" spans="1:2" ht="19">
      <c r="A2" s="7" t="s">
        <v>43</v>
      </c>
      <c r="B2">
        <f>12*Inputs!C5</f>
        <v>360</v>
      </c>
    </row>
    <row r="3" spans="1:2" ht="19">
      <c r="A3" s="7" t="s">
        <v>44</v>
      </c>
      <c r="B3" s="2">
        <f>Inputs!C15/12</f>
        <v>125</v>
      </c>
    </row>
    <row r="4" spans="1:2" ht="19">
      <c r="A4" s="7" t="s">
        <v>45</v>
      </c>
      <c r="B4" s="5">
        <f>Inputs!C17/12</f>
        <v>66.666666666666671</v>
      </c>
    </row>
    <row r="5" spans="1:2" ht="19">
      <c r="A5" s="7" t="s">
        <v>46</v>
      </c>
      <c r="B5" s="2">
        <f>Inputs!C19/12</f>
        <v>0</v>
      </c>
    </row>
    <row r="6" spans="1:2" ht="19">
      <c r="A6" s="7" t="s">
        <v>47</v>
      </c>
      <c r="B6" s="5">
        <f>Inputs!C21/12</f>
        <v>83.333333333333329</v>
      </c>
    </row>
    <row r="7" spans="1:2" ht="19">
      <c r="A7" s="7" t="s">
        <v>48</v>
      </c>
      <c r="B7" s="5">
        <f>Inputs!C23/12</f>
        <v>16.666666666666668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1"/>
  <sheetViews>
    <sheetView workbookViewId="0"/>
  </sheetViews>
  <sheetFormatPr defaultRowHeight="14.75"/>
  <cols>
    <col min="1" max="2" width="4.08984375" bestFit="1" customWidth="1"/>
    <col min="3" max="3" width="12.76953125" bestFit="1" customWidth="1"/>
    <col min="4" max="4" width="18.6796875" bestFit="1" customWidth="1"/>
    <col min="5" max="5" width="12.76953125" bestFit="1" customWidth="1"/>
    <col min="6" max="6" width="12.453125" bestFit="1" customWidth="1"/>
    <col min="7" max="7" width="18.31640625" bestFit="1" customWidth="1"/>
    <col min="8" max="8" width="12.76953125" bestFit="1" customWidth="1"/>
    <col min="9" max="9" width="15.76953125" bestFit="1" customWidth="1"/>
    <col min="10" max="10" width="9.76953125" bestFit="1" customWidth="1"/>
    <col min="11" max="11" width="9.54296875" bestFit="1" customWidth="1"/>
    <col min="12" max="12" width="12.6796875" bestFit="1" customWidth="1"/>
    <col min="13" max="13" width="12.76953125" bestFit="1" customWidth="1"/>
    <col min="14" max="14" width="7" bestFit="1" customWidth="1"/>
    <col min="15" max="15" width="12.54296875" bestFit="1" customWidth="1"/>
  </cols>
  <sheetData>
    <row r="1" spans="1:15" ht="19">
      <c r="A1" s="8" t="s">
        <v>49</v>
      </c>
      <c r="B1" s="8" t="s">
        <v>50</v>
      </c>
      <c r="C1" s="7" t="s">
        <v>51</v>
      </c>
      <c r="D1" s="7" t="s">
        <v>52</v>
      </c>
      <c r="E1" s="7" t="s">
        <v>53</v>
      </c>
      <c r="F1" s="7" t="s">
        <v>54</v>
      </c>
      <c r="G1" s="8" t="s">
        <v>55</v>
      </c>
      <c r="H1" s="7" t="s">
        <v>12</v>
      </c>
      <c r="I1" s="7" t="s">
        <v>14</v>
      </c>
      <c r="J1" s="7" t="s">
        <v>17</v>
      </c>
      <c r="K1" s="7" t="s">
        <v>18</v>
      </c>
      <c r="L1" s="7" t="s">
        <v>20</v>
      </c>
      <c r="M1" s="7" t="s">
        <v>22</v>
      </c>
      <c r="N1" s="7" t="s">
        <v>24</v>
      </c>
      <c r="O1" s="7" t="s">
        <v>26</v>
      </c>
    </row>
    <row r="2" spans="1:15">
      <c r="A2">
        <f>1</f>
        <v>1</v>
      </c>
      <c r="B2">
        <f>1</f>
        <v>1</v>
      </c>
      <c r="C2" s="4">
        <f>PMT(Inputs!C4/12,'Key Variables'!B2,'Key Variables'!B1,0,0)</f>
        <v>405.34824786070453</v>
      </c>
      <c r="D2" s="4">
        <f>-'Key Variables'!$B$1</f>
        <v>80000</v>
      </c>
      <c r="E2" s="4">
        <f>D2*Inputs!$C$4/12</f>
        <v>300</v>
      </c>
      <c r="F2" s="4">
        <f>C2-E2</f>
        <v>105.34824786070453</v>
      </c>
      <c r="G2" s="4">
        <f>D2-F2</f>
        <v>79894.651752139296</v>
      </c>
      <c r="H2" s="2">
        <f>Inputs!$C$8*(1-Inputs!$C$12)*(1+Inputs!$C$9)^(Output!$A2-1)</f>
        <v>950</v>
      </c>
      <c r="I2" s="2">
        <f>Inputs!$C$10*(1-Inputs!$C$12)*(1+Inputs!$C$9)^(Output!$A2-1)</f>
        <v>0</v>
      </c>
      <c r="J2" s="2">
        <f>Inputs!$C$13*Inputs!$C$8*(1+Inputs!$C$9)^(Output!A2-1)</f>
        <v>0</v>
      </c>
      <c r="K2" s="2">
        <f>'Key Variables'!$B$3*(1+Inputs!$C$16)^(Output!$A2-1)</f>
        <v>125</v>
      </c>
      <c r="L2" s="2">
        <f>'Key Variables'!$B$4*(1+Inputs!$C$18)^(Output!$A2-1)</f>
        <v>66.666666666666671</v>
      </c>
      <c r="M2" s="2">
        <f>'Key Variables'!$B$5*(1+Inputs!$C$20)^(Output!$A2-1)</f>
        <v>0</v>
      </c>
      <c r="N2" s="2">
        <f>'Key Variables'!$B$6*(1+Inputs!$C$22)^(Output!$A2-1)</f>
        <v>83.333333333333329</v>
      </c>
      <c r="O2" s="2">
        <f>'Key Variables'!$B$7*(1+Inputs!$C$24)^(Output!$A2-1)</f>
        <v>16.666666666666668</v>
      </c>
    </row>
    <row r="3" spans="1:15">
      <c r="A3">
        <v>1</v>
      </c>
      <c r="B3" s="6">
        <f>B2+1</f>
        <v>2</v>
      </c>
      <c r="C3" s="4">
        <f>IF($A3&gt;Inputs!$C$5,0,C2)</f>
        <v>405.34824786070453</v>
      </c>
      <c r="D3" s="4">
        <f>G2</f>
        <v>79894.651752139296</v>
      </c>
      <c r="E3" s="4">
        <f>D3*Inputs!$C$4/12</f>
        <v>299.60494407052232</v>
      </c>
      <c r="F3" s="4">
        <f>C3-E3</f>
        <v>105.74330379018221</v>
      </c>
      <c r="G3" s="4">
        <f>D3-F3</f>
        <v>79788.908448349117</v>
      </c>
      <c r="H3" s="2">
        <f>Inputs!$C$8*(1-Inputs!$C$12)*(1+Inputs!$C$9)^(Output!A3-1)</f>
        <v>950</v>
      </c>
      <c r="I3" s="2">
        <f>Inputs!$C$10*(1-Inputs!$C$12)*(1+Inputs!$C$9)^(Output!$A3-1)</f>
        <v>0</v>
      </c>
      <c r="J3" s="2">
        <f>Inputs!$C$13*Inputs!$C$8*(1+Inputs!$C$9)^(Output!A3-1)</f>
        <v>0</v>
      </c>
      <c r="K3" s="2">
        <f>'Key Variables'!$B$3*(1+Inputs!$C$16)^(Output!A3-1)</f>
        <v>125</v>
      </c>
      <c r="L3" s="2">
        <f>'Key Variables'!$B$4*(1+Inputs!$C$18)^(Output!$A3-1)</f>
        <v>66.666666666666671</v>
      </c>
      <c r="M3" s="2">
        <f>'Key Variables'!$B$5*(1+Inputs!$C$20)^(Output!$A3-1)</f>
        <v>0</v>
      </c>
      <c r="N3" s="2">
        <f>'Key Variables'!$B$6*(1+Inputs!$C$22)^(Output!$A3-1)</f>
        <v>83.333333333333329</v>
      </c>
      <c r="O3" s="2">
        <f>'Key Variables'!$B$7*(1+Inputs!$C$24)^(Output!$A3-1)</f>
        <v>16.666666666666668</v>
      </c>
    </row>
    <row r="4" spans="1:15">
      <c r="A4">
        <v>1</v>
      </c>
      <c r="B4" s="6">
        <f t="shared" ref="B4:B67" si="0">B3+1</f>
        <v>3</v>
      </c>
      <c r="C4" s="4">
        <f>IF($A4&gt;Inputs!$C$5,0,C3)</f>
        <v>405.34824786070453</v>
      </c>
      <c r="D4" s="4">
        <f t="shared" ref="D4:D67" si="1">G3</f>
        <v>79788.908448349117</v>
      </c>
      <c r="E4" s="4">
        <f>D4*Inputs!$C$4/12</f>
        <v>299.20840668130921</v>
      </c>
      <c r="F4" s="4">
        <f t="shared" ref="F4:G4" si="2">C4-E4</f>
        <v>106.13984117939532</v>
      </c>
      <c r="G4" s="4">
        <f t="shared" si="2"/>
        <v>79682.768607169724</v>
      </c>
      <c r="H4" s="2">
        <f>Inputs!$C$8*(1-Inputs!$C$12)*(1+Inputs!$C$9)^(Output!A4-1)</f>
        <v>950</v>
      </c>
      <c r="I4" s="2">
        <f>Inputs!$C$10*(1-Inputs!$C$12)*(1+Inputs!$C$9)^(Output!$A4-1)</f>
        <v>0</v>
      </c>
      <c r="J4" s="2">
        <f>Inputs!$C$13*Inputs!$C$8*(1+Inputs!$C$9)^(Output!A4-1)</f>
        <v>0</v>
      </c>
      <c r="K4" s="2">
        <f>'Key Variables'!$B$3*(1+Inputs!$C$16)^(Output!A4-1)</f>
        <v>125</v>
      </c>
      <c r="L4" s="2">
        <f>'Key Variables'!$B$4*(1+Inputs!$C$18)^(Output!$A4-1)</f>
        <v>66.666666666666671</v>
      </c>
      <c r="M4" s="2">
        <f>'Key Variables'!$B$5*(1+Inputs!$C$20)^(Output!$A4-1)</f>
        <v>0</v>
      </c>
      <c r="N4" s="2">
        <f>'Key Variables'!$B$6*(1+Inputs!$C$22)^(Output!$A4-1)</f>
        <v>83.333333333333329</v>
      </c>
      <c r="O4" s="2">
        <f>'Key Variables'!$B$7*(1+Inputs!$C$24)^(Output!$A4-1)</f>
        <v>16.666666666666668</v>
      </c>
    </row>
    <row r="5" spans="1:15">
      <c r="A5">
        <v>1</v>
      </c>
      <c r="B5" s="6">
        <f t="shared" si="0"/>
        <v>4</v>
      </c>
      <c r="C5" s="4">
        <f>IF($A5&gt;Inputs!$C$5,0,C4)</f>
        <v>405.34824786070453</v>
      </c>
      <c r="D5" s="4">
        <f t="shared" si="1"/>
        <v>79682.768607169724</v>
      </c>
      <c r="E5" s="4">
        <f>D5*Inputs!$C$4/12</f>
        <v>298.81038227688646</v>
      </c>
      <c r="F5" s="4">
        <f t="shared" ref="F5:G5" si="3">C5-E5</f>
        <v>106.53786558381807</v>
      </c>
      <c r="G5" s="4">
        <f t="shared" si="3"/>
        <v>79576.23074158591</v>
      </c>
      <c r="H5" s="2">
        <f>Inputs!$C$8*(1-Inputs!$C$12)*(1+Inputs!$C$9)^(Output!A5-1)</f>
        <v>950</v>
      </c>
      <c r="I5" s="2">
        <f>Inputs!$C$10*(1-Inputs!$C$12)*(1+Inputs!$C$9)^(Output!$A5-1)</f>
        <v>0</v>
      </c>
      <c r="J5" s="2">
        <f>Inputs!$C$13*Inputs!$C$8*(1+Inputs!$C$9)^(Output!A5-1)</f>
        <v>0</v>
      </c>
      <c r="K5" s="2">
        <f>'Key Variables'!$B$3*(1+Inputs!$C$16)^(Output!A5-1)</f>
        <v>125</v>
      </c>
      <c r="L5" s="2">
        <f>'Key Variables'!$B$4*(1+Inputs!$C$18)^(Output!$A5-1)</f>
        <v>66.666666666666671</v>
      </c>
      <c r="M5" s="2">
        <f>'Key Variables'!$B$5*(1+Inputs!$C$20)^(Output!$A5-1)</f>
        <v>0</v>
      </c>
      <c r="N5" s="2">
        <f>'Key Variables'!$B$6*(1+Inputs!$C$22)^(Output!$A5-1)</f>
        <v>83.333333333333329</v>
      </c>
      <c r="O5" s="2">
        <f>'Key Variables'!$B$7*(1+Inputs!$C$24)^(Output!$A5-1)</f>
        <v>16.666666666666668</v>
      </c>
    </row>
    <row r="6" spans="1:15">
      <c r="A6">
        <v>1</v>
      </c>
      <c r="B6" s="6">
        <f t="shared" si="0"/>
        <v>5</v>
      </c>
      <c r="C6" s="4">
        <f>IF($A6&gt;Inputs!$C$5,0,C5)</f>
        <v>405.34824786070453</v>
      </c>
      <c r="D6" s="4">
        <f t="shared" si="1"/>
        <v>79576.23074158591</v>
      </c>
      <c r="E6" s="4">
        <f>D6*Inputs!$C$4/12</f>
        <v>298.41086528094712</v>
      </c>
      <c r="F6" s="4">
        <f t="shared" ref="F6:G6" si="4">C6-E6</f>
        <v>106.93738257975741</v>
      </c>
      <c r="G6" s="4">
        <f t="shared" si="4"/>
        <v>79469.293359006158</v>
      </c>
      <c r="H6" s="2">
        <f>Inputs!$C$8*(1-Inputs!$C$12)*(1+Inputs!$C$9)^(Output!A6-1)</f>
        <v>950</v>
      </c>
      <c r="I6" s="2">
        <f>Inputs!$C$10*(1-Inputs!$C$12)*(1+Inputs!$C$9)^(Output!$A6-1)</f>
        <v>0</v>
      </c>
      <c r="J6" s="2">
        <f>Inputs!$C$13*Inputs!$C$8*(1+Inputs!$C$9)^(Output!A6-1)</f>
        <v>0</v>
      </c>
      <c r="K6" s="2">
        <f>'Key Variables'!$B$3*(1+Inputs!$C$16)^(Output!A6-1)</f>
        <v>125</v>
      </c>
      <c r="L6" s="2">
        <f>'Key Variables'!$B$4*(1+Inputs!$C$18)^(Output!$A6-1)</f>
        <v>66.666666666666671</v>
      </c>
      <c r="M6" s="2">
        <f>'Key Variables'!$B$5*(1+Inputs!$C$20)^(Output!$A6-1)</f>
        <v>0</v>
      </c>
      <c r="N6" s="2">
        <f>'Key Variables'!$B$6*(1+Inputs!$C$22)^(Output!$A6-1)</f>
        <v>83.333333333333329</v>
      </c>
      <c r="O6" s="2">
        <f>'Key Variables'!$B$7*(1+Inputs!$C$24)^(Output!$A6-1)</f>
        <v>16.666666666666668</v>
      </c>
    </row>
    <row r="7" spans="1:15">
      <c r="A7">
        <v>1</v>
      </c>
      <c r="B7" s="6">
        <f t="shared" si="0"/>
        <v>6</v>
      </c>
      <c r="C7" s="4">
        <f>IF($A7&gt;Inputs!$C$5,0,C6)</f>
        <v>405.34824786070453</v>
      </c>
      <c r="D7" s="4">
        <f t="shared" si="1"/>
        <v>79469.293359006158</v>
      </c>
      <c r="E7" s="4">
        <f>D7*Inputs!$C$4/12</f>
        <v>298.00985009627306</v>
      </c>
      <c r="F7" s="4">
        <f t="shared" ref="F7:G7" si="5">C7-E7</f>
        <v>107.33839776443148</v>
      </c>
      <c r="G7" s="4">
        <f t="shared" si="5"/>
        <v>79361.954961241732</v>
      </c>
      <c r="H7" s="2">
        <f>Inputs!$C$8*(1-Inputs!$C$12)*(1+Inputs!$C$9)^(Output!A7-1)</f>
        <v>950</v>
      </c>
      <c r="I7" s="2">
        <f>Inputs!$C$10*(1-Inputs!$C$12)*(1+Inputs!$C$9)^(Output!$A7-1)</f>
        <v>0</v>
      </c>
      <c r="J7" s="2">
        <f>Inputs!$C$13*Inputs!$C$8*(1+Inputs!$C$9)^(Output!A7-1)</f>
        <v>0</v>
      </c>
      <c r="K7" s="2">
        <f>'Key Variables'!$B$3*(1+Inputs!$C$16)^(Output!A7-1)</f>
        <v>125</v>
      </c>
      <c r="L7" s="2">
        <f>'Key Variables'!$B$4*(1+Inputs!$C$18)^(Output!$A7-1)</f>
        <v>66.666666666666671</v>
      </c>
      <c r="M7" s="2">
        <f>'Key Variables'!$B$5*(1+Inputs!$C$20)^(Output!$A7-1)</f>
        <v>0</v>
      </c>
      <c r="N7" s="2">
        <f>'Key Variables'!$B$6*(1+Inputs!$C$22)^(Output!$A7-1)</f>
        <v>83.333333333333329</v>
      </c>
      <c r="O7" s="2">
        <f>'Key Variables'!$B$7*(1+Inputs!$C$24)^(Output!$A7-1)</f>
        <v>16.666666666666668</v>
      </c>
    </row>
    <row r="8" spans="1:15">
      <c r="A8">
        <v>1</v>
      </c>
      <c r="B8" s="6">
        <f t="shared" si="0"/>
        <v>7</v>
      </c>
      <c r="C8" s="4">
        <f>IF($A8&gt;Inputs!$C$5,0,C7)</f>
        <v>405.34824786070453</v>
      </c>
      <c r="D8" s="4">
        <f t="shared" si="1"/>
        <v>79361.954961241732</v>
      </c>
      <c r="E8" s="4">
        <f>D8*Inputs!$C$4/12</f>
        <v>297.60733110465645</v>
      </c>
      <c r="F8" s="4">
        <f t="shared" ref="F8:G8" si="6">C8-E8</f>
        <v>107.74091675604808</v>
      </c>
      <c r="G8" s="4">
        <f t="shared" si="6"/>
        <v>79254.214044485678</v>
      </c>
      <c r="H8" s="2">
        <f>Inputs!$C$8*(1-Inputs!$C$12)*(1+Inputs!$C$9)^(Output!A8-1)</f>
        <v>950</v>
      </c>
      <c r="I8" s="2">
        <f>Inputs!$C$10*(1-Inputs!$C$12)*(1+Inputs!$C$9)^(Output!$A8-1)</f>
        <v>0</v>
      </c>
      <c r="J8" s="2">
        <f>Inputs!$C$13*Inputs!$C$8*(1+Inputs!$C$9)^(Output!A8-1)</f>
        <v>0</v>
      </c>
      <c r="K8" s="2">
        <f>'Key Variables'!$B$3*(1+Inputs!$C$16)^(Output!A8-1)</f>
        <v>125</v>
      </c>
      <c r="L8" s="2">
        <f>'Key Variables'!$B$4*(1+Inputs!$C$18)^(Output!$A8-1)</f>
        <v>66.666666666666671</v>
      </c>
      <c r="M8" s="2">
        <f>'Key Variables'!$B$5*(1+Inputs!$C$20)^(Output!$A8-1)</f>
        <v>0</v>
      </c>
      <c r="N8" s="2">
        <f>'Key Variables'!$B$6*(1+Inputs!$C$22)^(Output!$A8-1)</f>
        <v>83.333333333333329</v>
      </c>
      <c r="O8" s="2">
        <f>'Key Variables'!$B$7*(1+Inputs!$C$24)^(Output!$A8-1)</f>
        <v>16.666666666666668</v>
      </c>
    </row>
    <row r="9" spans="1:15">
      <c r="A9">
        <v>1</v>
      </c>
      <c r="B9" s="6">
        <f t="shared" si="0"/>
        <v>8</v>
      </c>
      <c r="C9" s="4">
        <f>IF($A9&gt;Inputs!$C$5,0,C8)</f>
        <v>405.34824786070453</v>
      </c>
      <c r="D9" s="4">
        <f t="shared" si="1"/>
        <v>79254.214044485678</v>
      </c>
      <c r="E9" s="4">
        <f>D9*Inputs!$C$4/12</f>
        <v>297.20330266682129</v>
      </c>
      <c r="F9" s="4">
        <f t="shared" ref="F9:G9" si="7">C9-E9</f>
        <v>108.14494519388325</v>
      </c>
      <c r="G9" s="4">
        <f t="shared" si="7"/>
        <v>79146.069099291795</v>
      </c>
      <c r="H9" s="2">
        <f>Inputs!$C$8*(1-Inputs!$C$12)*(1+Inputs!$C$9)^(Output!A9-1)</f>
        <v>950</v>
      </c>
      <c r="I9" s="2">
        <f>Inputs!$C$10*(1-Inputs!$C$12)*(1+Inputs!$C$9)^(Output!$A9-1)</f>
        <v>0</v>
      </c>
      <c r="J9" s="2">
        <f>Inputs!$C$13*Inputs!$C$8*(1+Inputs!$C$9)^(Output!A9-1)</f>
        <v>0</v>
      </c>
      <c r="K9" s="2">
        <f>'Key Variables'!$B$3*(1+Inputs!$C$16)^(Output!A9-1)</f>
        <v>125</v>
      </c>
      <c r="L9" s="2">
        <f>'Key Variables'!$B$4*(1+Inputs!$C$18)^(Output!$A9-1)</f>
        <v>66.666666666666671</v>
      </c>
      <c r="M9" s="2">
        <f>'Key Variables'!$B$5*(1+Inputs!$C$20)^(Output!$A9-1)</f>
        <v>0</v>
      </c>
      <c r="N9" s="2">
        <f>'Key Variables'!$B$6*(1+Inputs!$C$22)^(Output!$A9-1)</f>
        <v>83.333333333333329</v>
      </c>
      <c r="O9" s="2">
        <f>'Key Variables'!$B$7*(1+Inputs!$C$24)^(Output!$A9-1)</f>
        <v>16.666666666666668</v>
      </c>
    </row>
    <row r="10" spans="1:15">
      <c r="A10">
        <v>1</v>
      </c>
      <c r="B10" s="6">
        <f t="shared" si="0"/>
        <v>9</v>
      </c>
      <c r="C10" s="4">
        <f>IF($A10&gt;Inputs!$C$5,0,C9)</f>
        <v>405.34824786070453</v>
      </c>
      <c r="D10" s="4">
        <f t="shared" si="1"/>
        <v>79146.069099291795</v>
      </c>
      <c r="E10" s="4">
        <f>D10*Inputs!$C$4/12</f>
        <v>296.79775912234419</v>
      </c>
      <c r="F10" s="4">
        <f t="shared" ref="F10:G10" si="8">C10-E10</f>
        <v>108.55048873836034</v>
      </c>
      <c r="G10" s="4">
        <f t="shared" si="8"/>
        <v>79037.518610553438</v>
      </c>
      <c r="H10" s="2">
        <f>Inputs!$C$8*(1-Inputs!$C$12)*(1+Inputs!$C$9)^(Output!A10-1)</f>
        <v>950</v>
      </c>
      <c r="I10" s="2">
        <f>Inputs!$C$10*(1-Inputs!$C$12)*(1+Inputs!$C$9)^(Output!$A10-1)</f>
        <v>0</v>
      </c>
      <c r="J10" s="2">
        <f>Inputs!$C$13*Inputs!$C$8*(1+Inputs!$C$9)^(Output!A10-1)</f>
        <v>0</v>
      </c>
      <c r="K10" s="2">
        <f>'Key Variables'!$B$3*(1+Inputs!$C$16)^(Output!A10-1)</f>
        <v>125</v>
      </c>
      <c r="L10" s="2">
        <f>'Key Variables'!$B$4*(1+Inputs!$C$18)^(Output!$A10-1)</f>
        <v>66.666666666666671</v>
      </c>
      <c r="M10" s="2">
        <f>'Key Variables'!$B$5*(1+Inputs!$C$20)^(Output!$A10-1)</f>
        <v>0</v>
      </c>
      <c r="N10" s="2">
        <f>'Key Variables'!$B$6*(1+Inputs!$C$22)^(Output!$A10-1)</f>
        <v>83.333333333333329</v>
      </c>
      <c r="O10" s="2">
        <f>'Key Variables'!$B$7*(1+Inputs!$C$24)^(Output!$A10-1)</f>
        <v>16.666666666666668</v>
      </c>
    </row>
    <row r="11" spans="1:15">
      <c r="A11">
        <v>1</v>
      </c>
      <c r="B11" s="6">
        <f t="shared" si="0"/>
        <v>10</v>
      </c>
      <c r="C11" s="4">
        <f>IF($A11&gt;Inputs!$C$5,0,C10)</f>
        <v>405.34824786070453</v>
      </c>
      <c r="D11" s="4">
        <f t="shared" si="1"/>
        <v>79037.518610553438</v>
      </c>
      <c r="E11" s="4">
        <f>D11*Inputs!$C$4/12</f>
        <v>296.39069478957538</v>
      </c>
      <c r="F11" s="4">
        <f t="shared" ref="F11:G11" si="9">C11-E11</f>
        <v>108.95755307112915</v>
      </c>
      <c r="G11" s="4">
        <f t="shared" si="9"/>
        <v>78928.561057482308</v>
      </c>
      <c r="H11" s="2">
        <f>Inputs!$C$8*(1-Inputs!$C$12)*(1+Inputs!$C$9)^(Output!A11-1)</f>
        <v>950</v>
      </c>
      <c r="I11" s="2">
        <f>Inputs!$C$10*(1-Inputs!$C$12)*(1+Inputs!$C$9)^(Output!$A11-1)</f>
        <v>0</v>
      </c>
      <c r="J11" s="2">
        <f>Inputs!$C$13*Inputs!$C$8*(1+Inputs!$C$9)^(Output!A11-1)</f>
        <v>0</v>
      </c>
      <c r="K11" s="2">
        <f>'Key Variables'!$B$3*(1+Inputs!$C$16)^(Output!A11-1)</f>
        <v>125</v>
      </c>
      <c r="L11" s="2">
        <f>'Key Variables'!$B$4*(1+Inputs!$C$18)^(Output!$A11-1)</f>
        <v>66.666666666666671</v>
      </c>
      <c r="M11" s="2">
        <f>'Key Variables'!$B$5*(1+Inputs!$C$20)^(Output!$A11-1)</f>
        <v>0</v>
      </c>
      <c r="N11" s="2">
        <f>'Key Variables'!$B$6*(1+Inputs!$C$22)^(Output!$A11-1)</f>
        <v>83.333333333333329</v>
      </c>
      <c r="O11" s="2">
        <f>'Key Variables'!$B$7*(1+Inputs!$C$24)^(Output!$A11-1)</f>
        <v>16.666666666666668</v>
      </c>
    </row>
    <row r="12" spans="1:15">
      <c r="A12">
        <v>1</v>
      </c>
      <c r="B12" s="6">
        <f t="shared" si="0"/>
        <v>11</v>
      </c>
      <c r="C12" s="4">
        <f>IF($A12&gt;Inputs!$C$5,0,C11)</f>
        <v>405.34824786070453</v>
      </c>
      <c r="D12" s="4">
        <f t="shared" si="1"/>
        <v>78928.561057482308</v>
      </c>
      <c r="E12" s="4">
        <f>D12*Inputs!$C$4/12</f>
        <v>295.98210396555868</v>
      </c>
      <c r="F12" s="4">
        <f t="shared" ref="F12:G12" si="10">C12-E12</f>
        <v>109.36614389514585</v>
      </c>
      <c r="G12" s="4">
        <f t="shared" si="10"/>
        <v>78819.194913587155</v>
      </c>
      <c r="H12" s="2">
        <f>Inputs!$C$8*(1-Inputs!$C$12)*(1+Inputs!$C$9)^(Output!A12-1)</f>
        <v>950</v>
      </c>
      <c r="I12" s="2">
        <f>Inputs!$C$10*(1-Inputs!$C$12)*(1+Inputs!$C$9)^(Output!$A12-1)</f>
        <v>0</v>
      </c>
      <c r="J12" s="2">
        <f>Inputs!$C$13*Inputs!$C$8*(1+Inputs!$C$9)^(Output!A12-1)</f>
        <v>0</v>
      </c>
      <c r="K12" s="2">
        <f>'Key Variables'!$B$3*(1+Inputs!$C$16)^(Output!A12-1)</f>
        <v>125</v>
      </c>
      <c r="L12" s="2">
        <f>'Key Variables'!$B$4*(1+Inputs!$C$18)^(Output!$A12-1)</f>
        <v>66.666666666666671</v>
      </c>
      <c r="M12" s="2">
        <f>'Key Variables'!$B$5*(1+Inputs!$C$20)^(Output!$A12-1)</f>
        <v>0</v>
      </c>
      <c r="N12" s="2">
        <f>'Key Variables'!$B$6*(1+Inputs!$C$22)^(Output!$A12-1)</f>
        <v>83.333333333333329</v>
      </c>
      <c r="O12" s="2">
        <f>'Key Variables'!$B$7*(1+Inputs!$C$24)^(Output!$A12-1)</f>
        <v>16.666666666666668</v>
      </c>
    </row>
    <row r="13" spans="1:15">
      <c r="A13">
        <v>1</v>
      </c>
      <c r="B13" s="6">
        <f t="shared" si="0"/>
        <v>12</v>
      </c>
      <c r="C13" s="4">
        <f>IF($A13&gt;Inputs!$C$5,0,C12)</f>
        <v>405.34824786070453</v>
      </c>
      <c r="D13" s="4">
        <f t="shared" si="1"/>
        <v>78819.194913587155</v>
      </c>
      <c r="E13" s="4">
        <f>D13*Inputs!$C$4/12</f>
        <v>295.57198092595183</v>
      </c>
      <c r="F13" s="4">
        <f t="shared" ref="F13:G13" si="11">C13-E13</f>
        <v>109.7762669347527</v>
      </c>
      <c r="G13" s="4">
        <f t="shared" si="11"/>
        <v>78709.418646652397</v>
      </c>
      <c r="H13" s="2">
        <f>Inputs!$C$8*(1-Inputs!$C$12)*(1+Inputs!$C$9)^(Output!A13-1)</f>
        <v>950</v>
      </c>
      <c r="I13" s="2">
        <f>Inputs!$C$10*(1-Inputs!$C$12)*(1+Inputs!$C$9)^(Output!$A13-1)</f>
        <v>0</v>
      </c>
      <c r="J13" s="2">
        <f>Inputs!$C$13*Inputs!$C$8*(1+Inputs!$C$9)^(Output!A13-1)</f>
        <v>0</v>
      </c>
      <c r="K13" s="2">
        <f>'Key Variables'!$B$3*(1+Inputs!$C$16)^(Output!A13-1)</f>
        <v>125</v>
      </c>
      <c r="L13" s="2">
        <f>'Key Variables'!$B$4*(1+Inputs!$C$18)^(Output!$A13-1)</f>
        <v>66.666666666666671</v>
      </c>
      <c r="M13" s="2">
        <f>'Key Variables'!$B$5*(1+Inputs!$C$20)^(Output!$A13-1)</f>
        <v>0</v>
      </c>
      <c r="N13" s="2">
        <f>'Key Variables'!$B$6*(1+Inputs!$C$22)^(Output!$A13-1)</f>
        <v>83.333333333333329</v>
      </c>
      <c r="O13" s="2">
        <f>'Key Variables'!$B$7*(1+Inputs!$C$24)^(Output!$A13-1)</f>
        <v>16.666666666666668</v>
      </c>
    </row>
    <row r="14" spans="1:15">
      <c r="A14">
        <f>A2+1</f>
        <v>2</v>
      </c>
      <c r="B14" s="6">
        <f t="shared" si="0"/>
        <v>13</v>
      </c>
      <c r="C14" s="4">
        <f>IF($A14&gt;Inputs!$C$5,0,C13)</f>
        <v>405.34824786070453</v>
      </c>
      <c r="D14" s="4">
        <f t="shared" si="1"/>
        <v>78709.418646652397</v>
      </c>
      <c r="E14" s="4">
        <f>D14*Inputs!$C$4/12</f>
        <v>295.16031992494646</v>
      </c>
      <c r="F14" s="4">
        <f t="shared" ref="F14:G14" si="12">C14-E14</f>
        <v>110.18792793575807</v>
      </c>
      <c r="G14" s="4">
        <f t="shared" si="12"/>
        <v>78599.230718716644</v>
      </c>
      <c r="H14" s="2">
        <f>Inputs!$C$8*(1-Inputs!$C$12)*(1+Inputs!$C$9)^(Output!A14-1)</f>
        <v>978.5</v>
      </c>
      <c r="I14" s="2">
        <f>Inputs!$C$10*(1-Inputs!$C$12)*(1+Inputs!$C$9)^(Output!$A14-1)</f>
        <v>0</v>
      </c>
      <c r="J14" s="2">
        <f>Inputs!$C$13*Inputs!$C$8*(1+Inputs!$C$9)^(Output!A14-1)</f>
        <v>0</v>
      </c>
      <c r="K14" s="2">
        <f>'Key Variables'!$B$3*(1+Inputs!$C$16)^(Output!A14-1)</f>
        <v>128.75</v>
      </c>
      <c r="L14" s="2">
        <f>'Key Variables'!$B$4*(1+Inputs!$C$18)^(Output!$A14-1)</f>
        <v>68.666666666666671</v>
      </c>
      <c r="M14" s="2">
        <f>'Key Variables'!$B$5*(1+Inputs!$C$20)^(Output!$A14-1)</f>
        <v>0</v>
      </c>
      <c r="N14" s="2">
        <f>'Key Variables'!$B$6*(1+Inputs!$C$22)^(Output!$A14-1)</f>
        <v>85.833333333333329</v>
      </c>
      <c r="O14" s="2">
        <f>'Key Variables'!$B$7*(1+Inputs!$C$24)^(Output!$A14-1)</f>
        <v>17.166666666666668</v>
      </c>
    </row>
    <row r="15" spans="1:15">
      <c r="A15">
        <f t="shared" ref="A15:A78" si="13">A3+1</f>
        <v>2</v>
      </c>
      <c r="B15" s="6">
        <f t="shared" si="0"/>
        <v>14</v>
      </c>
      <c r="C15" s="4">
        <f>IF($A15&gt;Inputs!$C$5,0,C14)</f>
        <v>405.34824786070453</v>
      </c>
      <c r="D15" s="4">
        <f t="shared" si="1"/>
        <v>78599.230718716644</v>
      </c>
      <c r="E15" s="4">
        <f>D15*Inputs!$C$4/12</f>
        <v>294.7471151951874</v>
      </c>
      <c r="F15" s="4">
        <f t="shared" ref="F15:G15" si="14">C15-E15</f>
        <v>110.60113266551713</v>
      </c>
      <c r="G15" s="4">
        <f t="shared" si="14"/>
        <v>78488.629586051131</v>
      </c>
      <c r="H15" s="2">
        <f>Inputs!$C$8*(1-Inputs!$C$12)*(1+Inputs!$C$9)^(Output!A15-1)</f>
        <v>978.5</v>
      </c>
      <c r="I15" s="2">
        <f>Inputs!$C$10*(1-Inputs!$C$12)*(1+Inputs!$C$9)^(Output!$A15-1)</f>
        <v>0</v>
      </c>
      <c r="J15" s="2">
        <f>Inputs!$C$13*Inputs!$C$8*(1+Inputs!$C$9)^(Output!A15-1)</f>
        <v>0</v>
      </c>
      <c r="K15" s="2">
        <f>'Key Variables'!$B$3*(1+Inputs!$C$16)^(Output!A15-1)</f>
        <v>128.75</v>
      </c>
      <c r="L15" s="2">
        <f>'Key Variables'!$B$4*(1+Inputs!$C$18)^(Output!$A15-1)</f>
        <v>68.666666666666671</v>
      </c>
      <c r="M15" s="2">
        <f>'Key Variables'!$B$5*(1+Inputs!$C$20)^(Output!$A15-1)</f>
        <v>0</v>
      </c>
      <c r="N15" s="2">
        <f>'Key Variables'!$B$6*(1+Inputs!$C$22)^(Output!$A15-1)</f>
        <v>85.833333333333329</v>
      </c>
      <c r="O15" s="2">
        <f>'Key Variables'!$B$7*(1+Inputs!$C$24)^(Output!$A15-1)</f>
        <v>17.166666666666668</v>
      </c>
    </row>
    <row r="16" spans="1:15">
      <c r="A16">
        <f t="shared" si="13"/>
        <v>2</v>
      </c>
      <c r="B16" s="6">
        <f t="shared" si="0"/>
        <v>15</v>
      </c>
      <c r="C16" s="4">
        <f>IF($A16&gt;Inputs!$C$5,0,C15)</f>
        <v>405.34824786070453</v>
      </c>
      <c r="D16" s="4">
        <f t="shared" si="1"/>
        <v>78488.629586051131</v>
      </c>
      <c r="E16" s="4">
        <f>D16*Inputs!$C$4/12</f>
        <v>294.33236094769171</v>
      </c>
      <c r="F16" s="4">
        <f t="shared" ref="F16:G16" si="15">C16-E16</f>
        <v>111.01588691301282</v>
      </c>
      <c r="G16" s="4">
        <f t="shared" si="15"/>
        <v>78377.613699138121</v>
      </c>
      <c r="H16" s="2">
        <f>Inputs!$C$8*(1-Inputs!$C$12)*(1+Inputs!$C$9)^(Output!A16-1)</f>
        <v>978.5</v>
      </c>
      <c r="I16" s="2">
        <f>Inputs!$C$10*(1-Inputs!$C$12)*(1+Inputs!$C$9)^(Output!$A16-1)</f>
        <v>0</v>
      </c>
      <c r="J16" s="2">
        <f>Inputs!$C$13*Inputs!$C$8*(1+Inputs!$C$9)^(Output!A16-1)</f>
        <v>0</v>
      </c>
      <c r="K16" s="2">
        <f>'Key Variables'!$B$3*(1+Inputs!$C$16)^(Output!A16-1)</f>
        <v>128.75</v>
      </c>
      <c r="L16" s="2">
        <f>'Key Variables'!$B$4*(1+Inputs!$C$18)^(Output!$A16-1)</f>
        <v>68.666666666666671</v>
      </c>
      <c r="M16" s="2">
        <f>'Key Variables'!$B$5*(1+Inputs!$C$20)^(Output!$A16-1)</f>
        <v>0</v>
      </c>
      <c r="N16" s="2">
        <f>'Key Variables'!$B$6*(1+Inputs!$C$22)^(Output!$A16-1)</f>
        <v>85.833333333333329</v>
      </c>
      <c r="O16" s="2">
        <f>'Key Variables'!$B$7*(1+Inputs!$C$24)^(Output!$A16-1)</f>
        <v>17.166666666666668</v>
      </c>
    </row>
    <row r="17" spans="1:15">
      <c r="A17">
        <f t="shared" si="13"/>
        <v>2</v>
      </c>
      <c r="B17" s="6">
        <f t="shared" si="0"/>
        <v>16</v>
      </c>
      <c r="C17" s="4">
        <f>IF($A17&gt;Inputs!$C$5,0,C16)</f>
        <v>405.34824786070453</v>
      </c>
      <c r="D17" s="4">
        <f t="shared" si="1"/>
        <v>78377.613699138121</v>
      </c>
      <c r="E17" s="4">
        <f>D17*Inputs!$C$4/12</f>
        <v>293.91605137176794</v>
      </c>
      <c r="F17" s="4">
        <f t="shared" ref="F17:G17" si="16">C17-E17</f>
        <v>111.4321964889366</v>
      </c>
      <c r="G17" s="4">
        <f t="shared" si="16"/>
        <v>78266.181502649182</v>
      </c>
      <c r="H17" s="2">
        <f>Inputs!$C$8*(1-Inputs!$C$12)*(1+Inputs!$C$9)^(Output!A17-1)</f>
        <v>978.5</v>
      </c>
      <c r="I17" s="2">
        <f>Inputs!$C$10*(1-Inputs!$C$12)*(1+Inputs!$C$9)^(Output!$A17-1)</f>
        <v>0</v>
      </c>
      <c r="J17" s="2">
        <f>Inputs!$C$13*Inputs!$C$8*(1+Inputs!$C$9)^(Output!A17-1)</f>
        <v>0</v>
      </c>
      <c r="K17" s="2">
        <f>'Key Variables'!$B$3*(1+Inputs!$C$16)^(Output!A17-1)</f>
        <v>128.75</v>
      </c>
      <c r="L17" s="2">
        <f>'Key Variables'!$B$4*(1+Inputs!$C$18)^(Output!$A17-1)</f>
        <v>68.666666666666671</v>
      </c>
      <c r="M17" s="2">
        <f>'Key Variables'!$B$5*(1+Inputs!$C$20)^(Output!$A17-1)</f>
        <v>0</v>
      </c>
      <c r="N17" s="2">
        <f>'Key Variables'!$B$6*(1+Inputs!$C$22)^(Output!$A17-1)</f>
        <v>85.833333333333329</v>
      </c>
      <c r="O17" s="2">
        <f>'Key Variables'!$B$7*(1+Inputs!$C$24)^(Output!$A17-1)</f>
        <v>17.166666666666668</v>
      </c>
    </row>
    <row r="18" spans="1:15">
      <c r="A18">
        <f t="shared" si="13"/>
        <v>2</v>
      </c>
      <c r="B18" s="6">
        <f t="shared" si="0"/>
        <v>17</v>
      </c>
      <c r="C18" s="4">
        <f>IF($A18&gt;Inputs!$C$5,0,C17)</f>
        <v>405.34824786070453</v>
      </c>
      <c r="D18" s="4">
        <f t="shared" si="1"/>
        <v>78266.181502649182</v>
      </c>
      <c r="E18" s="4">
        <f>D18*Inputs!$C$4/12</f>
        <v>293.49818063493439</v>
      </c>
      <c r="F18" s="4">
        <f t="shared" ref="F18:G18" si="17">C18-E18</f>
        <v>111.85006722577015</v>
      </c>
      <c r="G18" s="4">
        <f t="shared" si="17"/>
        <v>78154.331435423417</v>
      </c>
      <c r="H18" s="2">
        <f>Inputs!$C$8*(1-Inputs!$C$12)*(1+Inputs!$C$9)^(Output!A18-1)</f>
        <v>978.5</v>
      </c>
      <c r="I18" s="2">
        <f>Inputs!$C$10*(1-Inputs!$C$12)*(1+Inputs!$C$9)^(Output!$A18-1)</f>
        <v>0</v>
      </c>
      <c r="J18" s="2">
        <f>Inputs!$C$13*Inputs!$C$8*(1+Inputs!$C$9)^(Output!A18-1)</f>
        <v>0</v>
      </c>
      <c r="K18" s="2">
        <f>'Key Variables'!$B$3*(1+Inputs!$C$16)^(Output!A18-1)</f>
        <v>128.75</v>
      </c>
      <c r="L18" s="2">
        <f>'Key Variables'!$B$4*(1+Inputs!$C$18)^(Output!$A18-1)</f>
        <v>68.666666666666671</v>
      </c>
      <c r="M18" s="2">
        <f>'Key Variables'!$B$5*(1+Inputs!$C$20)^(Output!$A18-1)</f>
        <v>0</v>
      </c>
      <c r="N18" s="2">
        <f>'Key Variables'!$B$6*(1+Inputs!$C$22)^(Output!$A18-1)</f>
        <v>85.833333333333329</v>
      </c>
      <c r="O18" s="2">
        <f>'Key Variables'!$B$7*(1+Inputs!$C$24)^(Output!$A18-1)</f>
        <v>17.166666666666668</v>
      </c>
    </row>
    <row r="19" spans="1:15">
      <c r="A19">
        <f t="shared" si="13"/>
        <v>2</v>
      </c>
      <c r="B19" s="6">
        <f t="shared" si="0"/>
        <v>18</v>
      </c>
      <c r="C19" s="4">
        <f>IF($A19&gt;Inputs!$C$5,0,C18)</f>
        <v>405.34824786070453</v>
      </c>
      <c r="D19" s="4">
        <f t="shared" si="1"/>
        <v>78154.331435423417</v>
      </c>
      <c r="E19" s="4">
        <f>D19*Inputs!$C$4/12</f>
        <v>293.07874288283779</v>
      </c>
      <c r="F19" s="4">
        <f t="shared" ref="F19:G19" si="18">C19-E19</f>
        <v>112.26950497786675</v>
      </c>
      <c r="G19" s="4">
        <f t="shared" si="18"/>
        <v>78042.061930445547</v>
      </c>
      <c r="H19" s="2">
        <f>Inputs!$C$8*(1-Inputs!$C$12)*(1+Inputs!$C$9)^(Output!A19-1)</f>
        <v>978.5</v>
      </c>
      <c r="I19" s="2">
        <f>Inputs!$C$10*(1-Inputs!$C$12)*(1+Inputs!$C$9)^(Output!$A19-1)</f>
        <v>0</v>
      </c>
      <c r="J19" s="2">
        <f>Inputs!$C$13*Inputs!$C$8*(1+Inputs!$C$9)^(Output!A19-1)</f>
        <v>0</v>
      </c>
      <c r="K19" s="2">
        <f>'Key Variables'!$B$3*(1+Inputs!$C$16)^(Output!A19-1)</f>
        <v>128.75</v>
      </c>
      <c r="L19" s="2">
        <f>'Key Variables'!$B$4*(1+Inputs!$C$18)^(Output!$A19-1)</f>
        <v>68.666666666666671</v>
      </c>
      <c r="M19" s="2">
        <f>'Key Variables'!$B$5*(1+Inputs!$C$20)^(Output!$A19-1)</f>
        <v>0</v>
      </c>
      <c r="N19" s="2">
        <f>'Key Variables'!$B$6*(1+Inputs!$C$22)^(Output!$A19-1)</f>
        <v>85.833333333333329</v>
      </c>
      <c r="O19" s="2">
        <f>'Key Variables'!$B$7*(1+Inputs!$C$24)^(Output!$A19-1)</f>
        <v>17.166666666666668</v>
      </c>
    </row>
    <row r="20" spans="1:15">
      <c r="A20">
        <f t="shared" si="13"/>
        <v>2</v>
      </c>
      <c r="B20" s="6">
        <f t="shared" si="0"/>
        <v>19</v>
      </c>
      <c r="C20" s="4">
        <f>IF($A20&gt;Inputs!$C$5,0,C19)</f>
        <v>405.34824786070453</v>
      </c>
      <c r="D20" s="4">
        <f t="shared" si="1"/>
        <v>78042.061930445547</v>
      </c>
      <c r="E20" s="4">
        <f>D20*Inputs!$C$4/12</f>
        <v>292.6577322391708</v>
      </c>
      <c r="F20" s="4">
        <f t="shared" ref="F20:G20" si="19">C20-E20</f>
        <v>112.69051562153373</v>
      </c>
      <c r="G20" s="4">
        <f t="shared" si="19"/>
        <v>77929.371414824011</v>
      </c>
      <c r="H20" s="2">
        <f>Inputs!$C$8*(1-Inputs!$C$12)*(1+Inputs!$C$9)^(Output!A20-1)</f>
        <v>978.5</v>
      </c>
      <c r="I20" s="2">
        <f>Inputs!$C$10*(1-Inputs!$C$12)*(1+Inputs!$C$9)^(Output!$A20-1)</f>
        <v>0</v>
      </c>
      <c r="J20" s="2">
        <f>Inputs!$C$13*Inputs!$C$8*(1+Inputs!$C$9)^(Output!A20-1)</f>
        <v>0</v>
      </c>
      <c r="K20" s="2">
        <f>'Key Variables'!$B$3*(1+Inputs!$C$16)^(Output!A20-1)</f>
        <v>128.75</v>
      </c>
      <c r="L20" s="2">
        <f>'Key Variables'!$B$4*(1+Inputs!$C$18)^(Output!$A20-1)</f>
        <v>68.666666666666671</v>
      </c>
      <c r="M20" s="2">
        <f>'Key Variables'!$B$5*(1+Inputs!$C$20)^(Output!$A20-1)</f>
        <v>0</v>
      </c>
      <c r="N20" s="2">
        <f>'Key Variables'!$B$6*(1+Inputs!$C$22)^(Output!$A20-1)</f>
        <v>85.833333333333329</v>
      </c>
      <c r="O20" s="2">
        <f>'Key Variables'!$B$7*(1+Inputs!$C$24)^(Output!$A20-1)</f>
        <v>17.166666666666668</v>
      </c>
    </row>
    <row r="21" spans="1:15">
      <c r="A21">
        <f t="shared" si="13"/>
        <v>2</v>
      </c>
      <c r="B21" s="6">
        <f t="shared" si="0"/>
        <v>20</v>
      </c>
      <c r="C21" s="4">
        <f>IF($A21&gt;Inputs!$C$5,0,C20)</f>
        <v>405.34824786070453</v>
      </c>
      <c r="D21" s="4">
        <f t="shared" si="1"/>
        <v>77929.371414824011</v>
      </c>
      <c r="E21" s="4">
        <f>D21*Inputs!$C$4/12</f>
        <v>292.23514280559004</v>
      </c>
      <c r="F21" s="4">
        <f t="shared" ref="F21:G21" si="20">C21-E21</f>
        <v>113.11310505511449</v>
      </c>
      <c r="G21" s="4">
        <f t="shared" si="20"/>
        <v>77816.258309768891</v>
      </c>
      <c r="H21" s="2">
        <f>Inputs!$C$8*(1-Inputs!$C$12)*(1+Inputs!$C$9)^(Output!A21-1)</f>
        <v>978.5</v>
      </c>
      <c r="I21" s="2">
        <f>Inputs!$C$10*(1-Inputs!$C$12)*(1+Inputs!$C$9)^(Output!$A21-1)</f>
        <v>0</v>
      </c>
      <c r="J21" s="2">
        <f>Inputs!$C$13*Inputs!$C$8*(1+Inputs!$C$9)^(Output!A21-1)</f>
        <v>0</v>
      </c>
      <c r="K21" s="2">
        <f>'Key Variables'!$B$3*(1+Inputs!$C$16)^(Output!A21-1)</f>
        <v>128.75</v>
      </c>
      <c r="L21" s="2">
        <f>'Key Variables'!$B$4*(1+Inputs!$C$18)^(Output!$A21-1)</f>
        <v>68.666666666666671</v>
      </c>
      <c r="M21" s="2">
        <f>'Key Variables'!$B$5*(1+Inputs!$C$20)^(Output!$A21-1)</f>
        <v>0</v>
      </c>
      <c r="N21" s="2">
        <f>'Key Variables'!$B$6*(1+Inputs!$C$22)^(Output!$A21-1)</f>
        <v>85.833333333333329</v>
      </c>
      <c r="O21" s="2">
        <f>'Key Variables'!$B$7*(1+Inputs!$C$24)^(Output!$A21-1)</f>
        <v>17.166666666666668</v>
      </c>
    </row>
    <row r="22" spans="1:15">
      <c r="A22">
        <f t="shared" si="13"/>
        <v>2</v>
      </c>
      <c r="B22" s="6">
        <f t="shared" si="0"/>
        <v>21</v>
      </c>
      <c r="C22" s="4">
        <f>IF($A22&gt;Inputs!$C$5,0,C21)</f>
        <v>405.34824786070453</v>
      </c>
      <c r="D22" s="4">
        <f t="shared" si="1"/>
        <v>77816.258309768891</v>
      </c>
      <c r="E22" s="4">
        <f>D22*Inputs!$C$4/12</f>
        <v>291.81096866163335</v>
      </c>
      <c r="F22" s="4">
        <f t="shared" ref="F22:G22" si="21">C22-E22</f>
        <v>113.53727919907118</v>
      </c>
      <c r="G22" s="4">
        <f t="shared" si="21"/>
        <v>77702.721030569825</v>
      </c>
      <c r="H22" s="2">
        <f>Inputs!$C$8*(1-Inputs!$C$12)*(1+Inputs!$C$9)^(Output!A22-1)</f>
        <v>978.5</v>
      </c>
      <c r="I22" s="2">
        <f>Inputs!$C$10*(1-Inputs!$C$12)*(1+Inputs!$C$9)^(Output!$A22-1)</f>
        <v>0</v>
      </c>
      <c r="J22" s="2">
        <f>Inputs!$C$13*Inputs!$C$8*(1+Inputs!$C$9)^(Output!A22-1)</f>
        <v>0</v>
      </c>
      <c r="K22" s="2">
        <f>'Key Variables'!$B$3*(1+Inputs!$C$16)^(Output!A22-1)</f>
        <v>128.75</v>
      </c>
      <c r="L22" s="2">
        <f>'Key Variables'!$B$4*(1+Inputs!$C$18)^(Output!$A22-1)</f>
        <v>68.666666666666671</v>
      </c>
      <c r="M22" s="2">
        <f>'Key Variables'!$B$5*(1+Inputs!$C$20)^(Output!$A22-1)</f>
        <v>0</v>
      </c>
      <c r="N22" s="2">
        <f>'Key Variables'!$B$6*(1+Inputs!$C$22)^(Output!$A22-1)</f>
        <v>85.833333333333329</v>
      </c>
      <c r="O22" s="2">
        <f>'Key Variables'!$B$7*(1+Inputs!$C$24)^(Output!$A22-1)</f>
        <v>17.166666666666668</v>
      </c>
    </row>
    <row r="23" spans="1:15">
      <c r="A23">
        <f t="shared" si="13"/>
        <v>2</v>
      </c>
      <c r="B23" s="6">
        <f t="shared" si="0"/>
        <v>22</v>
      </c>
      <c r="C23" s="4">
        <f>IF($A23&gt;Inputs!$C$5,0,C22)</f>
        <v>405.34824786070453</v>
      </c>
      <c r="D23" s="4">
        <f t="shared" si="1"/>
        <v>77702.721030569825</v>
      </c>
      <c r="E23" s="4">
        <f>D23*Inputs!$C$4/12</f>
        <v>291.38520386463682</v>
      </c>
      <c r="F23" s="4">
        <f t="shared" ref="F23:G23" si="22">C23-E23</f>
        <v>113.96304399606771</v>
      </c>
      <c r="G23" s="4">
        <f t="shared" si="22"/>
        <v>77588.75798657375</v>
      </c>
      <c r="H23" s="2">
        <f>Inputs!$C$8*(1-Inputs!$C$12)*(1+Inputs!$C$9)^(Output!A23-1)</f>
        <v>978.5</v>
      </c>
      <c r="I23" s="2">
        <f>Inputs!$C$10*(1-Inputs!$C$12)*(1+Inputs!$C$9)^(Output!$A23-1)</f>
        <v>0</v>
      </c>
      <c r="J23" s="2">
        <f>Inputs!$C$13*Inputs!$C$8*(1+Inputs!$C$9)^(Output!A23-1)</f>
        <v>0</v>
      </c>
      <c r="K23" s="2">
        <f>'Key Variables'!$B$3*(1+Inputs!$C$16)^(Output!A23-1)</f>
        <v>128.75</v>
      </c>
      <c r="L23" s="2">
        <f>'Key Variables'!$B$4*(1+Inputs!$C$18)^(Output!$A23-1)</f>
        <v>68.666666666666671</v>
      </c>
      <c r="M23" s="2">
        <f>'Key Variables'!$B$5*(1+Inputs!$C$20)^(Output!$A23-1)</f>
        <v>0</v>
      </c>
      <c r="N23" s="2">
        <f>'Key Variables'!$B$6*(1+Inputs!$C$22)^(Output!$A23-1)</f>
        <v>85.833333333333329</v>
      </c>
      <c r="O23" s="2">
        <f>'Key Variables'!$B$7*(1+Inputs!$C$24)^(Output!$A23-1)</f>
        <v>17.166666666666668</v>
      </c>
    </row>
    <row r="24" spans="1:15">
      <c r="A24">
        <f t="shared" si="13"/>
        <v>2</v>
      </c>
      <c r="B24" s="6">
        <f t="shared" si="0"/>
        <v>23</v>
      </c>
      <c r="C24" s="4">
        <f>IF($A24&gt;Inputs!$C$5,0,C23)</f>
        <v>405.34824786070453</v>
      </c>
      <c r="D24" s="4">
        <f t="shared" si="1"/>
        <v>77588.75798657375</v>
      </c>
      <c r="E24" s="4">
        <f>D24*Inputs!$C$4/12</f>
        <v>290.95784244965154</v>
      </c>
      <c r="F24" s="4">
        <f t="shared" ref="F24:G24" si="23">C24-E24</f>
        <v>114.390405411053</v>
      </c>
      <c r="G24" s="4">
        <f t="shared" si="23"/>
        <v>77474.367581162704</v>
      </c>
      <c r="H24" s="2">
        <f>Inputs!$C$8*(1-Inputs!$C$12)*(1+Inputs!$C$9)^(Output!A24-1)</f>
        <v>978.5</v>
      </c>
      <c r="I24" s="2">
        <f>Inputs!$C$10*(1-Inputs!$C$12)*(1+Inputs!$C$9)^(Output!$A24-1)</f>
        <v>0</v>
      </c>
      <c r="J24" s="2">
        <f>Inputs!$C$13*Inputs!$C$8*(1+Inputs!$C$9)^(Output!A24-1)</f>
        <v>0</v>
      </c>
      <c r="K24" s="2">
        <f>'Key Variables'!$B$3*(1+Inputs!$C$16)^(Output!A24-1)</f>
        <v>128.75</v>
      </c>
      <c r="L24" s="2">
        <f>'Key Variables'!$B$4*(1+Inputs!$C$18)^(Output!$A24-1)</f>
        <v>68.666666666666671</v>
      </c>
      <c r="M24" s="2">
        <f>'Key Variables'!$B$5*(1+Inputs!$C$20)^(Output!$A24-1)</f>
        <v>0</v>
      </c>
      <c r="N24" s="2">
        <f>'Key Variables'!$B$6*(1+Inputs!$C$22)^(Output!$A24-1)</f>
        <v>85.833333333333329</v>
      </c>
      <c r="O24" s="2">
        <f>'Key Variables'!$B$7*(1+Inputs!$C$24)^(Output!$A24-1)</f>
        <v>17.166666666666668</v>
      </c>
    </row>
    <row r="25" spans="1:15">
      <c r="A25">
        <f t="shared" si="13"/>
        <v>2</v>
      </c>
      <c r="B25" s="6">
        <f t="shared" si="0"/>
        <v>24</v>
      </c>
      <c r="C25" s="4">
        <f>IF($A25&gt;Inputs!$C$5,0,C24)</f>
        <v>405.34824786070453</v>
      </c>
      <c r="D25" s="4">
        <f t="shared" si="1"/>
        <v>77474.367581162704</v>
      </c>
      <c r="E25" s="4">
        <f>D25*Inputs!$C$4/12</f>
        <v>290.52887842936013</v>
      </c>
      <c r="F25" s="4">
        <f t="shared" ref="F25:G25" si="24">C25-E25</f>
        <v>114.8193694313444</v>
      </c>
      <c r="G25" s="4">
        <f t="shared" si="24"/>
        <v>77359.548211731366</v>
      </c>
      <c r="H25" s="2">
        <f>Inputs!$C$8*(1-Inputs!$C$12)*(1+Inputs!$C$9)^(Output!A25-1)</f>
        <v>978.5</v>
      </c>
      <c r="I25" s="2">
        <f>Inputs!$C$10*(1-Inputs!$C$12)*(1+Inputs!$C$9)^(Output!$A25-1)</f>
        <v>0</v>
      </c>
      <c r="J25" s="2">
        <f>Inputs!$C$13*Inputs!$C$8*(1+Inputs!$C$9)^(Output!A25-1)</f>
        <v>0</v>
      </c>
      <c r="K25" s="2">
        <f>'Key Variables'!$B$3*(1+Inputs!$C$16)^(Output!A25-1)</f>
        <v>128.75</v>
      </c>
      <c r="L25" s="2">
        <f>'Key Variables'!$B$4*(1+Inputs!$C$18)^(Output!$A25-1)</f>
        <v>68.666666666666671</v>
      </c>
      <c r="M25" s="2">
        <f>'Key Variables'!$B$5*(1+Inputs!$C$20)^(Output!$A25-1)</f>
        <v>0</v>
      </c>
      <c r="N25" s="2">
        <f>'Key Variables'!$B$6*(1+Inputs!$C$22)^(Output!$A25-1)</f>
        <v>85.833333333333329</v>
      </c>
      <c r="O25" s="2">
        <f>'Key Variables'!$B$7*(1+Inputs!$C$24)^(Output!$A25-1)</f>
        <v>17.166666666666668</v>
      </c>
    </row>
    <row r="26" spans="1:15">
      <c r="A26">
        <f t="shared" si="13"/>
        <v>3</v>
      </c>
      <c r="B26" s="6">
        <f t="shared" si="0"/>
        <v>25</v>
      </c>
      <c r="C26" s="4">
        <f>IF($A26&gt;Inputs!$C$5,0,C25)</f>
        <v>405.34824786070453</v>
      </c>
      <c r="D26" s="4">
        <f t="shared" si="1"/>
        <v>77359.548211731366</v>
      </c>
      <c r="E26" s="4">
        <f>D26*Inputs!$C$4/12</f>
        <v>290.09830579399261</v>
      </c>
      <c r="F26" s="4">
        <f t="shared" ref="F26:G26" si="25">C26-E26</f>
        <v>115.24994206671192</v>
      </c>
      <c r="G26" s="4">
        <f t="shared" si="25"/>
        <v>77244.29826966465</v>
      </c>
      <c r="H26" s="2">
        <f>Inputs!$C$8*(1-Inputs!$C$12)*(1+Inputs!$C$9)^(Output!A26-1)</f>
        <v>1007.8549999999999</v>
      </c>
      <c r="I26" s="2">
        <f>Inputs!$C$10*(1-Inputs!$C$12)*(1+Inputs!$C$9)^(Output!$A26-1)</f>
        <v>0</v>
      </c>
      <c r="J26" s="2">
        <f>Inputs!$C$13*Inputs!$C$8*(1+Inputs!$C$9)^(Output!A26-1)</f>
        <v>0</v>
      </c>
      <c r="K26" s="2">
        <f>'Key Variables'!$B$3*(1+Inputs!$C$16)^(Output!A26-1)</f>
        <v>132.61249999999998</v>
      </c>
      <c r="L26" s="2">
        <f>'Key Variables'!$B$4*(1+Inputs!$C$18)^(Output!$A26-1)</f>
        <v>70.726666666666674</v>
      </c>
      <c r="M26" s="2">
        <f>'Key Variables'!$B$5*(1+Inputs!$C$20)^(Output!$A26-1)</f>
        <v>0</v>
      </c>
      <c r="N26" s="2">
        <f>'Key Variables'!$B$6*(1+Inputs!$C$22)^(Output!$A26-1)</f>
        <v>88.408333333333331</v>
      </c>
      <c r="O26" s="2">
        <f>'Key Variables'!$B$7*(1+Inputs!$C$24)^(Output!$A26-1)</f>
        <v>17.681666666666668</v>
      </c>
    </row>
    <row r="27" spans="1:15">
      <c r="A27">
        <f t="shared" si="13"/>
        <v>3</v>
      </c>
      <c r="B27" s="6">
        <f t="shared" si="0"/>
        <v>26</v>
      </c>
      <c r="C27" s="4">
        <f>IF($A27&gt;Inputs!$C$5,0,C26)</f>
        <v>405.34824786070453</v>
      </c>
      <c r="D27" s="4">
        <f t="shared" si="1"/>
        <v>77244.29826966465</v>
      </c>
      <c r="E27" s="4">
        <f>D27*Inputs!$C$4/12</f>
        <v>289.66611851124242</v>
      </c>
      <c r="F27" s="4">
        <f t="shared" ref="F27:G27" si="26">C27-E27</f>
        <v>115.68212934946212</v>
      </c>
      <c r="G27" s="4">
        <f t="shared" si="26"/>
        <v>77128.616140315193</v>
      </c>
      <c r="H27" s="2">
        <f>Inputs!$C$8*(1-Inputs!$C$12)*(1+Inputs!$C$9)^(Output!A27-1)</f>
        <v>1007.8549999999999</v>
      </c>
      <c r="I27" s="2">
        <f>Inputs!$C$10*(1-Inputs!$C$12)*(1+Inputs!$C$9)^(Output!$A27-1)</f>
        <v>0</v>
      </c>
      <c r="J27" s="2">
        <f>Inputs!$C$13*Inputs!$C$8*(1+Inputs!$C$9)^(Output!A27-1)</f>
        <v>0</v>
      </c>
      <c r="K27" s="2">
        <f>'Key Variables'!$B$3*(1+Inputs!$C$16)^(Output!A27-1)</f>
        <v>132.61249999999998</v>
      </c>
      <c r="L27" s="2">
        <f>'Key Variables'!$B$4*(1+Inputs!$C$18)^(Output!$A27-1)</f>
        <v>70.726666666666674</v>
      </c>
      <c r="M27" s="2">
        <f>'Key Variables'!$B$5*(1+Inputs!$C$20)^(Output!$A27-1)</f>
        <v>0</v>
      </c>
      <c r="N27" s="2">
        <f>'Key Variables'!$B$6*(1+Inputs!$C$22)^(Output!$A27-1)</f>
        <v>88.408333333333331</v>
      </c>
      <c r="O27" s="2">
        <f>'Key Variables'!$B$7*(1+Inputs!$C$24)^(Output!$A27-1)</f>
        <v>17.681666666666668</v>
      </c>
    </row>
    <row r="28" spans="1:15">
      <c r="A28">
        <f t="shared" si="13"/>
        <v>3</v>
      </c>
      <c r="B28" s="6">
        <f t="shared" si="0"/>
        <v>27</v>
      </c>
      <c r="C28" s="4">
        <f>IF($A28&gt;Inputs!$C$5,0,C27)</f>
        <v>405.34824786070453</v>
      </c>
      <c r="D28" s="4">
        <f t="shared" si="1"/>
        <v>77128.616140315193</v>
      </c>
      <c r="E28" s="4">
        <f>D28*Inputs!$C$4/12</f>
        <v>289.23231052618195</v>
      </c>
      <c r="F28" s="4">
        <f t="shared" ref="F28:G28" si="27">C28-E28</f>
        <v>116.11593733452258</v>
      </c>
      <c r="G28" s="4">
        <f t="shared" si="27"/>
        <v>77012.500202980664</v>
      </c>
      <c r="H28" s="2">
        <f>Inputs!$C$8*(1-Inputs!$C$12)*(1+Inputs!$C$9)^(Output!A28-1)</f>
        <v>1007.8549999999999</v>
      </c>
      <c r="I28" s="2">
        <f>Inputs!$C$10*(1-Inputs!$C$12)*(1+Inputs!$C$9)^(Output!$A28-1)</f>
        <v>0</v>
      </c>
      <c r="J28" s="2">
        <f>Inputs!$C$13*Inputs!$C$8*(1+Inputs!$C$9)^(Output!A28-1)</f>
        <v>0</v>
      </c>
      <c r="K28" s="2">
        <f>'Key Variables'!$B$3*(1+Inputs!$C$16)^(Output!A28-1)</f>
        <v>132.61249999999998</v>
      </c>
      <c r="L28" s="2">
        <f>'Key Variables'!$B$4*(1+Inputs!$C$18)^(Output!$A28-1)</f>
        <v>70.726666666666674</v>
      </c>
      <c r="M28" s="2">
        <f>'Key Variables'!$B$5*(1+Inputs!$C$20)^(Output!$A28-1)</f>
        <v>0</v>
      </c>
      <c r="N28" s="2">
        <f>'Key Variables'!$B$6*(1+Inputs!$C$22)^(Output!$A28-1)</f>
        <v>88.408333333333331</v>
      </c>
      <c r="O28" s="2">
        <f>'Key Variables'!$B$7*(1+Inputs!$C$24)^(Output!$A28-1)</f>
        <v>17.681666666666668</v>
      </c>
    </row>
    <row r="29" spans="1:15">
      <c r="A29">
        <f t="shared" si="13"/>
        <v>3</v>
      </c>
      <c r="B29" s="6">
        <f t="shared" si="0"/>
        <v>28</v>
      </c>
      <c r="C29" s="4">
        <f>IF($A29&gt;Inputs!$C$5,0,C28)</f>
        <v>405.34824786070453</v>
      </c>
      <c r="D29" s="4">
        <f t="shared" si="1"/>
        <v>77012.500202980664</v>
      </c>
      <c r="E29" s="4">
        <f>D29*Inputs!$C$4/12</f>
        <v>288.79687576117749</v>
      </c>
      <c r="F29" s="4">
        <f t="shared" ref="F29:G29" si="28">C29-E29</f>
        <v>116.55137209952704</v>
      </c>
      <c r="G29" s="4">
        <f t="shared" si="28"/>
        <v>76895.948830881141</v>
      </c>
      <c r="H29" s="2">
        <f>Inputs!$C$8*(1-Inputs!$C$12)*(1+Inputs!$C$9)^(Output!A29-1)</f>
        <v>1007.8549999999999</v>
      </c>
      <c r="I29" s="2">
        <f>Inputs!$C$10*(1-Inputs!$C$12)*(1+Inputs!$C$9)^(Output!$A29-1)</f>
        <v>0</v>
      </c>
      <c r="J29" s="2">
        <f>Inputs!$C$13*Inputs!$C$8*(1+Inputs!$C$9)^(Output!A29-1)</f>
        <v>0</v>
      </c>
      <c r="K29" s="2">
        <f>'Key Variables'!$B$3*(1+Inputs!$C$16)^(Output!A29-1)</f>
        <v>132.61249999999998</v>
      </c>
      <c r="L29" s="2">
        <f>'Key Variables'!$B$4*(1+Inputs!$C$18)^(Output!$A29-1)</f>
        <v>70.726666666666674</v>
      </c>
      <c r="M29" s="2">
        <f>'Key Variables'!$B$5*(1+Inputs!$C$20)^(Output!$A29-1)</f>
        <v>0</v>
      </c>
      <c r="N29" s="2">
        <f>'Key Variables'!$B$6*(1+Inputs!$C$22)^(Output!$A29-1)</f>
        <v>88.408333333333331</v>
      </c>
      <c r="O29" s="2">
        <f>'Key Variables'!$B$7*(1+Inputs!$C$24)^(Output!$A29-1)</f>
        <v>17.681666666666668</v>
      </c>
    </row>
    <row r="30" spans="1:15">
      <c r="A30">
        <f t="shared" si="13"/>
        <v>3</v>
      </c>
      <c r="B30" s="6">
        <f t="shared" si="0"/>
        <v>29</v>
      </c>
      <c r="C30" s="4">
        <f>IF($A30&gt;Inputs!$C$5,0,C29)</f>
        <v>405.34824786070453</v>
      </c>
      <c r="D30" s="4">
        <f t="shared" si="1"/>
        <v>76895.948830881141</v>
      </c>
      <c r="E30" s="4">
        <f>D30*Inputs!$C$4/12</f>
        <v>288.35980811580424</v>
      </c>
      <c r="F30" s="4">
        <f t="shared" ref="F30:G30" si="29">C30-E30</f>
        <v>116.98843974490029</v>
      </c>
      <c r="G30" s="4">
        <f t="shared" si="29"/>
        <v>76778.960391136236</v>
      </c>
      <c r="H30" s="2">
        <f>Inputs!$C$8*(1-Inputs!$C$12)*(1+Inputs!$C$9)^(Output!A30-1)</f>
        <v>1007.8549999999999</v>
      </c>
      <c r="I30" s="2">
        <f>Inputs!$C$10*(1-Inputs!$C$12)*(1+Inputs!$C$9)^(Output!$A30-1)</f>
        <v>0</v>
      </c>
      <c r="J30" s="2">
        <f>Inputs!$C$13*Inputs!$C$8*(1+Inputs!$C$9)^(Output!A30-1)</f>
        <v>0</v>
      </c>
      <c r="K30" s="2">
        <f>'Key Variables'!$B$3*(1+Inputs!$C$16)^(Output!A30-1)</f>
        <v>132.61249999999998</v>
      </c>
      <c r="L30" s="2">
        <f>'Key Variables'!$B$4*(1+Inputs!$C$18)^(Output!$A30-1)</f>
        <v>70.726666666666674</v>
      </c>
      <c r="M30" s="2">
        <f>'Key Variables'!$B$5*(1+Inputs!$C$20)^(Output!$A30-1)</f>
        <v>0</v>
      </c>
      <c r="N30" s="2">
        <f>'Key Variables'!$B$6*(1+Inputs!$C$22)^(Output!$A30-1)</f>
        <v>88.408333333333331</v>
      </c>
      <c r="O30" s="2">
        <f>'Key Variables'!$B$7*(1+Inputs!$C$24)^(Output!$A30-1)</f>
        <v>17.681666666666668</v>
      </c>
    </row>
    <row r="31" spans="1:15">
      <c r="A31">
        <f t="shared" si="13"/>
        <v>3</v>
      </c>
      <c r="B31" s="6">
        <f t="shared" si="0"/>
        <v>30</v>
      </c>
      <c r="C31" s="4">
        <f>IF($A31&gt;Inputs!$C$5,0,C30)</f>
        <v>405.34824786070453</v>
      </c>
      <c r="D31" s="4">
        <f t="shared" si="1"/>
        <v>76778.960391136236</v>
      </c>
      <c r="E31" s="4">
        <f>D31*Inputs!$C$4/12</f>
        <v>287.92110146676089</v>
      </c>
      <c r="F31" s="4">
        <f t="shared" ref="F31:G31" si="30">C31-E31</f>
        <v>117.42714639394364</v>
      </c>
      <c r="G31" s="4">
        <f t="shared" si="30"/>
        <v>76661.533244742299</v>
      </c>
      <c r="H31" s="2">
        <f>Inputs!$C$8*(1-Inputs!$C$12)*(1+Inputs!$C$9)^(Output!A31-1)</f>
        <v>1007.8549999999999</v>
      </c>
      <c r="I31" s="2">
        <f>Inputs!$C$10*(1-Inputs!$C$12)*(1+Inputs!$C$9)^(Output!$A31-1)</f>
        <v>0</v>
      </c>
      <c r="J31" s="2">
        <f>Inputs!$C$13*Inputs!$C$8*(1+Inputs!$C$9)^(Output!A31-1)</f>
        <v>0</v>
      </c>
      <c r="K31" s="2">
        <f>'Key Variables'!$B$3*(1+Inputs!$C$16)^(Output!A31-1)</f>
        <v>132.61249999999998</v>
      </c>
      <c r="L31" s="2">
        <f>'Key Variables'!$B$4*(1+Inputs!$C$18)^(Output!$A31-1)</f>
        <v>70.726666666666674</v>
      </c>
      <c r="M31" s="2">
        <f>'Key Variables'!$B$5*(1+Inputs!$C$20)^(Output!$A31-1)</f>
        <v>0</v>
      </c>
      <c r="N31" s="2">
        <f>'Key Variables'!$B$6*(1+Inputs!$C$22)^(Output!$A31-1)</f>
        <v>88.408333333333331</v>
      </c>
      <c r="O31" s="2">
        <f>'Key Variables'!$B$7*(1+Inputs!$C$24)^(Output!$A31-1)</f>
        <v>17.681666666666668</v>
      </c>
    </row>
    <row r="32" spans="1:15">
      <c r="A32">
        <f t="shared" si="13"/>
        <v>3</v>
      </c>
      <c r="B32" s="6">
        <f t="shared" si="0"/>
        <v>31</v>
      </c>
      <c r="C32" s="4">
        <f>IF($A32&gt;Inputs!$C$5,0,C31)</f>
        <v>405.34824786070453</v>
      </c>
      <c r="D32" s="4">
        <f t="shared" si="1"/>
        <v>76661.533244742299</v>
      </c>
      <c r="E32" s="4">
        <f>D32*Inputs!$C$4/12</f>
        <v>287.48074966778364</v>
      </c>
      <c r="F32" s="4">
        <f t="shared" ref="F32:G32" si="31">C32-E32</f>
        <v>117.86749819292089</v>
      </c>
      <c r="G32" s="4">
        <f t="shared" si="31"/>
        <v>76543.665746549377</v>
      </c>
      <c r="H32" s="2">
        <f>Inputs!$C$8*(1-Inputs!$C$12)*(1+Inputs!$C$9)^(Output!A32-1)</f>
        <v>1007.8549999999999</v>
      </c>
      <c r="I32" s="2">
        <f>Inputs!$C$10*(1-Inputs!$C$12)*(1+Inputs!$C$9)^(Output!$A32-1)</f>
        <v>0</v>
      </c>
      <c r="J32" s="2">
        <f>Inputs!$C$13*Inputs!$C$8*(1+Inputs!$C$9)^(Output!A32-1)</f>
        <v>0</v>
      </c>
      <c r="K32" s="2">
        <f>'Key Variables'!$B$3*(1+Inputs!$C$16)^(Output!A32-1)</f>
        <v>132.61249999999998</v>
      </c>
      <c r="L32" s="2">
        <f>'Key Variables'!$B$4*(1+Inputs!$C$18)^(Output!$A32-1)</f>
        <v>70.726666666666674</v>
      </c>
      <c r="M32" s="2">
        <f>'Key Variables'!$B$5*(1+Inputs!$C$20)^(Output!$A32-1)</f>
        <v>0</v>
      </c>
      <c r="N32" s="2">
        <f>'Key Variables'!$B$6*(1+Inputs!$C$22)^(Output!$A32-1)</f>
        <v>88.408333333333331</v>
      </c>
      <c r="O32" s="2">
        <f>'Key Variables'!$B$7*(1+Inputs!$C$24)^(Output!$A32-1)</f>
        <v>17.681666666666668</v>
      </c>
    </row>
    <row r="33" spans="1:15">
      <c r="A33">
        <f t="shared" si="13"/>
        <v>3</v>
      </c>
      <c r="B33" s="6">
        <f t="shared" si="0"/>
        <v>32</v>
      </c>
      <c r="C33" s="4">
        <f>IF($A33&gt;Inputs!$C$5,0,C32)</f>
        <v>405.34824786070453</v>
      </c>
      <c r="D33" s="4">
        <f t="shared" si="1"/>
        <v>76543.665746549377</v>
      </c>
      <c r="E33" s="4">
        <f>D33*Inputs!$C$4/12</f>
        <v>287.03874654956013</v>
      </c>
      <c r="F33" s="4">
        <f t="shared" ref="F33:G33" si="32">C33-E33</f>
        <v>118.3095013111444</v>
      </c>
      <c r="G33" s="4">
        <f t="shared" si="32"/>
        <v>76425.356245238232</v>
      </c>
      <c r="H33" s="2">
        <f>Inputs!$C$8*(1-Inputs!$C$12)*(1+Inputs!$C$9)^(Output!A33-1)</f>
        <v>1007.8549999999999</v>
      </c>
      <c r="I33" s="2">
        <f>Inputs!$C$10*(1-Inputs!$C$12)*(1+Inputs!$C$9)^(Output!$A33-1)</f>
        <v>0</v>
      </c>
      <c r="J33" s="2">
        <f>Inputs!$C$13*Inputs!$C$8*(1+Inputs!$C$9)^(Output!A33-1)</f>
        <v>0</v>
      </c>
      <c r="K33" s="2">
        <f>'Key Variables'!$B$3*(1+Inputs!$C$16)^(Output!A33-1)</f>
        <v>132.61249999999998</v>
      </c>
      <c r="L33" s="2">
        <f>'Key Variables'!$B$4*(1+Inputs!$C$18)^(Output!$A33-1)</f>
        <v>70.726666666666674</v>
      </c>
      <c r="M33" s="2">
        <f>'Key Variables'!$B$5*(1+Inputs!$C$20)^(Output!$A33-1)</f>
        <v>0</v>
      </c>
      <c r="N33" s="2">
        <f>'Key Variables'!$B$6*(1+Inputs!$C$22)^(Output!$A33-1)</f>
        <v>88.408333333333331</v>
      </c>
      <c r="O33" s="2">
        <f>'Key Variables'!$B$7*(1+Inputs!$C$24)^(Output!$A33-1)</f>
        <v>17.681666666666668</v>
      </c>
    </row>
    <row r="34" spans="1:15">
      <c r="A34">
        <f t="shared" si="13"/>
        <v>3</v>
      </c>
      <c r="B34" s="6">
        <f t="shared" si="0"/>
        <v>33</v>
      </c>
      <c r="C34" s="4">
        <f>IF($A34&gt;Inputs!$C$5,0,C33)</f>
        <v>405.34824786070453</v>
      </c>
      <c r="D34" s="4">
        <f t="shared" si="1"/>
        <v>76425.356245238232</v>
      </c>
      <c r="E34" s="4">
        <f>D34*Inputs!$C$4/12</f>
        <v>286.5950859196434</v>
      </c>
      <c r="F34" s="4">
        <f t="shared" ref="F34:G34" si="33">C34-E34</f>
        <v>118.75316194106114</v>
      </c>
      <c r="G34" s="4">
        <f t="shared" si="33"/>
        <v>76306.603083297174</v>
      </c>
      <c r="H34" s="2">
        <f>Inputs!$C$8*(1-Inputs!$C$12)*(1+Inputs!$C$9)^(Output!A34-1)</f>
        <v>1007.8549999999999</v>
      </c>
      <c r="I34" s="2">
        <f>Inputs!$C$10*(1-Inputs!$C$12)*(1+Inputs!$C$9)^(Output!$A34-1)</f>
        <v>0</v>
      </c>
      <c r="J34" s="2">
        <f>Inputs!$C$13*Inputs!$C$8*(1+Inputs!$C$9)^(Output!A34-1)</f>
        <v>0</v>
      </c>
      <c r="K34" s="2">
        <f>'Key Variables'!$B$3*(1+Inputs!$C$16)^(Output!A34-1)</f>
        <v>132.61249999999998</v>
      </c>
      <c r="L34" s="2">
        <f>'Key Variables'!$B$4*(1+Inputs!$C$18)^(Output!$A34-1)</f>
        <v>70.726666666666674</v>
      </c>
      <c r="M34" s="2">
        <f>'Key Variables'!$B$5*(1+Inputs!$C$20)^(Output!$A34-1)</f>
        <v>0</v>
      </c>
      <c r="N34" s="2">
        <f>'Key Variables'!$B$6*(1+Inputs!$C$22)^(Output!$A34-1)</f>
        <v>88.408333333333331</v>
      </c>
      <c r="O34" s="2">
        <f>'Key Variables'!$B$7*(1+Inputs!$C$24)^(Output!$A34-1)</f>
        <v>17.681666666666668</v>
      </c>
    </row>
    <row r="35" spans="1:15">
      <c r="A35">
        <f t="shared" si="13"/>
        <v>3</v>
      </c>
      <c r="B35" s="6">
        <f t="shared" si="0"/>
        <v>34</v>
      </c>
      <c r="C35" s="4">
        <f>IF($A35&gt;Inputs!$C$5,0,C34)</f>
        <v>405.34824786070453</v>
      </c>
      <c r="D35" s="4">
        <f t="shared" si="1"/>
        <v>76306.603083297174</v>
      </c>
      <c r="E35" s="4">
        <f>D35*Inputs!$C$4/12</f>
        <v>286.1497615623644</v>
      </c>
      <c r="F35" s="4">
        <f t="shared" ref="F35:G35" si="34">C35-E35</f>
        <v>119.19848629834013</v>
      </c>
      <c r="G35" s="4">
        <f t="shared" si="34"/>
        <v>76187.404596998836</v>
      </c>
      <c r="H35" s="2">
        <f>Inputs!$C$8*(1-Inputs!$C$12)*(1+Inputs!$C$9)^(Output!A35-1)</f>
        <v>1007.8549999999999</v>
      </c>
      <c r="I35" s="2">
        <f>Inputs!$C$10*(1-Inputs!$C$12)*(1+Inputs!$C$9)^(Output!$A35-1)</f>
        <v>0</v>
      </c>
      <c r="J35" s="2">
        <f>Inputs!$C$13*Inputs!$C$8*(1+Inputs!$C$9)^(Output!A35-1)</f>
        <v>0</v>
      </c>
      <c r="K35" s="2">
        <f>'Key Variables'!$B$3*(1+Inputs!$C$16)^(Output!A35-1)</f>
        <v>132.61249999999998</v>
      </c>
      <c r="L35" s="2">
        <f>'Key Variables'!$B$4*(1+Inputs!$C$18)^(Output!$A35-1)</f>
        <v>70.726666666666674</v>
      </c>
      <c r="M35" s="2">
        <f>'Key Variables'!$B$5*(1+Inputs!$C$20)^(Output!$A35-1)</f>
        <v>0</v>
      </c>
      <c r="N35" s="2">
        <f>'Key Variables'!$B$6*(1+Inputs!$C$22)^(Output!$A35-1)</f>
        <v>88.408333333333331</v>
      </c>
      <c r="O35" s="2">
        <f>'Key Variables'!$B$7*(1+Inputs!$C$24)^(Output!$A35-1)</f>
        <v>17.681666666666668</v>
      </c>
    </row>
    <row r="36" spans="1:15">
      <c r="A36">
        <f t="shared" si="13"/>
        <v>3</v>
      </c>
      <c r="B36" s="6">
        <f t="shared" si="0"/>
        <v>35</v>
      </c>
      <c r="C36" s="4">
        <f>IF($A36&gt;Inputs!$C$5,0,C35)</f>
        <v>405.34824786070453</v>
      </c>
      <c r="D36" s="4">
        <f t="shared" si="1"/>
        <v>76187.404596998836</v>
      </c>
      <c r="E36" s="4">
        <f>D36*Inputs!$C$4/12</f>
        <v>285.70276723874559</v>
      </c>
      <c r="F36" s="4">
        <f t="shared" ref="F36:G36" si="35">C36-E36</f>
        <v>119.64548062195894</v>
      </c>
      <c r="G36" s="4">
        <f t="shared" si="35"/>
        <v>76067.759116376881</v>
      </c>
      <c r="H36" s="2">
        <f>Inputs!$C$8*(1-Inputs!$C$12)*(1+Inputs!$C$9)^(Output!A36-1)</f>
        <v>1007.8549999999999</v>
      </c>
      <c r="I36" s="2">
        <f>Inputs!$C$10*(1-Inputs!$C$12)*(1+Inputs!$C$9)^(Output!$A36-1)</f>
        <v>0</v>
      </c>
      <c r="J36" s="2">
        <f>Inputs!$C$13*Inputs!$C$8*(1+Inputs!$C$9)^(Output!A36-1)</f>
        <v>0</v>
      </c>
      <c r="K36" s="2">
        <f>'Key Variables'!$B$3*(1+Inputs!$C$16)^(Output!A36-1)</f>
        <v>132.61249999999998</v>
      </c>
      <c r="L36" s="2">
        <f>'Key Variables'!$B$4*(1+Inputs!$C$18)^(Output!$A36-1)</f>
        <v>70.726666666666674</v>
      </c>
      <c r="M36" s="2">
        <f>'Key Variables'!$B$5*(1+Inputs!$C$20)^(Output!$A36-1)</f>
        <v>0</v>
      </c>
      <c r="N36" s="2">
        <f>'Key Variables'!$B$6*(1+Inputs!$C$22)^(Output!$A36-1)</f>
        <v>88.408333333333331</v>
      </c>
      <c r="O36" s="2">
        <f>'Key Variables'!$B$7*(1+Inputs!$C$24)^(Output!$A36-1)</f>
        <v>17.681666666666668</v>
      </c>
    </row>
    <row r="37" spans="1:15">
      <c r="A37">
        <f t="shared" si="13"/>
        <v>3</v>
      </c>
      <c r="B37" s="6">
        <f t="shared" si="0"/>
        <v>36</v>
      </c>
      <c r="C37" s="4">
        <f>IF($A37&gt;Inputs!$C$5,0,C36)</f>
        <v>405.34824786070453</v>
      </c>
      <c r="D37" s="4">
        <f t="shared" si="1"/>
        <v>76067.759116376881</v>
      </c>
      <c r="E37" s="4">
        <f>D37*Inputs!$C$4/12</f>
        <v>285.25409668641328</v>
      </c>
      <c r="F37" s="4">
        <f t="shared" ref="F37:G37" si="36">C37-E37</f>
        <v>120.09415117429126</v>
      </c>
      <c r="G37" s="4">
        <f t="shared" si="36"/>
        <v>75947.664965202595</v>
      </c>
      <c r="H37" s="2">
        <f>Inputs!$C$8*(1-Inputs!$C$12)*(1+Inputs!$C$9)^(Output!A37-1)</f>
        <v>1007.8549999999999</v>
      </c>
      <c r="I37" s="2">
        <f>Inputs!$C$10*(1-Inputs!$C$12)*(1+Inputs!$C$9)^(Output!$A37-1)</f>
        <v>0</v>
      </c>
      <c r="J37" s="2">
        <f>Inputs!$C$13*Inputs!$C$8*(1+Inputs!$C$9)^(Output!A37-1)</f>
        <v>0</v>
      </c>
      <c r="K37" s="2">
        <f>'Key Variables'!$B$3*(1+Inputs!$C$16)^(Output!A37-1)</f>
        <v>132.61249999999998</v>
      </c>
      <c r="L37" s="2">
        <f>'Key Variables'!$B$4*(1+Inputs!$C$18)^(Output!$A37-1)</f>
        <v>70.726666666666674</v>
      </c>
      <c r="M37" s="2">
        <f>'Key Variables'!$B$5*(1+Inputs!$C$20)^(Output!$A37-1)</f>
        <v>0</v>
      </c>
      <c r="N37" s="2">
        <f>'Key Variables'!$B$6*(1+Inputs!$C$22)^(Output!$A37-1)</f>
        <v>88.408333333333331</v>
      </c>
      <c r="O37" s="2">
        <f>'Key Variables'!$B$7*(1+Inputs!$C$24)^(Output!$A37-1)</f>
        <v>17.681666666666668</v>
      </c>
    </row>
    <row r="38" spans="1:15">
      <c r="A38">
        <f t="shared" si="13"/>
        <v>4</v>
      </c>
      <c r="B38" s="6">
        <f t="shared" si="0"/>
        <v>37</v>
      </c>
      <c r="C38" s="4">
        <f>IF($A38&gt;Inputs!$C$5,0,C37)</f>
        <v>405.34824786070453</v>
      </c>
      <c r="D38" s="4">
        <f t="shared" si="1"/>
        <v>75947.664965202595</v>
      </c>
      <c r="E38" s="4">
        <f>D38*Inputs!$C$4/12</f>
        <v>284.8037436195097</v>
      </c>
      <c r="F38" s="4">
        <f t="shared" ref="F38:G38" si="37">C38-E38</f>
        <v>120.54450424119483</v>
      </c>
      <c r="G38" s="4">
        <f t="shared" si="37"/>
        <v>75827.120460961407</v>
      </c>
      <c r="H38" s="2">
        <f>Inputs!$C$8*(1-Inputs!$C$12)*(1+Inputs!$C$9)^(Output!A38-1)</f>
        <v>1038.0906500000001</v>
      </c>
      <c r="I38" s="2">
        <f>Inputs!$C$10*(1-Inputs!$C$12)*(1+Inputs!$C$9)^(Output!$A38-1)</f>
        <v>0</v>
      </c>
      <c r="J38" s="2">
        <f>Inputs!$C$13*Inputs!$C$8*(1+Inputs!$C$9)^(Output!A38-1)</f>
        <v>0</v>
      </c>
      <c r="K38" s="2">
        <f>'Key Variables'!$B$3*(1+Inputs!$C$16)^(Output!A38-1)</f>
        <v>136.59087500000001</v>
      </c>
      <c r="L38" s="2">
        <f>'Key Variables'!$B$4*(1+Inputs!$C$18)^(Output!$A38-1)</f>
        <v>72.848466666666667</v>
      </c>
      <c r="M38" s="2">
        <f>'Key Variables'!$B$5*(1+Inputs!$C$20)^(Output!$A38-1)</f>
        <v>0</v>
      </c>
      <c r="N38" s="2">
        <f>'Key Variables'!$B$6*(1+Inputs!$C$22)^(Output!$A38-1)</f>
        <v>91.060583333333327</v>
      </c>
      <c r="O38" s="2">
        <f>'Key Variables'!$B$7*(1+Inputs!$C$24)^(Output!$A38-1)</f>
        <v>18.212116666666667</v>
      </c>
    </row>
    <row r="39" spans="1:15">
      <c r="A39">
        <f t="shared" si="13"/>
        <v>4</v>
      </c>
      <c r="B39" s="6">
        <f t="shared" si="0"/>
        <v>38</v>
      </c>
      <c r="C39" s="4">
        <f>IF($A39&gt;Inputs!$C$5,0,C38)</f>
        <v>405.34824786070453</v>
      </c>
      <c r="D39" s="4">
        <f t="shared" si="1"/>
        <v>75827.120460961407</v>
      </c>
      <c r="E39" s="4">
        <f>D39*Inputs!$C$4/12</f>
        <v>284.35170172860529</v>
      </c>
      <c r="F39" s="4">
        <f t="shared" ref="F39:G39" si="38">C39-E39</f>
        <v>120.99654613209924</v>
      </c>
      <c r="G39" s="4">
        <f t="shared" si="38"/>
        <v>75706.12391482931</v>
      </c>
      <c r="H39" s="2">
        <f>Inputs!$C$8*(1-Inputs!$C$12)*(1+Inputs!$C$9)^(Output!A39-1)</f>
        <v>1038.0906500000001</v>
      </c>
      <c r="I39" s="2">
        <f>Inputs!$C$10*(1-Inputs!$C$12)*(1+Inputs!$C$9)^(Output!$A39-1)</f>
        <v>0</v>
      </c>
      <c r="J39" s="2">
        <f>Inputs!$C$13*Inputs!$C$8*(1+Inputs!$C$9)^(Output!A39-1)</f>
        <v>0</v>
      </c>
      <c r="K39" s="2">
        <f>'Key Variables'!$B$3*(1+Inputs!$C$16)^(Output!A39-1)</f>
        <v>136.59087500000001</v>
      </c>
      <c r="L39" s="2">
        <f>'Key Variables'!$B$4*(1+Inputs!$C$18)^(Output!$A39-1)</f>
        <v>72.848466666666667</v>
      </c>
      <c r="M39" s="2">
        <f>'Key Variables'!$B$5*(1+Inputs!$C$20)^(Output!$A39-1)</f>
        <v>0</v>
      </c>
      <c r="N39" s="2">
        <f>'Key Variables'!$B$6*(1+Inputs!$C$22)^(Output!$A39-1)</f>
        <v>91.060583333333327</v>
      </c>
      <c r="O39" s="2">
        <f>'Key Variables'!$B$7*(1+Inputs!$C$24)^(Output!$A39-1)</f>
        <v>18.212116666666667</v>
      </c>
    </row>
    <row r="40" spans="1:15">
      <c r="A40">
        <f t="shared" si="13"/>
        <v>4</v>
      </c>
      <c r="B40" s="6">
        <f t="shared" si="0"/>
        <v>39</v>
      </c>
      <c r="C40" s="4">
        <f>IF($A40&gt;Inputs!$C$5,0,C39)</f>
        <v>405.34824786070453</v>
      </c>
      <c r="D40" s="4">
        <f t="shared" si="1"/>
        <v>75706.12391482931</v>
      </c>
      <c r="E40" s="4">
        <f>D40*Inputs!$C$4/12</f>
        <v>283.8979646806099</v>
      </c>
      <c r="F40" s="4">
        <f t="shared" ref="F40:G40" si="39">C40-E40</f>
        <v>121.45028318009463</v>
      </c>
      <c r="G40" s="4">
        <f t="shared" si="39"/>
        <v>75584.673631649217</v>
      </c>
      <c r="H40" s="2">
        <f>Inputs!$C$8*(1-Inputs!$C$12)*(1+Inputs!$C$9)^(Output!A40-1)</f>
        <v>1038.0906500000001</v>
      </c>
      <c r="I40" s="2">
        <f>Inputs!$C$10*(1-Inputs!$C$12)*(1+Inputs!$C$9)^(Output!$A40-1)</f>
        <v>0</v>
      </c>
      <c r="J40" s="2">
        <f>Inputs!$C$13*Inputs!$C$8*(1+Inputs!$C$9)^(Output!A40-1)</f>
        <v>0</v>
      </c>
      <c r="K40" s="2">
        <f>'Key Variables'!$B$3*(1+Inputs!$C$16)^(Output!A40-1)</f>
        <v>136.59087500000001</v>
      </c>
      <c r="L40" s="2">
        <f>'Key Variables'!$B$4*(1+Inputs!$C$18)^(Output!$A40-1)</f>
        <v>72.848466666666667</v>
      </c>
      <c r="M40" s="2">
        <f>'Key Variables'!$B$5*(1+Inputs!$C$20)^(Output!$A40-1)</f>
        <v>0</v>
      </c>
      <c r="N40" s="2">
        <f>'Key Variables'!$B$6*(1+Inputs!$C$22)^(Output!$A40-1)</f>
        <v>91.060583333333327</v>
      </c>
      <c r="O40" s="2">
        <f>'Key Variables'!$B$7*(1+Inputs!$C$24)^(Output!$A40-1)</f>
        <v>18.212116666666667</v>
      </c>
    </row>
    <row r="41" spans="1:15">
      <c r="A41">
        <f t="shared" si="13"/>
        <v>4</v>
      </c>
      <c r="B41" s="6">
        <f t="shared" si="0"/>
        <v>40</v>
      </c>
      <c r="C41" s="4">
        <f>IF($A41&gt;Inputs!$C$5,0,C40)</f>
        <v>405.34824786070453</v>
      </c>
      <c r="D41" s="4">
        <f t="shared" si="1"/>
        <v>75584.673631649217</v>
      </c>
      <c r="E41" s="4">
        <f>D41*Inputs!$C$4/12</f>
        <v>283.44252611868455</v>
      </c>
      <c r="F41" s="4">
        <f t="shared" ref="F41:G41" si="40">C41-E41</f>
        <v>121.90572174201998</v>
      </c>
      <c r="G41" s="4">
        <f t="shared" si="40"/>
        <v>75462.767909907197</v>
      </c>
      <c r="H41" s="2">
        <f>Inputs!$C$8*(1-Inputs!$C$12)*(1+Inputs!$C$9)^(Output!A41-1)</f>
        <v>1038.0906500000001</v>
      </c>
      <c r="I41" s="2">
        <f>Inputs!$C$10*(1-Inputs!$C$12)*(1+Inputs!$C$9)^(Output!$A41-1)</f>
        <v>0</v>
      </c>
      <c r="J41" s="2">
        <f>Inputs!$C$13*Inputs!$C$8*(1+Inputs!$C$9)^(Output!A41-1)</f>
        <v>0</v>
      </c>
      <c r="K41" s="2">
        <f>'Key Variables'!$B$3*(1+Inputs!$C$16)^(Output!A41-1)</f>
        <v>136.59087500000001</v>
      </c>
      <c r="L41" s="2">
        <f>'Key Variables'!$B$4*(1+Inputs!$C$18)^(Output!$A41-1)</f>
        <v>72.848466666666667</v>
      </c>
      <c r="M41" s="2">
        <f>'Key Variables'!$B$5*(1+Inputs!$C$20)^(Output!$A41-1)</f>
        <v>0</v>
      </c>
      <c r="N41" s="2">
        <f>'Key Variables'!$B$6*(1+Inputs!$C$22)^(Output!$A41-1)</f>
        <v>91.060583333333327</v>
      </c>
      <c r="O41" s="2">
        <f>'Key Variables'!$B$7*(1+Inputs!$C$24)^(Output!$A41-1)</f>
        <v>18.212116666666667</v>
      </c>
    </row>
    <row r="42" spans="1:15">
      <c r="A42">
        <f t="shared" si="13"/>
        <v>4</v>
      </c>
      <c r="B42" s="6">
        <f t="shared" si="0"/>
        <v>41</v>
      </c>
      <c r="C42" s="4">
        <f>IF($A42&gt;Inputs!$C$5,0,C41)</f>
        <v>405.34824786070453</v>
      </c>
      <c r="D42" s="4">
        <f t="shared" si="1"/>
        <v>75462.767909907197</v>
      </c>
      <c r="E42" s="4">
        <f>D42*Inputs!$C$4/12</f>
        <v>282.98537966215196</v>
      </c>
      <c r="F42" s="4">
        <f t="shared" ref="F42:G42" si="41">C42-E42</f>
        <v>122.36286819855258</v>
      </c>
      <c r="G42" s="4">
        <f t="shared" si="41"/>
        <v>75340.40504170864</v>
      </c>
      <c r="H42" s="2">
        <f>Inputs!$C$8*(1-Inputs!$C$12)*(1+Inputs!$C$9)^(Output!A42-1)</f>
        <v>1038.0906500000001</v>
      </c>
      <c r="I42" s="2">
        <f>Inputs!$C$10*(1-Inputs!$C$12)*(1+Inputs!$C$9)^(Output!$A42-1)</f>
        <v>0</v>
      </c>
      <c r="J42" s="2">
        <f>Inputs!$C$13*Inputs!$C$8*(1+Inputs!$C$9)^(Output!A42-1)</f>
        <v>0</v>
      </c>
      <c r="K42" s="2">
        <f>'Key Variables'!$B$3*(1+Inputs!$C$16)^(Output!A42-1)</f>
        <v>136.59087500000001</v>
      </c>
      <c r="L42" s="2">
        <f>'Key Variables'!$B$4*(1+Inputs!$C$18)^(Output!$A42-1)</f>
        <v>72.848466666666667</v>
      </c>
      <c r="M42" s="2">
        <f>'Key Variables'!$B$5*(1+Inputs!$C$20)^(Output!$A42-1)</f>
        <v>0</v>
      </c>
      <c r="N42" s="2">
        <f>'Key Variables'!$B$6*(1+Inputs!$C$22)^(Output!$A42-1)</f>
        <v>91.060583333333327</v>
      </c>
      <c r="O42" s="2">
        <f>'Key Variables'!$B$7*(1+Inputs!$C$24)^(Output!$A42-1)</f>
        <v>18.212116666666667</v>
      </c>
    </row>
    <row r="43" spans="1:15">
      <c r="A43">
        <f t="shared" si="13"/>
        <v>4</v>
      </c>
      <c r="B43" s="6">
        <f t="shared" si="0"/>
        <v>42</v>
      </c>
      <c r="C43" s="4">
        <f>IF($A43&gt;Inputs!$C$5,0,C42)</f>
        <v>405.34824786070453</v>
      </c>
      <c r="D43" s="4">
        <f t="shared" si="1"/>
        <v>75340.40504170864</v>
      </c>
      <c r="E43" s="4">
        <f>D43*Inputs!$C$4/12</f>
        <v>282.52651890640738</v>
      </c>
      <c r="F43" s="4">
        <f t="shared" ref="F43:G43" si="42">C43-E43</f>
        <v>122.82172895429716</v>
      </c>
      <c r="G43" s="4">
        <f t="shared" si="42"/>
        <v>75217.583312754345</v>
      </c>
      <c r="H43" s="2">
        <f>Inputs!$C$8*(1-Inputs!$C$12)*(1+Inputs!$C$9)^(Output!A43-1)</f>
        <v>1038.0906500000001</v>
      </c>
      <c r="I43" s="2">
        <f>Inputs!$C$10*(1-Inputs!$C$12)*(1+Inputs!$C$9)^(Output!$A43-1)</f>
        <v>0</v>
      </c>
      <c r="J43" s="2">
        <f>Inputs!$C$13*Inputs!$C$8*(1+Inputs!$C$9)^(Output!A43-1)</f>
        <v>0</v>
      </c>
      <c r="K43" s="2">
        <f>'Key Variables'!$B$3*(1+Inputs!$C$16)^(Output!A43-1)</f>
        <v>136.59087500000001</v>
      </c>
      <c r="L43" s="2">
        <f>'Key Variables'!$B$4*(1+Inputs!$C$18)^(Output!$A43-1)</f>
        <v>72.848466666666667</v>
      </c>
      <c r="M43" s="2">
        <f>'Key Variables'!$B$5*(1+Inputs!$C$20)^(Output!$A43-1)</f>
        <v>0</v>
      </c>
      <c r="N43" s="2">
        <f>'Key Variables'!$B$6*(1+Inputs!$C$22)^(Output!$A43-1)</f>
        <v>91.060583333333327</v>
      </c>
      <c r="O43" s="2">
        <f>'Key Variables'!$B$7*(1+Inputs!$C$24)^(Output!$A43-1)</f>
        <v>18.212116666666667</v>
      </c>
    </row>
    <row r="44" spans="1:15">
      <c r="A44">
        <f t="shared" si="13"/>
        <v>4</v>
      </c>
      <c r="B44" s="6">
        <f t="shared" si="0"/>
        <v>43</v>
      </c>
      <c r="C44" s="4">
        <f>IF($A44&gt;Inputs!$C$5,0,C43)</f>
        <v>405.34824786070453</v>
      </c>
      <c r="D44" s="4">
        <f t="shared" si="1"/>
        <v>75217.583312754345</v>
      </c>
      <c r="E44" s="4">
        <f>D44*Inputs!$C$4/12</f>
        <v>282.06593742282877</v>
      </c>
      <c r="F44" s="4">
        <f t="shared" ref="F44:G44" si="43">C44-E44</f>
        <v>123.28231043787576</v>
      </c>
      <c r="G44" s="4">
        <f t="shared" si="43"/>
        <v>75094.301002316468</v>
      </c>
      <c r="H44" s="2">
        <f>Inputs!$C$8*(1-Inputs!$C$12)*(1+Inputs!$C$9)^(Output!A44-1)</f>
        <v>1038.0906500000001</v>
      </c>
      <c r="I44" s="2">
        <f>Inputs!$C$10*(1-Inputs!$C$12)*(1+Inputs!$C$9)^(Output!$A44-1)</f>
        <v>0</v>
      </c>
      <c r="J44" s="2">
        <f>Inputs!$C$13*Inputs!$C$8*(1+Inputs!$C$9)^(Output!A44-1)</f>
        <v>0</v>
      </c>
      <c r="K44" s="2">
        <f>'Key Variables'!$B$3*(1+Inputs!$C$16)^(Output!A44-1)</f>
        <v>136.59087500000001</v>
      </c>
      <c r="L44" s="2">
        <f>'Key Variables'!$B$4*(1+Inputs!$C$18)^(Output!$A44-1)</f>
        <v>72.848466666666667</v>
      </c>
      <c r="M44" s="2">
        <f>'Key Variables'!$B$5*(1+Inputs!$C$20)^(Output!$A44-1)</f>
        <v>0</v>
      </c>
      <c r="N44" s="2">
        <f>'Key Variables'!$B$6*(1+Inputs!$C$22)^(Output!$A44-1)</f>
        <v>91.060583333333327</v>
      </c>
      <c r="O44" s="2">
        <f>'Key Variables'!$B$7*(1+Inputs!$C$24)^(Output!$A44-1)</f>
        <v>18.212116666666667</v>
      </c>
    </row>
    <row r="45" spans="1:15">
      <c r="A45">
        <f t="shared" si="13"/>
        <v>4</v>
      </c>
      <c r="B45" s="6">
        <f t="shared" si="0"/>
        <v>44</v>
      </c>
      <c r="C45" s="4">
        <f>IF($A45&gt;Inputs!$C$5,0,C44)</f>
        <v>405.34824786070453</v>
      </c>
      <c r="D45" s="4">
        <f t="shared" si="1"/>
        <v>75094.301002316468</v>
      </c>
      <c r="E45" s="4">
        <f>D45*Inputs!$C$4/12</f>
        <v>281.60362875868674</v>
      </c>
      <c r="F45" s="4">
        <f t="shared" ref="F45:G45" si="44">C45-E45</f>
        <v>123.74461910201779</v>
      </c>
      <c r="G45" s="4">
        <f t="shared" si="44"/>
        <v>74970.556383214454</v>
      </c>
      <c r="H45" s="2">
        <f>Inputs!$C$8*(1-Inputs!$C$12)*(1+Inputs!$C$9)^(Output!A45-1)</f>
        <v>1038.0906500000001</v>
      </c>
      <c r="I45" s="2">
        <f>Inputs!$C$10*(1-Inputs!$C$12)*(1+Inputs!$C$9)^(Output!$A45-1)</f>
        <v>0</v>
      </c>
      <c r="J45" s="2">
        <f>Inputs!$C$13*Inputs!$C$8*(1+Inputs!$C$9)^(Output!A45-1)</f>
        <v>0</v>
      </c>
      <c r="K45" s="2">
        <f>'Key Variables'!$B$3*(1+Inputs!$C$16)^(Output!A45-1)</f>
        <v>136.59087500000001</v>
      </c>
      <c r="L45" s="2">
        <f>'Key Variables'!$B$4*(1+Inputs!$C$18)^(Output!$A45-1)</f>
        <v>72.848466666666667</v>
      </c>
      <c r="M45" s="2">
        <f>'Key Variables'!$B$5*(1+Inputs!$C$20)^(Output!$A45-1)</f>
        <v>0</v>
      </c>
      <c r="N45" s="2">
        <f>'Key Variables'!$B$6*(1+Inputs!$C$22)^(Output!$A45-1)</f>
        <v>91.060583333333327</v>
      </c>
      <c r="O45" s="2">
        <f>'Key Variables'!$B$7*(1+Inputs!$C$24)^(Output!$A45-1)</f>
        <v>18.212116666666667</v>
      </c>
    </row>
    <row r="46" spans="1:15">
      <c r="A46">
        <f t="shared" si="13"/>
        <v>4</v>
      </c>
      <c r="B46" s="6">
        <f t="shared" si="0"/>
        <v>45</v>
      </c>
      <c r="C46" s="4">
        <f>IF($A46&gt;Inputs!$C$5,0,C45)</f>
        <v>405.34824786070453</v>
      </c>
      <c r="D46" s="4">
        <f t="shared" si="1"/>
        <v>74970.556383214454</v>
      </c>
      <c r="E46" s="4">
        <f>D46*Inputs!$C$4/12</f>
        <v>281.13958643705422</v>
      </c>
      <c r="F46" s="4">
        <f t="shared" ref="F46:G46" si="45">C46-E46</f>
        <v>124.20866142365031</v>
      </c>
      <c r="G46" s="4">
        <f t="shared" si="45"/>
        <v>74846.347721790808</v>
      </c>
      <c r="H46" s="2">
        <f>Inputs!$C$8*(1-Inputs!$C$12)*(1+Inputs!$C$9)^(Output!A46-1)</f>
        <v>1038.0906500000001</v>
      </c>
      <c r="I46" s="2">
        <f>Inputs!$C$10*(1-Inputs!$C$12)*(1+Inputs!$C$9)^(Output!$A46-1)</f>
        <v>0</v>
      </c>
      <c r="J46" s="2">
        <f>Inputs!$C$13*Inputs!$C$8*(1+Inputs!$C$9)^(Output!A46-1)</f>
        <v>0</v>
      </c>
      <c r="K46" s="2">
        <f>'Key Variables'!$B$3*(1+Inputs!$C$16)^(Output!A46-1)</f>
        <v>136.59087500000001</v>
      </c>
      <c r="L46" s="2">
        <f>'Key Variables'!$B$4*(1+Inputs!$C$18)^(Output!$A46-1)</f>
        <v>72.848466666666667</v>
      </c>
      <c r="M46" s="2">
        <f>'Key Variables'!$B$5*(1+Inputs!$C$20)^(Output!$A46-1)</f>
        <v>0</v>
      </c>
      <c r="N46" s="2">
        <f>'Key Variables'!$B$6*(1+Inputs!$C$22)^(Output!$A46-1)</f>
        <v>91.060583333333327</v>
      </c>
      <c r="O46" s="2">
        <f>'Key Variables'!$B$7*(1+Inputs!$C$24)^(Output!$A46-1)</f>
        <v>18.212116666666667</v>
      </c>
    </row>
    <row r="47" spans="1:15">
      <c r="A47">
        <f t="shared" si="13"/>
        <v>4</v>
      </c>
      <c r="B47" s="6">
        <f t="shared" si="0"/>
        <v>46</v>
      </c>
      <c r="C47" s="4">
        <f>IF($A47&gt;Inputs!$C$5,0,C46)</f>
        <v>405.34824786070453</v>
      </c>
      <c r="D47" s="4">
        <f t="shared" si="1"/>
        <v>74846.347721790808</v>
      </c>
      <c r="E47" s="4">
        <f>D47*Inputs!$C$4/12</f>
        <v>280.67380395671552</v>
      </c>
      <c r="F47" s="4">
        <f t="shared" ref="F47:G47" si="46">C47-E47</f>
        <v>124.67444390398902</v>
      </c>
      <c r="G47" s="4">
        <f t="shared" si="46"/>
        <v>74721.673277886817</v>
      </c>
      <c r="H47" s="2">
        <f>Inputs!$C$8*(1-Inputs!$C$12)*(1+Inputs!$C$9)^(Output!A47-1)</f>
        <v>1038.0906500000001</v>
      </c>
      <c r="I47" s="2">
        <f>Inputs!$C$10*(1-Inputs!$C$12)*(1+Inputs!$C$9)^(Output!$A47-1)</f>
        <v>0</v>
      </c>
      <c r="J47" s="2">
        <f>Inputs!$C$13*Inputs!$C$8*(1+Inputs!$C$9)^(Output!A47-1)</f>
        <v>0</v>
      </c>
      <c r="K47" s="2">
        <f>'Key Variables'!$B$3*(1+Inputs!$C$16)^(Output!A47-1)</f>
        <v>136.59087500000001</v>
      </c>
      <c r="L47" s="2">
        <f>'Key Variables'!$B$4*(1+Inputs!$C$18)^(Output!$A47-1)</f>
        <v>72.848466666666667</v>
      </c>
      <c r="M47" s="2">
        <f>'Key Variables'!$B$5*(1+Inputs!$C$20)^(Output!$A47-1)</f>
        <v>0</v>
      </c>
      <c r="N47" s="2">
        <f>'Key Variables'!$B$6*(1+Inputs!$C$22)^(Output!$A47-1)</f>
        <v>91.060583333333327</v>
      </c>
      <c r="O47" s="2">
        <f>'Key Variables'!$B$7*(1+Inputs!$C$24)^(Output!$A47-1)</f>
        <v>18.212116666666667</v>
      </c>
    </row>
    <row r="48" spans="1:15">
      <c r="A48">
        <f t="shared" si="13"/>
        <v>4</v>
      </c>
      <c r="B48" s="6">
        <f t="shared" si="0"/>
        <v>47</v>
      </c>
      <c r="C48" s="4">
        <f>IF($A48&gt;Inputs!$C$5,0,C47)</f>
        <v>405.34824786070453</v>
      </c>
      <c r="D48" s="4">
        <f t="shared" si="1"/>
        <v>74721.673277886817</v>
      </c>
      <c r="E48" s="4">
        <f>D48*Inputs!$C$4/12</f>
        <v>280.20627479207559</v>
      </c>
      <c r="F48" s="4">
        <f t="shared" ref="F48:G48" si="47">C48-E48</f>
        <v>125.14197306862894</v>
      </c>
      <c r="G48" s="4">
        <f t="shared" si="47"/>
        <v>74596.531304818185</v>
      </c>
      <c r="H48" s="2">
        <f>Inputs!$C$8*(1-Inputs!$C$12)*(1+Inputs!$C$9)^(Output!A48-1)</f>
        <v>1038.0906500000001</v>
      </c>
      <c r="I48" s="2">
        <f>Inputs!$C$10*(1-Inputs!$C$12)*(1+Inputs!$C$9)^(Output!$A48-1)</f>
        <v>0</v>
      </c>
      <c r="J48" s="2">
        <f>Inputs!$C$13*Inputs!$C$8*(1+Inputs!$C$9)^(Output!A48-1)</f>
        <v>0</v>
      </c>
      <c r="K48" s="2">
        <f>'Key Variables'!$B$3*(1+Inputs!$C$16)^(Output!A48-1)</f>
        <v>136.59087500000001</v>
      </c>
      <c r="L48" s="2">
        <f>'Key Variables'!$B$4*(1+Inputs!$C$18)^(Output!$A48-1)</f>
        <v>72.848466666666667</v>
      </c>
      <c r="M48" s="2">
        <f>'Key Variables'!$B$5*(1+Inputs!$C$20)^(Output!$A48-1)</f>
        <v>0</v>
      </c>
      <c r="N48" s="2">
        <f>'Key Variables'!$B$6*(1+Inputs!$C$22)^(Output!$A48-1)</f>
        <v>91.060583333333327</v>
      </c>
      <c r="O48" s="2">
        <f>'Key Variables'!$B$7*(1+Inputs!$C$24)^(Output!$A48-1)</f>
        <v>18.212116666666667</v>
      </c>
    </row>
    <row r="49" spans="1:15">
      <c r="A49">
        <f t="shared" si="13"/>
        <v>4</v>
      </c>
      <c r="B49" s="6">
        <f t="shared" si="0"/>
        <v>48</v>
      </c>
      <c r="C49" s="4">
        <f>IF($A49&gt;Inputs!$C$5,0,C48)</f>
        <v>405.34824786070453</v>
      </c>
      <c r="D49" s="4">
        <f t="shared" si="1"/>
        <v>74596.531304818185</v>
      </c>
      <c r="E49" s="4">
        <f>D49*Inputs!$C$4/12</f>
        <v>279.73699239306819</v>
      </c>
      <c r="F49" s="4">
        <f t="shared" ref="F49:G49" si="48">C49-E49</f>
        <v>125.61125546763634</v>
      </c>
      <c r="G49" s="4">
        <f t="shared" si="48"/>
        <v>74470.920049350549</v>
      </c>
      <c r="H49" s="2">
        <f>Inputs!$C$8*(1-Inputs!$C$12)*(1+Inputs!$C$9)^(Output!A49-1)</f>
        <v>1038.0906500000001</v>
      </c>
      <c r="I49" s="2">
        <f>Inputs!$C$10*(1-Inputs!$C$12)*(1+Inputs!$C$9)^(Output!$A49-1)</f>
        <v>0</v>
      </c>
      <c r="J49" s="2">
        <f>Inputs!$C$13*Inputs!$C$8*(1+Inputs!$C$9)^(Output!A49-1)</f>
        <v>0</v>
      </c>
      <c r="K49" s="2">
        <f>'Key Variables'!$B$3*(1+Inputs!$C$16)^(Output!A49-1)</f>
        <v>136.59087500000001</v>
      </c>
      <c r="L49" s="2">
        <f>'Key Variables'!$B$4*(1+Inputs!$C$18)^(Output!$A49-1)</f>
        <v>72.848466666666667</v>
      </c>
      <c r="M49" s="2">
        <f>'Key Variables'!$B$5*(1+Inputs!$C$20)^(Output!$A49-1)</f>
        <v>0</v>
      </c>
      <c r="N49" s="2">
        <f>'Key Variables'!$B$6*(1+Inputs!$C$22)^(Output!$A49-1)</f>
        <v>91.060583333333327</v>
      </c>
      <c r="O49" s="2">
        <f>'Key Variables'!$B$7*(1+Inputs!$C$24)^(Output!$A49-1)</f>
        <v>18.212116666666667</v>
      </c>
    </row>
    <row r="50" spans="1:15">
      <c r="A50">
        <f t="shared" si="13"/>
        <v>5</v>
      </c>
      <c r="B50" s="6">
        <f t="shared" si="0"/>
        <v>49</v>
      </c>
      <c r="C50" s="4">
        <f>IF($A50&gt;Inputs!$C$5,0,C49)</f>
        <v>405.34824786070453</v>
      </c>
      <c r="D50" s="4">
        <f t="shared" si="1"/>
        <v>74470.920049350549</v>
      </c>
      <c r="E50" s="4">
        <f>D50*Inputs!$C$4/12</f>
        <v>279.26595018506458</v>
      </c>
      <c r="F50" s="4">
        <f t="shared" ref="F50:G50" si="49">C50-E50</f>
        <v>126.08229767563995</v>
      </c>
      <c r="G50" s="4">
        <f t="shared" si="49"/>
        <v>74344.837751674902</v>
      </c>
      <c r="H50" s="2">
        <f>Inputs!$C$8*(1-Inputs!$C$12)*(1+Inputs!$C$9)^(Output!A50-1)</f>
        <v>1069.2333695</v>
      </c>
      <c r="I50" s="2">
        <f>Inputs!$C$10*(1-Inputs!$C$12)*(1+Inputs!$C$9)^(Output!$A50-1)</f>
        <v>0</v>
      </c>
      <c r="J50" s="2">
        <f>Inputs!$C$13*Inputs!$C$8*(1+Inputs!$C$9)^(Output!A50-1)</f>
        <v>0</v>
      </c>
      <c r="K50" s="2">
        <f>'Key Variables'!$B$3*(1+Inputs!$C$16)^(Output!A50-1)</f>
        <v>140.68860124999998</v>
      </c>
      <c r="L50" s="2">
        <f>'Key Variables'!$B$4*(1+Inputs!$C$18)^(Output!$A50-1)</f>
        <v>75.03392066666666</v>
      </c>
      <c r="M50" s="2">
        <f>'Key Variables'!$B$5*(1+Inputs!$C$20)^(Output!$A50-1)</f>
        <v>0</v>
      </c>
      <c r="N50" s="2">
        <f>'Key Variables'!$B$6*(1+Inputs!$C$22)^(Output!$A50-1)</f>
        <v>93.792400833333318</v>
      </c>
      <c r="O50" s="2">
        <f>'Key Variables'!$B$7*(1+Inputs!$C$24)^(Output!$A50-1)</f>
        <v>18.758480166666665</v>
      </c>
    </row>
    <row r="51" spans="1:15">
      <c r="A51">
        <f t="shared" si="13"/>
        <v>5</v>
      </c>
      <c r="B51" s="6">
        <f t="shared" si="0"/>
        <v>50</v>
      </c>
      <c r="C51" s="4">
        <f>IF($A51&gt;Inputs!$C$5,0,C50)</f>
        <v>405.34824786070453</v>
      </c>
      <c r="D51" s="4">
        <f t="shared" si="1"/>
        <v>74344.837751674902</v>
      </c>
      <c r="E51" s="4">
        <f>D51*Inputs!$C$4/12</f>
        <v>278.79314156878087</v>
      </c>
      <c r="F51" s="4">
        <f t="shared" ref="F51:G51" si="50">C51-E51</f>
        <v>126.55510629192366</v>
      </c>
      <c r="G51" s="4">
        <f t="shared" si="50"/>
        <v>74218.282645382977</v>
      </c>
      <c r="H51" s="2">
        <f>Inputs!$C$8*(1-Inputs!$C$12)*(1+Inputs!$C$9)^(Output!A51-1)</f>
        <v>1069.2333695</v>
      </c>
      <c r="I51" s="2">
        <f>Inputs!$C$10*(1-Inputs!$C$12)*(1+Inputs!$C$9)^(Output!$A51-1)</f>
        <v>0</v>
      </c>
      <c r="J51" s="2">
        <f>Inputs!$C$13*Inputs!$C$8*(1+Inputs!$C$9)^(Output!A51-1)</f>
        <v>0</v>
      </c>
      <c r="K51" s="2">
        <f>'Key Variables'!$B$3*(1+Inputs!$C$16)^(Output!A51-1)</f>
        <v>140.68860124999998</v>
      </c>
      <c r="L51" s="2">
        <f>'Key Variables'!$B$4*(1+Inputs!$C$18)^(Output!$A51-1)</f>
        <v>75.03392066666666</v>
      </c>
      <c r="M51" s="2">
        <f>'Key Variables'!$B$5*(1+Inputs!$C$20)^(Output!$A51-1)</f>
        <v>0</v>
      </c>
      <c r="N51" s="2">
        <f>'Key Variables'!$B$6*(1+Inputs!$C$22)^(Output!$A51-1)</f>
        <v>93.792400833333318</v>
      </c>
      <c r="O51" s="2">
        <f>'Key Variables'!$B$7*(1+Inputs!$C$24)^(Output!$A51-1)</f>
        <v>18.758480166666665</v>
      </c>
    </row>
    <row r="52" spans="1:15">
      <c r="A52">
        <f t="shared" si="13"/>
        <v>5</v>
      </c>
      <c r="B52" s="6">
        <f t="shared" si="0"/>
        <v>51</v>
      </c>
      <c r="C52" s="4">
        <f>IF($A52&gt;Inputs!$C$5,0,C51)</f>
        <v>405.34824786070453</v>
      </c>
      <c r="D52" s="4">
        <f t="shared" si="1"/>
        <v>74218.282645382977</v>
      </c>
      <c r="E52" s="4">
        <f>D52*Inputs!$C$4/12</f>
        <v>278.31855992018615</v>
      </c>
      <c r="F52" s="4">
        <f t="shared" ref="F52:G52" si="51">C52-E52</f>
        <v>127.02968794051839</v>
      </c>
      <c r="G52" s="4">
        <f t="shared" si="51"/>
        <v>74091.252957442455</v>
      </c>
      <c r="H52" s="2">
        <f>Inputs!$C$8*(1-Inputs!$C$12)*(1+Inputs!$C$9)^(Output!A52-1)</f>
        <v>1069.2333695</v>
      </c>
      <c r="I52" s="2">
        <f>Inputs!$C$10*(1-Inputs!$C$12)*(1+Inputs!$C$9)^(Output!$A52-1)</f>
        <v>0</v>
      </c>
      <c r="J52" s="2">
        <f>Inputs!$C$13*Inputs!$C$8*(1+Inputs!$C$9)^(Output!A52-1)</f>
        <v>0</v>
      </c>
      <c r="K52" s="2">
        <f>'Key Variables'!$B$3*(1+Inputs!$C$16)^(Output!A52-1)</f>
        <v>140.68860124999998</v>
      </c>
      <c r="L52" s="2">
        <f>'Key Variables'!$B$4*(1+Inputs!$C$18)^(Output!$A52-1)</f>
        <v>75.03392066666666</v>
      </c>
      <c r="M52" s="2">
        <f>'Key Variables'!$B$5*(1+Inputs!$C$20)^(Output!$A52-1)</f>
        <v>0</v>
      </c>
      <c r="N52" s="2">
        <f>'Key Variables'!$B$6*(1+Inputs!$C$22)^(Output!$A52-1)</f>
        <v>93.792400833333318</v>
      </c>
      <c r="O52" s="2">
        <f>'Key Variables'!$B$7*(1+Inputs!$C$24)^(Output!$A52-1)</f>
        <v>18.758480166666665</v>
      </c>
    </row>
    <row r="53" spans="1:15">
      <c r="A53">
        <f t="shared" si="13"/>
        <v>5</v>
      </c>
      <c r="B53" s="6">
        <f t="shared" si="0"/>
        <v>52</v>
      </c>
      <c r="C53" s="4">
        <f>IF($A53&gt;Inputs!$C$5,0,C52)</f>
        <v>405.34824786070453</v>
      </c>
      <c r="D53" s="4">
        <f t="shared" si="1"/>
        <v>74091.252957442455</v>
      </c>
      <c r="E53" s="4">
        <f>D53*Inputs!$C$4/12</f>
        <v>277.84219859040917</v>
      </c>
      <c r="F53" s="4">
        <f t="shared" ref="F53:G53" si="52">C53-E53</f>
        <v>127.50604927029536</v>
      </c>
      <c r="G53" s="4">
        <f t="shared" si="52"/>
        <v>73963.746908172165</v>
      </c>
      <c r="H53" s="2">
        <f>Inputs!$C$8*(1-Inputs!$C$12)*(1+Inputs!$C$9)^(Output!A53-1)</f>
        <v>1069.2333695</v>
      </c>
      <c r="I53" s="2">
        <f>Inputs!$C$10*(1-Inputs!$C$12)*(1+Inputs!$C$9)^(Output!$A53-1)</f>
        <v>0</v>
      </c>
      <c r="J53" s="2">
        <f>Inputs!$C$13*Inputs!$C$8*(1+Inputs!$C$9)^(Output!A53-1)</f>
        <v>0</v>
      </c>
      <c r="K53" s="2">
        <f>'Key Variables'!$B$3*(1+Inputs!$C$16)^(Output!A53-1)</f>
        <v>140.68860124999998</v>
      </c>
      <c r="L53" s="2">
        <f>'Key Variables'!$B$4*(1+Inputs!$C$18)^(Output!$A53-1)</f>
        <v>75.03392066666666</v>
      </c>
      <c r="M53" s="2">
        <f>'Key Variables'!$B$5*(1+Inputs!$C$20)^(Output!$A53-1)</f>
        <v>0</v>
      </c>
      <c r="N53" s="2">
        <f>'Key Variables'!$B$6*(1+Inputs!$C$22)^(Output!$A53-1)</f>
        <v>93.792400833333318</v>
      </c>
      <c r="O53" s="2">
        <f>'Key Variables'!$B$7*(1+Inputs!$C$24)^(Output!$A53-1)</f>
        <v>18.758480166666665</v>
      </c>
    </row>
    <row r="54" spans="1:15">
      <c r="A54">
        <f t="shared" si="13"/>
        <v>5</v>
      </c>
      <c r="B54" s="6">
        <f t="shared" si="0"/>
        <v>53</v>
      </c>
      <c r="C54" s="4">
        <f>IF($A54&gt;Inputs!$C$5,0,C53)</f>
        <v>405.34824786070453</v>
      </c>
      <c r="D54" s="4">
        <f t="shared" si="1"/>
        <v>73963.746908172165</v>
      </c>
      <c r="E54" s="4">
        <f>D54*Inputs!$C$4/12</f>
        <v>277.36405090564557</v>
      </c>
      <c r="F54" s="4">
        <f t="shared" ref="F54:G54" si="53">C54-E54</f>
        <v>127.98419695505896</v>
      </c>
      <c r="G54" s="4">
        <f t="shared" si="53"/>
        <v>73835.762711217103</v>
      </c>
      <c r="H54" s="2">
        <f>Inputs!$C$8*(1-Inputs!$C$12)*(1+Inputs!$C$9)^(Output!A54-1)</f>
        <v>1069.2333695</v>
      </c>
      <c r="I54" s="2">
        <f>Inputs!$C$10*(1-Inputs!$C$12)*(1+Inputs!$C$9)^(Output!$A54-1)</f>
        <v>0</v>
      </c>
      <c r="J54" s="2">
        <f>Inputs!$C$13*Inputs!$C$8*(1+Inputs!$C$9)^(Output!A54-1)</f>
        <v>0</v>
      </c>
      <c r="K54" s="2">
        <f>'Key Variables'!$B$3*(1+Inputs!$C$16)^(Output!A54-1)</f>
        <v>140.68860124999998</v>
      </c>
      <c r="L54" s="2">
        <f>'Key Variables'!$B$4*(1+Inputs!$C$18)^(Output!$A54-1)</f>
        <v>75.03392066666666</v>
      </c>
      <c r="M54" s="2">
        <f>'Key Variables'!$B$5*(1+Inputs!$C$20)^(Output!$A54-1)</f>
        <v>0</v>
      </c>
      <c r="N54" s="2">
        <f>'Key Variables'!$B$6*(1+Inputs!$C$22)^(Output!$A54-1)</f>
        <v>93.792400833333318</v>
      </c>
      <c r="O54" s="2">
        <f>'Key Variables'!$B$7*(1+Inputs!$C$24)^(Output!$A54-1)</f>
        <v>18.758480166666665</v>
      </c>
    </row>
    <row r="55" spans="1:15">
      <c r="A55">
        <f t="shared" si="13"/>
        <v>5</v>
      </c>
      <c r="B55" s="6">
        <f t="shared" si="0"/>
        <v>54</v>
      </c>
      <c r="C55" s="4">
        <f>IF($A55&gt;Inputs!$C$5,0,C54)</f>
        <v>405.34824786070453</v>
      </c>
      <c r="D55" s="4">
        <f t="shared" si="1"/>
        <v>73835.762711217103</v>
      </c>
      <c r="E55" s="4">
        <f>D55*Inputs!$C$4/12</f>
        <v>276.88411016706414</v>
      </c>
      <c r="F55" s="4">
        <f t="shared" ref="F55:G55" si="54">C55-E55</f>
        <v>128.4641376936404</v>
      </c>
      <c r="G55" s="4">
        <f t="shared" si="54"/>
        <v>73707.298573523469</v>
      </c>
      <c r="H55" s="2">
        <f>Inputs!$C$8*(1-Inputs!$C$12)*(1+Inputs!$C$9)^(Output!A55-1)</f>
        <v>1069.2333695</v>
      </c>
      <c r="I55" s="2">
        <f>Inputs!$C$10*(1-Inputs!$C$12)*(1+Inputs!$C$9)^(Output!$A55-1)</f>
        <v>0</v>
      </c>
      <c r="J55" s="2">
        <f>Inputs!$C$13*Inputs!$C$8*(1+Inputs!$C$9)^(Output!A55-1)</f>
        <v>0</v>
      </c>
      <c r="K55" s="2">
        <f>'Key Variables'!$B$3*(1+Inputs!$C$16)^(Output!A55-1)</f>
        <v>140.68860124999998</v>
      </c>
      <c r="L55" s="2">
        <f>'Key Variables'!$B$4*(1+Inputs!$C$18)^(Output!$A55-1)</f>
        <v>75.03392066666666</v>
      </c>
      <c r="M55" s="2">
        <f>'Key Variables'!$B$5*(1+Inputs!$C$20)^(Output!$A55-1)</f>
        <v>0</v>
      </c>
      <c r="N55" s="2">
        <f>'Key Variables'!$B$6*(1+Inputs!$C$22)^(Output!$A55-1)</f>
        <v>93.792400833333318</v>
      </c>
      <c r="O55" s="2">
        <f>'Key Variables'!$B$7*(1+Inputs!$C$24)^(Output!$A55-1)</f>
        <v>18.758480166666665</v>
      </c>
    </row>
    <row r="56" spans="1:15">
      <c r="A56">
        <f t="shared" si="13"/>
        <v>5</v>
      </c>
      <c r="B56" s="6">
        <f t="shared" si="0"/>
        <v>55</v>
      </c>
      <c r="C56" s="4">
        <f>IF($A56&gt;Inputs!$C$5,0,C55)</f>
        <v>405.34824786070453</v>
      </c>
      <c r="D56" s="4">
        <f t="shared" si="1"/>
        <v>73707.298573523469</v>
      </c>
      <c r="E56" s="4">
        <f>D56*Inputs!$C$4/12</f>
        <v>276.40236965071301</v>
      </c>
      <c r="F56" s="4">
        <f t="shared" ref="F56:G56" si="55">C56-E56</f>
        <v>128.94587820999152</v>
      </c>
      <c r="G56" s="4">
        <f t="shared" si="55"/>
        <v>73578.352695313471</v>
      </c>
      <c r="H56" s="2">
        <f>Inputs!$C$8*(1-Inputs!$C$12)*(1+Inputs!$C$9)^(Output!A56-1)</f>
        <v>1069.2333695</v>
      </c>
      <c r="I56" s="2">
        <f>Inputs!$C$10*(1-Inputs!$C$12)*(1+Inputs!$C$9)^(Output!$A56-1)</f>
        <v>0</v>
      </c>
      <c r="J56" s="2">
        <f>Inputs!$C$13*Inputs!$C$8*(1+Inputs!$C$9)^(Output!A56-1)</f>
        <v>0</v>
      </c>
      <c r="K56" s="2">
        <f>'Key Variables'!$B$3*(1+Inputs!$C$16)^(Output!A56-1)</f>
        <v>140.68860124999998</v>
      </c>
      <c r="L56" s="2">
        <f>'Key Variables'!$B$4*(1+Inputs!$C$18)^(Output!$A56-1)</f>
        <v>75.03392066666666</v>
      </c>
      <c r="M56" s="2">
        <f>'Key Variables'!$B$5*(1+Inputs!$C$20)^(Output!$A56-1)</f>
        <v>0</v>
      </c>
      <c r="N56" s="2">
        <f>'Key Variables'!$B$6*(1+Inputs!$C$22)^(Output!$A56-1)</f>
        <v>93.792400833333318</v>
      </c>
      <c r="O56" s="2">
        <f>'Key Variables'!$B$7*(1+Inputs!$C$24)^(Output!$A56-1)</f>
        <v>18.758480166666665</v>
      </c>
    </row>
    <row r="57" spans="1:15">
      <c r="A57">
        <f t="shared" si="13"/>
        <v>5</v>
      </c>
      <c r="B57" s="6">
        <f t="shared" si="0"/>
        <v>56</v>
      </c>
      <c r="C57" s="4">
        <f>IF($A57&gt;Inputs!$C$5,0,C56)</f>
        <v>405.34824786070453</v>
      </c>
      <c r="D57" s="4">
        <f t="shared" si="1"/>
        <v>73578.352695313471</v>
      </c>
      <c r="E57" s="4">
        <f>D57*Inputs!$C$4/12</f>
        <v>275.91882260742551</v>
      </c>
      <c r="F57" s="4">
        <f t="shared" ref="F57:G57" si="56">C57-E57</f>
        <v>129.42942525327902</v>
      </c>
      <c r="G57" s="4">
        <f t="shared" si="56"/>
        <v>73448.923270060186</v>
      </c>
      <c r="H57" s="2">
        <f>Inputs!$C$8*(1-Inputs!$C$12)*(1+Inputs!$C$9)^(Output!A57-1)</f>
        <v>1069.2333695</v>
      </c>
      <c r="I57" s="2">
        <f>Inputs!$C$10*(1-Inputs!$C$12)*(1+Inputs!$C$9)^(Output!$A57-1)</f>
        <v>0</v>
      </c>
      <c r="J57" s="2">
        <f>Inputs!$C$13*Inputs!$C$8*(1+Inputs!$C$9)^(Output!A57-1)</f>
        <v>0</v>
      </c>
      <c r="K57" s="2">
        <f>'Key Variables'!$B$3*(1+Inputs!$C$16)^(Output!A57-1)</f>
        <v>140.68860124999998</v>
      </c>
      <c r="L57" s="2">
        <f>'Key Variables'!$B$4*(1+Inputs!$C$18)^(Output!$A57-1)</f>
        <v>75.03392066666666</v>
      </c>
      <c r="M57" s="2">
        <f>'Key Variables'!$B$5*(1+Inputs!$C$20)^(Output!$A57-1)</f>
        <v>0</v>
      </c>
      <c r="N57" s="2">
        <f>'Key Variables'!$B$6*(1+Inputs!$C$22)^(Output!$A57-1)</f>
        <v>93.792400833333318</v>
      </c>
      <c r="O57" s="2">
        <f>'Key Variables'!$B$7*(1+Inputs!$C$24)^(Output!$A57-1)</f>
        <v>18.758480166666665</v>
      </c>
    </row>
    <row r="58" spans="1:15">
      <c r="A58">
        <f t="shared" si="13"/>
        <v>5</v>
      </c>
      <c r="B58" s="6">
        <f t="shared" si="0"/>
        <v>57</v>
      </c>
      <c r="C58" s="4">
        <f>IF($A58&gt;Inputs!$C$5,0,C57)</f>
        <v>405.34824786070453</v>
      </c>
      <c r="D58" s="4">
        <f t="shared" si="1"/>
        <v>73448.923270060186</v>
      </c>
      <c r="E58" s="4">
        <f>D58*Inputs!$C$4/12</f>
        <v>275.4334622627257</v>
      </c>
      <c r="F58" s="4">
        <f t="shared" ref="F58:G58" si="57">C58-E58</f>
        <v>129.91478559797883</v>
      </c>
      <c r="G58" s="4">
        <f t="shared" si="57"/>
        <v>73319.008484462203</v>
      </c>
      <c r="H58" s="2">
        <f>Inputs!$C$8*(1-Inputs!$C$12)*(1+Inputs!$C$9)^(Output!A58-1)</f>
        <v>1069.2333695</v>
      </c>
      <c r="I58" s="2">
        <f>Inputs!$C$10*(1-Inputs!$C$12)*(1+Inputs!$C$9)^(Output!$A58-1)</f>
        <v>0</v>
      </c>
      <c r="J58" s="2">
        <f>Inputs!$C$13*Inputs!$C$8*(1+Inputs!$C$9)^(Output!A58-1)</f>
        <v>0</v>
      </c>
      <c r="K58" s="2">
        <f>'Key Variables'!$B$3*(1+Inputs!$C$16)^(Output!A58-1)</f>
        <v>140.68860124999998</v>
      </c>
      <c r="L58" s="2">
        <f>'Key Variables'!$B$4*(1+Inputs!$C$18)^(Output!$A58-1)</f>
        <v>75.03392066666666</v>
      </c>
      <c r="M58" s="2">
        <f>'Key Variables'!$B$5*(1+Inputs!$C$20)^(Output!$A58-1)</f>
        <v>0</v>
      </c>
      <c r="N58" s="2">
        <f>'Key Variables'!$B$6*(1+Inputs!$C$22)^(Output!$A58-1)</f>
        <v>93.792400833333318</v>
      </c>
      <c r="O58" s="2">
        <f>'Key Variables'!$B$7*(1+Inputs!$C$24)^(Output!$A58-1)</f>
        <v>18.758480166666665</v>
      </c>
    </row>
    <row r="59" spans="1:15">
      <c r="A59">
        <f t="shared" si="13"/>
        <v>5</v>
      </c>
      <c r="B59" s="6">
        <f t="shared" si="0"/>
        <v>58</v>
      </c>
      <c r="C59" s="4">
        <f>IF($A59&gt;Inputs!$C$5,0,C58)</f>
        <v>405.34824786070453</v>
      </c>
      <c r="D59" s="4">
        <f t="shared" si="1"/>
        <v>73319.008484462203</v>
      </c>
      <c r="E59" s="4">
        <f>D59*Inputs!$C$4/12</f>
        <v>274.94628181673323</v>
      </c>
      <c r="F59" s="4">
        <f t="shared" ref="F59:G59" si="58">C59-E59</f>
        <v>130.4019660439713</v>
      </c>
      <c r="G59" s="4">
        <f t="shared" si="58"/>
        <v>73188.606518418237</v>
      </c>
      <c r="H59" s="2">
        <f>Inputs!$C$8*(1-Inputs!$C$12)*(1+Inputs!$C$9)^(Output!A59-1)</f>
        <v>1069.2333695</v>
      </c>
      <c r="I59" s="2">
        <f>Inputs!$C$10*(1-Inputs!$C$12)*(1+Inputs!$C$9)^(Output!$A59-1)</f>
        <v>0</v>
      </c>
      <c r="J59" s="2">
        <f>Inputs!$C$13*Inputs!$C$8*(1+Inputs!$C$9)^(Output!A59-1)</f>
        <v>0</v>
      </c>
      <c r="K59" s="2">
        <f>'Key Variables'!$B$3*(1+Inputs!$C$16)^(Output!A59-1)</f>
        <v>140.68860124999998</v>
      </c>
      <c r="L59" s="2">
        <f>'Key Variables'!$B$4*(1+Inputs!$C$18)^(Output!$A59-1)</f>
        <v>75.03392066666666</v>
      </c>
      <c r="M59" s="2">
        <f>'Key Variables'!$B$5*(1+Inputs!$C$20)^(Output!$A59-1)</f>
        <v>0</v>
      </c>
      <c r="N59" s="2">
        <f>'Key Variables'!$B$6*(1+Inputs!$C$22)^(Output!$A59-1)</f>
        <v>93.792400833333318</v>
      </c>
      <c r="O59" s="2">
        <f>'Key Variables'!$B$7*(1+Inputs!$C$24)^(Output!$A59-1)</f>
        <v>18.758480166666665</v>
      </c>
    </row>
    <row r="60" spans="1:15">
      <c r="A60">
        <f t="shared" si="13"/>
        <v>5</v>
      </c>
      <c r="B60" s="6">
        <f t="shared" si="0"/>
        <v>59</v>
      </c>
      <c r="C60" s="4">
        <f>IF($A60&gt;Inputs!$C$5,0,C59)</f>
        <v>405.34824786070453</v>
      </c>
      <c r="D60" s="4">
        <f t="shared" si="1"/>
        <v>73188.606518418237</v>
      </c>
      <c r="E60" s="4">
        <f>D60*Inputs!$C$4/12</f>
        <v>274.45727444406839</v>
      </c>
      <c r="F60" s="4">
        <f t="shared" ref="F60:G60" si="59">C60-E60</f>
        <v>130.89097341663614</v>
      </c>
      <c r="G60" s="4">
        <f t="shared" si="59"/>
        <v>73057.7155450016</v>
      </c>
      <c r="H60" s="2">
        <f>Inputs!$C$8*(1-Inputs!$C$12)*(1+Inputs!$C$9)^(Output!A60-1)</f>
        <v>1069.2333695</v>
      </c>
      <c r="I60" s="2">
        <f>Inputs!$C$10*(1-Inputs!$C$12)*(1+Inputs!$C$9)^(Output!$A60-1)</f>
        <v>0</v>
      </c>
      <c r="J60" s="2">
        <f>Inputs!$C$13*Inputs!$C$8*(1+Inputs!$C$9)^(Output!A60-1)</f>
        <v>0</v>
      </c>
      <c r="K60" s="2">
        <f>'Key Variables'!$B$3*(1+Inputs!$C$16)^(Output!A60-1)</f>
        <v>140.68860124999998</v>
      </c>
      <c r="L60" s="2">
        <f>'Key Variables'!$B$4*(1+Inputs!$C$18)^(Output!$A60-1)</f>
        <v>75.03392066666666</v>
      </c>
      <c r="M60" s="2">
        <f>'Key Variables'!$B$5*(1+Inputs!$C$20)^(Output!$A60-1)</f>
        <v>0</v>
      </c>
      <c r="N60" s="2">
        <f>'Key Variables'!$B$6*(1+Inputs!$C$22)^(Output!$A60-1)</f>
        <v>93.792400833333318</v>
      </c>
      <c r="O60" s="2">
        <f>'Key Variables'!$B$7*(1+Inputs!$C$24)^(Output!$A60-1)</f>
        <v>18.758480166666665</v>
      </c>
    </row>
    <row r="61" spans="1:15">
      <c r="A61">
        <f t="shared" si="13"/>
        <v>5</v>
      </c>
      <c r="B61" s="6">
        <f t="shared" si="0"/>
        <v>60</v>
      </c>
      <c r="C61" s="4">
        <f>IF($A61&gt;Inputs!$C$5,0,C60)</f>
        <v>405.34824786070453</v>
      </c>
      <c r="D61" s="4">
        <f t="shared" si="1"/>
        <v>73057.7155450016</v>
      </c>
      <c r="E61" s="4">
        <f>D61*Inputs!$C$4/12</f>
        <v>273.96643329375598</v>
      </c>
      <c r="F61" s="4">
        <f t="shared" ref="F61:G61" si="60">C61-E61</f>
        <v>131.38181456694855</v>
      </c>
      <c r="G61" s="4">
        <f t="shared" si="60"/>
        <v>72926.33373043465</v>
      </c>
      <c r="H61" s="2">
        <f>Inputs!$C$8*(1-Inputs!$C$12)*(1+Inputs!$C$9)^(Output!A61-1)</f>
        <v>1069.2333695</v>
      </c>
      <c r="I61" s="2">
        <f>Inputs!$C$10*(1-Inputs!$C$12)*(1+Inputs!$C$9)^(Output!$A61-1)</f>
        <v>0</v>
      </c>
      <c r="J61" s="2">
        <f>Inputs!$C$13*Inputs!$C$8*(1+Inputs!$C$9)^(Output!A61-1)</f>
        <v>0</v>
      </c>
      <c r="K61" s="2">
        <f>'Key Variables'!$B$3*(1+Inputs!$C$16)^(Output!A61-1)</f>
        <v>140.68860124999998</v>
      </c>
      <c r="L61" s="2">
        <f>'Key Variables'!$B$4*(1+Inputs!$C$18)^(Output!$A61-1)</f>
        <v>75.03392066666666</v>
      </c>
      <c r="M61" s="2">
        <f>'Key Variables'!$B$5*(1+Inputs!$C$20)^(Output!$A61-1)</f>
        <v>0</v>
      </c>
      <c r="N61" s="2">
        <f>'Key Variables'!$B$6*(1+Inputs!$C$22)^(Output!$A61-1)</f>
        <v>93.792400833333318</v>
      </c>
      <c r="O61" s="2">
        <f>'Key Variables'!$B$7*(1+Inputs!$C$24)^(Output!$A61-1)</f>
        <v>18.758480166666665</v>
      </c>
    </row>
    <row r="62" spans="1:15">
      <c r="A62">
        <f t="shared" si="13"/>
        <v>6</v>
      </c>
      <c r="B62" s="6">
        <f t="shared" si="0"/>
        <v>61</v>
      </c>
      <c r="C62" s="4">
        <f>IF($A62&gt;Inputs!$C$5,0,C61)</f>
        <v>405.34824786070453</v>
      </c>
      <c r="D62" s="4">
        <f t="shared" si="1"/>
        <v>72926.33373043465</v>
      </c>
      <c r="E62" s="4">
        <f>D62*Inputs!$C$4/12</f>
        <v>273.47375148912994</v>
      </c>
      <c r="F62" s="4">
        <f t="shared" ref="F62:G62" si="61">C62-E62</f>
        <v>131.87449637157459</v>
      </c>
      <c r="G62" s="4">
        <f t="shared" si="61"/>
        <v>72794.459234063077</v>
      </c>
      <c r="H62" s="2">
        <f>Inputs!$C$8*(1-Inputs!$C$12)*(1+Inputs!$C$9)^(Output!A62-1)</f>
        <v>1101.3103705849999</v>
      </c>
      <c r="I62" s="2">
        <f>Inputs!$C$10*(1-Inputs!$C$12)*(1+Inputs!$C$9)^(Output!$A62-1)</f>
        <v>0</v>
      </c>
      <c r="J62" s="2">
        <f>Inputs!$C$13*Inputs!$C$8*(1+Inputs!$C$9)^(Output!A62-1)</f>
        <v>0</v>
      </c>
      <c r="K62" s="2">
        <f>'Key Variables'!$B$3*(1+Inputs!$C$16)^(Output!A62-1)</f>
        <v>144.90925928749999</v>
      </c>
      <c r="L62" s="2">
        <f>'Key Variables'!$B$4*(1+Inputs!$C$18)^(Output!$A62-1)</f>
        <v>77.284938286666659</v>
      </c>
      <c r="M62" s="2">
        <f>'Key Variables'!$B$5*(1+Inputs!$C$20)^(Output!$A62-1)</f>
        <v>0</v>
      </c>
      <c r="N62" s="2">
        <f>'Key Variables'!$B$6*(1+Inputs!$C$22)^(Output!$A62-1)</f>
        <v>96.606172858333309</v>
      </c>
      <c r="O62" s="2">
        <f>'Key Variables'!$B$7*(1+Inputs!$C$24)^(Output!$A62-1)</f>
        <v>19.321234571666665</v>
      </c>
    </row>
    <row r="63" spans="1:15">
      <c r="A63">
        <f t="shared" si="13"/>
        <v>6</v>
      </c>
      <c r="B63" s="6">
        <f t="shared" si="0"/>
        <v>62</v>
      </c>
      <c r="C63" s="4">
        <f>IF($A63&gt;Inputs!$C$5,0,C62)</f>
        <v>405.34824786070453</v>
      </c>
      <c r="D63" s="4">
        <f t="shared" si="1"/>
        <v>72794.459234063077</v>
      </c>
      <c r="E63" s="4">
        <f>D63*Inputs!$C$4/12</f>
        <v>272.97922212773653</v>
      </c>
      <c r="F63" s="4">
        <f t="shared" ref="F63:G63" si="62">C63-E63</f>
        <v>132.369025732968</v>
      </c>
      <c r="G63" s="4">
        <f t="shared" si="62"/>
        <v>72662.090208330104</v>
      </c>
      <c r="H63" s="2">
        <f>Inputs!$C$8*(1-Inputs!$C$12)*(1+Inputs!$C$9)^(Output!A63-1)</f>
        <v>1101.3103705849999</v>
      </c>
      <c r="I63" s="2">
        <f>Inputs!$C$10*(1-Inputs!$C$12)*(1+Inputs!$C$9)^(Output!$A63-1)</f>
        <v>0</v>
      </c>
      <c r="J63" s="2">
        <f>Inputs!$C$13*Inputs!$C$8*(1+Inputs!$C$9)^(Output!A63-1)</f>
        <v>0</v>
      </c>
      <c r="K63" s="2">
        <f>'Key Variables'!$B$3*(1+Inputs!$C$16)^(Output!A63-1)</f>
        <v>144.90925928749999</v>
      </c>
      <c r="L63" s="2">
        <f>'Key Variables'!$B$4*(1+Inputs!$C$18)^(Output!$A63-1)</f>
        <v>77.284938286666659</v>
      </c>
      <c r="M63" s="2">
        <f>'Key Variables'!$B$5*(1+Inputs!$C$20)^(Output!$A63-1)</f>
        <v>0</v>
      </c>
      <c r="N63" s="2">
        <f>'Key Variables'!$B$6*(1+Inputs!$C$22)^(Output!$A63-1)</f>
        <v>96.606172858333309</v>
      </c>
      <c r="O63" s="2">
        <f>'Key Variables'!$B$7*(1+Inputs!$C$24)^(Output!$A63-1)</f>
        <v>19.321234571666665</v>
      </c>
    </row>
    <row r="64" spans="1:15">
      <c r="A64">
        <f t="shared" si="13"/>
        <v>6</v>
      </c>
      <c r="B64" s="6">
        <f t="shared" si="0"/>
        <v>63</v>
      </c>
      <c r="C64" s="4">
        <f>IF($A64&gt;Inputs!$C$5,0,C63)</f>
        <v>405.34824786070453</v>
      </c>
      <c r="D64" s="4">
        <f t="shared" si="1"/>
        <v>72662.090208330104</v>
      </c>
      <c r="E64" s="4">
        <f>D64*Inputs!$C$4/12</f>
        <v>272.48283828123789</v>
      </c>
      <c r="F64" s="4">
        <f t="shared" ref="F64:G64" si="63">C64-E64</f>
        <v>132.86540957946664</v>
      </c>
      <c r="G64" s="4">
        <f t="shared" si="63"/>
        <v>72529.224798750642</v>
      </c>
      <c r="H64" s="2">
        <f>Inputs!$C$8*(1-Inputs!$C$12)*(1+Inputs!$C$9)^(Output!A64-1)</f>
        <v>1101.3103705849999</v>
      </c>
      <c r="I64" s="2">
        <f>Inputs!$C$10*(1-Inputs!$C$12)*(1+Inputs!$C$9)^(Output!$A64-1)</f>
        <v>0</v>
      </c>
      <c r="J64" s="2">
        <f>Inputs!$C$13*Inputs!$C$8*(1+Inputs!$C$9)^(Output!A64-1)</f>
        <v>0</v>
      </c>
      <c r="K64" s="2">
        <f>'Key Variables'!$B$3*(1+Inputs!$C$16)^(Output!A64-1)</f>
        <v>144.90925928749999</v>
      </c>
      <c r="L64" s="2">
        <f>'Key Variables'!$B$4*(1+Inputs!$C$18)^(Output!$A64-1)</f>
        <v>77.284938286666659</v>
      </c>
      <c r="M64" s="2">
        <f>'Key Variables'!$B$5*(1+Inputs!$C$20)^(Output!$A64-1)</f>
        <v>0</v>
      </c>
      <c r="N64" s="2">
        <f>'Key Variables'!$B$6*(1+Inputs!$C$22)^(Output!$A64-1)</f>
        <v>96.606172858333309</v>
      </c>
      <c r="O64" s="2">
        <f>'Key Variables'!$B$7*(1+Inputs!$C$24)^(Output!$A64-1)</f>
        <v>19.321234571666665</v>
      </c>
    </row>
    <row r="65" spans="1:15">
      <c r="A65">
        <f t="shared" si="13"/>
        <v>6</v>
      </c>
      <c r="B65" s="6">
        <f t="shared" si="0"/>
        <v>64</v>
      </c>
      <c r="C65" s="4">
        <f>IF($A65&gt;Inputs!$C$5,0,C64)</f>
        <v>405.34824786070453</v>
      </c>
      <c r="D65" s="4">
        <f t="shared" si="1"/>
        <v>72529.224798750642</v>
      </c>
      <c r="E65" s="4">
        <f>D65*Inputs!$C$4/12</f>
        <v>271.98459299531493</v>
      </c>
      <c r="F65" s="4">
        <f t="shared" ref="F65:G65" si="64">C65-E65</f>
        <v>133.36365486538961</v>
      </c>
      <c r="G65" s="4">
        <f t="shared" si="64"/>
        <v>72395.861143885253</v>
      </c>
      <c r="H65" s="2">
        <f>Inputs!$C$8*(1-Inputs!$C$12)*(1+Inputs!$C$9)^(Output!A65-1)</f>
        <v>1101.3103705849999</v>
      </c>
      <c r="I65" s="2">
        <f>Inputs!$C$10*(1-Inputs!$C$12)*(1+Inputs!$C$9)^(Output!$A65-1)</f>
        <v>0</v>
      </c>
      <c r="J65" s="2">
        <f>Inputs!$C$13*Inputs!$C$8*(1+Inputs!$C$9)^(Output!A65-1)</f>
        <v>0</v>
      </c>
      <c r="K65" s="2">
        <f>'Key Variables'!$B$3*(1+Inputs!$C$16)^(Output!A65-1)</f>
        <v>144.90925928749999</v>
      </c>
      <c r="L65" s="2">
        <f>'Key Variables'!$B$4*(1+Inputs!$C$18)^(Output!$A65-1)</f>
        <v>77.284938286666659</v>
      </c>
      <c r="M65" s="2">
        <f>'Key Variables'!$B$5*(1+Inputs!$C$20)^(Output!$A65-1)</f>
        <v>0</v>
      </c>
      <c r="N65" s="2">
        <f>'Key Variables'!$B$6*(1+Inputs!$C$22)^(Output!$A65-1)</f>
        <v>96.606172858333309</v>
      </c>
      <c r="O65" s="2">
        <f>'Key Variables'!$B$7*(1+Inputs!$C$24)^(Output!$A65-1)</f>
        <v>19.321234571666665</v>
      </c>
    </row>
    <row r="66" spans="1:15">
      <c r="A66">
        <f t="shared" si="13"/>
        <v>6</v>
      </c>
      <c r="B66" s="6">
        <f t="shared" si="0"/>
        <v>65</v>
      </c>
      <c r="C66" s="4">
        <f>IF($A66&gt;Inputs!$C$5,0,C65)</f>
        <v>405.34824786070453</v>
      </c>
      <c r="D66" s="4">
        <f t="shared" si="1"/>
        <v>72395.861143885253</v>
      </c>
      <c r="E66" s="4">
        <f>D66*Inputs!$C$4/12</f>
        <v>271.48447928956972</v>
      </c>
      <c r="F66" s="4">
        <f t="shared" ref="F66:G66" si="65">C66-E66</f>
        <v>133.86376857113481</v>
      </c>
      <c r="G66" s="4">
        <f t="shared" si="65"/>
        <v>72261.997375314124</v>
      </c>
      <c r="H66" s="2">
        <f>Inputs!$C$8*(1-Inputs!$C$12)*(1+Inputs!$C$9)^(Output!A66-1)</f>
        <v>1101.3103705849999</v>
      </c>
      <c r="I66" s="2">
        <f>Inputs!$C$10*(1-Inputs!$C$12)*(1+Inputs!$C$9)^(Output!$A66-1)</f>
        <v>0</v>
      </c>
      <c r="J66" s="2">
        <f>Inputs!$C$13*Inputs!$C$8*(1+Inputs!$C$9)^(Output!A66-1)</f>
        <v>0</v>
      </c>
      <c r="K66" s="2">
        <f>'Key Variables'!$B$3*(1+Inputs!$C$16)^(Output!A66-1)</f>
        <v>144.90925928749999</v>
      </c>
      <c r="L66" s="2">
        <f>'Key Variables'!$B$4*(1+Inputs!$C$18)^(Output!$A66-1)</f>
        <v>77.284938286666659</v>
      </c>
      <c r="M66" s="2">
        <f>'Key Variables'!$B$5*(1+Inputs!$C$20)^(Output!$A66-1)</f>
        <v>0</v>
      </c>
      <c r="N66" s="2">
        <f>'Key Variables'!$B$6*(1+Inputs!$C$22)^(Output!$A66-1)</f>
        <v>96.606172858333309</v>
      </c>
      <c r="O66" s="2">
        <f>'Key Variables'!$B$7*(1+Inputs!$C$24)^(Output!$A66-1)</f>
        <v>19.321234571666665</v>
      </c>
    </row>
    <row r="67" spans="1:15">
      <c r="A67">
        <f t="shared" si="13"/>
        <v>6</v>
      </c>
      <c r="B67" s="6">
        <f t="shared" si="0"/>
        <v>66</v>
      </c>
      <c r="C67" s="4">
        <f>IF($A67&gt;Inputs!$C$5,0,C66)</f>
        <v>405.34824786070453</v>
      </c>
      <c r="D67" s="4">
        <f t="shared" si="1"/>
        <v>72261.997375314124</v>
      </c>
      <c r="E67" s="4">
        <f>D67*Inputs!$C$4/12</f>
        <v>270.98249015742795</v>
      </c>
      <c r="F67" s="4">
        <f t="shared" ref="F67:G67" si="66">C67-E67</f>
        <v>134.36575770327659</v>
      </c>
      <c r="G67" s="4">
        <f t="shared" si="66"/>
        <v>72127.631617610852</v>
      </c>
      <c r="H67" s="2">
        <f>Inputs!$C$8*(1-Inputs!$C$12)*(1+Inputs!$C$9)^(Output!A67-1)</f>
        <v>1101.3103705849999</v>
      </c>
      <c r="I67" s="2">
        <f>Inputs!$C$10*(1-Inputs!$C$12)*(1+Inputs!$C$9)^(Output!$A67-1)</f>
        <v>0</v>
      </c>
      <c r="J67" s="2">
        <f>Inputs!$C$13*Inputs!$C$8*(1+Inputs!$C$9)^(Output!A67-1)</f>
        <v>0</v>
      </c>
      <c r="K67" s="2">
        <f>'Key Variables'!$B$3*(1+Inputs!$C$16)^(Output!A67-1)</f>
        <v>144.90925928749999</v>
      </c>
      <c r="L67" s="2">
        <f>'Key Variables'!$B$4*(1+Inputs!$C$18)^(Output!$A67-1)</f>
        <v>77.284938286666659</v>
      </c>
      <c r="M67" s="2">
        <f>'Key Variables'!$B$5*(1+Inputs!$C$20)^(Output!$A67-1)</f>
        <v>0</v>
      </c>
      <c r="N67" s="2">
        <f>'Key Variables'!$B$6*(1+Inputs!$C$22)^(Output!$A67-1)</f>
        <v>96.606172858333309</v>
      </c>
      <c r="O67" s="2">
        <f>'Key Variables'!$B$7*(1+Inputs!$C$24)^(Output!$A67-1)</f>
        <v>19.321234571666665</v>
      </c>
    </row>
    <row r="68" spans="1:15">
      <c r="A68">
        <f t="shared" si="13"/>
        <v>6</v>
      </c>
      <c r="B68" s="6">
        <f t="shared" ref="B68:B131" si="67">B67+1</f>
        <v>67</v>
      </c>
      <c r="C68" s="4">
        <f>IF($A68&gt;Inputs!$C$5,0,C67)</f>
        <v>405.34824786070453</v>
      </c>
      <c r="D68" s="4">
        <f t="shared" ref="D68:D131" si="68">G67</f>
        <v>72127.631617610852</v>
      </c>
      <c r="E68" s="4">
        <f>D68*Inputs!$C$4/12</f>
        <v>270.47861856604067</v>
      </c>
      <c r="F68" s="4">
        <f t="shared" ref="F68:G68" si="69">C68-E68</f>
        <v>134.86962929466387</v>
      </c>
      <c r="G68" s="4">
        <f t="shared" si="69"/>
        <v>71992.761988316182</v>
      </c>
      <c r="H68" s="2">
        <f>Inputs!$C$8*(1-Inputs!$C$12)*(1+Inputs!$C$9)^(Output!A68-1)</f>
        <v>1101.3103705849999</v>
      </c>
      <c r="I68" s="2">
        <f>Inputs!$C$10*(1-Inputs!$C$12)*(1+Inputs!$C$9)^(Output!$A68-1)</f>
        <v>0</v>
      </c>
      <c r="J68" s="2">
        <f>Inputs!$C$13*Inputs!$C$8*(1+Inputs!$C$9)^(Output!A68-1)</f>
        <v>0</v>
      </c>
      <c r="K68" s="2">
        <f>'Key Variables'!$B$3*(1+Inputs!$C$16)^(Output!A68-1)</f>
        <v>144.90925928749999</v>
      </c>
      <c r="L68" s="2">
        <f>'Key Variables'!$B$4*(1+Inputs!$C$18)^(Output!$A68-1)</f>
        <v>77.284938286666659</v>
      </c>
      <c r="M68" s="2">
        <f>'Key Variables'!$B$5*(1+Inputs!$C$20)^(Output!$A68-1)</f>
        <v>0</v>
      </c>
      <c r="N68" s="2">
        <f>'Key Variables'!$B$6*(1+Inputs!$C$22)^(Output!$A68-1)</f>
        <v>96.606172858333309</v>
      </c>
      <c r="O68" s="2">
        <f>'Key Variables'!$B$7*(1+Inputs!$C$24)^(Output!$A68-1)</f>
        <v>19.321234571666665</v>
      </c>
    </row>
    <row r="69" spans="1:15">
      <c r="A69">
        <f t="shared" si="13"/>
        <v>6</v>
      </c>
      <c r="B69" s="6">
        <f t="shared" si="67"/>
        <v>68</v>
      </c>
      <c r="C69" s="4">
        <f>IF($A69&gt;Inputs!$C$5,0,C68)</f>
        <v>405.34824786070453</v>
      </c>
      <c r="D69" s="4">
        <f t="shared" si="68"/>
        <v>71992.761988316182</v>
      </c>
      <c r="E69" s="4">
        <f>D69*Inputs!$C$4/12</f>
        <v>269.97285745618564</v>
      </c>
      <c r="F69" s="4">
        <f t="shared" ref="F69:G69" si="70">C69-E69</f>
        <v>135.3753904045189</v>
      </c>
      <c r="G69" s="4">
        <f t="shared" si="70"/>
        <v>71857.386597911667</v>
      </c>
      <c r="H69" s="2">
        <f>Inputs!$C$8*(1-Inputs!$C$12)*(1+Inputs!$C$9)^(Output!A69-1)</f>
        <v>1101.3103705849999</v>
      </c>
      <c r="I69" s="2">
        <f>Inputs!$C$10*(1-Inputs!$C$12)*(1+Inputs!$C$9)^(Output!$A69-1)</f>
        <v>0</v>
      </c>
      <c r="J69" s="2">
        <f>Inputs!$C$13*Inputs!$C$8*(1+Inputs!$C$9)^(Output!A69-1)</f>
        <v>0</v>
      </c>
      <c r="K69" s="2">
        <f>'Key Variables'!$B$3*(1+Inputs!$C$16)^(Output!A69-1)</f>
        <v>144.90925928749999</v>
      </c>
      <c r="L69" s="2">
        <f>'Key Variables'!$B$4*(1+Inputs!$C$18)^(Output!$A69-1)</f>
        <v>77.284938286666659</v>
      </c>
      <c r="M69" s="2">
        <f>'Key Variables'!$B$5*(1+Inputs!$C$20)^(Output!$A69-1)</f>
        <v>0</v>
      </c>
      <c r="N69" s="2">
        <f>'Key Variables'!$B$6*(1+Inputs!$C$22)^(Output!$A69-1)</f>
        <v>96.606172858333309</v>
      </c>
      <c r="O69" s="2">
        <f>'Key Variables'!$B$7*(1+Inputs!$C$24)^(Output!$A69-1)</f>
        <v>19.321234571666665</v>
      </c>
    </row>
    <row r="70" spans="1:15">
      <c r="A70">
        <f t="shared" si="13"/>
        <v>6</v>
      </c>
      <c r="B70" s="6">
        <f t="shared" si="67"/>
        <v>69</v>
      </c>
      <c r="C70" s="4">
        <f>IF($A70&gt;Inputs!$C$5,0,C69)</f>
        <v>405.34824786070453</v>
      </c>
      <c r="D70" s="4">
        <f t="shared" si="68"/>
        <v>71857.386597911667</v>
      </c>
      <c r="E70" s="4">
        <f>D70*Inputs!$C$4/12</f>
        <v>269.46519974216875</v>
      </c>
      <c r="F70" s="4">
        <f t="shared" ref="F70:G70" si="71">C70-E70</f>
        <v>135.88304811853578</v>
      </c>
      <c r="G70" s="4">
        <f t="shared" si="71"/>
        <v>71721.503549793139</v>
      </c>
      <c r="H70" s="2">
        <f>Inputs!$C$8*(1-Inputs!$C$12)*(1+Inputs!$C$9)^(Output!A70-1)</f>
        <v>1101.3103705849999</v>
      </c>
      <c r="I70" s="2">
        <f>Inputs!$C$10*(1-Inputs!$C$12)*(1+Inputs!$C$9)^(Output!$A70-1)</f>
        <v>0</v>
      </c>
      <c r="J70" s="2">
        <f>Inputs!$C$13*Inputs!$C$8*(1+Inputs!$C$9)^(Output!A70-1)</f>
        <v>0</v>
      </c>
      <c r="K70" s="2">
        <f>'Key Variables'!$B$3*(1+Inputs!$C$16)^(Output!A70-1)</f>
        <v>144.90925928749999</v>
      </c>
      <c r="L70" s="2">
        <f>'Key Variables'!$B$4*(1+Inputs!$C$18)^(Output!$A70-1)</f>
        <v>77.284938286666659</v>
      </c>
      <c r="M70" s="2">
        <f>'Key Variables'!$B$5*(1+Inputs!$C$20)^(Output!$A70-1)</f>
        <v>0</v>
      </c>
      <c r="N70" s="2">
        <f>'Key Variables'!$B$6*(1+Inputs!$C$22)^(Output!$A70-1)</f>
        <v>96.606172858333309</v>
      </c>
      <c r="O70" s="2">
        <f>'Key Variables'!$B$7*(1+Inputs!$C$24)^(Output!$A70-1)</f>
        <v>19.321234571666665</v>
      </c>
    </row>
    <row r="71" spans="1:15">
      <c r="A71">
        <f t="shared" si="13"/>
        <v>6</v>
      </c>
      <c r="B71" s="6">
        <f t="shared" si="67"/>
        <v>70</v>
      </c>
      <c r="C71" s="4">
        <f>IF($A71&gt;Inputs!$C$5,0,C70)</f>
        <v>405.34824786070453</v>
      </c>
      <c r="D71" s="4">
        <f t="shared" si="68"/>
        <v>71721.503549793139</v>
      </c>
      <c r="E71" s="4">
        <f>D71*Inputs!$C$4/12</f>
        <v>268.95563831172427</v>
      </c>
      <c r="F71" s="4">
        <f t="shared" ref="F71:G71" si="72">C71-E71</f>
        <v>136.39260954898026</v>
      </c>
      <c r="G71" s="4">
        <f t="shared" si="72"/>
        <v>71585.110940244165</v>
      </c>
      <c r="H71" s="2">
        <f>Inputs!$C$8*(1-Inputs!$C$12)*(1+Inputs!$C$9)^(Output!A71-1)</f>
        <v>1101.3103705849999</v>
      </c>
      <c r="I71" s="2">
        <f>Inputs!$C$10*(1-Inputs!$C$12)*(1+Inputs!$C$9)^(Output!$A71-1)</f>
        <v>0</v>
      </c>
      <c r="J71" s="2">
        <f>Inputs!$C$13*Inputs!$C$8*(1+Inputs!$C$9)^(Output!A71-1)</f>
        <v>0</v>
      </c>
      <c r="K71" s="2">
        <f>'Key Variables'!$B$3*(1+Inputs!$C$16)^(Output!A71-1)</f>
        <v>144.90925928749999</v>
      </c>
      <c r="L71" s="2">
        <f>'Key Variables'!$B$4*(1+Inputs!$C$18)^(Output!$A71-1)</f>
        <v>77.284938286666659</v>
      </c>
      <c r="M71" s="2">
        <f>'Key Variables'!$B$5*(1+Inputs!$C$20)^(Output!$A71-1)</f>
        <v>0</v>
      </c>
      <c r="N71" s="2">
        <f>'Key Variables'!$B$6*(1+Inputs!$C$22)^(Output!$A71-1)</f>
        <v>96.606172858333309</v>
      </c>
      <c r="O71" s="2">
        <f>'Key Variables'!$B$7*(1+Inputs!$C$24)^(Output!$A71-1)</f>
        <v>19.321234571666665</v>
      </c>
    </row>
    <row r="72" spans="1:15">
      <c r="A72">
        <f t="shared" si="13"/>
        <v>6</v>
      </c>
      <c r="B72" s="6">
        <f t="shared" si="67"/>
        <v>71</v>
      </c>
      <c r="C72" s="4">
        <f>IF($A72&gt;Inputs!$C$5,0,C71)</f>
        <v>405.34824786070453</v>
      </c>
      <c r="D72" s="4">
        <f t="shared" si="68"/>
        <v>71585.110940244165</v>
      </c>
      <c r="E72" s="4">
        <f>D72*Inputs!$C$4/12</f>
        <v>268.44416602591559</v>
      </c>
      <c r="F72" s="4">
        <f t="shared" ref="F72:G72" si="73">C72-E72</f>
        <v>136.90408183478894</v>
      </c>
      <c r="G72" s="4">
        <f t="shared" si="73"/>
        <v>71448.206858409379</v>
      </c>
      <c r="H72" s="2">
        <f>Inputs!$C$8*(1-Inputs!$C$12)*(1+Inputs!$C$9)^(Output!A72-1)</f>
        <v>1101.3103705849999</v>
      </c>
      <c r="I72" s="2">
        <f>Inputs!$C$10*(1-Inputs!$C$12)*(1+Inputs!$C$9)^(Output!$A72-1)</f>
        <v>0</v>
      </c>
      <c r="J72" s="2">
        <f>Inputs!$C$13*Inputs!$C$8*(1+Inputs!$C$9)^(Output!A72-1)</f>
        <v>0</v>
      </c>
      <c r="K72" s="2">
        <f>'Key Variables'!$B$3*(1+Inputs!$C$16)^(Output!A72-1)</f>
        <v>144.90925928749999</v>
      </c>
      <c r="L72" s="2">
        <f>'Key Variables'!$B$4*(1+Inputs!$C$18)^(Output!$A72-1)</f>
        <v>77.284938286666659</v>
      </c>
      <c r="M72" s="2">
        <f>'Key Variables'!$B$5*(1+Inputs!$C$20)^(Output!$A72-1)</f>
        <v>0</v>
      </c>
      <c r="N72" s="2">
        <f>'Key Variables'!$B$6*(1+Inputs!$C$22)^(Output!$A72-1)</f>
        <v>96.606172858333309</v>
      </c>
      <c r="O72" s="2">
        <f>'Key Variables'!$B$7*(1+Inputs!$C$24)^(Output!$A72-1)</f>
        <v>19.321234571666665</v>
      </c>
    </row>
    <row r="73" spans="1:15">
      <c r="A73">
        <f t="shared" si="13"/>
        <v>6</v>
      </c>
      <c r="B73" s="6">
        <f t="shared" si="67"/>
        <v>72</v>
      </c>
      <c r="C73" s="4">
        <f>IF($A73&gt;Inputs!$C$5,0,C72)</f>
        <v>405.34824786070453</v>
      </c>
      <c r="D73" s="4">
        <f t="shared" si="68"/>
        <v>71448.206858409379</v>
      </c>
      <c r="E73" s="4">
        <f>D73*Inputs!$C$4/12</f>
        <v>267.93077571903513</v>
      </c>
      <c r="F73" s="4">
        <f t="shared" ref="F73:G73" si="74">C73-E73</f>
        <v>137.41747214166941</v>
      </c>
      <c r="G73" s="4">
        <f t="shared" si="74"/>
        <v>71310.789386267716</v>
      </c>
      <c r="H73" s="2">
        <f>Inputs!$C$8*(1-Inputs!$C$12)*(1+Inputs!$C$9)^(Output!A73-1)</f>
        <v>1101.3103705849999</v>
      </c>
      <c r="I73" s="2">
        <f>Inputs!$C$10*(1-Inputs!$C$12)*(1+Inputs!$C$9)^(Output!$A73-1)</f>
        <v>0</v>
      </c>
      <c r="J73" s="2">
        <f>Inputs!$C$13*Inputs!$C$8*(1+Inputs!$C$9)^(Output!A73-1)</f>
        <v>0</v>
      </c>
      <c r="K73" s="2">
        <f>'Key Variables'!$B$3*(1+Inputs!$C$16)^(Output!A73-1)</f>
        <v>144.90925928749999</v>
      </c>
      <c r="L73" s="2">
        <f>'Key Variables'!$B$4*(1+Inputs!$C$18)^(Output!$A73-1)</f>
        <v>77.284938286666659</v>
      </c>
      <c r="M73" s="2">
        <f>'Key Variables'!$B$5*(1+Inputs!$C$20)^(Output!$A73-1)</f>
        <v>0</v>
      </c>
      <c r="N73" s="2">
        <f>'Key Variables'!$B$6*(1+Inputs!$C$22)^(Output!$A73-1)</f>
        <v>96.606172858333309</v>
      </c>
      <c r="O73" s="2">
        <f>'Key Variables'!$B$7*(1+Inputs!$C$24)^(Output!$A73-1)</f>
        <v>19.321234571666665</v>
      </c>
    </row>
    <row r="74" spans="1:15">
      <c r="A74">
        <f t="shared" si="13"/>
        <v>7</v>
      </c>
      <c r="B74" s="6">
        <f t="shared" si="67"/>
        <v>73</v>
      </c>
      <c r="C74" s="4">
        <f>IF($A74&gt;Inputs!$C$5,0,C73)</f>
        <v>405.34824786070453</v>
      </c>
      <c r="D74" s="4">
        <f t="shared" si="68"/>
        <v>71310.789386267716</v>
      </c>
      <c r="E74" s="4">
        <f>D74*Inputs!$C$4/12</f>
        <v>267.41546019850392</v>
      </c>
      <c r="F74" s="4">
        <f t="shared" ref="F74:G74" si="75">C74-E74</f>
        <v>137.93278766220061</v>
      </c>
      <c r="G74" s="4">
        <f t="shared" si="75"/>
        <v>71172.856598605518</v>
      </c>
      <c r="H74" s="2">
        <f>Inputs!$C$8*(1-Inputs!$C$12)*(1+Inputs!$C$9)^(Output!A74-1)</f>
        <v>1134.34968170255</v>
      </c>
      <c r="I74" s="2">
        <f>Inputs!$C$10*(1-Inputs!$C$12)*(1+Inputs!$C$9)^(Output!$A74-1)</f>
        <v>0</v>
      </c>
      <c r="J74" s="2">
        <f>Inputs!$C$13*Inputs!$C$8*(1+Inputs!$C$9)^(Output!A74-1)</f>
        <v>0</v>
      </c>
      <c r="K74" s="2">
        <f>'Key Variables'!$B$3*(1+Inputs!$C$16)^(Output!A74-1)</f>
        <v>149.25653706612499</v>
      </c>
      <c r="L74" s="2">
        <f>'Key Variables'!$B$4*(1+Inputs!$C$18)^(Output!$A74-1)</f>
        <v>79.60348643526666</v>
      </c>
      <c r="M74" s="2">
        <f>'Key Variables'!$B$5*(1+Inputs!$C$20)^(Output!$A74-1)</f>
        <v>0</v>
      </c>
      <c r="N74" s="2">
        <f>'Key Variables'!$B$6*(1+Inputs!$C$22)^(Output!$A74-1)</f>
        <v>99.504358044083318</v>
      </c>
      <c r="O74" s="2">
        <f>'Key Variables'!$B$7*(1+Inputs!$C$24)^(Output!$A74-1)</f>
        <v>19.900871608816665</v>
      </c>
    </row>
    <row r="75" spans="1:15">
      <c r="A75">
        <f t="shared" si="13"/>
        <v>7</v>
      </c>
      <c r="B75" s="6">
        <f t="shared" si="67"/>
        <v>74</v>
      </c>
      <c r="C75" s="4">
        <f>IF($A75&gt;Inputs!$C$5,0,C74)</f>
        <v>405.34824786070453</v>
      </c>
      <c r="D75" s="4">
        <f t="shared" si="68"/>
        <v>71172.856598605518</v>
      </c>
      <c r="E75" s="4">
        <f>D75*Inputs!$C$4/12</f>
        <v>266.89821224477072</v>
      </c>
      <c r="F75" s="4">
        <f t="shared" ref="F75:G75" si="76">C75-E75</f>
        <v>138.45003561593381</v>
      </c>
      <c r="G75" s="4">
        <f t="shared" si="76"/>
        <v>71034.406562989578</v>
      </c>
      <c r="H75" s="2">
        <f>Inputs!$C$8*(1-Inputs!$C$12)*(1+Inputs!$C$9)^(Output!A75-1)</f>
        <v>1134.34968170255</v>
      </c>
      <c r="I75" s="2">
        <f>Inputs!$C$10*(1-Inputs!$C$12)*(1+Inputs!$C$9)^(Output!$A75-1)</f>
        <v>0</v>
      </c>
      <c r="J75" s="2">
        <f>Inputs!$C$13*Inputs!$C$8*(1+Inputs!$C$9)^(Output!A75-1)</f>
        <v>0</v>
      </c>
      <c r="K75" s="2">
        <f>'Key Variables'!$B$3*(1+Inputs!$C$16)^(Output!A75-1)</f>
        <v>149.25653706612499</v>
      </c>
      <c r="L75" s="2">
        <f>'Key Variables'!$B$4*(1+Inputs!$C$18)^(Output!$A75-1)</f>
        <v>79.60348643526666</v>
      </c>
      <c r="M75" s="2">
        <f>'Key Variables'!$B$5*(1+Inputs!$C$20)^(Output!$A75-1)</f>
        <v>0</v>
      </c>
      <c r="N75" s="2">
        <f>'Key Variables'!$B$6*(1+Inputs!$C$22)^(Output!$A75-1)</f>
        <v>99.504358044083318</v>
      </c>
      <c r="O75" s="2">
        <f>'Key Variables'!$B$7*(1+Inputs!$C$24)^(Output!$A75-1)</f>
        <v>19.900871608816665</v>
      </c>
    </row>
    <row r="76" spans="1:15">
      <c r="A76">
        <f t="shared" si="13"/>
        <v>7</v>
      </c>
      <c r="B76" s="6">
        <f t="shared" si="67"/>
        <v>75</v>
      </c>
      <c r="C76" s="4">
        <f>IF($A76&gt;Inputs!$C$5,0,C75)</f>
        <v>405.34824786070453</v>
      </c>
      <c r="D76" s="4">
        <f t="shared" si="68"/>
        <v>71034.406562989578</v>
      </c>
      <c r="E76" s="4">
        <f>D76*Inputs!$C$4/12</f>
        <v>266.37902461121092</v>
      </c>
      <c r="F76" s="4">
        <f t="shared" ref="F76:G76" si="77">C76-E76</f>
        <v>138.96922324949361</v>
      </c>
      <c r="G76" s="4">
        <f t="shared" si="77"/>
        <v>70895.437339740078</v>
      </c>
      <c r="H76" s="2">
        <f>Inputs!$C$8*(1-Inputs!$C$12)*(1+Inputs!$C$9)^(Output!A76-1)</f>
        <v>1134.34968170255</v>
      </c>
      <c r="I76" s="2">
        <f>Inputs!$C$10*(1-Inputs!$C$12)*(1+Inputs!$C$9)^(Output!$A76-1)</f>
        <v>0</v>
      </c>
      <c r="J76" s="2">
        <f>Inputs!$C$13*Inputs!$C$8*(1+Inputs!$C$9)^(Output!A76-1)</f>
        <v>0</v>
      </c>
      <c r="K76" s="2">
        <f>'Key Variables'!$B$3*(1+Inputs!$C$16)^(Output!A76-1)</f>
        <v>149.25653706612499</v>
      </c>
      <c r="L76" s="2">
        <f>'Key Variables'!$B$4*(1+Inputs!$C$18)^(Output!$A76-1)</f>
        <v>79.60348643526666</v>
      </c>
      <c r="M76" s="2">
        <f>'Key Variables'!$B$5*(1+Inputs!$C$20)^(Output!$A76-1)</f>
        <v>0</v>
      </c>
      <c r="N76" s="2">
        <f>'Key Variables'!$B$6*(1+Inputs!$C$22)^(Output!$A76-1)</f>
        <v>99.504358044083318</v>
      </c>
      <c r="O76" s="2">
        <f>'Key Variables'!$B$7*(1+Inputs!$C$24)^(Output!$A76-1)</f>
        <v>19.900871608816665</v>
      </c>
    </row>
    <row r="77" spans="1:15">
      <c r="A77">
        <f t="shared" si="13"/>
        <v>7</v>
      </c>
      <c r="B77" s="6">
        <f t="shared" si="67"/>
        <v>76</v>
      </c>
      <c r="C77" s="4">
        <f>IF($A77&gt;Inputs!$C$5,0,C76)</f>
        <v>405.34824786070453</v>
      </c>
      <c r="D77" s="4">
        <f t="shared" si="68"/>
        <v>70895.437339740078</v>
      </c>
      <c r="E77" s="4">
        <f>D77*Inputs!$C$4/12</f>
        <v>265.85789002402527</v>
      </c>
      <c r="F77" s="4">
        <f t="shared" ref="F77:G77" si="78">C77-E77</f>
        <v>139.49035783667927</v>
      </c>
      <c r="G77" s="4">
        <f t="shared" si="78"/>
        <v>70755.946981903398</v>
      </c>
      <c r="H77" s="2">
        <f>Inputs!$C$8*(1-Inputs!$C$12)*(1+Inputs!$C$9)^(Output!A77-1)</f>
        <v>1134.34968170255</v>
      </c>
      <c r="I77" s="2">
        <f>Inputs!$C$10*(1-Inputs!$C$12)*(1+Inputs!$C$9)^(Output!$A77-1)</f>
        <v>0</v>
      </c>
      <c r="J77" s="2">
        <f>Inputs!$C$13*Inputs!$C$8*(1+Inputs!$C$9)^(Output!A77-1)</f>
        <v>0</v>
      </c>
      <c r="K77" s="2">
        <f>'Key Variables'!$B$3*(1+Inputs!$C$16)^(Output!A77-1)</f>
        <v>149.25653706612499</v>
      </c>
      <c r="L77" s="2">
        <f>'Key Variables'!$B$4*(1+Inputs!$C$18)^(Output!$A77-1)</f>
        <v>79.60348643526666</v>
      </c>
      <c r="M77" s="2">
        <f>'Key Variables'!$B$5*(1+Inputs!$C$20)^(Output!$A77-1)</f>
        <v>0</v>
      </c>
      <c r="N77" s="2">
        <f>'Key Variables'!$B$6*(1+Inputs!$C$22)^(Output!$A77-1)</f>
        <v>99.504358044083318</v>
      </c>
      <c r="O77" s="2">
        <f>'Key Variables'!$B$7*(1+Inputs!$C$24)^(Output!$A77-1)</f>
        <v>19.900871608816665</v>
      </c>
    </row>
    <row r="78" spans="1:15">
      <c r="A78">
        <f t="shared" si="13"/>
        <v>7</v>
      </c>
      <c r="B78" s="6">
        <f t="shared" si="67"/>
        <v>77</v>
      </c>
      <c r="C78" s="4">
        <f>IF($A78&gt;Inputs!$C$5,0,C77)</f>
        <v>405.34824786070453</v>
      </c>
      <c r="D78" s="4">
        <f t="shared" si="68"/>
        <v>70755.946981903398</v>
      </c>
      <c r="E78" s="4">
        <f>D78*Inputs!$C$4/12</f>
        <v>265.33480118213771</v>
      </c>
      <c r="F78" s="4">
        <f t="shared" ref="F78:G78" si="79">C78-E78</f>
        <v>140.01344667856682</v>
      </c>
      <c r="G78" s="4">
        <f t="shared" si="79"/>
        <v>70615.933535224831</v>
      </c>
      <c r="H78" s="2">
        <f>Inputs!$C$8*(1-Inputs!$C$12)*(1+Inputs!$C$9)^(Output!A78-1)</f>
        <v>1134.34968170255</v>
      </c>
      <c r="I78" s="2">
        <f>Inputs!$C$10*(1-Inputs!$C$12)*(1+Inputs!$C$9)^(Output!$A78-1)</f>
        <v>0</v>
      </c>
      <c r="J78" s="2">
        <f>Inputs!$C$13*Inputs!$C$8*(1+Inputs!$C$9)^(Output!A78-1)</f>
        <v>0</v>
      </c>
      <c r="K78" s="2">
        <f>'Key Variables'!$B$3*(1+Inputs!$C$16)^(Output!A78-1)</f>
        <v>149.25653706612499</v>
      </c>
      <c r="L78" s="2">
        <f>'Key Variables'!$B$4*(1+Inputs!$C$18)^(Output!$A78-1)</f>
        <v>79.60348643526666</v>
      </c>
      <c r="M78" s="2">
        <f>'Key Variables'!$B$5*(1+Inputs!$C$20)^(Output!$A78-1)</f>
        <v>0</v>
      </c>
      <c r="N78" s="2">
        <f>'Key Variables'!$B$6*(1+Inputs!$C$22)^(Output!$A78-1)</f>
        <v>99.504358044083318</v>
      </c>
      <c r="O78" s="2">
        <f>'Key Variables'!$B$7*(1+Inputs!$C$24)^(Output!$A78-1)</f>
        <v>19.900871608816665</v>
      </c>
    </row>
    <row r="79" spans="1:15">
      <c r="A79">
        <f t="shared" ref="A79:A142" si="80">A67+1</f>
        <v>7</v>
      </c>
      <c r="B79" s="6">
        <f t="shared" si="67"/>
        <v>78</v>
      </c>
      <c r="C79" s="4">
        <f>IF($A79&gt;Inputs!$C$5,0,C78)</f>
        <v>405.34824786070453</v>
      </c>
      <c r="D79" s="4">
        <f t="shared" si="68"/>
        <v>70615.933535224831</v>
      </c>
      <c r="E79" s="4">
        <f>D79*Inputs!$C$4/12</f>
        <v>264.80975075709313</v>
      </c>
      <c r="F79" s="4">
        <f t="shared" ref="F79:G79" si="81">C79-E79</f>
        <v>140.53849710361141</v>
      </c>
      <c r="G79" s="4">
        <f t="shared" si="81"/>
        <v>70475.39503812122</v>
      </c>
      <c r="H79" s="2">
        <f>Inputs!$C$8*(1-Inputs!$C$12)*(1+Inputs!$C$9)^(Output!A79-1)</f>
        <v>1134.34968170255</v>
      </c>
      <c r="I79" s="2">
        <f>Inputs!$C$10*(1-Inputs!$C$12)*(1+Inputs!$C$9)^(Output!$A79-1)</f>
        <v>0</v>
      </c>
      <c r="J79" s="2">
        <f>Inputs!$C$13*Inputs!$C$8*(1+Inputs!$C$9)^(Output!A79-1)</f>
        <v>0</v>
      </c>
      <c r="K79" s="2">
        <f>'Key Variables'!$B$3*(1+Inputs!$C$16)^(Output!A79-1)</f>
        <v>149.25653706612499</v>
      </c>
      <c r="L79" s="2">
        <f>'Key Variables'!$B$4*(1+Inputs!$C$18)^(Output!$A79-1)</f>
        <v>79.60348643526666</v>
      </c>
      <c r="M79" s="2">
        <f>'Key Variables'!$B$5*(1+Inputs!$C$20)^(Output!$A79-1)</f>
        <v>0</v>
      </c>
      <c r="N79" s="2">
        <f>'Key Variables'!$B$6*(1+Inputs!$C$22)^(Output!$A79-1)</f>
        <v>99.504358044083318</v>
      </c>
      <c r="O79" s="2">
        <f>'Key Variables'!$B$7*(1+Inputs!$C$24)^(Output!$A79-1)</f>
        <v>19.900871608816665</v>
      </c>
    </row>
    <row r="80" spans="1:15">
      <c r="A80">
        <f t="shared" si="80"/>
        <v>7</v>
      </c>
      <c r="B80" s="6">
        <f t="shared" si="67"/>
        <v>79</v>
      </c>
      <c r="C80" s="4">
        <f>IF($A80&gt;Inputs!$C$5,0,C79)</f>
        <v>405.34824786070453</v>
      </c>
      <c r="D80" s="4">
        <f t="shared" si="68"/>
        <v>70475.39503812122</v>
      </c>
      <c r="E80" s="4">
        <f>D80*Inputs!$C$4/12</f>
        <v>264.28273139295453</v>
      </c>
      <c r="F80" s="4">
        <f t="shared" ref="F80:G80" si="82">C80-E80</f>
        <v>141.06551646775</v>
      </c>
      <c r="G80" s="4">
        <f t="shared" si="82"/>
        <v>70334.329521653475</v>
      </c>
      <c r="H80" s="2">
        <f>Inputs!$C$8*(1-Inputs!$C$12)*(1+Inputs!$C$9)^(Output!A80-1)</f>
        <v>1134.34968170255</v>
      </c>
      <c r="I80" s="2">
        <f>Inputs!$C$10*(1-Inputs!$C$12)*(1+Inputs!$C$9)^(Output!$A80-1)</f>
        <v>0</v>
      </c>
      <c r="J80" s="2">
        <f>Inputs!$C$13*Inputs!$C$8*(1+Inputs!$C$9)^(Output!A80-1)</f>
        <v>0</v>
      </c>
      <c r="K80" s="2">
        <f>'Key Variables'!$B$3*(1+Inputs!$C$16)^(Output!A80-1)</f>
        <v>149.25653706612499</v>
      </c>
      <c r="L80" s="2">
        <f>'Key Variables'!$B$4*(1+Inputs!$C$18)^(Output!$A80-1)</f>
        <v>79.60348643526666</v>
      </c>
      <c r="M80" s="2">
        <f>'Key Variables'!$B$5*(1+Inputs!$C$20)^(Output!$A80-1)</f>
        <v>0</v>
      </c>
      <c r="N80" s="2">
        <f>'Key Variables'!$B$6*(1+Inputs!$C$22)^(Output!$A80-1)</f>
        <v>99.504358044083318</v>
      </c>
      <c r="O80" s="2">
        <f>'Key Variables'!$B$7*(1+Inputs!$C$24)^(Output!$A80-1)</f>
        <v>19.900871608816665</v>
      </c>
    </row>
    <row r="81" spans="1:15">
      <c r="A81">
        <f t="shared" si="80"/>
        <v>7</v>
      </c>
      <c r="B81" s="6">
        <f t="shared" si="67"/>
        <v>80</v>
      </c>
      <c r="C81" s="4">
        <f>IF($A81&gt;Inputs!$C$5,0,C80)</f>
        <v>405.34824786070453</v>
      </c>
      <c r="D81" s="4">
        <f t="shared" si="68"/>
        <v>70334.329521653475</v>
      </c>
      <c r="E81" s="4">
        <f>D81*Inputs!$C$4/12</f>
        <v>263.75373570620053</v>
      </c>
      <c r="F81" s="4">
        <f t="shared" ref="F81:G81" si="83">C81-E81</f>
        <v>141.594512154504</v>
      </c>
      <c r="G81" s="4">
        <f t="shared" si="83"/>
        <v>70192.735009498967</v>
      </c>
      <c r="H81" s="2">
        <f>Inputs!$C$8*(1-Inputs!$C$12)*(1+Inputs!$C$9)^(Output!A81-1)</f>
        <v>1134.34968170255</v>
      </c>
      <c r="I81" s="2">
        <f>Inputs!$C$10*(1-Inputs!$C$12)*(1+Inputs!$C$9)^(Output!$A81-1)</f>
        <v>0</v>
      </c>
      <c r="J81" s="2">
        <f>Inputs!$C$13*Inputs!$C$8*(1+Inputs!$C$9)^(Output!A81-1)</f>
        <v>0</v>
      </c>
      <c r="K81" s="2">
        <f>'Key Variables'!$B$3*(1+Inputs!$C$16)^(Output!A81-1)</f>
        <v>149.25653706612499</v>
      </c>
      <c r="L81" s="2">
        <f>'Key Variables'!$B$4*(1+Inputs!$C$18)^(Output!$A81-1)</f>
        <v>79.60348643526666</v>
      </c>
      <c r="M81" s="2">
        <f>'Key Variables'!$B$5*(1+Inputs!$C$20)^(Output!$A81-1)</f>
        <v>0</v>
      </c>
      <c r="N81" s="2">
        <f>'Key Variables'!$B$6*(1+Inputs!$C$22)^(Output!$A81-1)</f>
        <v>99.504358044083318</v>
      </c>
      <c r="O81" s="2">
        <f>'Key Variables'!$B$7*(1+Inputs!$C$24)^(Output!$A81-1)</f>
        <v>19.900871608816665</v>
      </c>
    </row>
    <row r="82" spans="1:15">
      <c r="A82">
        <f t="shared" si="80"/>
        <v>7</v>
      </c>
      <c r="B82" s="6">
        <f t="shared" si="67"/>
        <v>81</v>
      </c>
      <c r="C82" s="4">
        <f>IF($A82&gt;Inputs!$C$5,0,C81)</f>
        <v>405.34824786070453</v>
      </c>
      <c r="D82" s="4">
        <f t="shared" si="68"/>
        <v>70192.735009498967</v>
      </c>
      <c r="E82" s="4">
        <f>D82*Inputs!$C$4/12</f>
        <v>263.22275628562113</v>
      </c>
      <c r="F82" s="4">
        <f t="shared" ref="F82:G82" si="84">C82-E82</f>
        <v>142.1254915750834</v>
      </c>
      <c r="G82" s="4">
        <f t="shared" si="84"/>
        <v>70050.609517923876</v>
      </c>
      <c r="H82" s="2">
        <f>Inputs!$C$8*(1-Inputs!$C$12)*(1+Inputs!$C$9)^(Output!A82-1)</f>
        <v>1134.34968170255</v>
      </c>
      <c r="I82" s="2">
        <f>Inputs!$C$10*(1-Inputs!$C$12)*(1+Inputs!$C$9)^(Output!$A82-1)</f>
        <v>0</v>
      </c>
      <c r="J82" s="2">
        <f>Inputs!$C$13*Inputs!$C$8*(1+Inputs!$C$9)^(Output!A82-1)</f>
        <v>0</v>
      </c>
      <c r="K82" s="2">
        <f>'Key Variables'!$B$3*(1+Inputs!$C$16)^(Output!A82-1)</f>
        <v>149.25653706612499</v>
      </c>
      <c r="L82" s="2">
        <f>'Key Variables'!$B$4*(1+Inputs!$C$18)^(Output!$A82-1)</f>
        <v>79.60348643526666</v>
      </c>
      <c r="M82" s="2">
        <f>'Key Variables'!$B$5*(1+Inputs!$C$20)^(Output!$A82-1)</f>
        <v>0</v>
      </c>
      <c r="N82" s="2">
        <f>'Key Variables'!$B$6*(1+Inputs!$C$22)^(Output!$A82-1)</f>
        <v>99.504358044083318</v>
      </c>
      <c r="O82" s="2">
        <f>'Key Variables'!$B$7*(1+Inputs!$C$24)^(Output!$A82-1)</f>
        <v>19.900871608816665</v>
      </c>
    </row>
    <row r="83" spans="1:15">
      <c r="A83">
        <f t="shared" si="80"/>
        <v>7</v>
      </c>
      <c r="B83" s="6">
        <f t="shared" si="67"/>
        <v>82</v>
      </c>
      <c r="C83" s="4">
        <f>IF($A83&gt;Inputs!$C$5,0,C82)</f>
        <v>405.34824786070453</v>
      </c>
      <c r="D83" s="4">
        <f t="shared" si="68"/>
        <v>70050.609517923876</v>
      </c>
      <c r="E83" s="4">
        <f>D83*Inputs!$C$4/12</f>
        <v>262.68978569221451</v>
      </c>
      <c r="F83" s="4">
        <f t="shared" ref="F83:G83" si="85">C83-E83</f>
        <v>142.65846216849002</v>
      </c>
      <c r="G83" s="4">
        <f t="shared" si="85"/>
        <v>69907.951055755388</v>
      </c>
      <c r="H83" s="2">
        <f>Inputs!$C$8*(1-Inputs!$C$12)*(1+Inputs!$C$9)^(Output!A83-1)</f>
        <v>1134.34968170255</v>
      </c>
      <c r="I83" s="2">
        <f>Inputs!$C$10*(1-Inputs!$C$12)*(1+Inputs!$C$9)^(Output!$A83-1)</f>
        <v>0</v>
      </c>
      <c r="J83" s="2">
        <f>Inputs!$C$13*Inputs!$C$8*(1+Inputs!$C$9)^(Output!A83-1)</f>
        <v>0</v>
      </c>
      <c r="K83" s="2">
        <f>'Key Variables'!$B$3*(1+Inputs!$C$16)^(Output!A83-1)</f>
        <v>149.25653706612499</v>
      </c>
      <c r="L83" s="2">
        <f>'Key Variables'!$B$4*(1+Inputs!$C$18)^(Output!$A83-1)</f>
        <v>79.60348643526666</v>
      </c>
      <c r="M83" s="2">
        <f>'Key Variables'!$B$5*(1+Inputs!$C$20)^(Output!$A83-1)</f>
        <v>0</v>
      </c>
      <c r="N83" s="2">
        <f>'Key Variables'!$B$6*(1+Inputs!$C$22)^(Output!$A83-1)</f>
        <v>99.504358044083318</v>
      </c>
      <c r="O83" s="2">
        <f>'Key Variables'!$B$7*(1+Inputs!$C$24)^(Output!$A83-1)</f>
        <v>19.900871608816665</v>
      </c>
    </row>
    <row r="84" spans="1:15">
      <c r="A84">
        <f t="shared" si="80"/>
        <v>7</v>
      </c>
      <c r="B84" s="6">
        <f t="shared" si="67"/>
        <v>83</v>
      </c>
      <c r="C84" s="4">
        <f>IF($A84&gt;Inputs!$C$5,0,C83)</f>
        <v>405.34824786070453</v>
      </c>
      <c r="D84" s="4">
        <f t="shared" si="68"/>
        <v>69907.951055755388</v>
      </c>
      <c r="E84" s="4">
        <f>D84*Inputs!$C$4/12</f>
        <v>262.15481645908272</v>
      </c>
      <c r="F84" s="4">
        <f t="shared" ref="F84:G84" si="86">C84-E84</f>
        <v>143.19343140162181</v>
      </c>
      <c r="G84" s="4">
        <f t="shared" si="86"/>
        <v>69764.757624353762</v>
      </c>
      <c r="H84" s="2">
        <f>Inputs!$C$8*(1-Inputs!$C$12)*(1+Inputs!$C$9)^(Output!A84-1)</f>
        <v>1134.34968170255</v>
      </c>
      <c r="I84" s="2">
        <f>Inputs!$C$10*(1-Inputs!$C$12)*(1+Inputs!$C$9)^(Output!$A84-1)</f>
        <v>0</v>
      </c>
      <c r="J84" s="2">
        <f>Inputs!$C$13*Inputs!$C$8*(1+Inputs!$C$9)^(Output!A84-1)</f>
        <v>0</v>
      </c>
      <c r="K84" s="2">
        <f>'Key Variables'!$B$3*(1+Inputs!$C$16)^(Output!A84-1)</f>
        <v>149.25653706612499</v>
      </c>
      <c r="L84" s="2">
        <f>'Key Variables'!$B$4*(1+Inputs!$C$18)^(Output!$A84-1)</f>
        <v>79.60348643526666</v>
      </c>
      <c r="M84" s="2">
        <f>'Key Variables'!$B$5*(1+Inputs!$C$20)^(Output!$A84-1)</f>
        <v>0</v>
      </c>
      <c r="N84" s="2">
        <f>'Key Variables'!$B$6*(1+Inputs!$C$22)^(Output!$A84-1)</f>
        <v>99.504358044083318</v>
      </c>
      <c r="O84" s="2">
        <f>'Key Variables'!$B$7*(1+Inputs!$C$24)^(Output!$A84-1)</f>
        <v>19.900871608816665</v>
      </c>
    </row>
    <row r="85" spans="1:15">
      <c r="A85">
        <f t="shared" si="80"/>
        <v>7</v>
      </c>
      <c r="B85" s="6">
        <f t="shared" si="67"/>
        <v>84</v>
      </c>
      <c r="C85" s="4">
        <f>IF($A85&gt;Inputs!$C$5,0,C84)</f>
        <v>405.34824786070453</v>
      </c>
      <c r="D85" s="4">
        <f t="shared" si="68"/>
        <v>69764.757624353762</v>
      </c>
      <c r="E85" s="4">
        <f>D85*Inputs!$C$4/12</f>
        <v>261.61784109132662</v>
      </c>
      <c r="F85" s="4">
        <f t="shared" ref="F85:G85" si="87">C85-E85</f>
        <v>143.73040676937791</v>
      </c>
      <c r="G85" s="4">
        <f t="shared" si="87"/>
        <v>69621.027217584386</v>
      </c>
      <c r="H85" s="2">
        <f>Inputs!$C$8*(1-Inputs!$C$12)*(1+Inputs!$C$9)^(Output!A85-1)</f>
        <v>1134.34968170255</v>
      </c>
      <c r="I85" s="2">
        <f>Inputs!$C$10*(1-Inputs!$C$12)*(1+Inputs!$C$9)^(Output!$A85-1)</f>
        <v>0</v>
      </c>
      <c r="J85" s="2">
        <f>Inputs!$C$13*Inputs!$C$8*(1+Inputs!$C$9)^(Output!A85-1)</f>
        <v>0</v>
      </c>
      <c r="K85" s="2">
        <f>'Key Variables'!$B$3*(1+Inputs!$C$16)^(Output!A85-1)</f>
        <v>149.25653706612499</v>
      </c>
      <c r="L85" s="2">
        <f>'Key Variables'!$B$4*(1+Inputs!$C$18)^(Output!$A85-1)</f>
        <v>79.60348643526666</v>
      </c>
      <c r="M85" s="2">
        <f>'Key Variables'!$B$5*(1+Inputs!$C$20)^(Output!$A85-1)</f>
        <v>0</v>
      </c>
      <c r="N85" s="2">
        <f>'Key Variables'!$B$6*(1+Inputs!$C$22)^(Output!$A85-1)</f>
        <v>99.504358044083318</v>
      </c>
      <c r="O85" s="2">
        <f>'Key Variables'!$B$7*(1+Inputs!$C$24)^(Output!$A85-1)</f>
        <v>19.900871608816665</v>
      </c>
    </row>
    <row r="86" spans="1:15">
      <c r="A86">
        <f t="shared" si="80"/>
        <v>8</v>
      </c>
      <c r="B86" s="6">
        <f t="shared" si="67"/>
        <v>85</v>
      </c>
      <c r="C86" s="4">
        <f>IF($A86&gt;Inputs!$C$5,0,C85)</f>
        <v>405.34824786070453</v>
      </c>
      <c r="D86" s="4">
        <f t="shared" si="68"/>
        <v>69621.027217584386</v>
      </c>
      <c r="E86" s="4">
        <f>D86*Inputs!$C$4/12</f>
        <v>261.07885206594142</v>
      </c>
      <c r="F86" s="4">
        <f t="shared" ref="F86:G86" si="88">C86-E86</f>
        <v>144.26939579476311</v>
      </c>
      <c r="G86" s="4">
        <f t="shared" si="88"/>
        <v>69476.757821789623</v>
      </c>
      <c r="H86" s="2">
        <f>Inputs!$C$8*(1-Inputs!$C$12)*(1+Inputs!$C$9)^(Output!A86-1)</f>
        <v>1168.3801721536265</v>
      </c>
      <c r="I86" s="2">
        <f>Inputs!$C$10*(1-Inputs!$C$12)*(1+Inputs!$C$9)^(Output!$A86-1)</f>
        <v>0</v>
      </c>
      <c r="J86" s="2">
        <f>Inputs!$C$13*Inputs!$C$8*(1+Inputs!$C$9)^(Output!A86-1)</f>
        <v>0</v>
      </c>
      <c r="K86" s="2">
        <f>'Key Variables'!$B$3*(1+Inputs!$C$16)^(Output!A86-1)</f>
        <v>153.73423317810875</v>
      </c>
      <c r="L86" s="2">
        <f>'Key Variables'!$B$4*(1+Inputs!$C$18)^(Output!$A86-1)</f>
        <v>81.991591028324677</v>
      </c>
      <c r="M86" s="2">
        <f>'Key Variables'!$B$5*(1+Inputs!$C$20)^(Output!$A86-1)</f>
        <v>0</v>
      </c>
      <c r="N86" s="2">
        <f>'Key Variables'!$B$6*(1+Inputs!$C$22)^(Output!$A86-1)</f>
        <v>102.48948878540583</v>
      </c>
      <c r="O86" s="2">
        <f>'Key Variables'!$B$7*(1+Inputs!$C$24)^(Output!$A86-1)</f>
        <v>20.497897757081169</v>
      </c>
    </row>
    <row r="87" spans="1:15">
      <c r="A87">
        <f t="shared" si="80"/>
        <v>8</v>
      </c>
      <c r="B87" s="6">
        <f t="shared" si="67"/>
        <v>86</v>
      </c>
      <c r="C87" s="4">
        <f>IF($A87&gt;Inputs!$C$5,0,C86)</f>
        <v>405.34824786070453</v>
      </c>
      <c r="D87" s="4">
        <f t="shared" si="68"/>
        <v>69476.757821789623</v>
      </c>
      <c r="E87" s="4">
        <f>D87*Inputs!$C$4/12</f>
        <v>260.53784183171109</v>
      </c>
      <c r="F87" s="4">
        <f t="shared" ref="F87:G87" si="89">C87-E87</f>
        <v>144.81040602899344</v>
      </c>
      <c r="G87" s="4">
        <f t="shared" si="89"/>
        <v>69331.947415760631</v>
      </c>
      <c r="H87" s="2">
        <f>Inputs!$C$8*(1-Inputs!$C$12)*(1+Inputs!$C$9)^(Output!A87-1)</f>
        <v>1168.3801721536265</v>
      </c>
      <c r="I87" s="2">
        <f>Inputs!$C$10*(1-Inputs!$C$12)*(1+Inputs!$C$9)^(Output!$A87-1)</f>
        <v>0</v>
      </c>
      <c r="J87" s="2">
        <f>Inputs!$C$13*Inputs!$C$8*(1+Inputs!$C$9)^(Output!A87-1)</f>
        <v>0</v>
      </c>
      <c r="K87" s="2">
        <f>'Key Variables'!$B$3*(1+Inputs!$C$16)^(Output!A87-1)</f>
        <v>153.73423317810875</v>
      </c>
      <c r="L87" s="2">
        <f>'Key Variables'!$B$4*(1+Inputs!$C$18)^(Output!$A87-1)</f>
        <v>81.991591028324677</v>
      </c>
      <c r="M87" s="2">
        <f>'Key Variables'!$B$5*(1+Inputs!$C$20)^(Output!$A87-1)</f>
        <v>0</v>
      </c>
      <c r="N87" s="2">
        <f>'Key Variables'!$B$6*(1+Inputs!$C$22)^(Output!$A87-1)</f>
        <v>102.48948878540583</v>
      </c>
      <c r="O87" s="2">
        <f>'Key Variables'!$B$7*(1+Inputs!$C$24)^(Output!$A87-1)</f>
        <v>20.497897757081169</v>
      </c>
    </row>
    <row r="88" spans="1:15">
      <c r="A88">
        <f t="shared" si="80"/>
        <v>8</v>
      </c>
      <c r="B88" s="6">
        <f t="shared" si="67"/>
        <v>87</v>
      </c>
      <c r="C88" s="4">
        <f>IF($A88&gt;Inputs!$C$5,0,C87)</f>
        <v>405.34824786070453</v>
      </c>
      <c r="D88" s="4">
        <f t="shared" si="68"/>
        <v>69331.947415760631</v>
      </c>
      <c r="E88" s="4">
        <f>D88*Inputs!$C$4/12</f>
        <v>259.99480280910234</v>
      </c>
      <c r="F88" s="4">
        <f t="shared" ref="F88:G88" si="90">C88-E88</f>
        <v>145.35344505160219</v>
      </c>
      <c r="G88" s="4">
        <f t="shared" si="90"/>
        <v>69186.593970709029</v>
      </c>
      <c r="H88" s="2">
        <f>Inputs!$C$8*(1-Inputs!$C$12)*(1+Inputs!$C$9)^(Output!A88-1)</f>
        <v>1168.3801721536265</v>
      </c>
      <c r="I88" s="2">
        <f>Inputs!$C$10*(1-Inputs!$C$12)*(1+Inputs!$C$9)^(Output!$A88-1)</f>
        <v>0</v>
      </c>
      <c r="J88" s="2">
        <f>Inputs!$C$13*Inputs!$C$8*(1+Inputs!$C$9)^(Output!A88-1)</f>
        <v>0</v>
      </c>
      <c r="K88" s="2">
        <f>'Key Variables'!$B$3*(1+Inputs!$C$16)^(Output!A88-1)</f>
        <v>153.73423317810875</v>
      </c>
      <c r="L88" s="2">
        <f>'Key Variables'!$B$4*(1+Inputs!$C$18)^(Output!$A88-1)</f>
        <v>81.991591028324677</v>
      </c>
      <c r="M88" s="2">
        <f>'Key Variables'!$B$5*(1+Inputs!$C$20)^(Output!$A88-1)</f>
        <v>0</v>
      </c>
      <c r="N88" s="2">
        <f>'Key Variables'!$B$6*(1+Inputs!$C$22)^(Output!$A88-1)</f>
        <v>102.48948878540583</v>
      </c>
      <c r="O88" s="2">
        <f>'Key Variables'!$B$7*(1+Inputs!$C$24)^(Output!$A88-1)</f>
        <v>20.497897757081169</v>
      </c>
    </row>
    <row r="89" spans="1:15">
      <c r="A89">
        <f t="shared" si="80"/>
        <v>8</v>
      </c>
      <c r="B89" s="6">
        <f t="shared" si="67"/>
        <v>88</v>
      </c>
      <c r="C89" s="4">
        <f>IF($A89&gt;Inputs!$C$5,0,C88)</f>
        <v>405.34824786070453</v>
      </c>
      <c r="D89" s="4">
        <f t="shared" si="68"/>
        <v>69186.593970709029</v>
      </c>
      <c r="E89" s="4">
        <f>D89*Inputs!$C$4/12</f>
        <v>259.44972739015884</v>
      </c>
      <c r="F89" s="4">
        <f t="shared" ref="F89:G89" si="91">C89-E89</f>
        <v>145.89852047054569</v>
      </c>
      <c r="G89" s="4">
        <f t="shared" si="91"/>
        <v>69040.695450238491</v>
      </c>
      <c r="H89" s="2">
        <f>Inputs!$C$8*(1-Inputs!$C$12)*(1+Inputs!$C$9)^(Output!A89-1)</f>
        <v>1168.3801721536265</v>
      </c>
      <c r="I89" s="2">
        <f>Inputs!$C$10*(1-Inputs!$C$12)*(1+Inputs!$C$9)^(Output!$A89-1)</f>
        <v>0</v>
      </c>
      <c r="J89" s="2">
        <f>Inputs!$C$13*Inputs!$C$8*(1+Inputs!$C$9)^(Output!A89-1)</f>
        <v>0</v>
      </c>
      <c r="K89" s="2">
        <f>'Key Variables'!$B$3*(1+Inputs!$C$16)^(Output!A89-1)</f>
        <v>153.73423317810875</v>
      </c>
      <c r="L89" s="2">
        <f>'Key Variables'!$B$4*(1+Inputs!$C$18)^(Output!$A89-1)</f>
        <v>81.991591028324677</v>
      </c>
      <c r="M89" s="2">
        <f>'Key Variables'!$B$5*(1+Inputs!$C$20)^(Output!$A89-1)</f>
        <v>0</v>
      </c>
      <c r="N89" s="2">
        <f>'Key Variables'!$B$6*(1+Inputs!$C$22)^(Output!$A89-1)</f>
        <v>102.48948878540583</v>
      </c>
      <c r="O89" s="2">
        <f>'Key Variables'!$B$7*(1+Inputs!$C$24)^(Output!$A89-1)</f>
        <v>20.497897757081169</v>
      </c>
    </row>
    <row r="90" spans="1:15">
      <c r="A90">
        <f t="shared" si="80"/>
        <v>8</v>
      </c>
      <c r="B90" s="6">
        <f t="shared" si="67"/>
        <v>89</v>
      </c>
      <c r="C90" s="4">
        <f>IF($A90&gt;Inputs!$C$5,0,C89)</f>
        <v>405.34824786070453</v>
      </c>
      <c r="D90" s="4">
        <f t="shared" si="68"/>
        <v>69040.695450238491</v>
      </c>
      <c r="E90" s="4">
        <f>D90*Inputs!$C$4/12</f>
        <v>258.90260793839434</v>
      </c>
      <c r="F90" s="4">
        <f t="shared" ref="F90:G90" si="92">C90-E90</f>
        <v>146.44563992231019</v>
      </c>
      <c r="G90" s="4">
        <f t="shared" si="92"/>
        <v>68894.249810316178</v>
      </c>
      <c r="H90" s="2">
        <f>Inputs!$C$8*(1-Inputs!$C$12)*(1+Inputs!$C$9)^(Output!A90-1)</f>
        <v>1168.3801721536265</v>
      </c>
      <c r="I90" s="2">
        <f>Inputs!$C$10*(1-Inputs!$C$12)*(1+Inputs!$C$9)^(Output!$A90-1)</f>
        <v>0</v>
      </c>
      <c r="J90" s="2">
        <f>Inputs!$C$13*Inputs!$C$8*(1+Inputs!$C$9)^(Output!A90-1)</f>
        <v>0</v>
      </c>
      <c r="K90" s="2">
        <f>'Key Variables'!$B$3*(1+Inputs!$C$16)^(Output!A90-1)</f>
        <v>153.73423317810875</v>
      </c>
      <c r="L90" s="2">
        <f>'Key Variables'!$B$4*(1+Inputs!$C$18)^(Output!$A90-1)</f>
        <v>81.991591028324677</v>
      </c>
      <c r="M90" s="2">
        <f>'Key Variables'!$B$5*(1+Inputs!$C$20)^(Output!$A90-1)</f>
        <v>0</v>
      </c>
      <c r="N90" s="2">
        <f>'Key Variables'!$B$6*(1+Inputs!$C$22)^(Output!$A90-1)</f>
        <v>102.48948878540583</v>
      </c>
      <c r="O90" s="2">
        <f>'Key Variables'!$B$7*(1+Inputs!$C$24)^(Output!$A90-1)</f>
        <v>20.497897757081169</v>
      </c>
    </row>
    <row r="91" spans="1:15">
      <c r="A91">
        <f t="shared" si="80"/>
        <v>8</v>
      </c>
      <c r="B91" s="6">
        <f t="shared" si="67"/>
        <v>90</v>
      </c>
      <c r="C91" s="4">
        <f>IF($A91&gt;Inputs!$C$5,0,C90)</f>
        <v>405.34824786070453</v>
      </c>
      <c r="D91" s="4">
        <f t="shared" si="68"/>
        <v>68894.249810316178</v>
      </c>
      <c r="E91" s="4">
        <f>D91*Inputs!$C$4/12</f>
        <v>258.35343678868566</v>
      </c>
      <c r="F91" s="4">
        <f t="shared" ref="F91:G91" si="93">C91-E91</f>
        <v>146.99481107201888</v>
      </c>
      <c r="G91" s="4">
        <f t="shared" si="93"/>
        <v>68747.254999244164</v>
      </c>
      <c r="H91" s="2">
        <f>Inputs!$C$8*(1-Inputs!$C$12)*(1+Inputs!$C$9)^(Output!A91-1)</f>
        <v>1168.3801721536265</v>
      </c>
      <c r="I91" s="2">
        <f>Inputs!$C$10*(1-Inputs!$C$12)*(1+Inputs!$C$9)^(Output!$A91-1)</f>
        <v>0</v>
      </c>
      <c r="J91" s="2">
        <f>Inputs!$C$13*Inputs!$C$8*(1+Inputs!$C$9)^(Output!A91-1)</f>
        <v>0</v>
      </c>
      <c r="K91" s="2">
        <f>'Key Variables'!$B$3*(1+Inputs!$C$16)^(Output!A91-1)</f>
        <v>153.73423317810875</v>
      </c>
      <c r="L91" s="2">
        <f>'Key Variables'!$B$4*(1+Inputs!$C$18)^(Output!$A91-1)</f>
        <v>81.991591028324677</v>
      </c>
      <c r="M91" s="2">
        <f>'Key Variables'!$B$5*(1+Inputs!$C$20)^(Output!$A91-1)</f>
        <v>0</v>
      </c>
      <c r="N91" s="2">
        <f>'Key Variables'!$B$6*(1+Inputs!$C$22)^(Output!$A91-1)</f>
        <v>102.48948878540583</v>
      </c>
      <c r="O91" s="2">
        <f>'Key Variables'!$B$7*(1+Inputs!$C$24)^(Output!$A91-1)</f>
        <v>20.497897757081169</v>
      </c>
    </row>
    <row r="92" spans="1:15">
      <c r="A92">
        <f t="shared" si="80"/>
        <v>8</v>
      </c>
      <c r="B92" s="6">
        <f t="shared" si="67"/>
        <v>91</v>
      </c>
      <c r="C92" s="4">
        <f>IF($A92&gt;Inputs!$C$5,0,C91)</f>
        <v>405.34824786070453</v>
      </c>
      <c r="D92" s="4">
        <f t="shared" si="68"/>
        <v>68747.254999244164</v>
      </c>
      <c r="E92" s="4">
        <f>D92*Inputs!$C$4/12</f>
        <v>257.8022062471656</v>
      </c>
      <c r="F92" s="4">
        <f t="shared" ref="F92:G92" si="94">C92-E92</f>
        <v>147.54604161353893</v>
      </c>
      <c r="G92" s="4">
        <f t="shared" si="94"/>
        <v>68599.708957630632</v>
      </c>
      <c r="H92" s="2">
        <f>Inputs!$C$8*(1-Inputs!$C$12)*(1+Inputs!$C$9)^(Output!A92-1)</f>
        <v>1168.3801721536265</v>
      </c>
      <c r="I92" s="2">
        <f>Inputs!$C$10*(1-Inputs!$C$12)*(1+Inputs!$C$9)^(Output!$A92-1)</f>
        <v>0</v>
      </c>
      <c r="J92" s="2">
        <f>Inputs!$C$13*Inputs!$C$8*(1+Inputs!$C$9)^(Output!A92-1)</f>
        <v>0</v>
      </c>
      <c r="K92" s="2">
        <f>'Key Variables'!$B$3*(1+Inputs!$C$16)^(Output!A92-1)</f>
        <v>153.73423317810875</v>
      </c>
      <c r="L92" s="2">
        <f>'Key Variables'!$B$4*(1+Inputs!$C$18)^(Output!$A92-1)</f>
        <v>81.991591028324677</v>
      </c>
      <c r="M92" s="2">
        <f>'Key Variables'!$B$5*(1+Inputs!$C$20)^(Output!$A92-1)</f>
        <v>0</v>
      </c>
      <c r="N92" s="2">
        <f>'Key Variables'!$B$6*(1+Inputs!$C$22)^(Output!$A92-1)</f>
        <v>102.48948878540583</v>
      </c>
      <c r="O92" s="2">
        <f>'Key Variables'!$B$7*(1+Inputs!$C$24)^(Output!$A92-1)</f>
        <v>20.497897757081169</v>
      </c>
    </row>
    <row r="93" spans="1:15">
      <c r="A93">
        <f t="shared" si="80"/>
        <v>8</v>
      </c>
      <c r="B93" s="6">
        <f t="shared" si="67"/>
        <v>92</v>
      </c>
      <c r="C93" s="4">
        <f>IF($A93&gt;Inputs!$C$5,0,C92)</f>
        <v>405.34824786070453</v>
      </c>
      <c r="D93" s="4">
        <f t="shared" si="68"/>
        <v>68599.708957630632</v>
      </c>
      <c r="E93" s="4">
        <f>D93*Inputs!$C$4/12</f>
        <v>257.24890859111485</v>
      </c>
      <c r="F93" s="4">
        <f t="shared" ref="F93:G93" si="95">C93-E93</f>
        <v>148.09933926958968</v>
      </c>
      <c r="G93" s="4">
        <f t="shared" si="95"/>
        <v>68451.609618361035</v>
      </c>
      <c r="H93" s="2">
        <f>Inputs!$C$8*(1-Inputs!$C$12)*(1+Inputs!$C$9)^(Output!A93-1)</f>
        <v>1168.3801721536265</v>
      </c>
      <c r="I93" s="2">
        <f>Inputs!$C$10*(1-Inputs!$C$12)*(1+Inputs!$C$9)^(Output!$A93-1)</f>
        <v>0</v>
      </c>
      <c r="J93" s="2">
        <f>Inputs!$C$13*Inputs!$C$8*(1+Inputs!$C$9)^(Output!A93-1)</f>
        <v>0</v>
      </c>
      <c r="K93" s="2">
        <f>'Key Variables'!$B$3*(1+Inputs!$C$16)^(Output!A93-1)</f>
        <v>153.73423317810875</v>
      </c>
      <c r="L93" s="2">
        <f>'Key Variables'!$B$4*(1+Inputs!$C$18)^(Output!$A93-1)</f>
        <v>81.991591028324677</v>
      </c>
      <c r="M93" s="2">
        <f>'Key Variables'!$B$5*(1+Inputs!$C$20)^(Output!$A93-1)</f>
        <v>0</v>
      </c>
      <c r="N93" s="2">
        <f>'Key Variables'!$B$6*(1+Inputs!$C$22)^(Output!$A93-1)</f>
        <v>102.48948878540583</v>
      </c>
      <c r="O93" s="2">
        <f>'Key Variables'!$B$7*(1+Inputs!$C$24)^(Output!$A93-1)</f>
        <v>20.497897757081169</v>
      </c>
    </row>
    <row r="94" spans="1:15">
      <c r="A94">
        <f t="shared" si="80"/>
        <v>8</v>
      </c>
      <c r="B94" s="6">
        <f t="shared" si="67"/>
        <v>93</v>
      </c>
      <c r="C94" s="4">
        <f>IF($A94&gt;Inputs!$C$5,0,C93)</f>
        <v>405.34824786070453</v>
      </c>
      <c r="D94" s="4">
        <f t="shared" si="68"/>
        <v>68451.609618361035</v>
      </c>
      <c r="E94" s="4">
        <f>D94*Inputs!$C$4/12</f>
        <v>256.69353606885386</v>
      </c>
      <c r="F94" s="4">
        <f t="shared" ref="F94:G94" si="96">C94-E94</f>
        <v>148.65471179185067</v>
      </c>
      <c r="G94" s="4">
        <f t="shared" si="96"/>
        <v>68302.954906569183</v>
      </c>
      <c r="H94" s="2">
        <f>Inputs!$C$8*(1-Inputs!$C$12)*(1+Inputs!$C$9)^(Output!A94-1)</f>
        <v>1168.3801721536265</v>
      </c>
      <c r="I94" s="2">
        <f>Inputs!$C$10*(1-Inputs!$C$12)*(1+Inputs!$C$9)^(Output!$A94-1)</f>
        <v>0</v>
      </c>
      <c r="J94" s="2">
        <f>Inputs!$C$13*Inputs!$C$8*(1+Inputs!$C$9)^(Output!A94-1)</f>
        <v>0</v>
      </c>
      <c r="K94" s="2">
        <f>'Key Variables'!$B$3*(1+Inputs!$C$16)^(Output!A94-1)</f>
        <v>153.73423317810875</v>
      </c>
      <c r="L94" s="2">
        <f>'Key Variables'!$B$4*(1+Inputs!$C$18)^(Output!$A94-1)</f>
        <v>81.991591028324677</v>
      </c>
      <c r="M94" s="2">
        <f>'Key Variables'!$B$5*(1+Inputs!$C$20)^(Output!$A94-1)</f>
        <v>0</v>
      </c>
      <c r="N94" s="2">
        <f>'Key Variables'!$B$6*(1+Inputs!$C$22)^(Output!$A94-1)</f>
        <v>102.48948878540583</v>
      </c>
      <c r="O94" s="2">
        <f>'Key Variables'!$B$7*(1+Inputs!$C$24)^(Output!$A94-1)</f>
        <v>20.497897757081169</v>
      </c>
    </row>
    <row r="95" spans="1:15">
      <c r="A95">
        <f t="shared" si="80"/>
        <v>8</v>
      </c>
      <c r="B95" s="6">
        <f t="shared" si="67"/>
        <v>94</v>
      </c>
      <c r="C95" s="4">
        <f>IF($A95&gt;Inputs!$C$5,0,C94)</f>
        <v>405.34824786070453</v>
      </c>
      <c r="D95" s="4">
        <f t="shared" si="68"/>
        <v>68302.954906569183</v>
      </c>
      <c r="E95" s="4">
        <f>D95*Inputs!$C$4/12</f>
        <v>256.13608089963441</v>
      </c>
      <c r="F95" s="4">
        <f t="shared" ref="F95:G95" si="97">C95-E95</f>
        <v>149.21216696107012</v>
      </c>
      <c r="G95" s="4">
        <f t="shared" si="97"/>
        <v>68153.742739608118</v>
      </c>
      <c r="H95" s="2">
        <f>Inputs!$C$8*(1-Inputs!$C$12)*(1+Inputs!$C$9)^(Output!A95-1)</f>
        <v>1168.3801721536265</v>
      </c>
      <c r="I95" s="2">
        <f>Inputs!$C$10*(1-Inputs!$C$12)*(1+Inputs!$C$9)^(Output!$A95-1)</f>
        <v>0</v>
      </c>
      <c r="J95" s="2">
        <f>Inputs!$C$13*Inputs!$C$8*(1+Inputs!$C$9)^(Output!A95-1)</f>
        <v>0</v>
      </c>
      <c r="K95" s="2">
        <f>'Key Variables'!$B$3*(1+Inputs!$C$16)^(Output!A95-1)</f>
        <v>153.73423317810875</v>
      </c>
      <c r="L95" s="2">
        <f>'Key Variables'!$B$4*(1+Inputs!$C$18)^(Output!$A95-1)</f>
        <v>81.991591028324677</v>
      </c>
      <c r="M95" s="2">
        <f>'Key Variables'!$B$5*(1+Inputs!$C$20)^(Output!$A95-1)</f>
        <v>0</v>
      </c>
      <c r="N95" s="2">
        <f>'Key Variables'!$B$6*(1+Inputs!$C$22)^(Output!$A95-1)</f>
        <v>102.48948878540583</v>
      </c>
      <c r="O95" s="2">
        <f>'Key Variables'!$B$7*(1+Inputs!$C$24)^(Output!$A95-1)</f>
        <v>20.497897757081169</v>
      </c>
    </row>
    <row r="96" spans="1:15">
      <c r="A96">
        <f t="shared" si="80"/>
        <v>8</v>
      </c>
      <c r="B96" s="6">
        <f t="shared" si="67"/>
        <v>95</v>
      </c>
      <c r="C96" s="4">
        <f>IF($A96&gt;Inputs!$C$5,0,C95)</f>
        <v>405.34824786070453</v>
      </c>
      <c r="D96" s="4">
        <f t="shared" si="68"/>
        <v>68153.742739608118</v>
      </c>
      <c r="E96" s="4">
        <f>D96*Inputs!$C$4/12</f>
        <v>255.57653527353045</v>
      </c>
      <c r="F96" s="4">
        <f t="shared" ref="F96:G96" si="98">C96-E96</f>
        <v>149.77171258717408</v>
      </c>
      <c r="G96" s="4">
        <f t="shared" si="98"/>
        <v>68003.971027020947</v>
      </c>
      <c r="H96" s="2">
        <f>Inputs!$C$8*(1-Inputs!$C$12)*(1+Inputs!$C$9)^(Output!A96-1)</f>
        <v>1168.3801721536265</v>
      </c>
      <c r="I96" s="2">
        <f>Inputs!$C$10*(1-Inputs!$C$12)*(1+Inputs!$C$9)^(Output!$A96-1)</f>
        <v>0</v>
      </c>
      <c r="J96" s="2">
        <f>Inputs!$C$13*Inputs!$C$8*(1+Inputs!$C$9)^(Output!A96-1)</f>
        <v>0</v>
      </c>
      <c r="K96" s="2">
        <f>'Key Variables'!$B$3*(1+Inputs!$C$16)^(Output!A96-1)</f>
        <v>153.73423317810875</v>
      </c>
      <c r="L96" s="2">
        <f>'Key Variables'!$B$4*(1+Inputs!$C$18)^(Output!$A96-1)</f>
        <v>81.991591028324677</v>
      </c>
      <c r="M96" s="2">
        <f>'Key Variables'!$B$5*(1+Inputs!$C$20)^(Output!$A96-1)</f>
        <v>0</v>
      </c>
      <c r="N96" s="2">
        <f>'Key Variables'!$B$6*(1+Inputs!$C$22)^(Output!$A96-1)</f>
        <v>102.48948878540583</v>
      </c>
      <c r="O96" s="2">
        <f>'Key Variables'!$B$7*(1+Inputs!$C$24)^(Output!$A96-1)</f>
        <v>20.497897757081169</v>
      </c>
    </row>
    <row r="97" spans="1:15">
      <c r="A97">
        <f t="shared" si="80"/>
        <v>8</v>
      </c>
      <c r="B97" s="6">
        <f t="shared" si="67"/>
        <v>96</v>
      </c>
      <c r="C97" s="4">
        <f>IF($A97&gt;Inputs!$C$5,0,C96)</f>
        <v>405.34824786070453</v>
      </c>
      <c r="D97" s="4">
        <f t="shared" si="68"/>
        <v>68003.971027020947</v>
      </c>
      <c r="E97" s="4">
        <f>D97*Inputs!$C$4/12</f>
        <v>255.01489135132854</v>
      </c>
      <c r="F97" s="4">
        <f t="shared" ref="F97:G97" si="99">C97-E97</f>
        <v>150.33335650937599</v>
      </c>
      <c r="G97" s="4">
        <f t="shared" si="99"/>
        <v>67853.637670511569</v>
      </c>
      <c r="H97" s="2">
        <f>Inputs!$C$8*(1-Inputs!$C$12)*(1+Inputs!$C$9)^(Output!A97-1)</f>
        <v>1168.3801721536265</v>
      </c>
      <c r="I97" s="2">
        <f>Inputs!$C$10*(1-Inputs!$C$12)*(1+Inputs!$C$9)^(Output!$A97-1)</f>
        <v>0</v>
      </c>
      <c r="J97" s="2">
        <f>Inputs!$C$13*Inputs!$C$8*(1+Inputs!$C$9)^(Output!A97-1)</f>
        <v>0</v>
      </c>
      <c r="K97" s="2">
        <f>'Key Variables'!$B$3*(1+Inputs!$C$16)^(Output!A97-1)</f>
        <v>153.73423317810875</v>
      </c>
      <c r="L97" s="2">
        <f>'Key Variables'!$B$4*(1+Inputs!$C$18)^(Output!$A97-1)</f>
        <v>81.991591028324677</v>
      </c>
      <c r="M97" s="2">
        <f>'Key Variables'!$B$5*(1+Inputs!$C$20)^(Output!$A97-1)</f>
        <v>0</v>
      </c>
      <c r="N97" s="2">
        <f>'Key Variables'!$B$6*(1+Inputs!$C$22)^(Output!$A97-1)</f>
        <v>102.48948878540583</v>
      </c>
      <c r="O97" s="2">
        <f>'Key Variables'!$B$7*(1+Inputs!$C$24)^(Output!$A97-1)</f>
        <v>20.497897757081169</v>
      </c>
    </row>
    <row r="98" spans="1:15">
      <c r="A98">
        <f t="shared" si="80"/>
        <v>9</v>
      </c>
      <c r="B98" s="6">
        <f t="shared" si="67"/>
        <v>97</v>
      </c>
      <c r="C98" s="4">
        <f>IF($A98&gt;Inputs!$C$5,0,C97)</f>
        <v>405.34824786070453</v>
      </c>
      <c r="D98" s="4">
        <f t="shared" si="68"/>
        <v>67853.637670511569</v>
      </c>
      <c r="E98" s="4">
        <f>D98*Inputs!$C$4/12</f>
        <v>254.4511412644184</v>
      </c>
      <c r="F98" s="4">
        <f t="shared" ref="F98:G98" si="100">C98-E98</f>
        <v>150.89710659628614</v>
      </c>
      <c r="G98" s="4">
        <f t="shared" si="100"/>
        <v>67702.740563915286</v>
      </c>
      <c r="H98" s="2">
        <f>Inputs!$C$8*(1-Inputs!$C$12)*(1+Inputs!$C$9)^(Output!A98-1)</f>
        <v>1203.4315773182352</v>
      </c>
      <c r="I98" s="2">
        <f>Inputs!$C$10*(1-Inputs!$C$12)*(1+Inputs!$C$9)^(Output!$A98-1)</f>
        <v>0</v>
      </c>
      <c r="J98" s="2">
        <f>Inputs!$C$13*Inputs!$C$8*(1+Inputs!$C$9)^(Output!A98-1)</f>
        <v>0</v>
      </c>
      <c r="K98" s="2">
        <f>'Key Variables'!$B$3*(1+Inputs!$C$16)^(Output!A98-1)</f>
        <v>158.34626017345198</v>
      </c>
      <c r="L98" s="2">
        <f>'Key Variables'!$B$4*(1+Inputs!$C$18)^(Output!$A98-1)</f>
        <v>84.451338759174405</v>
      </c>
      <c r="M98" s="2">
        <f>'Key Variables'!$B$5*(1+Inputs!$C$20)^(Output!$A98-1)</f>
        <v>0</v>
      </c>
      <c r="N98" s="2">
        <f>'Key Variables'!$B$6*(1+Inputs!$C$22)^(Output!$A98-1)</f>
        <v>105.56417344896799</v>
      </c>
      <c r="O98" s="2">
        <f>'Key Variables'!$B$7*(1+Inputs!$C$24)^(Output!$A98-1)</f>
        <v>21.112834689793601</v>
      </c>
    </row>
    <row r="99" spans="1:15">
      <c r="A99">
        <f t="shared" si="80"/>
        <v>9</v>
      </c>
      <c r="B99" s="6">
        <f t="shared" si="67"/>
        <v>98</v>
      </c>
      <c r="C99" s="4">
        <f>IF($A99&gt;Inputs!$C$5,0,C98)</f>
        <v>405.34824786070453</v>
      </c>
      <c r="D99" s="4">
        <f t="shared" si="68"/>
        <v>67702.740563915286</v>
      </c>
      <c r="E99" s="4">
        <f>D99*Inputs!$C$4/12</f>
        <v>253.88527711468234</v>
      </c>
      <c r="F99" s="4">
        <f t="shared" ref="F99:G99" si="101">C99-E99</f>
        <v>151.46297074602219</v>
      </c>
      <c r="G99" s="4">
        <f t="shared" si="101"/>
        <v>67551.277593169259</v>
      </c>
      <c r="H99" s="2">
        <f>Inputs!$C$8*(1-Inputs!$C$12)*(1+Inputs!$C$9)^(Output!A99-1)</f>
        <v>1203.4315773182352</v>
      </c>
      <c r="I99" s="2">
        <f>Inputs!$C$10*(1-Inputs!$C$12)*(1+Inputs!$C$9)^(Output!$A99-1)</f>
        <v>0</v>
      </c>
      <c r="J99" s="2">
        <f>Inputs!$C$13*Inputs!$C$8*(1+Inputs!$C$9)^(Output!A99-1)</f>
        <v>0</v>
      </c>
      <c r="K99" s="2">
        <f>'Key Variables'!$B$3*(1+Inputs!$C$16)^(Output!A99-1)</f>
        <v>158.34626017345198</v>
      </c>
      <c r="L99" s="2">
        <f>'Key Variables'!$B$4*(1+Inputs!$C$18)^(Output!$A99-1)</f>
        <v>84.451338759174405</v>
      </c>
      <c r="M99" s="2">
        <f>'Key Variables'!$B$5*(1+Inputs!$C$20)^(Output!$A99-1)</f>
        <v>0</v>
      </c>
      <c r="N99" s="2">
        <f>'Key Variables'!$B$6*(1+Inputs!$C$22)^(Output!$A99-1)</f>
        <v>105.56417344896799</v>
      </c>
      <c r="O99" s="2">
        <f>'Key Variables'!$B$7*(1+Inputs!$C$24)^(Output!$A99-1)</f>
        <v>21.112834689793601</v>
      </c>
    </row>
    <row r="100" spans="1:15">
      <c r="A100">
        <f t="shared" si="80"/>
        <v>9</v>
      </c>
      <c r="B100" s="6">
        <f t="shared" si="67"/>
        <v>99</v>
      </c>
      <c r="C100" s="4">
        <f>IF($A100&gt;Inputs!$C$5,0,C99)</f>
        <v>405.34824786070453</v>
      </c>
      <c r="D100" s="4">
        <f t="shared" si="68"/>
        <v>67551.277593169259</v>
      </c>
      <c r="E100" s="4">
        <f>D100*Inputs!$C$4/12</f>
        <v>253.31729097438472</v>
      </c>
      <c r="F100" s="4">
        <f t="shared" ref="F100:G100" si="102">C100-E100</f>
        <v>152.03095688631981</v>
      </c>
      <c r="G100" s="4">
        <f t="shared" si="102"/>
        <v>67399.246636282944</v>
      </c>
      <c r="H100" s="2">
        <f>Inputs!$C$8*(1-Inputs!$C$12)*(1+Inputs!$C$9)^(Output!A100-1)</f>
        <v>1203.4315773182352</v>
      </c>
      <c r="I100" s="2">
        <f>Inputs!$C$10*(1-Inputs!$C$12)*(1+Inputs!$C$9)^(Output!$A100-1)</f>
        <v>0</v>
      </c>
      <c r="J100" s="2">
        <f>Inputs!$C$13*Inputs!$C$8*(1+Inputs!$C$9)^(Output!A100-1)</f>
        <v>0</v>
      </c>
      <c r="K100" s="2">
        <f>'Key Variables'!$B$3*(1+Inputs!$C$16)^(Output!A100-1)</f>
        <v>158.34626017345198</v>
      </c>
      <c r="L100" s="2">
        <f>'Key Variables'!$B$4*(1+Inputs!$C$18)^(Output!$A100-1)</f>
        <v>84.451338759174405</v>
      </c>
      <c r="M100" s="2">
        <f>'Key Variables'!$B$5*(1+Inputs!$C$20)^(Output!$A100-1)</f>
        <v>0</v>
      </c>
      <c r="N100" s="2">
        <f>'Key Variables'!$B$6*(1+Inputs!$C$22)^(Output!$A100-1)</f>
        <v>105.56417344896799</v>
      </c>
      <c r="O100" s="2">
        <f>'Key Variables'!$B$7*(1+Inputs!$C$24)^(Output!$A100-1)</f>
        <v>21.112834689793601</v>
      </c>
    </row>
    <row r="101" spans="1:15">
      <c r="A101">
        <f t="shared" si="80"/>
        <v>9</v>
      </c>
      <c r="B101" s="6">
        <f t="shared" si="67"/>
        <v>100</v>
      </c>
      <c r="C101" s="4">
        <f>IF($A101&gt;Inputs!$C$5,0,C100)</f>
        <v>405.34824786070453</v>
      </c>
      <c r="D101" s="4">
        <f t="shared" si="68"/>
        <v>67399.246636282944</v>
      </c>
      <c r="E101" s="4">
        <f>D101*Inputs!$C$4/12</f>
        <v>252.747174886061</v>
      </c>
      <c r="F101" s="4">
        <f t="shared" ref="F101:G101" si="103">C101-E101</f>
        <v>152.60107297464353</v>
      </c>
      <c r="G101" s="4">
        <f t="shared" si="103"/>
        <v>67246.645563308295</v>
      </c>
      <c r="H101" s="2">
        <f>Inputs!$C$8*(1-Inputs!$C$12)*(1+Inputs!$C$9)^(Output!A101-1)</f>
        <v>1203.4315773182352</v>
      </c>
      <c r="I101" s="2">
        <f>Inputs!$C$10*(1-Inputs!$C$12)*(1+Inputs!$C$9)^(Output!$A101-1)</f>
        <v>0</v>
      </c>
      <c r="J101" s="2">
        <f>Inputs!$C$13*Inputs!$C$8*(1+Inputs!$C$9)^(Output!A101-1)</f>
        <v>0</v>
      </c>
      <c r="K101" s="2">
        <f>'Key Variables'!$B$3*(1+Inputs!$C$16)^(Output!A101-1)</f>
        <v>158.34626017345198</v>
      </c>
      <c r="L101" s="2">
        <f>'Key Variables'!$B$4*(1+Inputs!$C$18)^(Output!$A101-1)</f>
        <v>84.451338759174405</v>
      </c>
      <c r="M101" s="2">
        <f>'Key Variables'!$B$5*(1+Inputs!$C$20)^(Output!$A101-1)</f>
        <v>0</v>
      </c>
      <c r="N101" s="2">
        <f>'Key Variables'!$B$6*(1+Inputs!$C$22)^(Output!$A101-1)</f>
        <v>105.56417344896799</v>
      </c>
      <c r="O101" s="2">
        <f>'Key Variables'!$B$7*(1+Inputs!$C$24)^(Output!$A101-1)</f>
        <v>21.112834689793601</v>
      </c>
    </row>
    <row r="102" spans="1:15">
      <c r="A102">
        <f t="shared" si="80"/>
        <v>9</v>
      </c>
      <c r="B102" s="6">
        <f t="shared" si="67"/>
        <v>101</v>
      </c>
      <c r="C102" s="4">
        <f>IF($A102&gt;Inputs!$C$5,0,C101)</f>
        <v>405.34824786070453</v>
      </c>
      <c r="D102" s="4">
        <f t="shared" si="68"/>
        <v>67246.645563308295</v>
      </c>
      <c r="E102" s="4">
        <f>D102*Inputs!$C$4/12</f>
        <v>252.17492086240611</v>
      </c>
      <c r="F102" s="4">
        <f t="shared" ref="F102:G102" si="104">C102-E102</f>
        <v>153.17332699829842</v>
      </c>
      <c r="G102" s="4">
        <f t="shared" si="104"/>
        <v>67093.472236310001</v>
      </c>
      <c r="H102" s="2">
        <f>Inputs!$C$8*(1-Inputs!$C$12)*(1+Inputs!$C$9)^(Output!A102-1)</f>
        <v>1203.4315773182352</v>
      </c>
      <c r="I102" s="2">
        <f>Inputs!$C$10*(1-Inputs!$C$12)*(1+Inputs!$C$9)^(Output!$A102-1)</f>
        <v>0</v>
      </c>
      <c r="J102" s="2">
        <f>Inputs!$C$13*Inputs!$C$8*(1+Inputs!$C$9)^(Output!A102-1)</f>
        <v>0</v>
      </c>
      <c r="K102" s="2">
        <f>'Key Variables'!$B$3*(1+Inputs!$C$16)^(Output!A102-1)</f>
        <v>158.34626017345198</v>
      </c>
      <c r="L102" s="2">
        <f>'Key Variables'!$B$4*(1+Inputs!$C$18)^(Output!$A102-1)</f>
        <v>84.451338759174405</v>
      </c>
      <c r="M102" s="2">
        <f>'Key Variables'!$B$5*(1+Inputs!$C$20)^(Output!$A102-1)</f>
        <v>0</v>
      </c>
      <c r="N102" s="2">
        <f>'Key Variables'!$B$6*(1+Inputs!$C$22)^(Output!$A102-1)</f>
        <v>105.56417344896799</v>
      </c>
      <c r="O102" s="2">
        <f>'Key Variables'!$B$7*(1+Inputs!$C$24)^(Output!$A102-1)</f>
        <v>21.112834689793601</v>
      </c>
    </row>
    <row r="103" spans="1:15">
      <c r="A103">
        <f t="shared" si="80"/>
        <v>9</v>
      </c>
      <c r="B103" s="6">
        <f t="shared" si="67"/>
        <v>102</v>
      </c>
      <c r="C103" s="4">
        <f>IF($A103&gt;Inputs!$C$5,0,C102)</f>
        <v>405.34824786070453</v>
      </c>
      <c r="D103" s="4">
        <f t="shared" si="68"/>
        <v>67093.472236310001</v>
      </c>
      <c r="E103" s="4">
        <f>D103*Inputs!$C$4/12</f>
        <v>251.60052088616249</v>
      </c>
      <c r="F103" s="4">
        <f t="shared" ref="F103:G103" si="105">C103-E103</f>
        <v>153.74772697454205</v>
      </c>
      <c r="G103" s="4">
        <f t="shared" si="105"/>
        <v>66939.724509335458</v>
      </c>
      <c r="H103" s="2">
        <f>Inputs!$C$8*(1-Inputs!$C$12)*(1+Inputs!$C$9)^(Output!A103-1)</f>
        <v>1203.4315773182352</v>
      </c>
      <c r="I103" s="2">
        <f>Inputs!$C$10*(1-Inputs!$C$12)*(1+Inputs!$C$9)^(Output!$A103-1)</f>
        <v>0</v>
      </c>
      <c r="J103" s="2">
        <f>Inputs!$C$13*Inputs!$C$8*(1+Inputs!$C$9)^(Output!A103-1)</f>
        <v>0</v>
      </c>
      <c r="K103" s="2">
        <f>'Key Variables'!$B$3*(1+Inputs!$C$16)^(Output!A103-1)</f>
        <v>158.34626017345198</v>
      </c>
      <c r="L103" s="2">
        <f>'Key Variables'!$B$4*(1+Inputs!$C$18)^(Output!$A103-1)</f>
        <v>84.451338759174405</v>
      </c>
      <c r="M103" s="2">
        <f>'Key Variables'!$B$5*(1+Inputs!$C$20)^(Output!$A103-1)</f>
        <v>0</v>
      </c>
      <c r="N103" s="2">
        <f>'Key Variables'!$B$6*(1+Inputs!$C$22)^(Output!$A103-1)</f>
        <v>105.56417344896799</v>
      </c>
      <c r="O103" s="2">
        <f>'Key Variables'!$B$7*(1+Inputs!$C$24)^(Output!$A103-1)</f>
        <v>21.112834689793601</v>
      </c>
    </row>
    <row r="104" spans="1:15">
      <c r="A104">
        <f t="shared" si="80"/>
        <v>9</v>
      </c>
      <c r="B104" s="6">
        <f t="shared" si="67"/>
        <v>103</v>
      </c>
      <c r="C104" s="4">
        <f>IF($A104&gt;Inputs!$C$5,0,C103)</f>
        <v>405.34824786070453</v>
      </c>
      <c r="D104" s="4">
        <f t="shared" si="68"/>
        <v>66939.724509335458</v>
      </c>
      <c r="E104" s="4">
        <f>D104*Inputs!$C$4/12</f>
        <v>251.02396691000797</v>
      </c>
      <c r="F104" s="4">
        <f t="shared" ref="F104:G104" si="106">C104-E104</f>
        <v>154.32428095069656</v>
      </c>
      <c r="G104" s="4">
        <f t="shared" si="106"/>
        <v>66785.400228384766</v>
      </c>
      <c r="H104" s="2">
        <f>Inputs!$C$8*(1-Inputs!$C$12)*(1+Inputs!$C$9)^(Output!A104-1)</f>
        <v>1203.4315773182352</v>
      </c>
      <c r="I104" s="2">
        <f>Inputs!$C$10*(1-Inputs!$C$12)*(1+Inputs!$C$9)^(Output!$A104-1)</f>
        <v>0</v>
      </c>
      <c r="J104" s="2">
        <f>Inputs!$C$13*Inputs!$C$8*(1+Inputs!$C$9)^(Output!A104-1)</f>
        <v>0</v>
      </c>
      <c r="K104" s="2">
        <f>'Key Variables'!$B$3*(1+Inputs!$C$16)^(Output!A104-1)</f>
        <v>158.34626017345198</v>
      </c>
      <c r="L104" s="2">
        <f>'Key Variables'!$B$4*(1+Inputs!$C$18)^(Output!$A104-1)</f>
        <v>84.451338759174405</v>
      </c>
      <c r="M104" s="2">
        <f>'Key Variables'!$B$5*(1+Inputs!$C$20)^(Output!$A104-1)</f>
        <v>0</v>
      </c>
      <c r="N104" s="2">
        <f>'Key Variables'!$B$6*(1+Inputs!$C$22)^(Output!$A104-1)</f>
        <v>105.56417344896799</v>
      </c>
      <c r="O104" s="2">
        <f>'Key Variables'!$B$7*(1+Inputs!$C$24)^(Output!$A104-1)</f>
        <v>21.112834689793601</v>
      </c>
    </row>
    <row r="105" spans="1:15">
      <c r="A105">
        <f t="shared" si="80"/>
        <v>9</v>
      </c>
      <c r="B105" s="6">
        <f t="shared" si="67"/>
        <v>104</v>
      </c>
      <c r="C105" s="4">
        <f>IF($A105&gt;Inputs!$C$5,0,C104)</f>
        <v>405.34824786070453</v>
      </c>
      <c r="D105" s="4">
        <f t="shared" si="68"/>
        <v>66785.400228384766</v>
      </c>
      <c r="E105" s="4">
        <f>D105*Inputs!$C$4/12</f>
        <v>250.44525085644287</v>
      </c>
      <c r="F105" s="4">
        <f t="shared" ref="F105:G105" si="107">C105-E105</f>
        <v>154.90299700426166</v>
      </c>
      <c r="G105" s="4">
        <f t="shared" si="107"/>
        <v>66630.497231380505</v>
      </c>
      <c r="H105" s="2">
        <f>Inputs!$C$8*(1-Inputs!$C$12)*(1+Inputs!$C$9)^(Output!A105-1)</f>
        <v>1203.4315773182352</v>
      </c>
      <c r="I105" s="2">
        <f>Inputs!$C$10*(1-Inputs!$C$12)*(1+Inputs!$C$9)^(Output!$A105-1)</f>
        <v>0</v>
      </c>
      <c r="J105" s="2">
        <f>Inputs!$C$13*Inputs!$C$8*(1+Inputs!$C$9)^(Output!A105-1)</f>
        <v>0</v>
      </c>
      <c r="K105" s="2">
        <f>'Key Variables'!$B$3*(1+Inputs!$C$16)^(Output!A105-1)</f>
        <v>158.34626017345198</v>
      </c>
      <c r="L105" s="2">
        <f>'Key Variables'!$B$4*(1+Inputs!$C$18)^(Output!$A105-1)</f>
        <v>84.451338759174405</v>
      </c>
      <c r="M105" s="2">
        <f>'Key Variables'!$B$5*(1+Inputs!$C$20)^(Output!$A105-1)</f>
        <v>0</v>
      </c>
      <c r="N105" s="2">
        <f>'Key Variables'!$B$6*(1+Inputs!$C$22)^(Output!$A105-1)</f>
        <v>105.56417344896799</v>
      </c>
      <c r="O105" s="2">
        <f>'Key Variables'!$B$7*(1+Inputs!$C$24)^(Output!$A105-1)</f>
        <v>21.112834689793601</v>
      </c>
    </row>
    <row r="106" spans="1:15">
      <c r="A106">
        <f t="shared" si="80"/>
        <v>9</v>
      </c>
      <c r="B106" s="6">
        <f t="shared" si="67"/>
        <v>105</v>
      </c>
      <c r="C106" s="4">
        <f>IF($A106&gt;Inputs!$C$5,0,C105)</f>
        <v>405.34824786070453</v>
      </c>
      <c r="D106" s="4">
        <f t="shared" si="68"/>
        <v>66630.497231380505</v>
      </c>
      <c r="E106" s="4">
        <f>D106*Inputs!$C$4/12</f>
        <v>249.86436461767687</v>
      </c>
      <c r="F106" s="4">
        <f t="shared" ref="F106:G106" si="108">C106-E106</f>
        <v>155.48388324302766</v>
      </c>
      <c r="G106" s="4">
        <f t="shared" si="108"/>
        <v>66475.01334813748</v>
      </c>
      <c r="H106" s="2">
        <f>Inputs!$C$8*(1-Inputs!$C$12)*(1+Inputs!$C$9)^(Output!A106-1)</f>
        <v>1203.4315773182352</v>
      </c>
      <c r="I106" s="2">
        <f>Inputs!$C$10*(1-Inputs!$C$12)*(1+Inputs!$C$9)^(Output!$A106-1)</f>
        <v>0</v>
      </c>
      <c r="J106" s="2">
        <f>Inputs!$C$13*Inputs!$C$8*(1+Inputs!$C$9)^(Output!A106-1)</f>
        <v>0</v>
      </c>
      <c r="K106" s="2">
        <f>'Key Variables'!$B$3*(1+Inputs!$C$16)^(Output!A106-1)</f>
        <v>158.34626017345198</v>
      </c>
      <c r="L106" s="2">
        <f>'Key Variables'!$B$4*(1+Inputs!$C$18)^(Output!$A106-1)</f>
        <v>84.451338759174405</v>
      </c>
      <c r="M106" s="2">
        <f>'Key Variables'!$B$5*(1+Inputs!$C$20)^(Output!$A106-1)</f>
        <v>0</v>
      </c>
      <c r="N106" s="2">
        <f>'Key Variables'!$B$6*(1+Inputs!$C$22)^(Output!$A106-1)</f>
        <v>105.56417344896799</v>
      </c>
      <c r="O106" s="2">
        <f>'Key Variables'!$B$7*(1+Inputs!$C$24)^(Output!$A106-1)</f>
        <v>21.112834689793601</v>
      </c>
    </row>
    <row r="107" spans="1:15">
      <c r="A107">
        <f t="shared" si="80"/>
        <v>9</v>
      </c>
      <c r="B107" s="6">
        <f t="shared" si="67"/>
        <v>106</v>
      </c>
      <c r="C107" s="4">
        <f>IF($A107&gt;Inputs!$C$5,0,C106)</f>
        <v>405.34824786070453</v>
      </c>
      <c r="D107" s="4">
        <f t="shared" si="68"/>
        <v>66475.01334813748</v>
      </c>
      <c r="E107" s="4">
        <f>D107*Inputs!$C$4/12</f>
        <v>249.28130005551554</v>
      </c>
      <c r="F107" s="4">
        <f t="shared" ref="F107:G107" si="109">C107-E107</f>
        <v>156.06694780518899</v>
      </c>
      <c r="G107" s="4">
        <f t="shared" si="109"/>
        <v>66318.946400332294</v>
      </c>
      <c r="H107" s="2">
        <f>Inputs!$C$8*(1-Inputs!$C$12)*(1+Inputs!$C$9)^(Output!A107-1)</f>
        <v>1203.4315773182352</v>
      </c>
      <c r="I107" s="2">
        <f>Inputs!$C$10*(1-Inputs!$C$12)*(1+Inputs!$C$9)^(Output!$A107-1)</f>
        <v>0</v>
      </c>
      <c r="J107" s="2">
        <f>Inputs!$C$13*Inputs!$C$8*(1+Inputs!$C$9)^(Output!A107-1)</f>
        <v>0</v>
      </c>
      <c r="K107" s="2">
        <f>'Key Variables'!$B$3*(1+Inputs!$C$16)^(Output!A107-1)</f>
        <v>158.34626017345198</v>
      </c>
      <c r="L107" s="2">
        <f>'Key Variables'!$B$4*(1+Inputs!$C$18)^(Output!$A107-1)</f>
        <v>84.451338759174405</v>
      </c>
      <c r="M107" s="2">
        <f>'Key Variables'!$B$5*(1+Inputs!$C$20)^(Output!$A107-1)</f>
        <v>0</v>
      </c>
      <c r="N107" s="2">
        <f>'Key Variables'!$B$6*(1+Inputs!$C$22)^(Output!$A107-1)</f>
        <v>105.56417344896799</v>
      </c>
      <c r="O107" s="2">
        <f>'Key Variables'!$B$7*(1+Inputs!$C$24)^(Output!$A107-1)</f>
        <v>21.112834689793601</v>
      </c>
    </row>
    <row r="108" spans="1:15">
      <c r="A108">
        <f t="shared" si="80"/>
        <v>9</v>
      </c>
      <c r="B108" s="6">
        <f t="shared" si="67"/>
        <v>107</v>
      </c>
      <c r="C108" s="4">
        <f>IF($A108&gt;Inputs!$C$5,0,C107)</f>
        <v>405.34824786070453</v>
      </c>
      <c r="D108" s="4">
        <f t="shared" si="68"/>
        <v>66318.946400332294</v>
      </c>
      <c r="E108" s="4">
        <f>D108*Inputs!$C$4/12</f>
        <v>248.69604900124611</v>
      </c>
      <c r="F108" s="4">
        <f t="shared" ref="F108:G108" si="110">C108-E108</f>
        <v>156.65219885945842</v>
      </c>
      <c r="G108" s="4">
        <f t="shared" si="110"/>
        <v>66162.294201472832</v>
      </c>
      <c r="H108" s="2">
        <f>Inputs!$C$8*(1-Inputs!$C$12)*(1+Inputs!$C$9)^(Output!A108-1)</f>
        <v>1203.4315773182352</v>
      </c>
      <c r="I108" s="2">
        <f>Inputs!$C$10*(1-Inputs!$C$12)*(1+Inputs!$C$9)^(Output!$A108-1)</f>
        <v>0</v>
      </c>
      <c r="J108" s="2">
        <f>Inputs!$C$13*Inputs!$C$8*(1+Inputs!$C$9)^(Output!A108-1)</f>
        <v>0</v>
      </c>
      <c r="K108" s="2">
        <f>'Key Variables'!$B$3*(1+Inputs!$C$16)^(Output!A108-1)</f>
        <v>158.34626017345198</v>
      </c>
      <c r="L108" s="2">
        <f>'Key Variables'!$B$4*(1+Inputs!$C$18)^(Output!$A108-1)</f>
        <v>84.451338759174405</v>
      </c>
      <c r="M108" s="2">
        <f>'Key Variables'!$B$5*(1+Inputs!$C$20)^(Output!$A108-1)</f>
        <v>0</v>
      </c>
      <c r="N108" s="2">
        <f>'Key Variables'!$B$6*(1+Inputs!$C$22)^(Output!$A108-1)</f>
        <v>105.56417344896799</v>
      </c>
      <c r="O108" s="2">
        <f>'Key Variables'!$B$7*(1+Inputs!$C$24)^(Output!$A108-1)</f>
        <v>21.112834689793601</v>
      </c>
    </row>
    <row r="109" spans="1:15">
      <c r="A109">
        <f t="shared" si="80"/>
        <v>9</v>
      </c>
      <c r="B109" s="6">
        <f t="shared" si="67"/>
        <v>108</v>
      </c>
      <c r="C109" s="4">
        <f>IF($A109&gt;Inputs!$C$5,0,C108)</f>
        <v>405.34824786070453</v>
      </c>
      <c r="D109" s="4">
        <f t="shared" si="68"/>
        <v>66162.294201472832</v>
      </c>
      <c r="E109" s="4">
        <f>D109*Inputs!$C$4/12</f>
        <v>248.10860325552312</v>
      </c>
      <c r="F109" s="4">
        <f t="shared" ref="F109:G109" si="111">C109-E109</f>
        <v>157.23964460518141</v>
      </c>
      <c r="G109" s="4">
        <f t="shared" si="111"/>
        <v>66005.054556867646</v>
      </c>
      <c r="H109" s="2">
        <f>Inputs!$C$8*(1-Inputs!$C$12)*(1+Inputs!$C$9)^(Output!A109-1)</f>
        <v>1203.4315773182352</v>
      </c>
      <c r="I109" s="2">
        <f>Inputs!$C$10*(1-Inputs!$C$12)*(1+Inputs!$C$9)^(Output!$A109-1)</f>
        <v>0</v>
      </c>
      <c r="J109" s="2">
        <f>Inputs!$C$13*Inputs!$C$8*(1+Inputs!$C$9)^(Output!A109-1)</f>
        <v>0</v>
      </c>
      <c r="K109" s="2">
        <f>'Key Variables'!$B$3*(1+Inputs!$C$16)^(Output!A109-1)</f>
        <v>158.34626017345198</v>
      </c>
      <c r="L109" s="2">
        <f>'Key Variables'!$B$4*(1+Inputs!$C$18)^(Output!$A109-1)</f>
        <v>84.451338759174405</v>
      </c>
      <c r="M109" s="2">
        <f>'Key Variables'!$B$5*(1+Inputs!$C$20)^(Output!$A109-1)</f>
        <v>0</v>
      </c>
      <c r="N109" s="2">
        <f>'Key Variables'!$B$6*(1+Inputs!$C$22)^(Output!$A109-1)</f>
        <v>105.56417344896799</v>
      </c>
      <c r="O109" s="2">
        <f>'Key Variables'!$B$7*(1+Inputs!$C$24)^(Output!$A109-1)</f>
        <v>21.112834689793601</v>
      </c>
    </row>
    <row r="110" spans="1:15">
      <c r="A110">
        <f t="shared" si="80"/>
        <v>10</v>
      </c>
      <c r="B110" s="6">
        <f t="shared" si="67"/>
        <v>109</v>
      </c>
      <c r="C110" s="4">
        <f>IF($A110&gt;Inputs!$C$5,0,C109)</f>
        <v>405.34824786070453</v>
      </c>
      <c r="D110" s="4">
        <f t="shared" si="68"/>
        <v>66005.054556867646</v>
      </c>
      <c r="E110" s="4">
        <f>D110*Inputs!$C$4/12</f>
        <v>247.51895458825368</v>
      </c>
      <c r="F110" s="4">
        <f t="shared" ref="F110:G110" si="112">C110-E110</f>
        <v>157.82929327245085</v>
      </c>
      <c r="G110" s="4">
        <f t="shared" si="112"/>
        <v>65847.225263595188</v>
      </c>
      <c r="H110" s="2">
        <f>Inputs!$C$8*(1-Inputs!$C$12)*(1+Inputs!$C$9)^(Output!A110-1)</f>
        <v>1239.5345246377822</v>
      </c>
      <c r="I110" s="2">
        <f>Inputs!$C$10*(1-Inputs!$C$12)*(1+Inputs!$C$9)^(Output!$A110-1)</f>
        <v>0</v>
      </c>
      <c r="J110" s="2">
        <f>Inputs!$C$13*Inputs!$C$8*(1+Inputs!$C$9)^(Output!A110-1)</f>
        <v>0</v>
      </c>
      <c r="K110" s="2">
        <f>'Key Variables'!$B$3*(1+Inputs!$C$16)^(Output!A110-1)</f>
        <v>163.09664797865557</v>
      </c>
      <c r="L110" s="2">
        <f>'Key Variables'!$B$4*(1+Inputs!$C$18)^(Output!$A110-1)</f>
        <v>86.98487892194963</v>
      </c>
      <c r="M110" s="2">
        <f>'Key Variables'!$B$5*(1+Inputs!$C$20)^(Output!$A110-1)</f>
        <v>0</v>
      </c>
      <c r="N110" s="2">
        <f>'Key Variables'!$B$6*(1+Inputs!$C$22)^(Output!$A110-1)</f>
        <v>108.73109865243703</v>
      </c>
      <c r="O110" s="2">
        <f>'Key Variables'!$B$7*(1+Inputs!$C$24)^(Output!$A110-1)</f>
        <v>21.746219730487407</v>
      </c>
    </row>
    <row r="111" spans="1:15">
      <c r="A111">
        <f t="shared" si="80"/>
        <v>10</v>
      </c>
      <c r="B111" s="6">
        <f t="shared" si="67"/>
        <v>110</v>
      </c>
      <c r="C111" s="4">
        <f>IF($A111&gt;Inputs!$C$5,0,C110)</f>
        <v>405.34824786070453</v>
      </c>
      <c r="D111" s="4">
        <f t="shared" si="68"/>
        <v>65847.225263595188</v>
      </c>
      <c r="E111" s="4">
        <f>D111*Inputs!$C$4/12</f>
        <v>246.92709473848194</v>
      </c>
      <c r="F111" s="4">
        <f t="shared" ref="F111:G111" si="113">C111-E111</f>
        <v>158.42115312222259</v>
      </c>
      <c r="G111" s="4">
        <f t="shared" si="113"/>
        <v>65688.804110472964</v>
      </c>
      <c r="H111" s="2">
        <f>Inputs!$C$8*(1-Inputs!$C$12)*(1+Inputs!$C$9)^(Output!A111-1)</f>
        <v>1239.5345246377822</v>
      </c>
      <c r="I111" s="2">
        <f>Inputs!$C$10*(1-Inputs!$C$12)*(1+Inputs!$C$9)^(Output!$A111-1)</f>
        <v>0</v>
      </c>
      <c r="J111" s="2">
        <f>Inputs!$C$13*Inputs!$C$8*(1+Inputs!$C$9)^(Output!A111-1)</f>
        <v>0</v>
      </c>
      <c r="K111" s="2">
        <f>'Key Variables'!$B$3*(1+Inputs!$C$16)^(Output!A111-1)</f>
        <v>163.09664797865557</v>
      </c>
      <c r="L111" s="2">
        <f>'Key Variables'!$B$4*(1+Inputs!$C$18)^(Output!$A111-1)</f>
        <v>86.98487892194963</v>
      </c>
      <c r="M111" s="2">
        <f>'Key Variables'!$B$5*(1+Inputs!$C$20)^(Output!$A111-1)</f>
        <v>0</v>
      </c>
      <c r="N111" s="2">
        <f>'Key Variables'!$B$6*(1+Inputs!$C$22)^(Output!$A111-1)</f>
        <v>108.73109865243703</v>
      </c>
      <c r="O111" s="2">
        <f>'Key Variables'!$B$7*(1+Inputs!$C$24)^(Output!$A111-1)</f>
        <v>21.746219730487407</v>
      </c>
    </row>
    <row r="112" spans="1:15">
      <c r="A112">
        <f t="shared" si="80"/>
        <v>10</v>
      </c>
      <c r="B112" s="6">
        <f t="shared" si="67"/>
        <v>111</v>
      </c>
      <c r="C112" s="4">
        <f>IF($A112&gt;Inputs!$C$5,0,C111)</f>
        <v>405.34824786070453</v>
      </c>
      <c r="D112" s="4">
        <f t="shared" si="68"/>
        <v>65688.804110472964</v>
      </c>
      <c r="E112" s="4">
        <f>D112*Inputs!$C$4/12</f>
        <v>246.3330154142736</v>
      </c>
      <c r="F112" s="4">
        <f t="shared" ref="F112:G112" si="114">C112-E112</f>
        <v>159.01523244643093</v>
      </c>
      <c r="G112" s="4">
        <f t="shared" si="114"/>
        <v>65529.788878026535</v>
      </c>
      <c r="H112" s="2">
        <f>Inputs!$C$8*(1-Inputs!$C$12)*(1+Inputs!$C$9)^(Output!A112-1)</f>
        <v>1239.5345246377822</v>
      </c>
      <c r="I112" s="2">
        <f>Inputs!$C$10*(1-Inputs!$C$12)*(1+Inputs!$C$9)^(Output!$A112-1)</f>
        <v>0</v>
      </c>
      <c r="J112" s="2">
        <f>Inputs!$C$13*Inputs!$C$8*(1+Inputs!$C$9)^(Output!A112-1)</f>
        <v>0</v>
      </c>
      <c r="K112" s="2">
        <f>'Key Variables'!$B$3*(1+Inputs!$C$16)^(Output!A112-1)</f>
        <v>163.09664797865557</v>
      </c>
      <c r="L112" s="2">
        <f>'Key Variables'!$B$4*(1+Inputs!$C$18)^(Output!$A112-1)</f>
        <v>86.98487892194963</v>
      </c>
      <c r="M112" s="2">
        <f>'Key Variables'!$B$5*(1+Inputs!$C$20)^(Output!$A112-1)</f>
        <v>0</v>
      </c>
      <c r="N112" s="2">
        <f>'Key Variables'!$B$6*(1+Inputs!$C$22)^(Output!$A112-1)</f>
        <v>108.73109865243703</v>
      </c>
      <c r="O112" s="2">
        <f>'Key Variables'!$B$7*(1+Inputs!$C$24)^(Output!$A112-1)</f>
        <v>21.746219730487407</v>
      </c>
    </row>
    <row r="113" spans="1:15">
      <c r="A113">
        <f t="shared" si="80"/>
        <v>10</v>
      </c>
      <c r="B113" s="6">
        <f t="shared" si="67"/>
        <v>112</v>
      </c>
      <c r="C113" s="4">
        <f>IF($A113&gt;Inputs!$C$5,0,C112)</f>
        <v>405.34824786070453</v>
      </c>
      <c r="D113" s="4">
        <f t="shared" si="68"/>
        <v>65529.788878026535</v>
      </c>
      <c r="E113" s="4">
        <f>D113*Inputs!$C$4/12</f>
        <v>245.7367082925995</v>
      </c>
      <c r="F113" s="4">
        <f t="shared" ref="F113:G113" si="115">C113-E113</f>
        <v>159.61153956810503</v>
      </c>
      <c r="G113" s="4">
        <f t="shared" si="115"/>
        <v>65370.17733845843</v>
      </c>
      <c r="H113" s="2">
        <f>Inputs!$C$8*(1-Inputs!$C$12)*(1+Inputs!$C$9)^(Output!A113-1)</f>
        <v>1239.5345246377822</v>
      </c>
      <c r="I113" s="2">
        <f>Inputs!$C$10*(1-Inputs!$C$12)*(1+Inputs!$C$9)^(Output!$A113-1)</f>
        <v>0</v>
      </c>
      <c r="J113" s="2">
        <f>Inputs!$C$13*Inputs!$C$8*(1+Inputs!$C$9)^(Output!A113-1)</f>
        <v>0</v>
      </c>
      <c r="K113" s="2">
        <f>'Key Variables'!$B$3*(1+Inputs!$C$16)^(Output!A113-1)</f>
        <v>163.09664797865557</v>
      </c>
      <c r="L113" s="2">
        <f>'Key Variables'!$B$4*(1+Inputs!$C$18)^(Output!$A113-1)</f>
        <v>86.98487892194963</v>
      </c>
      <c r="M113" s="2">
        <f>'Key Variables'!$B$5*(1+Inputs!$C$20)^(Output!$A113-1)</f>
        <v>0</v>
      </c>
      <c r="N113" s="2">
        <f>'Key Variables'!$B$6*(1+Inputs!$C$22)^(Output!$A113-1)</f>
        <v>108.73109865243703</v>
      </c>
      <c r="O113" s="2">
        <f>'Key Variables'!$B$7*(1+Inputs!$C$24)^(Output!$A113-1)</f>
        <v>21.746219730487407</v>
      </c>
    </row>
    <row r="114" spans="1:15">
      <c r="A114">
        <f t="shared" si="80"/>
        <v>10</v>
      </c>
      <c r="B114" s="6">
        <f t="shared" si="67"/>
        <v>113</v>
      </c>
      <c r="C114" s="4">
        <f>IF($A114&gt;Inputs!$C$5,0,C113)</f>
        <v>405.34824786070453</v>
      </c>
      <c r="D114" s="4">
        <f t="shared" si="68"/>
        <v>65370.17733845843</v>
      </c>
      <c r="E114" s="4">
        <f>D114*Inputs!$C$4/12</f>
        <v>245.13816501921909</v>
      </c>
      <c r="F114" s="4">
        <f t="shared" ref="F114:G114" si="116">C114-E114</f>
        <v>160.21008284148544</v>
      </c>
      <c r="G114" s="4">
        <f t="shared" si="116"/>
        <v>65209.967255616946</v>
      </c>
      <c r="H114" s="2">
        <f>Inputs!$C$8*(1-Inputs!$C$12)*(1+Inputs!$C$9)^(Output!A114-1)</f>
        <v>1239.5345246377822</v>
      </c>
      <c r="I114" s="2">
        <f>Inputs!$C$10*(1-Inputs!$C$12)*(1+Inputs!$C$9)^(Output!$A114-1)</f>
        <v>0</v>
      </c>
      <c r="J114" s="2">
        <f>Inputs!$C$13*Inputs!$C$8*(1+Inputs!$C$9)^(Output!A114-1)</f>
        <v>0</v>
      </c>
      <c r="K114" s="2">
        <f>'Key Variables'!$B$3*(1+Inputs!$C$16)^(Output!A114-1)</f>
        <v>163.09664797865557</v>
      </c>
      <c r="L114" s="2">
        <f>'Key Variables'!$B$4*(1+Inputs!$C$18)^(Output!$A114-1)</f>
        <v>86.98487892194963</v>
      </c>
      <c r="M114" s="2">
        <f>'Key Variables'!$B$5*(1+Inputs!$C$20)^(Output!$A114-1)</f>
        <v>0</v>
      </c>
      <c r="N114" s="2">
        <f>'Key Variables'!$B$6*(1+Inputs!$C$22)^(Output!$A114-1)</f>
        <v>108.73109865243703</v>
      </c>
      <c r="O114" s="2">
        <f>'Key Variables'!$B$7*(1+Inputs!$C$24)^(Output!$A114-1)</f>
        <v>21.746219730487407</v>
      </c>
    </row>
    <row r="115" spans="1:15">
      <c r="A115">
        <f t="shared" si="80"/>
        <v>10</v>
      </c>
      <c r="B115" s="6">
        <f t="shared" si="67"/>
        <v>114</v>
      </c>
      <c r="C115" s="4">
        <f>IF($A115&gt;Inputs!$C$5,0,C114)</f>
        <v>405.34824786070453</v>
      </c>
      <c r="D115" s="4">
        <f t="shared" si="68"/>
        <v>65209.967255616946</v>
      </c>
      <c r="E115" s="4">
        <f>D115*Inputs!$C$4/12</f>
        <v>244.53737720856353</v>
      </c>
      <c r="F115" s="4">
        <f t="shared" ref="F115:G115" si="117">C115-E115</f>
        <v>160.81087065214101</v>
      </c>
      <c r="G115" s="4">
        <f t="shared" si="117"/>
        <v>65049.156384964808</v>
      </c>
      <c r="H115" s="2">
        <f>Inputs!$C$8*(1-Inputs!$C$12)*(1+Inputs!$C$9)^(Output!A115-1)</f>
        <v>1239.5345246377822</v>
      </c>
      <c r="I115" s="2">
        <f>Inputs!$C$10*(1-Inputs!$C$12)*(1+Inputs!$C$9)^(Output!$A115-1)</f>
        <v>0</v>
      </c>
      <c r="J115" s="2">
        <f>Inputs!$C$13*Inputs!$C$8*(1+Inputs!$C$9)^(Output!A115-1)</f>
        <v>0</v>
      </c>
      <c r="K115" s="2">
        <f>'Key Variables'!$B$3*(1+Inputs!$C$16)^(Output!A115-1)</f>
        <v>163.09664797865557</v>
      </c>
      <c r="L115" s="2">
        <f>'Key Variables'!$B$4*(1+Inputs!$C$18)^(Output!$A115-1)</f>
        <v>86.98487892194963</v>
      </c>
      <c r="M115" s="2">
        <f>'Key Variables'!$B$5*(1+Inputs!$C$20)^(Output!$A115-1)</f>
        <v>0</v>
      </c>
      <c r="N115" s="2">
        <f>'Key Variables'!$B$6*(1+Inputs!$C$22)^(Output!$A115-1)</f>
        <v>108.73109865243703</v>
      </c>
      <c r="O115" s="2">
        <f>'Key Variables'!$B$7*(1+Inputs!$C$24)^(Output!$A115-1)</f>
        <v>21.746219730487407</v>
      </c>
    </row>
    <row r="116" spans="1:15">
      <c r="A116">
        <f t="shared" si="80"/>
        <v>10</v>
      </c>
      <c r="B116" s="6">
        <f t="shared" si="67"/>
        <v>115</v>
      </c>
      <c r="C116" s="4">
        <f>IF($A116&gt;Inputs!$C$5,0,C115)</f>
        <v>405.34824786070453</v>
      </c>
      <c r="D116" s="4">
        <f t="shared" si="68"/>
        <v>65049.156384964808</v>
      </c>
      <c r="E116" s="4">
        <f>D116*Inputs!$C$4/12</f>
        <v>243.93433644361801</v>
      </c>
      <c r="F116" s="4">
        <f t="shared" ref="F116:G116" si="118">C116-E116</f>
        <v>161.41391141708652</v>
      </c>
      <c r="G116" s="4">
        <f t="shared" si="118"/>
        <v>64887.742473547725</v>
      </c>
      <c r="H116" s="2">
        <f>Inputs!$C$8*(1-Inputs!$C$12)*(1+Inputs!$C$9)^(Output!A116-1)</f>
        <v>1239.5345246377822</v>
      </c>
      <c r="I116" s="2">
        <f>Inputs!$C$10*(1-Inputs!$C$12)*(1+Inputs!$C$9)^(Output!$A116-1)</f>
        <v>0</v>
      </c>
      <c r="J116" s="2">
        <f>Inputs!$C$13*Inputs!$C$8*(1+Inputs!$C$9)^(Output!A116-1)</f>
        <v>0</v>
      </c>
      <c r="K116" s="2">
        <f>'Key Variables'!$B$3*(1+Inputs!$C$16)^(Output!A116-1)</f>
        <v>163.09664797865557</v>
      </c>
      <c r="L116" s="2">
        <f>'Key Variables'!$B$4*(1+Inputs!$C$18)^(Output!$A116-1)</f>
        <v>86.98487892194963</v>
      </c>
      <c r="M116" s="2">
        <f>'Key Variables'!$B$5*(1+Inputs!$C$20)^(Output!$A116-1)</f>
        <v>0</v>
      </c>
      <c r="N116" s="2">
        <f>'Key Variables'!$B$6*(1+Inputs!$C$22)^(Output!$A116-1)</f>
        <v>108.73109865243703</v>
      </c>
      <c r="O116" s="2">
        <f>'Key Variables'!$B$7*(1+Inputs!$C$24)^(Output!$A116-1)</f>
        <v>21.746219730487407</v>
      </c>
    </row>
    <row r="117" spans="1:15">
      <c r="A117">
        <f t="shared" si="80"/>
        <v>10</v>
      </c>
      <c r="B117" s="6">
        <f t="shared" si="67"/>
        <v>116</v>
      </c>
      <c r="C117" s="4">
        <f>IF($A117&gt;Inputs!$C$5,0,C116)</f>
        <v>405.34824786070453</v>
      </c>
      <c r="D117" s="4">
        <f t="shared" si="68"/>
        <v>64887.742473547725</v>
      </c>
      <c r="E117" s="4">
        <f>D117*Inputs!$C$4/12</f>
        <v>243.32903427580393</v>
      </c>
      <c r="F117" s="4">
        <f t="shared" ref="F117:G117" si="119">C117-E117</f>
        <v>162.0192135849006</v>
      </c>
      <c r="G117" s="4">
        <f t="shared" si="119"/>
        <v>64725.723259962826</v>
      </c>
      <c r="H117" s="2">
        <f>Inputs!$C$8*(1-Inputs!$C$12)*(1+Inputs!$C$9)^(Output!A117-1)</f>
        <v>1239.5345246377822</v>
      </c>
      <c r="I117" s="2">
        <f>Inputs!$C$10*(1-Inputs!$C$12)*(1+Inputs!$C$9)^(Output!$A117-1)</f>
        <v>0</v>
      </c>
      <c r="J117" s="2">
        <f>Inputs!$C$13*Inputs!$C$8*(1+Inputs!$C$9)^(Output!A117-1)</f>
        <v>0</v>
      </c>
      <c r="K117" s="2">
        <f>'Key Variables'!$B$3*(1+Inputs!$C$16)^(Output!A117-1)</f>
        <v>163.09664797865557</v>
      </c>
      <c r="L117" s="2">
        <f>'Key Variables'!$B$4*(1+Inputs!$C$18)^(Output!$A117-1)</f>
        <v>86.98487892194963</v>
      </c>
      <c r="M117" s="2">
        <f>'Key Variables'!$B$5*(1+Inputs!$C$20)^(Output!$A117-1)</f>
        <v>0</v>
      </c>
      <c r="N117" s="2">
        <f>'Key Variables'!$B$6*(1+Inputs!$C$22)^(Output!$A117-1)</f>
        <v>108.73109865243703</v>
      </c>
      <c r="O117" s="2">
        <f>'Key Variables'!$B$7*(1+Inputs!$C$24)^(Output!$A117-1)</f>
        <v>21.746219730487407</v>
      </c>
    </row>
    <row r="118" spans="1:15">
      <c r="A118">
        <f t="shared" si="80"/>
        <v>10</v>
      </c>
      <c r="B118" s="6">
        <f t="shared" si="67"/>
        <v>117</v>
      </c>
      <c r="C118" s="4">
        <f>IF($A118&gt;Inputs!$C$5,0,C117)</f>
        <v>405.34824786070453</v>
      </c>
      <c r="D118" s="4">
        <f t="shared" si="68"/>
        <v>64725.723259962826</v>
      </c>
      <c r="E118" s="4">
        <f>D118*Inputs!$C$4/12</f>
        <v>242.7214622248606</v>
      </c>
      <c r="F118" s="4">
        <f t="shared" ref="F118:G118" si="120">C118-E118</f>
        <v>162.62678563584393</v>
      </c>
      <c r="G118" s="4">
        <f t="shared" si="120"/>
        <v>64563.09647432698</v>
      </c>
      <c r="H118" s="2">
        <f>Inputs!$C$8*(1-Inputs!$C$12)*(1+Inputs!$C$9)^(Output!A118-1)</f>
        <v>1239.5345246377822</v>
      </c>
      <c r="I118" s="2">
        <f>Inputs!$C$10*(1-Inputs!$C$12)*(1+Inputs!$C$9)^(Output!$A118-1)</f>
        <v>0</v>
      </c>
      <c r="J118" s="2">
        <f>Inputs!$C$13*Inputs!$C$8*(1+Inputs!$C$9)^(Output!A118-1)</f>
        <v>0</v>
      </c>
      <c r="K118" s="2">
        <f>'Key Variables'!$B$3*(1+Inputs!$C$16)^(Output!A118-1)</f>
        <v>163.09664797865557</v>
      </c>
      <c r="L118" s="2">
        <f>'Key Variables'!$B$4*(1+Inputs!$C$18)^(Output!$A118-1)</f>
        <v>86.98487892194963</v>
      </c>
      <c r="M118" s="2">
        <f>'Key Variables'!$B$5*(1+Inputs!$C$20)^(Output!$A118-1)</f>
        <v>0</v>
      </c>
      <c r="N118" s="2">
        <f>'Key Variables'!$B$6*(1+Inputs!$C$22)^(Output!$A118-1)</f>
        <v>108.73109865243703</v>
      </c>
      <c r="O118" s="2">
        <f>'Key Variables'!$B$7*(1+Inputs!$C$24)^(Output!$A118-1)</f>
        <v>21.746219730487407</v>
      </c>
    </row>
    <row r="119" spans="1:15">
      <c r="A119">
        <f t="shared" si="80"/>
        <v>10</v>
      </c>
      <c r="B119" s="6">
        <f t="shared" si="67"/>
        <v>118</v>
      </c>
      <c r="C119" s="4">
        <f>IF($A119&gt;Inputs!$C$5,0,C118)</f>
        <v>405.34824786070453</v>
      </c>
      <c r="D119" s="4">
        <f t="shared" si="68"/>
        <v>64563.09647432698</v>
      </c>
      <c r="E119" s="4">
        <f>D119*Inputs!$C$4/12</f>
        <v>242.11161177872614</v>
      </c>
      <c r="F119" s="4">
        <f t="shared" ref="F119:G119" si="121">C119-E119</f>
        <v>163.23663608197839</v>
      </c>
      <c r="G119" s="4">
        <f t="shared" si="121"/>
        <v>64399.859838245</v>
      </c>
      <c r="H119" s="2">
        <f>Inputs!$C$8*(1-Inputs!$C$12)*(1+Inputs!$C$9)^(Output!A119-1)</f>
        <v>1239.5345246377822</v>
      </c>
      <c r="I119" s="2">
        <f>Inputs!$C$10*(1-Inputs!$C$12)*(1+Inputs!$C$9)^(Output!$A119-1)</f>
        <v>0</v>
      </c>
      <c r="J119" s="2">
        <f>Inputs!$C$13*Inputs!$C$8*(1+Inputs!$C$9)^(Output!A119-1)</f>
        <v>0</v>
      </c>
      <c r="K119" s="2">
        <f>'Key Variables'!$B$3*(1+Inputs!$C$16)^(Output!A119-1)</f>
        <v>163.09664797865557</v>
      </c>
      <c r="L119" s="2">
        <f>'Key Variables'!$B$4*(1+Inputs!$C$18)^(Output!$A119-1)</f>
        <v>86.98487892194963</v>
      </c>
      <c r="M119" s="2">
        <f>'Key Variables'!$B$5*(1+Inputs!$C$20)^(Output!$A119-1)</f>
        <v>0</v>
      </c>
      <c r="N119" s="2">
        <f>'Key Variables'!$B$6*(1+Inputs!$C$22)^(Output!$A119-1)</f>
        <v>108.73109865243703</v>
      </c>
      <c r="O119" s="2">
        <f>'Key Variables'!$B$7*(1+Inputs!$C$24)^(Output!$A119-1)</f>
        <v>21.746219730487407</v>
      </c>
    </row>
    <row r="120" spans="1:15">
      <c r="A120">
        <f t="shared" si="80"/>
        <v>10</v>
      </c>
      <c r="B120" s="6">
        <f t="shared" si="67"/>
        <v>119</v>
      </c>
      <c r="C120" s="4">
        <f>IF($A120&gt;Inputs!$C$5,0,C119)</f>
        <v>405.34824786070453</v>
      </c>
      <c r="D120" s="4">
        <f t="shared" si="68"/>
        <v>64399.859838245</v>
      </c>
      <c r="E120" s="4">
        <f>D120*Inputs!$C$4/12</f>
        <v>241.49947439341872</v>
      </c>
      <c r="F120" s="4">
        <f t="shared" ref="F120:G120" si="122">C120-E120</f>
        <v>163.84877346728581</v>
      </c>
      <c r="G120" s="4">
        <f t="shared" si="122"/>
        <v>64236.011064777711</v>
      </c>
      <c r="H120" s="2">
        <f>Inputs!$C$8*(1-Inputs!$C$12)*(1+Inputs!$C$9)^(Output!A120-1)</f>
        <v>1239.5345246377822</v>
      </c>
      <c r="I120" s="2">
        <f>Inputs!$C$10*(1-Inputs!$C$12)*(1+Inputs!$C$9)^(Output!$A120-1)</f>
        <v>0</v>
      </c>
      <c r="J120" s="2">
        <f>Inputs!$C$13*Inputs!$C$8*(1+Inputs!$C$9)^(Output!A120-1)</f>
        <v>0</v>
      </c>
      <c r="K120" s="2">
        <f>'Key Variables'!$B$3*(1+Inputs!$C$16)^(Output!A120-1)</f>
        <v>163.09664797865557</v>
      </c>
      <c r="L120" s="2">
        <f>'Key Variables'!$B$4*(1+Inputs!$C$18)^(Output!$A120-1)</f>
        <v>86.98487892194963</v>
      </c>
      <c r="M120" s="2">
        <f>'Key Variables'!$B$5*(1+Inputs!$C$20)^(Output!$A120-1)</f>
        <v>0</v>
      </c>
      <c r="N120" s="2">
        <f>'Key Variables'!$B$6*(1+Inputs!$C$22)^(Output!$A120-1)</f>
        <v>108.73109865243703</v>
      </c>
      <c r="O120" s="2">
        <f>'Key Variables'!$B$7*(1+Inputs!$C$24)^(Output!$A120-1)</f>
        <v>21.746219730487407</v>
      </c>
    </row>
    <row r="121" spans="1:15">
      <c r="A121">
        <f t="shared" si="80"/>
        <v>10</v>
      </c>
      <c r="B121" s="6">
        <f t="shared" si="67"/>
        <v>120</v>
      </c>
      <c r="C121" s="4">
        <f>IF($A121&gt;Inputs!$C$5,0,C120)</f>
        <v>405.34824786070453</v>
      </c>
      <c r="D121" s="4">
        <f t="shared" si="68"/>
        <v>64236.011064777711</v>
      </c>
      <c r="E121" s="4">
        <f>D121*Inputs!$C$4/12</f>
        <v>240.88504149291643</v>
      </c>
      <c r="F121" s="4">
        <f t="shared" ref="F121:G121" si="123">C121-E121</f>
        <v>164.4632063677881</v>
      </c>
      <c r="G121" s="4">
        <f t="shared" si="123"/>
        <v>64071.547858409926</v>
      </c>
      <c r="H121" s="2">
        <f>Inputs!$C$8*(1-Inputs!$C$12)*(1+Inputs!$C$9)^(Output!A121-1)</f>
        <v>1239.5345246377822</v>
      </c>
      <c r="I121" s="2">
        <f>Inputs!$C$10*(1-Inputs!$C$12)*(1+Inputs!$C$9)^(Output!$A121-1)</f>
        <v>0</v>
      </c>
      <c r="J121" s="2">
        <f>Inputs!$C$13*Inputs!$C$8*(1+Inputs!$C$9)^(Output!A121-1)</f>
        <v>0</v>
      </c>
      <c r="K121" s="2">
        <f>'Key Variables'!$B$3*(1+Inputs!$C$16)^(Output!A121-1)</f>
        <v>163.09664797865557</v>
      </c>
      <c r="L121" s="2">
        <f>'Key Variables'!$B$4*(1+Inputs!$C$18)^(Output!$A121-1)</f>
        <v>86.98487892194963</v>
      </c>
      <c r="M121" s="2">
        <f>'Key Variables'!$B$5*(1+Inputs!$C$20)^(Output!$A121-1)</f>
        <v>0</v>
      </c>
      <c r="N121" s="2">
        <f>'Key Variables'!$B$6*(1+Inputs!$C$22)^(Output!$A121-1)</f>
        <v>108.73109865243703</v>
      </c>
      <c r="O121" s="2">
        <f>'Key Variables'!$B$7*(1+Inputs!$C$24)^(Output!$A121-1)</f>
        <v>21.746219730487407</v>
      </c>
    </row>
    <row r="122" spans="1:15">
      <c r="A122">
        <f t="shared" si="80"/>
        <v>11</v>
      </c>
      <c r="B122" s="6">
        <f t="shared" si="67"/>
        <v>121</v>
      </c>
      <c r="C122" s="4">
        <f>IF($A122&gt;Inputs!$C$5,0,C121)</f>
        <v>405.34824786070453</v>
      </c>
      <c r="D122" s="4">
        <f t="shared" si="68"/>
        <v>64071.547858409926</v>
      </c>
      <c r="E122" s="4">
        <f>D122*Inputs!$C$4/12</f>
        <v>240.26830446903719</v>
      </c>
      <c r="F122" s="4">
        <f t="shared" ref="F122:G122" si="124">C122-E122</f>
        <v>165.07994339166734</v>
      </c>
      <c r="G122" s="4">
        <f t="shared" si="124"/>
        <v>63906.467915018256</v>
      </c>
      <c r="H122" s="2">
        <f>Inputs!$C$8*(1-Inputs!$C$12)*(1+Inputs!$C$9)^(Output!A122-1)</f>
        <v>1276.7205603769157</v>
      </c>
      <c r="I122" s="2">
        <f>Inputs!$C$10*(1-Inputs!$C$12)*(1+Inputs!$C$9)^(Output!$A122-1)</f>
        <v>0</v>
      </c>
      <c r="J122" s="2">
        <f>Inputs!$C$13*Inputs!$C$8*(1+Inputs!$C$9)^(Output!A122-1)</f>
        <v>0</v>
      </c>
      <c r="K122" s="2">
        <f>'Key Variables'!$B$3*(1+Inputs!$C$16)^(Output!A122-1)</f>
        <v>167.98954741801523</v>
      </c>
      <c r="L122" s="2">
        <f>'Key Variables'!$B$4*(1+Inputs!$C$18)^(Output!$A122-1)</f>
        <v>89.594425289608125</v>
      </c>
      <c r="M122" s="2">
        <f>'Key Variables'!$B$5*(1+Inputs!$C$20)^(Output!$A122-1)</f>
        <v>0</v>
      </c>
      <c r="N122" s="2">
        <f>'Key Variables'!$B$6*(1+Inputs!$C$22)^(Output!$A122-1)</f>
        <v>111.99303161201014</v>
      </c>
      <c r="O122" s="2">
        <f>'Key Variables'!$B$7*(1+Inputs!$C$24)^(Output!$A122-1)</f>
        <v>22.398606322402031</v>
      </c>
    </row>
    <row r="123" spans="1:15">
      <c r="A123">
        <f t="shared" si="80"/>
        <v>11</v>
      </c>
      <c r="B123" s="6">
        <f t="shared" si="67"/>
        <v>122</v>
      </c>
      <c r="C123" s="4">
        <f>IF($A123&gt;Inputs!$C$5,0,C122)</f>
        <v>405.34824786070453</v>
      </c>
      <c r="D123" s="4">
        <f t="shared" si="68"/>
        <v>63906.467915018256</v>
      </c>
      <c r="E123" s="4">
        <f>D123*Inputs!$C$4/12</f>
        <v>239.64925468131844</v>
      </c>
      <c r="F123" s="4">
        <f t="shared" ref="F123:G123" si="125">C123-E123</f>
        <v>165.69899317938609</v>
      </c>
      <c r="G123" s="4">
        <f t="shared" si="125"/>
        <v>63740.76892183887</v>
      </c>
      <c r="H123" s="2">
        <f>Inputs!$C$8*(1-Inputs!$C$12)*(1+Inputs!$C$9)^(Output!A123-1)</f>
        <v>1276.7205603769157</v>
      </c>
      <c r="I123" s="2">
        <f>Inputs!$C$10*(1-Inputs!$C$12)*(1+Inputs!$C$9)^(Output!$A123-1)</f>
        <v>0</v>
      </c>
      <c r="J123" s="2">
        <f>Inputs!$C$13*Inputs!$C$8*(1+Inputs!$C$9)^(Output!A123-1)</f>
        <v>0</v>
      </c>
      <c r="K123" s="2">
        <f>'Key Variables'!$B$3*(1+Inputs!$C$16)^(Output!A123-1)</f>
        <v>167.98954741801523</v>
      </c>
      <c r="L123" s="2">
        <f>'Key Variables'!$B$4*(1+Inputs!$C$18)^(Output!$A123-1)</f>
        <v>89.594425289608125</v>
      </c>
      <c r="M123" s="2">
        <f>'Key Variables'!$B$5*(1+Inputs!$C$20)^(Output!$A123-1)</f>
        <v>0</v>
      </c>
      <c r="N123" s="2">
        <f>'Key Variables'!$B$6*(1+Inputs!$C$22)^(Output!$A123-1)</f>
        <v>111.99303161201014</v>
      </c>
      <c r="O123" s="2">
        <f>'Key Variables'!$B$7*(1+Inputs!$C$24)^(Output!$A123-1)</f>
        <v>22.398606322402031</v>
      </c>
    </row>
    <row r="124" spans="1:15">
      <c r="A124">
        <f t="shared" si="80"/>
        <v>11</v>
      </c>
      <c r="B124" s="6">
        <f t="shared" si="67"/>
        <v>123</v>
      </c>
      <c r="C124" s="4">
        <f>IF($A124&gt;Inputs!$C$5,0,C123)</f>
        <v>405.34824786070453</v>
      </c>
      <c r="D124" s="4">
        <f t="shared" si="68"/>
        <v>63740.76892183887</v>
      </c>
      <c r="E124" s="4">
        <f>D124*Inputs!$C$4/12</f>
        <v>239.02788345689575</v>
      </c>
      <c r="F124" s="4">
        <f t="shared" ref="F124:G124" si="126">C124-E124</f>
        <v>166.32036440380878</v>
      </c>
      <c r="G124" s="4">
        <f t="shared" si="126"/>
        <v>63574.448557435062</v>
      </c>
      <c r="H124" s="2">
        <f>Inputs!$C$8*(1-Inputs!$C$12)*(1+Inputs!$C$9)^(Output!A124-1)</f>
        <v>1276.7205603769157</v>
      </c>
      <c r="I124" s="2">
        <f>Inputs!$C$10*(1-Inputs!$C$12)*(1+Inputs!$C$9)^(Output!$A124-1)</f>
        <v>0</v>
      </c>
      <c r="J124" s="2">
        <f>Inputs!$C$13*Inputs!$C$8*(1+Inputs!$C$9)^(Output!A124-1)</f>
        <v>0</v>
      </c>
      <c r="K124" s="2">
        <f>'Key Variables'!$B$3*(1+Inputs!$C$16)^(Output!A124-1)</f>
        <v>167.98954741801523</v>
      </c>
      <c r="L124" s="2">
        <f>'Key Variables'!$B$4*(1+Inputs!$C$18)^(Output!$A124-1)</f>
        <v>89.594425289608125</v>
      </c>
      <c r="M124" s="2">
        <f>'Key Variables'!$B$5*(1+Inputs!$C$20)^(Output!$A124-1)</f>
        <v>0</v>
      </c>
      <c r="N124" s="2">
        <f>'Key Variables'!$B$6*(1+Inputs!$C$22)^(Output!$A124-1)</f>
        <v>111.99303161201014</v>
      </c>
      <c r="O124" s="2">
        <f>'Key Variables'!$B$7*(1+Inputs!$C$24)^(Output!$A124-1)</f>
        <v>22.398606322402031</v>
      </c>
    </row>
    <row r="125" spans="1:15">
      <c r="A125">
        <f t="shared" si="80"/>
        <v>11</v>
      </c>
      <c r="B125" s="6">
        <f t="shared" si="67"/>
        <v>124</v>
      </c>
      <c r="C125" s="4">
        <f>IF($A125&gt;Inputs!$C$5,0,C124)</f>
        <v>405.34824786070453</v>
      </c>
      <c r="D125" s="4">
        <f t="shared" si="68"/>
        <v>63574.448557435062</v>
      </c>
      <c r="E125" s="4">
        <f>D125*Inputs!$C$4/12</f>
        <v>238.40418209038148</v>
      </c>
      <c r="F125" s="4">
        <f t="shared" ref="F125:G125" si="127">C125-E125</f>
        <v>166.94406577032305</v>
      </c>
      <c r="G125" s="4">
        <f t="shared" si="127"/>
        <v>63407.504491664738</v>
      </c>
      <c r="H125" s="2">
        <f>Inputs!$C$8*(1-Inputs!$C$12)*(1+Inputs!$C$9)^(Output!A125-1)</f>
        <v>1276.7205603769157</v>
      </c>
      <c r="I125" s="2">
        <f>Inputs!$C$10*(1-Inputs!$C$12)*(1+Inputs!$C$9)^(Output!$A125-1)</f>
        <v>0</v>
      </c>
      <c r="J125" s="2">
        <f>Inputs!$C$13*Inputs!$C$8*(1+Inputs!$C$9)^(Output!A125-1)</f>
        <v>0</v>
      </c>
      <c r="K125" s="2">
        <f>'Key Variables'!$B$3*(1+Inputs!$C$16)^(Output!A125-1)</f>
        <v>167.98954741801523</v>
      </c>
      <c r="L125" s="2">
        <f>'Key Variables'!$B$4*(1+Inputs!$C$18)^(Output!$A125-1)</f>
        <v>89.594425289608125</v>
      </c>
      <c r="M125" s="2">
        <f>'Key Variables'!$B$5*(1+Inputs!$C$20)^(Output!$A125-1)</f>
        <v>0</v>
      </c>
      <c r="N125" s="2">
        <f>'Key Variables'!$B$6*(1+Inputs!$C$22)^(Output!$A125-1)</f>
        <v>111.99303161201014</v>
      </c>
      <c r="O125" s="2">
        <f>'Key Variables'!$B$7*(1+Inputs!$C$24)^(Output!$A125-1)</f>
        <v>22.398606322402031</v>
      </c>
    </row>
    <row r="126" spans="1:15">
      <c r="A126">
        <f t="shared" si="80"/>
        <v>11</v>
      </c>
      <c r="B126" s="6">
        <f t="shared" si="67"/>
        <v>125</v>
      </c>
      <c r="C126" s="4">
        <f>IF($A126&gt;Inputs!$C$5,0,C125)</f>
        <v>405.34824786070453</v>
      </c>
      <c r="D126" s="4">
        <f t="shared" si="68"/>
        <v>63407.504491664738</v>
      </c>
      <c r="E126" s="4">
        <f>D126*Inputs!$C$4/12</f>
        <v>237.77814184374276</v>
      </c>
      <c r="F126" s="4">
        <f t="shared" ref="F126:G126" si="128">C126-E126</f>
        <v>167.57010601696177</v>
      </c>
      <c r="G126" s="4">
        <f t="shared" si="128"/>
        <v>63239.934385647779</v>
      </c>
      <c r="H126" s="2">
        <f>Inputs!$C$8*(1-Inputs!$C$12)*(1+Inputs!$C$9)^(Output!A126-1)</f>
        <v>1276.7205603769157</v>
      </c>
      <c r="I126" s="2">
        <f>Inputs!$C$10*(1-Inputs!$C$12)*(1+Inputs!$C$9)^(Output!$A126-1)</f>
        <v>0</v>
      </c>
      <c r="J126" s="2">
        <f>Inputs!$C$13*Inputs!$C$8*(1+Inputs!$C$9)^(Output!A126-1)</f>
        <v>0</v>
      </c>
      <c r="K126" s="2">
        <f>'Key Variables'!$B$3*(1+Inputs!$C$16)^(Output!A126-1)</f>
        <v>167.98954741801523</v>
      </c>
      <c r="L126" s="2">
        <f>'Key Variables'!$B$4*(1+Inputs!$C$18)^(Output!$A126-1)</f>
        <v>89.594425289608125</v>
      </c>
      <c r="M126" s="2">
        <f>'Key Variables'!$B$5*(1+Inputs!$C$20)^(Output!$A126-1)</f>
        <v>0</v>
      </c>
      <c r="N126" s="2">
        <f>'Key Variables'!$B$6*(1+Inputs!$C$22)^(Output!$A126-1)</f>
        <v>111.99303161201014</v>
      </c>
      <c r="O126" s="2">
        <f>'Key Variables'!$B$7*(1+Inputs!$C$24)^(Output!$A126-1)</f>
        <v>22.398606322402031</v>
      </c>
    </row>
    <row r="127" spans="1:15">
      <c r="A127">
        <f t="shared" si="80"/>
        <v>11</v>
      </c>
      <c r="B127" s="6">
        <f t="shared" si="67"/>
        <v>126</v>
      </c>
      <c r="C127" s="4">
        <f>IF($A127&gt;Inputs!$C$5,0,C126)</f>
        <v>405.34824786070453</v>
      </c>
      <c r="D127" s="4">
        <f t="shared" si="68"/>
        <v>63239.934385647779</v>
      </c>
      <c r="E127" s="4">
        <f>D127*Inputs!$C$4/12</f>
        <v>237.14975394617917</v>
      </c>
      <c r="F127" s="4">
        <f t="shared" ref="F127:G127" si="129">C127-E127</f>
        <v>168.19849391452536</v>
      </c>
      <c r="G127" s="4">
        <f t="shared" si="129"/>
        <v>63071.735891733253</v>
      </c>
      <c r="H127" s="2">
        <f>Inputs!$C$8*(1-Inputs!$C$12)*(1+Inputs!$C$9)^(Output!A127-1)</f>
        <v>1276.7205603769157</v>
      </c>
      <c r="I127" s="2">
        <f>Inputs!$C$10*(1-Inputs!$C$12)*(1+Inputs!$C$9)^(Output!$A127-1)</f>
        <v>0</v>
      </c>
      <c r="J127" s="2">
        <f>Inputs!$C$13*Inputs!$C$8*(1+Inputs!$C$9)^(Output!A127-1)</f>
        <v>0</v>
      </c>
      <c r="K127" s="2">
        <f>'Key Variables'!$B$3*(1+Inputs!$C$16)^(Output!A127-1)</f>
        <v>167.98954741801523</v>
      </c>
      <c r="L127" s="2">
        <f>'Key Variables'!$B$4*(1+Inputs!$C$18)^(Output!$A127-1)</f>
        <v>89.594425289608125</v>
      </c>
      <c r="M127" s="2">
        <f>'Key Variables'!$B$5*(1+Inputs!$C$20)^(Output!$A127-1)</f>
        <v>0</v>
      </c>
      <c r="N127" s="2">
        <f>'Key Variables'!$B$6*(1+Inputs!$C$22)^(Output!$A127-1)</f>
        <v>111.99303161201014</v>
      </c>
      <c r="O127" s="2">
        <f>'Key Variables'!$B$7*(1+Inputs!$C$24)^(Output!$A127-1)</f>
        <v>22.398606322402031</v>
      </c>
    </row>
    <row r="128" spans="1:15">
      <c r="A128">
        <f t="shared" si="80"/>
        <v>11</v>
      </c>
      <c r="B128" s="6">
        <f t="shared" si="67"/>
        <v>127</v>
      </c>
      <c r="C128" s="4">
        <f>IF($A128&gt;Inputs!$C$5,0,C127)</f>
        <v>405.34824786070453</v>
      </c>
      <c r="D128" s="4">
        <f t="shared" si="68"/>
        <v>63071.735891733253</v>
      </c>
      <c r="E128" s="4">
        <f>D128*Inputs!$C$4/12</f>
        <v>236.5190095939997</v>
      </c>
      <c r="F128" s="4">
        <f t="shared" ref="F128:G128" si="130">C128-E128</f>
        <v>168.82923826670483</v>
      </c>
      <c r="G128" s="4">
        <f t="shared" si="130"/>
        <v>62902.906653466547</v>
      </c>
      <c r="H128" s="2">
        <f>Inputs!$C$8*(1-Inputs!$C$12)*(1+Inputs!$C$9)^(Output!A128-1)</f>
        <v>1276.7205603769157</v>
      </c>
      <c r="I128" s="2">
        <f>Inputs!$C$10*(1-Inputs!$C$12)*(1+Inputs!$C$9)^(Output!$A128-1)</f>
        <v>0</v>
      </c>
      <c r="J128" s="2">
        <f>Inputs!$C$13*Inputs!$C$8*(1+Inputs!$C$9)^(Output!A128-1)</f>
        <v>0</v>
      </c>
      <c r="K128" s="2">
        <f>'Key Variables'!$B$3*(1+Inputs!$C$16)^(Output!A128-1)</f>
        <v>167.98954741801523</v>
      </c>
      <c r="L128" s="2">
        <f>'Key Variables'!$B$4*(1+Inputs!$C$18)^(Output!$A128-1)</f>
        <v>89.594425289608125</v>
      </c>
      <c r="M128" s="2">
        <f>'Key Variables'!$B$5*(1+Inputs!$C$20)^(Output!$A128-1)</f>
        <v>0</v>
      </c>
      <c r="N128" s="2">
        <f>'Key Variables'!$B$6*(1+Inputs!$C$22)^(Output!$A128-1)</f>
        <v>111.99303161201014</v>
      </c>
      <c r="O128" s="2">
        <f>'Key Variables'!$B$7*(1+Inputs!$C$24)^(Output!$A128-1)</f>
        <v>22.398606322402031</v>
      </c>
    </row>
    <row r="129" spans="1:15">
      <c r="A129">
        <f t="shared" si="80"/>
        <v>11</v>
      </c>
      <c r="B129" s="6">
        <f t="shared" si="67"/>
        <v>128</v>
      </c>
      <c r="C129" s="4">
        <f>IF($A129&gt;Inputs!$C$5,0,C128)</f>
        <v>405.34824786070453</v>
      </c>
      <c r="D129" s="4">
        <f t="shared" si="68"/>
        <v>62902.906653466547</v>
      </c>
      <c r="E129" s="4">
        <f>D129*Inputs!$C$4/12</f>
        <v>235.88589995049952</v>
      </c>
      <c r="F129" s="4">
        <f t="shared" ref="F129:G129" si="131">C129-E129</f>
        <v>169.46234791020501</v>
      </c>
      <c r="G129" s="4">
        <f t="shared" si="131"/>
        <v>62733.444305556339</v>
      </c>
      <c r="H129" s="2">
        <f>Inputs!$C$8*(1-Inputs!$C$12)*(1+Inputs!$C$9)^(Output!A129-1)</f>
        <v>1276.7205603769157</v>
      </c>
      <c r="I129" s="2">
        <f>Inputs!$C$10*(1-Inputs!$C$12)*(1+Inputs!$C$9)^(Output!$A129-1)</f>
        <v>0</v>
      </c>
      <c r="J129" s="2">
        <f>Inputs!$C$13*Inputs!$C$8*(1+Inputs!$C$9)^(Output!A129-1)</f>
        <v>0</v>
      </c>
      <c r="K129" s="2">
        <f>'Key Variables'!$B$3*(1+Inputs!$C$16)^(Output!A129-1)</f>
        <v>167.98954741801523</v>
      </c>
      <c r="L129" s="2">
        <f>'Key Variables'!$B$4*(1+Inputs!$C$18)^(Output!$A129-1)</f>
        <v>89.594425289608125</v>
      </c>
      <c r="M129" s="2">
        <f>'Key Variables'!$B$5*(1+Inputs!$C$20)^(Output!$A129-1)</f>
        <v>0</v>
      </c>
      <c r="N129" s="2">
        <f>'Key Variables'!$B$6*(1+Inputs!$C$22)^(Output!$A129-1)</f>
        <v>111.99303161201014</v>
      </c>
      <c r="O129" s="2">
        <f>'Key Variables'!$B$7*(1+Inputs!$C$24)^(Output!$A129-1)</f>
        <v>22.398606322402031</v>
      </c>
    </row>
    <row r="130" spans="1:15">
      <c r="A130">
        <f t="shared" si="80"/>
        <v>11</v>
      </c>
      <c r="B130" s="6">
        <f t="shared" si="67"/>
        <v>129</v>
      </c>
      <c r="C130" s="4">
        <f>IF($A130&gt;Inputs!$C$5,0,C129)</f>
        <v>405.34824786070453</v>
      </c>
      <c r="D130" s="4">
        <f t="shared" si="68"/>
        <v>62733.444305556339</v>
      </c>
      <c r="E130" s="4">
        <f>D130*Inputs!$C$4/12</f>
        <v>235.25041614583628</v>
      </c>
      <c r="F130" s="4">
        <f t="shared" ref="F130:G130" si="132">C130-E130</f>
        <v>170.09783171486825</v>
      </c>
      <c r="G130" s="4">
        <f t="shared" si="132"/>
        <v>62563.34647384147</v>
      </c>
      <c r="H130" s="2">
        <f>Inputs!$C$8*(1-Inputs!$C$12)*(1+Inputs!$C$9)^(Output!A130-1)</f>
        <v>1276.7205603769157</v>
      </c>
      <c r="I130" s="2">
        <f>Inputs!$C$10*(1-Inputs!$C$12)*(1+Inputs!$C$9)^(Output!$A130-1)</f>
        <v>0</v>
      </c>
      <c r="J130" s="2">
        <f>Inputs!$C$13*Inputs!$C$8*(1+Inputs!$C$9)^(Output!A130-1)</f>
        <v>0</v>
      </c>
      <c r="K130" s="2">
        <f>'Key Variables'!$B$3*(1+Inputs!$C$16)^(Output!A130-1)</f>
        <v>167.98954741801523</v>
      </c>
      <c r="L130" s="2">
        <f>'Key Variables'!$B$4*(1+Inputs!$C$18)^(Output!$A130-1)</f>
        <v>89.594425289608125</v>
      </c>
      <c r="M130" s="2">
        <f>'Key Variables'!$B$5*(1+Inputs!$C$20)^(Output!$A130-1)</f>
        <v>0</v>
      </c>
      <c r="N130" s="2">
        <f>'Key Variables'!$B$6*(1+Inputs!$C$22)^(Output!$A130-1)</f>
        <v>111.99303161201014</v>
      </c>
      <c r="O130" s="2">
        <f>'Key Variables'!$B$7*(1+Inputs!$C$24)^(Output!$A130-1)</f>
        <v>22.398606322402031</v>
      </c>
    </row>
    <row r="131" spans="1:15">
      <c r="A131">
        <f t="shared" si="80"/>
        <v>11</v>
      </c>
      <c r="B131" s="6">
        <f t="shared" si="67"/>
        <v>130</v>
      </c>
      <c r="C131" s="4">
        <f>IF($A131&gt;Inputs!$C$5,0,C130)</f>
        <v>405.34824786070453</v>
      </c>
      <c r="D131" s="4">
        <f t="shared" si="68"/>
        <v>62563.34647384147</v>
      </c>
      <c r="E131" s="4">
        <f>D131*Inputs!$C$4/12</f>
        <v>234.6125492769055</v>
      </c>
      <c r="F131" s="4">
        <f t="shared" ref="F131:G131" si="133">C131-E131</f>
        <v>170.73569858379904</v>
      </c>
      <c r="G131" s="4">
        <f t="shared" si="133"/>
        <v>62392.610775257672</v>
      </c>
      <c r="H131" s="2">
        <f>Inputs!$C$8*(1-Inputs!$C$12)*(1+Inputs!$C$9)^(Output!A131-1)</f>
        <v>1276.7205603769157</v>
      </c>
      <c r="I131" s="2">
        <f>Inputs!$C$10*(1-Inputs!$C$12)*(1+Inputs!$C$9)^(Output!$A131-1)</f>
        <v>0</v>
      </c>
      <c r="J131" s="2">
        <f>Inputs!$C$13*Inputs!$C$8*(1+Inputs!$C$9)^(Output!A131-1)</f>
        <v>0</v>
      </c>
      <c r="K131" s="2">
        <f>'Key Variables'!$B$3*(1+Inputs!$C$16)^(Output!A131-1)</f>
        <v>167.98954741801523</v>
      </c>
      <c r="L131" s="2">
        <f>'Key Variables'!$B$4*(1+Inputs!$C$18)^(Output!$A131-1)</f>
        <v>89.594425289608125</v>
      </c>
      <c r="M131" s="2">
        <f>'Key Variables'!$B$5*(1+Inputs!$C$20)^(Output!$A131-1)</f>
        <v>0</v>
      </c>
      <c r="N131" s="2">
        <f>'Key Variables'!$B$6*(1+Inputs!$C$22)^(Output!$A131-1)</f>
        <v>111.99303161201014</v>
      </c>
      <c r="O131" s="2">
        <f>'Key Variables'!$B$7*(1+Inputs!$C$24)^(Output!$A131-1)</f>
        <v>22.398606322402031</v>
      </c>
    </row>
    <row r="132" spans="1:15">
      <c r="A132">
        <f t="shared" si="80"/>
        <v>11</v>
      </c>
      <c r="B132" s="6">
        <f t="shared" ref="B132:B195" si="134">B131+1</f>
        <v>131</v>
      </c>
      <c r="C132" s="4">
        <f>IF($A132&gt;Inputs!$C$5,0,C131)</f>
        <v>405.34824786070453</v>
      </c>
      <c r="D132" s="4">
        <f t="shared" ref="D132:D195" si="135">G131</f>
        <v>62392.610775257672</v>
      </c>
      <c r="E132" s="4">
        <f>D132*Inputs!$C$4/12</f>
        <v>233.97229040721626</v>
      </c>
      <c r="F132" s="4">
        <f t="shared" ref="F132:G132" si="136">C132-E132</f>
        <v>171.37595745348827</v>
      </c>
      <c r="G132" s="4">
        <f t="shared" si="136"/>
        <v>62221.234817804187</v>
      </c>
      <c r="H132" s="2">
        <f>Inputs!$C$8*(1-Inputs!$C$12)*(1+Inputs!$C$9)^(Output!A132-1)</f>
        <v>1276.7205603769157</v>
      </c>
      <c r="I132" s="2">
        <f>Inputs!$C$10*(1-Inputs!$C$12)*(1+Inputs!$C$9)^(Output!$A132-1)</f>
        <v>0</v>
      </c>
      <c r="J132" s="2">
        <f>Inputs!$C$13*Inputs!$C$8*(1+Inputs!$C$9)^(Output!A132-1)</f>
        <v>0</v>
      </c>
      <c r="K132" s="2">
        <f>'Key Variables'!$B$3*(1+Inputs!$C$16)^(Output!A132-1)</f>
        <v>167.98954741801523</v>
      </c>
      <c r="L132" s="2">
        <f>'Key Variables'!$B$4*(1+Inputs!$C$18)^(Output!$A132-1)</f>
        <v>89.594425289608125</v>
      </c>
      <c r="M132" s="2">
        <f>'Key Variables'!$B$5*(1+Inputs!$C$20)^(Output!$A132-1)</f>
        <v>0</v>
      </c>
      <c r="N132" s="2">
        <f>'Key Variables'!$B$6*(1+Inputs!$C$22)^(Output!$A132-1)</f>
        <v>111.99303161201014</v>
      </c>
      <c r="O132" s="2">
        <f>'Key Variables'!$B$7*(1+Inputs!$C$24)^(Output!$A132-1)</f>
        <v>22.398606322402031</v>
      </c>
    </row>
    <row r="133" spans="1:15">
      <c r="A133">
        <f t="shared" si="80"/>
        <v>11</v>
      </c>
      <c r="B133" s="6">
        <f t="shared" si="134"/>
        <v>132</v>
      </c>
      <c r="C133" s="4">
        <f>IF($A133&gt;Inputs!$C$5,0,C132)</f>
        <v>405.34824786070453</v>
      </c>
      <c r="D133" s="4">
        <f t="shared" si="135"/>
        <v>62221.234817804187</v>
      </c>
      <c r="E133" s="4">
        <f>D133*Inputs!$C$4/12</f>
        <v>233.32963056676567</v>
      </c>
      <c r="F133" s="4">
        <f t="shared" ref="F133:G133" si="137">C133-E133</f>
        <v>172.01861729393886</v>
      </c>
      <c r="G133" s="4">
        <f t="shared" si="137"/>
        <v>62049.216200510251</v>
      </c>
      <c r="H133" s="2">
        <f>Inputs!$C$8*(1-Inputs!$C$12)*(1+Inputs!$C$9)^(Output!A133-1)</f>
        <v>1276.7205603769157</v>
      </c>
      <c r="I133" s="2">
        <f>Inputs!$C$10*(1-Inputs!$C$12)*(1+Inputs!$C$9)^(Output!$A133-1)</f>
        <v>0</v>
      </c>
      <c r="J133" s="2">
        <f>Inputs!$C$13*Inputs!$C$8*(1+Inputs!$C$9)^(Output!A133-1)</f>
        <v>0</v>
      </c>
      <c r="K133" s="2">
        <f>'Key Variables'!$B$3*(1+Inputs!$C$16)^(Output!A133-1)</f>
        <v>167.98954741801523</v>
      </c>
      <c r="L133" s="2">
        <f>'Key Variables'!$B$4*(1+Inputs!$C$18)^(Output!$A133-1)</f>
        <v>89.594425289608125</v>
      </c>
      <c r="M133" s="2">
        <f>'Key Variables'!$B$5*(1+Inputs!$C$20)^(Output!$A133-1)</f>
        <v>0</v>
      </c>
      <c r="N133" s="2">
        <f>'Key Variables'!$B$6*(1+Inputs!$C$22)^(Output!$A133-1)</f>
        <v>111.99303161201014</v>
      </c>
      <c r="O133" s="2">
        <f>'Key Variables'!$B$7*(1+Inputs!$C$24)^(Output!$A133-1)</f>
        <v>22.398606322402031</v>
      </c>
    </row>
    <row r="134" spans="1:15">
      <c r="A134">
        <f t="shared" si="80"/>
        <v>12</v>
      </c>
      <c r="B134" s="6">
        <f t="shared" si="134"/>
        <v>133</v>
      </c>
      <c r="C134" s="4">
        <f>IF($A134&gt;Inputs!$C$5,0,C133)</f>
        <v>405.34824786070453</v>
      </c>
      <c r="D134" s="4">
        <f t="shared" si="135"/>
        <v>62049.216200510251</v>
      </c>
      <c r="E134" s="4">
        <f>D134*Inputs!$C$4/12</f>
        <v>232.68456075191344</v>
      </c>
      <c r="F134" s="4">
        <f t="shared" ref="F134:G134" si="138">C134-E134</f>
        <v>172.66368710879109</v>
      </c>
      <c r="G134" s="4">
        <f t="shared" si="138"/>
        <v>61876.552513401461</v>
      </c>
      <c r="H134" s="2">
        <f>Inputs!$C$8*(1-Inputs!$C$12)*(1+Inputs!$C$9)^(Output!A134-1)</f>
        <v>1315.0221771882232</v>
      </c>
      <c r="I134" s="2">
        <f>Inputs!$C$10*(1-Inputs!$C$12)*(1+Inputs!$C$9)^(Output!$A134-1)</f>
        <v>0</v>
      </c>
      <c r="J134" s="2">
        <f>Inputs!$C$13*Inputs!$C$8*(1+Inputs!$C$9)^(Output!A134-1)</f>
        <v>0</v>
      </c>
      <c r="K134" s="2">
        <f>'Key Variables'!$B$3*(1+Inputs!$C$16)^(Output!A134-1)</f>
        <v>173.02923384055569</v>
      </c>
      <c r="L134" s="2">
        <f>'Key Variables'!$B$4*(1+Inputs!$C$18)^(Output!$A134-1)</f>
        <v>92.28225804829637</v>
      </c>
      <c r="M134" s="2">
        <f>'Key Variables'!$B$5*(1+Inputs!$C$20)^(Output!$A134-1)</f>
        <v>0</v>
      </c>
      <c r="N134" s="2">
        <f>'Key Variables'!$B$6*(1+Inputs!$C$22)^(Output!$A134-1)</f>
        <v>115.35282256037046</v>
      </c>
      <c r="O134" s="2">
        <f>'Key Variables'!$B$7*(1+Inputs!$C$24)^(Output!$A134-1)</f>
        <v>23.070564512074093</v>
      </c>
    </row>
    <row r="135" spans="1:15">
      <c r="A135">
        <f t="shared" si="80"/>
        <v>12</v>
      </c>
      <c r="B135" s="6">
        <f t="shared" si="134"/>
        <v>134</v>
      </c>
      <c r="C135" s="4">
        <f>IF($A135&gt;Inputs!$C$5,0,C134)</f>
        <v>405.34824786070453</v>
      </c>
      <c r="D135" s="4">
        <f t="shared" si="135"/>
        <v>61876.552513401461</v>
      </c>
      <c r="E135" s="4">
        <f>D135*Inputs!$C$4/12</f>
        <v>232.03707192525545</v>
      </c>
      <c r="F135" s="4">
        <f t="shared" ref="F135:G135" si="139">C135-E135</f>
        <v>173.31117593544909</v>
      </c>
      <c r="G135" s="4">
        <f t="shared" si="139"/>
        <v>61703.24133746601</v>
      </c>
      <c r="H135" s="2">
        <f>Inputs!$C$8*(1-Inputs!$C$12)*(1+Inputs!$C$9)^(Output!A135-1)</f>
        <v>1315.0221771882232</v>
      </c>
      <c r="I135" s="2">
        <f>Inputs!$C$10*(1-Inputs!$C$12)*(1+Inputs!$C$9)^(Output!$A135-1)</f>
        <v>0</v>
      </c>
      <c r="J135" s="2">
        <f>Inputs!$C$13*Inputs!$C$8*(1+Inputs!$C$9)^(Output!A135-1)</f>
        <v>0</v>
      </c>
      <c r="K135" s="2">
        <f>'Key Variables'!$B$3*(1+Inputs!$C$16)^(Output!A135-1)</f>
        <v>173.02923384055569</v>
      </c>
      <c r="L135" s="2">
        <f>'Key Variables'!$B$4*(1+Inputs!$C$18)^(Output!$A135-1)</f>
        <v>92.28225804829637</v>
      </c>
      <c r="M135" s="2">
        <f>'Key Variables'!$B$5*(1+Inputs!$C$20)^(Output!$A135-1)</f>
        <v>0</v>
      </c>
      <c r="N135" s="2">
        <f>'Key Variables'!$B$6*(1+Inputs!$C$22)^(Output!$A135-1)</f>
        <v>115.35282256037046</v>
      </c>
      <c r="O135" s="2">
        <f>'Key Variables'!$B$7*(1+Inputs!$C$24)^(Output!$A135-1)</f>
        <v>23.070564512074093</v>
      </c>
    </row>
    <row r="136" spans="1:15">
      <c r="A136">
        <f t="shared" si="80"/>
        <v>12</v>
      </c>
      <c r="B136" s="6">
        <f t="shared" si="134"/>
        <v>135</v>
      </c>
      <c r="C136" s="4">
        <f>IF($A136&gt;Inputs!$C$5,0,C135)</f>
        <v>405.34824786070453</v>
      </c>
      <c r="D136" s="4">
        <f t="shared" si="135"/>
        <v>61703.24133746601</v>
      </c>
      <c r="E136" s="4">
        <f>D136*Inputs!$C$4/12</f>
        <v>231.38715501549754</v>
      </c>
      <c r="F136" s="4">
        <f t="shared" ref="F136:G136" si="140">C136-E136</f>
        <v>173.96109284520699</v>
      </c>
      <c r="G136" s="4">
        <f t="shared" si="140"/>
        <v>61529.280244620801</v>
      </c>
      <c r="H136" s="2">
        <f>Inputs!$C$8*(1-Inputs!$C$12)*(1+Inputs!$C$9)^(Output!A136-1)</f>
        <v>1315.0221771882232</v>
      </c>
      <c r="I136" s="2">
        <f>Inputs!$C$10*(1-Inputs!$C$12)*(1+Inputs!$C$9)^(Output!$A136-1)</f>
        <v>0</v>
      </c>
      <c r="J136" s="2">
        <f>Inputs!$C$13*Inputs!$C$8*(1+Inputs!$C$9)^(Output!A136-1)</f>
        <v>0</v>
      </c>
      <c r="K136" s="2">
        <f>'Key Variables'!$B$3*(1+Inputs!$C$16)^(Output!A136-1)</f>
        <v>173.02923384055569</v>
      </c>
      <c r="L136" s="2">
        <f>'Key Variables'!$B$4*(1+Inputs!$C$18)^(Output!$A136-1)</f>
        <v>92.28225804829637</v>
      </c>
      <c r="M136" s="2">
        <f>'Key Variables'!$B$5*(1+Inputs!$C$20)^(Output!$A136-1)</f>
        <v>0</v>
      </c>
      <c r="N136" s="2">
        <f>'Key Variables'!$B$6*(1+Inputs!$C$22)^(Output!$A136-1)</f>
        <v>115.35282256037046</v>
      </c>
      <c r="O136" s="2">
        <f>'Key Variables'!$B$7*(1+Inputs!$C$24)^(Output!$A136-1)</f>
        <v>23.070564512074093</v>
      </c>
    </row>
    <row r="137" spans="1:15">
      <c r="A137">
        <f t="shared" si="80"/>
        <v>12</v>
      </c>
      <c r="B137" s="6">
        <f t="shared" si="134"/>
        <v>136</v>
      </c>
      <c r="C137" s="4">
        <f>IF($A137&gt;Inputs!$C$5,0,C136)</f>
        <v>405.34824786070453</v>
      </c>
      <c r="D137" s="4">
        <f t="shared" si="135"/>
        <v>61529.280244620801</v>
      </c>
      <c r="E137" s="4">
        <f>D137*Inputs!$C$4/12</f>
        <v>230.73480091732799</v>
      </c>
      <c r="F137" s="4">
        <f t="shared" ref="F137:G137" si="141">C137-E137</f>
        <v>174.61344694337654</v>
      </c>
      <c r="G137" s="4">
        <f t="shared" si="141"/>
        <v>61354.666797677426</v>
      </c>
      <c r="H137" s="2">
        <f>Inputs!$C$8*(1-Inputs!$C$12)*(1+Inputs!$C$9)^(Output!A137-1)</f>
        <v>1315.0221771882232</v>
      </c>
      <c r="I137" s="2">
        <f>Inputs!$C$10*(1-Inputs!$C$12)*(1+Inputs!$C$9)^(Output!$A137-1)</f>
        <v>0</v>
      </c>
      <c r="J137" s="2">
        <f>Inputs!$C$13*Inputs!$C$8*(1+Inputs!$C$9)^(Output!A137-1)</f>
        <v>0</v>
      </c>
      <c r="K137" s="2">
        <f>'Key Variables'!$B$3*(1+Inputs!$C$16)^(Output!A137-1)</f>
        <v>173.02923384055569</v>
      </c>
      <c r="L137" s="2">
        <f>'Key Variables'!$B$4*(1+Inputs!$C$18)^(Output!$A137-1)</f>
        <v>92.28225804829637</v>
      </c>
      <c r="M137" s="2">
        <f>'Key Variables'!$B$5*(1+Inputs!$C$20)^(Output!$A137-1)</f>
        <v>0</v>
      </c>
      <c r="N137" s="2">
        <f>'Key Variables'!$B$6*(1+Inputs!$C$22)^(Output!$A137-1)</f>
        <v>115.35282256037046</v>
      </c>
      <c r="O137" s="2">
        <f>'Key Variables'!$B$7*(1+Inputs!$C$24)^(Output!$A137-1)</f>
        <v>23.070564512074093</v>
      </c>
    </row>
    <row r="138" spans="1:15">
      <c r="A138">
        <f t="shared" si="80"/>
        <v>12</v>
      </c>
      <c r="B138" s="6">
        <f t="shared" si="134"/>
        <v>137</v>
      </c>
      <c r="C138" s="4">
        <f>IF($A138&gt;Inputs!$C$5,0,C137)</f>
        <v>405.34824786070453</v>
      </c>
      <c r="D138" s="4">
        <f t="shared" si="135"/>
        <v>61354.666797677426</v>
      </c>
      <c r="E138" s="4">
        <f>D138*Inputs!$C$4/12</f>
        <v>230.08000049129032</v>
      </c>
      <c r="F138" s="4">
        <f t="shared" ref="F138:G138" si="142">C138-E138</f>
        <v>175.26824736941421</v>
      </c>
      <c r="G138" s="4">
        <f t="shared" si="142"/>
        <v>61179.398550308011</v>
      </c>
      <c r="H138" s="2">
        <f>Inputs!$C$8*(1-Inputs!$C$12)*(1+Inputs!$C$9)^(Output!A138-1)</f>
        <v>1315.0221771882232</v>
      </c>
      <c r="I138" s="2">
        <f>Inputs!$C$10*(1-Inputs!$C$12)*(1+Inputs!$C$9)^(Output!$A138-1)</f>
        <v>0</v>
      </c>
      <c r="J138" s="2">
        <f>Inputs!$C$13*Inputs!$C$8*(1+Inputs!$C$9)^(Output!A138-1)</f>
        <v>0</v>
      </c>
      <c r="K138" s="2">
        <f>'Key Variables'!$B$3*(1+Inputs!$C$16)^(Output!A138-1)</f>
        <v>173.02923384055569</v>
      </c>
      <c r="L138" s="2">
        <f>'Key Variables'!$B$4*(1+Inputs!$C$18)^(Output!$A138-1)</f>
        <v>92.28225804829637</v>
      </c>
      <c r="M138" s="2">
        <f>'Key Variables'!$B$5*(1+Inputs!$C$20)^(Output!$A138-1)</f>
        <v>0</v>
      </c>
      <c r="N138" s="2">
        <f>'Key Variables'!$B$6*(1+Inputs!$C$22)^(Output!$A138-1)</f>
        <v>115.35282256037046</v>
      </c>
      <c r="O138" s="2">
        <f>'Key Variables'!$B$7*(1+Inputs!$C$24)^(Output!$A138-1)</f>
        <v>23.070564512074093</v>
      </c>
    </row>
    <row r="139" spans="1:15">
      <c r="A139">
        <f t="shared" si="80"/>
        <v>12</v>
      </c>
      <c r="B139" s="6">
        <f t="shared" si="134"/>
        <v>138</v>
      </c>
      <c r="C139" s="4">
        <f>IF($A139&gt;Inputs!$C$5,0,C138)</f>
        <v>405.34824786070453</v>
      </c>
      <c r="D139" s="4">
        <f t="shared" si="135"/>
        <v>61179.398550308011</v>
      </c>
      <c r="E139" s="4">
        <f>D139*Inputs!$C$4/12</f>
        <v>229.42274456365502</v>
      </c>
      <c r="F139" s="4">
        <f t="shared" ref="F139:G139" si="143">C139-E139</f>
        <v>175.92550329704952</v>
      </c>
      <c r="G139" s="4">
        <f t="shared" si="143"/>
        <v>61003.473047010964</v>
      </c>
      <c r="H139" s="2">
        <f>Inputs!$C$8*(1-Inputs!$C$12)*(1+Inputs!$C$9)^(Output!A139-1)</f>
        <v>1315.0221771882232</v>
      </c>
      <c r="I139" s="2">
        <f>Inputs!$C$10*(1-Inputs!$C$12)*(1+Inputs!$C$9)^(Output!$A139-1)</f>
        <v>0</v>
      </c>
      <c r="J139" s="2">
        <f>Inputs!$C$13*Inputs!$C$8*(1+Inputs!$C$9)^(Output!A139-1)</f>
        <v>0</v>
      </c>
      <c r="K139" s="2">
        <f>'Key Variables'!$B$3*(1+Inputs!$C$16)^(Output!A139-1)</f>
        <v>173.02923384055569</v>
      </c>
      <c r="L139" s="2">
        <f>'Key Variables'!$B$4*(1+Inputs!$C$18)^(Output!$A139-1)</f>
        <v>92.28225804829637</v>
      </c>
      <c r="M139" s="2">
        <f>'Key Variables'!$B$5*(1+Inputs!$C$20)^(Output!$A139-1)</f>
        <v>0</v>
      </c>
      <c r="N139" s="2">
        <f>'Key Variables'!$B$6*(1+Inputs!$C$22)^(Output!$A139-1)</f>
        <v>115.35282256037046</v>
      </c>
      <c r="O139" s="2">
        <f>'Key Variables'!$B$7*(1+Inputs!$C$24)^(Output!$A139-1)</f>
        <v>23.070564512074093</v>
      </c>
    </row>
    <row r="140" spans="1:15">
      <c r="A140">
        <f t="shared" si="80"/>
        <v>12</v>
      </c>
      <c r="B140" s="6">
        <f t="shared" si="134"/>
        <v>139</v>
      </c>
      <c r="C140" s="4">
        <f>IF($A140&gt;Inputs!$C$5,0,C139)</f>
        <v>405.34824786070453</v>
      </c>
      <c r="D140" s="4">
        <f t="shared" si="135"/>
        <v>61003.473047010964</v>
      </c>
      <c r="E140" s="4">
        <f>D140*Inputs!$C$4/12</f>
        <v>228.76302392629111</v>
      </c>
      <c r="F140" s="4">
        <f t="shared" ref="F140:G140" si="144">C140-E140</f>
        <v>176.58522393441342</v>
      </c>
      <c r="G140" s="4">
        <f t="shared" si="144"/>
        <v>60826.887823076548</v>
      </c>
      <c r="H140" s="2">
        <f>Inputs!$C$8*(1-Inputs!$C$12)*(1+Inputs!$C$9)^(Output!A140-1)</f>
        <v>1315.0221771882232</v>
      </c>
      <c r="I140" s="2">
        <f>Inputs!$C$10*(1-Inputs!$C$12)*(1+Inputs!$C$9)^(Output!$A140-1)</f>
        <v>0</v>
      </c>
      <c r="J140" s="2">
        <f>Inputs!$C$13*Inputs!$C$8*(1+Inputs!$C$9)^(Output!A140-1)</f>
        <v>0</v>
      </c>
      <c r="K140" s="2">
        <f>'Key Variables'!$B$3*(1+Inputs!$C$16)^(Output!A140-1)</f>
        <v>173.02923384055569</v>
      </c>
      <c r="L140" s="2">
        <f>'Key Variables'!$B$4*(1+Inputs!$C$18)^(Output!$A140-1)</f>
        <v>92.28225804829637</v>
      </c>
      <c r="M140" s="2">
        <f>'Key Variables'!$B$5*(1+Inputs!$C$20)^(Output!$A140-1)</f>
        <v>0</v>
      </c>
      <c r="N140" s="2">
        <f>'Key Variables'!$B$6*(1+Inputs!$C$22)^(Output!$A140-1)</f>
        <v>115.35282256037046</v>
      </c>
      <c r="O140" s="2">
        <f>'Key Variables'!$B$7*(1+Inputs!$C$24)^(Output!$A140-1)</f>
        <v>23.070564512074093</v>
      </c>
    </row>
    <row r="141" spans="1:15">
      <c r="A141">
        <f t="shared" si="80"/>
        <v>12</v>
      </c>
      <c r="B141" s="6">
        <f t="shared" si="134"/>
        <v>140</v>
      </c>
      <c r="C141" s="4">
        <f>IF($A141&gt;Inputs!$C$5,0,C140)</f>
        <v>405.34824786070453</v>
      </c>
      <c r="D141" s="4">
        <f t="shared" si="135"/>
        <v>60826.887823076548</v>
      </c>
      <c r="E141" s="4">
        <f>D141*Inputs!$C$4/12</f>
        <v>228.10082933653703</v>
      </c>
      <c r="F141" s="4">
        <f t="shared" ref="F141:G141" si="145">C141-E141</f>
        <v>177.2474185241675</v>
      </c>
      <c r="G141" s="4">
        <f t="shared" si="145"/>
        <v>60649.640404552381</v>
      </c>
      <c r="H141" s="2">
        <f>Inputs!$C$8*(1-Inputs!$C$12)*(1+Inputs!$C$9)^(Output!A141-1)</f>
        <v>1315.0221771882232</v>
      </c>
      <c r="I141" s="2">
        <f>Inputs!$C$10*(1-Inputs!$C$12)*(1+Inputs!$C$9)^(Output!$A141-1)</f>
        <v>0</v>
      </c>
      <c r="J141" s="2">
        <f>Inputs!$C$13*Inputs!$C$8*(1+Inputs!$C$9)^(Output!A141-1)</f>
        <v>0</v>
      </c>
      <c r="K141" s="2">
        <f>'Key Variables'!$B$3*(1+Inputs!$C$16)^(Output!A141-1)</f>
        <v>173.02923384055569</v>
      </c>
      <c r="L141" s="2">
        <f>'Key Variables'!$B$4*(1+Inputs!$C$18)^(Output!$A141-1)</f>
        <v>92.28225804829637</v>
      </c>
      <c r="M141" s="2">
        <f>'Key Variables'!$B$5*(1+Inputs!$C$20)^(Output!$A141-1)</f>
        <v>0</v>
      </c>
      <c r="N141" s="2">
        <f>'Key Variables'!$B$6*(1+Inputs!$C$22)^(Output!$A141-1)</f>
        <v>115.35282256037046</v>
      </c>
      <c r="O141" s="2">
        <f>'Key Variables'!$B$7*(1+Inputs!$C$24)^(Output!$A141-1)</f>
        <v>23.070564512074093</v>
      </c>
    </row>
    <row r="142" spans="1:15">
      <c r="A142">
        <f t="shared" si="80"/>
        <v>12</v>
      </c>
      <c r="B142" s="6">
        <f t="shared" si="134"/>
        <v>141</v>
      </c>
      <c r="C142" s="4">
        <f>IF($A142&gt;Inputs!$C$5,0,C141)</f>
        <v>405.34824786070453</v>
      </c>
      <c r="D142" s="4">
        <f t="shared" si="135"/>
        <v>60649.640404552381</v>
      </c>
      <c r="E142" s="4">
        <f>D142*Inputs!$C$4/12</f>
        <v>227.43615151707141</v>
      </c>
      <c r="F142" s="4">
        <f t="shared" ref="F142:G142" si="146">C142-E142</f>
        <v>177.91209634363312</v>
      </c>
      <c r="G142" s="4">
        <f t="shared" si="146"/>
        <v>60471.728308208745</v>
      </c>
      <c r="H142" s="2">
        <f>Inputs!$C$8*(1-Inputs!$C$12)*(1+Inputs!$C$9)^(Output!A142-1)</f>
        <v>1315.0221771882232</v>
      </c>
      <c r="I142" s="2">
        <f>Inputs!$C$10*(1-Inputs!$C$12)*(1+Inputs!$C$9)^(Output!$A142-1)</f>
        <v>0</v>
      </c>
      <c r="J142" s="2">
        <f>Inputs!$C$13*Inputs!$C$8*(1+Inputs!$C$9)^(Output!A142-1)</f>
        <v>0</v>
      </c>
      <c r="K142" s="2">
        <f>'Key Variables'!$B$3*(1+Inputs!$C$16)^(Output!A142-1)</f>
        <v>173.02923384055569</v>
      </c>
      <c r="L142" s="2">
        <f>'Key Variables'!$B$4*(1+Inputs!$C$18)^(Output!$A142-1)</f>
        <v>92.28225804829637</v>
      </c>
      <c r="M142" s="2">
        <f>'Key Variables'!$B$5*(1+Inputs!$C$20)^(Output!$A142-1)</f>
        <v>0</v>
      </c>
      <c r="N142" s="2">
        <f>'Key Variables'!$B$6*(1+Inputs!$C$22)^(Output!$A142-1)</f>
        <v>115.35282256037046</v>
      </c>
      <c r="O142" s="2">
        <f>'Key Variables'!$B$7*(1+Inputs!$C$24)^(Output!$A142-1)</f>
        <v>23.070564512074093</v>
      </c>
    </row>
    <row r="143" spans="1:15">
      <c r="A143">
        <f t="shared" ref="A143:A206" si="147">A131+1</f>
        <v>12</v>
      </c>
      <c r="B143" s="6">
        <f t="shared" si="134"/>
        <v>142</v>
      </c>
      <c r="C143" s="4">
        <f>IF($A143&gt;Inputs!$C$5,0,C142)</f>
        <v>405.34824786070453</v>
      </c>
      <c r="D143" s="4">
        <f t="shared" si="135"/>
        <v>60471.728308208745</v>
      </c>
      <c r="E143" s="4">
        <f>D143*Inputs!$C$4/12</f>
        <v>226.76898115578277</v>
      </c>
      <c r="F143" s="4">
        <f t="shared" ref="F143:G143" si="148">C143-E143</f>
        <v>178.57926670492176</v>
      </c>
      <c r="G143" s="4">
        <f t="shared" si="148"/>
        <v>60293.149041503821</v>
      </c>
      <c r="H143" s="2">
        <f>Inputs!$C$8*(1-Inputs!$C$12)*(1+Inputs!$C$9)^(Output!A143-1)</f>
        <v>1315.0221771882232</v>
      </c>
      <c r="I143" s="2">
        <f>Inputs!$C$10*(1-Inputs!$C$12)*(1+Inputs!$C$9)^(Output!$A143-1)</f>
        <v>0</v>
      </c>
      <c r="J143" s="2">
        <f>Inputs!$C$13*Inputs!$C$8*(1+Inputs!$C$9)^(Output!A143-1)</f>
        <v>0</v>
      </c>
      <c r="K143" s="2">
        <f>'Key Variables'!$B$3*(1+Inputs!$C$16)^(Output!A143-1)</f>
        <v>173.02923384055569</v>
      </c>
      <c r="L143" s="2">
        <f>'Key Variables'!$B$4*(1+Inputs!$C$18)^(Output!$A143-1)</f>
        <v>92.28225804829637</v>
      </c>
      <c r="M143" s="2">
        <f>'Key Variables'!$B$5*(1+Inputs!$C$20)^(Output!$A143-1)</f>
        <v>0</v>
      </c>
      <c r="N143" s="2">
        <f>'Key Variables'!$B$6*(1+Inputs!$C$22)^(Output!$A143-1)</f>
        <v>115.35282256037046</v>
      </c>
      <c r="O143" s="2">
        <f>'Key Variables'!$B$7*(1+Inputs!$C$24)^(Output!$A143-1)</f>
        <v>23.070564512074093</v>
      </c>
    </row>
    <row r="144" spans="1:15">
      <c r="A144">
        <f t="shared" si="147"/>
        <v>12</v>
      </c>
      <c r="B144" s="6">
        <f t="shared" si="134"/>
        <v>143</v>
      </c>
      <c r="C144" s="4">
        <f>IF($A144&gt;Inputs!$C$5,0,C143)</f>
        <v>405.34824786070453</v>
      </c>
      <c r="D144" s="4">
        <f t="shared" si="135"/>
        <v>60293.149041503821</v>
      </c>
      <c r="E144" s="4">
        <f>D144*Inputs!$C$4/12</f>
        <v>226.0993089056393</v>
      </c>
      <c r="F144" s="4">
        <f t="shared" ref="F144:G144" si="149">C144-E144</f>
        <v>179.24893895506523</v>
      </c>
      <c r="G144" s="4">
        <f t="shared" si="149"/>
        <v>60113.900102548752</v>
      </c>
      <c r="H144" s="2">
        <f>Inputs!$C$8*(1-Inputs!$C$12)*(1+Inputs!$C$9)^(Output!A144-1)</f>
        <v>1315.0221771882232</v>
      </c>
      <c r="I144" s="2">
        <f>Inputs!$C$10*(1-Inputs!$C$12)*(1+Inputs!$C$9)^(Output!$A144-1)</f>
        <v>0</v>
      </c>
      <c r="J144" s="2">
        <f>Inputs!$C$13*Inputs!$C$8*(1+Inputs!$C$9)^(Output!A144-1)</f>
        <v>0</v>
      </c>
      <c r="K144" s="2">
        <f>'Key Variables'!$B$3*(1+Inputs!$C$16)^(Output!A144-1)</f>
        <v>173.02923384055569</v>
      </c>
      <c r="L144" s="2">
        <f>'Key Variables'!$B$4*(1+Inputs!$C$18)^(Output!$A144-1)</f>
        <v>92.28225804829637</v>
      </c>
      <c r="M144" s="2">
        <f>'Key Variables'!$B$5*(1+Inputs!$C$20)^(Output!$A144-1)</f>
        <v>0</v>
      </c>
      <c r="N144" s="2">
        <f>'Key Variables'!$B$6*(1+Inputs!$C$22)^(Output!$A144-1)</f>
        <v>115.35282256037046</v>
      </c>
      <c r="O144" s="2">
        <f>'Key Variables'!$B$7*(1+Inputs!$C$24)^(Output!$A144-1)</f>
        <v>23.070564512074093</v>
      </c>
    </row>
    <row r="145" spans="1:15">
      <c r="A145">
        <f t="shared" si="147"/>
        <v>12</v>
      </c>
      <c r="B145" s="6">
        <f t="shared" si="134"/>
        <v>144</v>
      </c>
      <c r="C145" s="4">
        <f>IF($A145&gt;Inputs!$C$5,0,C144)</f>
        <v>405.34824786070453</v>
      </c>
      <c r="D145" s="4">
        <f t="shared" si="135"/>
        <v>60113.900102548752</v>
      </c>
      <c r="E145" s="4">
        <f>D145*Inputs!$C$4/12</f>
        <v>225.42712538455783</v>
      </c>
      <c r="F145" s="4">
        <f t="shared" ref="F145:G145" si="150">C145-E145</f>
        <v>179.92112247614671</v>
      </c>
      <c r="G145" s="4">
        <f t="shared" si="150"/>
        <v>59933.978980072607</v>
      </c>
      <c r="H145" s="2">
        <f>Inputs!$C$8*(1-Inputs!$C$12)*(1+Inputs!$C$9)^(Output!A145-1)</f>
        <v>1315.0221771882232</v>
      </c>
      <c r="I145" s="2">
        <f>Inputs!$C$10*(1-Inputs!$C$12)*(1+Inputs!$C$9)^(Output!$A145-1)</f>
        <v>0</v>
      </c>
      <c r="J145" s="2">
        <f>Inputs!$C$13*Inputs!$C$8*(1+Inputs!$C$9)^(Output!A145-1)</f>
        <v>0</v>
      </c>
      <c r="K145" s="2">
        <f>'Key Variables'!$B$3*(1+Inputs!$C$16)^(Output!A145-1)</f>
        <v>173.02923384055569</v>
      </c>
      <c r="L145" s="2">
        <f>'Key Variables'!$B$4*(1+Inputs!$C$18)^(Output!$A145-1)</f>
        <v>92.28225804829637</v>
      </c>
      <c r="M145" s="2">
        <f>'Key Variables'!$B$5*(1+Inputs!$C$20)^(Output!$A145-1)</f>
        <v>0</v>
      </c>
      <c r="N145" s="2">
        <f>'Key Variables'!$B$6*(1+Inputs!$C$22)^(Output!$A145-1)</f>
        <v>115.35282256037046</v>
      </c>
      <c r="O145" s="2">
        <f>'Key Variables'!$B$7*(1+Inputs!$C$24)^(Output!$A145-1)</f>
        <v>23.070564512074093</v>
      </c>
    </row>
    <row r="146" spans="1:15">
      <c r="A146">
        <f t="shared" si="147"/>
        <v>13</v>
      </c>
      <c r="B146" s="6">
        <f t="shared" si="134"/>
        <v>145</v>
      </c>
      <c r="C146" s="4">
        <f>IF($A146&gt;Inputs!$C$5,0,C145)</f>
        <v>405.34824786070453</v>
      </c>
      <c r="D146" s="4">
        <f t="shared" si="135"/>
        <v>59933.978980072607</v>
      </c>
      <c r="E146" s="4">
        <f>D146*Inputs!$C$4/12</f>
        <v>224.75242117527227</v>
      </c>
      <c r="F146" s="4">
        <f t="shared" ref="F146:G146" si="151">C146-E146</f>
        <v>180.59582668543226</v>
      </c>
      <c r="G146" s="4">
        <f t="shared" si="151"/>
        <v>59753.383153387171</v>
      </c>
      <c r="H146" s="2">
        <f>Inputs!$C$8*(1-Inputs!$C$12)*(1+Inputs!$C$9)^(Output!A146-1)</f>
        <v>1354.4728425038697</v>
      </c>
      <c r="I146" s="2">
        <f>Inputs!$C$10*(1-Inputs!$C$12)*(1+Inputs!$C$9)^(Output!$A146-1)</f>
        <v>0</v>
      </c>
      <c r="J146" s="2">
        <f>Inputs!$C$13*Inputs!$C$8*(1+Inputs!$C$9)^(Output!A146-1)</f>
        <v>0</v>
      </c>
      <c r="K146" s="2">
        <f>'Key Variables'!$B$3*(1+Inputs!$C$16)^(Output!A146-1)</f>
        <v>178.22011085577233</v>
      </c>
      <c r="L146" s="2">
        <f>'Key Variables'!$B$4*(1+Inputs!$C$18)^(Output!$A146-1)</f>
        <v>95.050725789745243</v>
      </c>
      <c r="M146" s="2">
        <f>'Key Variables'!$B$5*(1+Inputs!$C$20)^(Output!$A146-1)</f>
        <v>0</v>
      </c>
      <c r="N146" s="2">
        <f>'Key Variables'!$B$6*(1+Inputs!$C$22)^(Output!$A146-1)</f>
        <v>118.81340723718155</v>
      </c>
      <c r="O146" s="2">
        <f>'Key Variables'!$B$7*(1+Inputs!$C$24)^(Output!$A146-1)</f>
        <v>23.762681447436311</v>
      </c>
    </row>
    <row r="147" spans="1:15">
      <c r="A147">
        <f t="shared" si="147"/>
        <v>13</v>
      </c>
      <c r="B147" s="6">
        <f t="shared" si="134"/>
        <v>146</v>
      </c>
      <c r="C147" s="4">
        <f>IF($A147&gt;Inputs!$C$5,0,C146)</f>
        <v>405.34824786070453</v>
      </c>
      <c r="D147" s="4">
        <f t="shared" si="135"/>
        <v>59753.383153387171</v>
      </c>
      <c r="E147" s="4">
        <f>D147*Inputs!$C$4/12</f>
        <v>224.07518682520188</v>
      </c>
      <c r="F147" s="4">
        <f t="shared" ref="F147:G147" si="152">C147-E147</f>
        <v>181.27306103550265</v>
      </c>
      <c r="G147" s="4">
        <f t="shared" si="152"/>
        <v>59572.110092351671</v>
      </c>
      <c r="H147" s="2">
        <f>Inputs!$C$8*(1-Inputs!$C$12)*(1+Inputs!$C$9)^(Output!A147-1)</f>
        <v>1354.4728425038697</v>
      </c>
      <c r="I147" s="2">
        <f>Inputs!$C$10*(1-Inputs!$C$12)*(1+Inputs!$C$9)^(Output!$A147-1)</f>
        <v>0</v>
      </c>
      <c r="J147" s="2">
        <f>Inputs!$C$13*Inputs!$C$8*(1+Inputs!$C$9)^(Output!A147-1)</f>
        <v>0</v>
      </c>
      <c r="K147" s="2">
        <f>'Key Variables'!$B$3*(1+Inputs!$C$16)^(Output!A147-1)</f>
        <v>178.22011085577233</v>
      </c>
      <c r="L147" s="2">
        <f>'Key Variables'!$B$4*(1+Inputs!$C$18)^(Output!$A147-1)</f>
        <v>95.050725789745243</v>
      </c>
      <c r="M147" s="2">
        <f>'Key Variables'!$B$5*(1+Inputs!$C$20)^(Output!$A147-1)</f>
        <v>0</v>
      </c>
      <c r="N147" s="2">
        <f>'Key Variables'!$B$6*(1+Inputs!$C$22)^(Output!$A147-1)</f>
        <v>118.81340723718155</v>
      </c>
      <c r="O147" s="2">
        <f>'Key Variables'!$B$7*(1+Inputs!$C$24)^(Output!$A147-1)</f>
        <v>23.762681447436311</v>
      </c>
    </row>
    <row r="148" spans="1:15">
      <c r="A148">
        <f t="shared" si="147"/>
        <v>13</v>
      </c>
      <c r="B148" s="6">
        <f t="shared" si="134"/>
        <v>147</v>
      </c>
      <c r="C148" s="4">
        <f>IF($A148&gt;Inputs!$C$5,0,C147)</f>
        <v>405.34824786070453</v>
      </c>
      <c r="D148" s="4">
        <f t="shared" si="135"/>
        <v>59572.110092351671</v>
      </c>
      <c r="E148" s="4">
        <f>D148*Inputs!$C$4/12</f>
        <v>223.39541284631878</v>
      </c>
      <c r="F148" s="4">
        <f t="shared" ref="F148:G148" si="153">C148-E148</f>
        <v>181.95283501438576</v>
      </c>
      <c r="G148" s="4">
        <f t="shared" si="153"/>
        <v>59390.157257337283</v>
      </c>
      <c r="H148" s="2">
        <f>Inputs!$C$8*(1-Inputs!$C$12)*(1+Inputs!$C$9)^(Output!A148-1)</f>
        <v>1354.4728425038697</v>
      </c>
      <c r="I148" s="2">
        <f>Inputs!$C$10*(1-Inputs!$C$12)*(1+Inputs!$C$9)^(Output!$A148-1)</f>
        <v>0</v>
      </c>
      <c r="J148" s="2">
        <f>Inputs!$C$13*Inputs!$C$8*(1+Inputs!$C$9)^(Output!A148-1)</f>
        <v>0</v>
      </c>
      <c r="K148" s="2">
        <f>'Key Variables'!$B$3*(1+Inputs!$C$16)^(Output!A148-1)</f>
        <v>178.22011085577233</v>
      </c>
      <c r="L148" s="2">
        <f>'Key Variables'!$B$4*(1+Inputs!$C$18)^(Output!$A148-1)</f>
        <v>95.050725789745243</v>
      </c>
      <c r="M148" s="2">
        <f>'Key Variables'!$B$5*(1+Inputs!$C$20)^(Output!$A148-1)</f>
        <v>0</v>
      </c>
      <c r="N148" s="2">
        <f>'Key Variables'!$B$6*(1+Inputs!$C$22)^(Output!$A148-1)</f>
        <v>118.81340723718155</v>
      </c>
      <c r="O148" s="2">
        <f>'Key Variables'!$B$7*(1+Inputs!$C$24)^(Output!$A148-1)</f>
        <v>23.762681447436311</v>
      </c>
    </row>
    <row r="149" spans="1:15">
      <c r="A149">
        <f t="shared" si="147"/>
        <v>13</v>
      </c>
      <c r="B149" s="6">
        <f t="shared" si="134"/>
        <v>148</v>
      </c>
      <c r="C149" s="4">
        <f>IF($A149&gt;Inputs!$C$5,0,C148)</f>
        <v>405.34824786070453</v>
      </c>
      <c r="D149" s="4">
        <f t="shared" si="135"/>
        <v>59390.157257337283</v>
      </c>
      <c r="E149" s="4">
        <f>D149*Inputs!$C$4/12</f>
        <v>222.7130897150148</v>
      </c>
      <c r="F149" s="4">
        <f t="shared" ref="F149:G149" si="154">C149-E149</f>
        <v>182.63515814568973</v>
      </c>
      <c r="G149" s="4">
        <f t="shared" si="154"/>
        <v>59207.522099191592</v>
      </c>
      <c r="H149" s="2">
        <f>Inputs!$C$8*(1-Inputs!$C$12)*(1+Inputs!$C$9)^(Output!A149-1)</f>
        <v>1354.4728425038697</v>
      </c>
      <c r="I149" s="2">
        <f>Inputs!$C$10*(1-Inputs!$C$12)*(1+Inputs!$C$9)^(Output!$A149-1)</f>
        <v>0</v>
      </c>
      <c r="J149" s="2">
        <f>Inputs!$C$13*Inputs!$C$8*(1+Inputs!$C$9)^(Output!A149-1)</f>
        <v>0</v>
      </c>
      <c r="K149" s="2">
        <f>'Key Variables'!$B$3*(1+Inputs!$C$16)^(Output!A149-1)</f>
        <v>178.22011085577233</v>
      </c>
      <c r="L149" s="2">
        <f>'Key Variables'!$B$4*(1+Inputs!$C$18)^(Output!$A149-1)</f>
        <v>95.050725789745243</v>
      </c>
      <c r="M149" s="2">
        <f>'Key Variables'!$B$5*(1+Inputs!$C$20)^(Output!$A149-1)</f>
        <v>0</v>
      </c>
      <c r="N149" s="2">
        <f>'Key Variables'!$B$6*(1+Inputs!$C$22)^(Output!$A149-1)</f>
        <v>118.81340723718155</v>
      </c>
      <c r="O149" s="2">
        <f>'Key Variables'!$B$7*(1+Inputs!$C$24)^(Output!$A149-1)</f>
        <v>23.762681447436311</v>
      </c>
    </row>
    <row r="150" spans="1:15">
      <c r="A150">
        <f t="shared" si="147"/>
        <v>13</v>
      </c>
      <c r="B150" s="6">
        <f t="shared" si="134"/>
        <v>149</v>
      </c>
      <c r="C150" s="4">
        <f>IF($A150&gt;Inputs!$C$5,0,C149)</f>
        <v>405.34824786070453</v>
      </c>
      <c r="D150" s="4">
        <f t="shared" si="135"/>
        <v>59207.522099191592</v>
      </c>
      <c r="E150" s="4">
        <f>D150*Inputs!$C$4/12</f>
        <v>222.02820787196845</v>
      </c>
      <c r="F150" s="4">
        <f t="shared" ref="F150:G150" si="155">C150-E150</f>
        <v>183.32003998873608</v>
      </c>
      <c r="G150" s="4">
        <f t="shared" si="155"/>
        <v>59024.202059202857</v>
      </c>
      <c r="H150" s="2">
        <f>Inputs!$C$8*(1-Inputs!$C$12)*(1+Inputs!$C$9)^(Output!A150-1)</f>
        <v>1354.4728425038697</v>
      </c>
      <c r="I150" s="2">
        <f>Inputs!$C$10*(1-Inputs!$C$12)*(1+Inputs!$C$9)^(Output!$A150-1)</f>
        <v>0</v>
      </c>
      <c r="J150" s="2">
        <f>Inputs!$C$13*Inputs!$C$8*(1+Inputs!$C$9)^(Output!A150-1)</f>
        <v>0</v>
      </c>
      <c r="K150" s="2">
        <f>'Key Variables'!$B$3*(1+Inputs!$C$16)^(Output!A150-1)</f>
        <v>178.22011085577233</v>
      </c>
      <c r="L150" s="2">
        <f>'Key Variables'!$B$4*(1+Inputs!$C$18)^(Output!$A150-1)</f>
        <v>95.050725789745243</v>
      </c>
      <c r="M150" s="2">
        <f>'Key Variables'!$B$5*(1+Inputs!$C$20)^(Output!$A150-1)</f>
        <v>0</v>
      </c>
      <c r="N150" s="2">
        <f>'Key Variables'!$B$6*(1+Inputs!$C$22)^(Output!$A150-1)</f>
        <v>118.81340723718155</v>
      </c>
      <c r="O150" s="2">
        <f>'Key Variables'!$B$7*(1+Inputs!$C$24)^(Output!$A150-1)</f>
        <v>23.762681447436311</v>
      </c>
    </row>
    <row r="151" spans="1:15">
      <c r="A151">
        <f t="shared" si="147"/>
        <v>13</v>
      </c>
      <c r="B151" s="6">
        <f t="shared" si="134"/>
        <v>150</v>
      </c>
      <c r="C151" s="4">
        <f>IF($A151&gt;Inputs!$C$5,0,C150)</f>
        <v>405.34824786070453</v>
      </c>
      <c r="D151" s="4">
        <f t="shared" si="135"/>
        <v>59024.202059202857</v>
      </c>
      <c r="E151" s="4">
        <f>D151*Inputs!$C$4/12</f>
        <v>221.34075772201072</v>
      </c>
      <c r="F151" s="4">
        <f t="shared" ref="F151:G151" si="156">C151-E151</f>
        <v>184.00749013869381</v>
      </c>
      <c r="G151" s="4">
        <f t="shared" si="156"/>
        <v>58840.194569064166</v>
      </c>
      <c r="H151" s="2">
        <f>Inputs!$C$8*(1-Inputs!$C$12)*(1+Inputs!$C$9)^(Output!A151-1)</f>
        <v>1354.4728425038697</v>
      </c>
      <c r="I151" s="2">
        <f>Inputs!$C$10*(1-Inputs!$C$12)*(1+Inputs!$C$9)^(Output!$A151-1)</f>
        <v>0</v>
      </c>
      <c r="J151" s="2">
        <f>Inputs!$C$13*Inputs!$C$8*(1+Inputs!$C$9)^(Output!A151-1)</f>
        <v>0</v>
      </c>
      <c r="K151" s="2">
        <f>'Key Variables'!$B$3*(1+Inputs!$C$16)^(Output!A151-1)</f>
        <v>178.22011085577233</v>
      </c>
      <c r="L151" s="2">
        <f>'Key Variables'!$B$4*(1+Inputs!$C$18)^(Output!$A151-1)</f>
        <v>95.050725789745243</v>
      </c>
      <c r="M151" s="2">
        <f>'Key Variables'!$B$5*(1+Inputs!$C$20)^(Output!$A151-1)</f>
        <v>0</v>
      </c>
      <c r="N151" s="2">
        <f>'Key Variables'!$B$6*(1+Inputs!$C$22)^(Output!$A151-1)</f>
        <v>118.81340723718155</v>
      </c>
      <c r="O151" s="2">
        <f>'Key Variables'!$B$7*(1+Inputs!$C$24)^(Output!$A151-1)</f>
        <v>23.762681447436311</v>
      </c>
    </row>
    <row r="152" spans="1:15">
      <c r="A152">
        <f t="shared" si="147"/>
        <v>13</v>
      </c>
      <c r="B152" s="6">
        <f t="shared" si="134"/>
        <v>151</v>
      </c>
      <c r="C152" s="4">
        <f>IF($A152&gt;Inputs!$C$5,0,C151)</f>
        <v>405.34824786070453</v>
      </c>
      <c r="D152" s="4">
        <f t="shared" si="135"/>
        <v>58840.194569064166</v>
      </c>
      <c r="E152" s="4">
        <f>D152*Inputs!$C$4/12</f>
        <v>220.65072963399061</v>
      </c>
      <c r="F152" s="4">
        <f t="shared" ref="F152:G152" si="157">C152-E152</f>
        <v>184.69751822671392</v>
      </c>
      <c r="G152" s="4">
        <f t="shared" si="157"/>
        <v>58655.497050837454</v>
      </c>
      <c r="H152" s="2">
        <f>Inputs!$C$8*(1-Inputs!$C$12)*(1+Inputs!$C$9)^(Output!A152-1)</f>
        <v>1354.4728425038697</v>
      </c>
      <c r="I152" s="2">
        <f>Inputs!$C$10*(1-Inputs!$C$12)*(1+Inputs!$C$9)^(Output!$A152-1)</f>
        <v>0</v>
      </c>
      <c r="J152" s="2">
        <f>Inputs!$C$13*Inputs!$C$8*(1+Inputs!$C$9)^(Output!A152-1)</f>
        <v>0</v>
      </c>
      <c r="K152" s="2">
        <f>'Key Variables'!$B$3*(1+Inputs!$C$16)^(Output!A152-1)</f>
        <v>178.22011085577233</v>
      </c>
      <c r="L152" s="2">
        <f>'Key Variables'!$B$4*(1+Inputs!$C$18)^(Output!$A152-1)</f>
        <v>95.050725789745243</v>
      </c>
      <c r="M152" s="2">
        <f>'Key Variables'!$B$5*(1+Inputs!$C$20)^(Output!$A152-1)</f>
        <v>0</v>
      </c>
      <c r="N152" s="2">
        <f>'Key Variables'!$B$6*(1+Inputs!$C$22)^(Output!$A152-1)</f>
        <v>118.81340723718155</v>
      </c>
      <c r="O152" s="2">
        <f>'Key Variables'!$B$7*(1+Inputs!$C$24)^(Output!$A152-1)</f>
        <v>23.762681447436311</v>
      </c>
    </row>
    <row r="153" spans="1:15">
      <c r="A153">
        <f t="shared" si="147"/>
        <v>13</v>
      </c>
      <c r="B153" s="6">
        <f t="shared" si="134"/>
        <v>152</v>
      </c>
      <c r="C153" s="4">
        <f>IF($A153&gt;Inputs!$C$5,0,C152)</f>
        <v>405.34824786070453</v>
      </c>
      <c r="D153" s="4">
        <f t="shared" si="135"/>
        <v>58655.497050837454</v>
      </c>
      <c r="E153" s="4">
        <f>D153*Inputs!$C$4/12</f>
        <v>219.95811394064046</v>
      </c>
      <c r="F153" s="4">
        <f t="shared" ref="F153:G153" si="158">C153-E153</f>
        <v>185.39013392006407</v>
      </c>
      <c r="G153" s="4">
        <f t="shared" si="158"/>
        <v>58470.106916917386</v>
      </c>
      <c r="H153" s="2">
        <f>Inputs!$C$8*(1-Inputs!$C$12)*(1+Inputs!$C$9)^(Output!A153-1)</f>
        <v>1354.4728425038697</v>
      </c>
      <c r="I153" s="2">
        <f>Inputs!$C$10*(1-Inputs!$C$12)*(1+Inputs!$C$9)^(Output!$A153-1)</f>
        <v>0</v>
      </c>
      <c r="J153" s="2">
        <f>Inputs!$C$13*Inputs!$C$8*(1+Inputs!$C$9)^(Output!A153-1)</f>
        <v>0</v>
      </c>
      <c r="K153" s="2">
        <f>'Key Variables'!$B$3*(1+Inputs!$C$16)^(Output!A153-1)</f>
        <v>178.22011085577233</v>
      </c>
      <c r="L153" s="2">
        <f>'Key Variables'!$B$4*(1+Inputs!$C$18)^(Output!$A153-1)</f>
        <v>95.050725789745243</v>
      </c>
      <c r="M153" s="2">
        <f>'Key Variables'!$B$5*(1+Inputs!$C$20)^(Output!$A153-1)</f>
        <v>0</v>
      </c>
      <c r="N153" s="2">
        <f>'Key Variables'!$B$6*(1+Inputs!$C$22)^(Output!$A153-1)</f>
        <v>118.81340723718155</v>
      </c>
      <c r="O153" s="2">
        <f>'Key Variables'!$B$7*(1+Inputs!$C$24)^(Output!$A153-1)</f>
        <v>23.762681447436311</v>
      </c>
    </row>
    <row r="154" spans="1:15">
      <c r="A154">
        <f t="shared" si="147"/>
        <v>13</v>
      </c>
      <c r="B154" s="6">
        <f t="shared" si="134"/>
        <v>153</v>
      </c>
      <c r="C154" s="4">
        <f>IF($A154&gt;Inputs!$C$5,0,C153)</f>
        <v>405.34824786070453</v>
      </c>
      <c r="D154" s="4">
        <f t="shared" si="135"/>
        <v>58470.106916917386</v>
      </c>
      <c r="E154" s="4">
        <f>D154*Inputs!$C$4/12</f>
        <v>219.2629009384402</v>
      </c>
      <c r="F154" s="4">
        <f t="shared" ref="F154:G154" si="159">C154-E154</f>
        <v>186.08534692226434</v>
      </c>
      <c r="G154" s="4">
        <f t="shared" si="159"/>
        <v>58284.021569995122</v>
      </c>
      <c r="H154" s="2">
        <f>Inputs!$C$8*(1-Inputs!$C$12)*(1+Inputs!$C$9)^(Output!A154-1)</f>
        <v>1354.4728425038697</v>
      </c>
      <c r="I154" s="2">
        <f>Inputs!$C$10*(1-Inputs!$C$12)*(1+Inputs!$C$9)^(Output!$A154-1)</f>
        <v>0</v>
      </c>
      <c r="J154" s="2">
        <f>Inputs!$C$13*Inputs!$C$8*(1+Inputs!$C$9)^(Output!A154-1)</f>
        <v>0</v>
      </c>
      <c r="K154" s="2">
        <f>'Key Variables'!$B$3*(1+Inputs!$C$16)^(Output!A154-1)</f>
        <v>178.22011085577233</v>
      </c>
      <c r="L154" s="2">
        <f>'Key Variables'!$B$4*(1+Inputs!$C$18)^(Output!$A154-1)</f>
        <v>95.050725789745243</v>
      </c>
      <c r="M154" s="2">
        <f>'Key Variables'!$B$5*(1+Inputs!$C$20)^(Output!$A154-1)</f>
        <v>0</v>
      </c>
      <c r="N154" s="2">
        <f>'Key Variables'!$B$6*(1+Inputs!$C$22)^(Output!$A154-1)</f>
        <v>118.81340723718155</v>
      </c>
      <c r="O154" s="2">
        <f>'Key Variables'!$B$7*(1+Inputs!$C$24)^(Output!$A154-1)</f>
        <v>23.762681447436311</v>
      </c>
    </row>
    <row r="155" spans="1:15">
      <c r="A155">
        <f t="shared" si="147"/>
        <v>13</v>
      </c>
      <c r="B155" s="6">
        <f t="shared" si="134"/>
        <v>154</v>
      </c>
      <c r="C155" s="4">
        <f>IF($A155&gt;Inputs!$C$5,0,C154)</f>
        <v>405.34824786070453</v>
      </c>
      <c r="D155" s="4">
        <f t="shared" si="135"/>
        <v>58284.021569995122</v>
      </c>
      <c r="E155" s="4">
        <f>D155*Inputs!$C$4/12</f>
        <v>218.56508088748171</v>
      </c>
      <c r="F155" s="4">
        <f t="shared" ref="F155:G155" si="160">C155-E155</f>
        <v>186.78316697322282</v>
      </c>
      <c r="G155" s="4">
        <f t="shared" si="160"/>
        <v>58097.238403021896</v>
      </c>
      <c r="H155" s="2">
        <f>Inputs!$C$8*(1-Inputs!$C$12)*(1+Inputs!$C$9)^(Output!A155-1)</f>
        <v>1354.4728425038697</v>
      </c>
      <c r="I155" s="2">
        <f>Inputs!$C$10*(1-Inputs!$C$12)*(1+Inputs!$C$9)^(Output!$A155-1)</f>
        <v>0</v>
      </c>
      <c r="J155" s="2">
        <f>Inputs!$C$13*Inputs!$C$8*(1+Inputs!$C$9)^(Output!A155-1)</f>
        <v>0</v>
      </c>
      <c r="K155" s="2">
        <f>'Key Variables'!$B$3*(1+Inputs!$C$16)^(Output!A155-1)</f>
        <v>178.22011085577233</v>
      </c>
      <c r="L155" s="2">
        <f>'Key Variables'!$B$4*(1+Inputs!$C$18)^(Output!$A155-1)</f>
        <v>95.050725789745243</v>
      </c>
      <c r="M155" s="2">
        <f>'Key Variables'!$B$5*(1+Inputs!$C$20)^(Output!$A155-1)</f>
        <v>0</v>
      </c>
      <c r="N155" s="2">
        <f>'Key Variables'!$B$6*(1+Inputs!$C$22)^(Output!$A155-1)</f>
        <v>118.81340723718155</v>
      </c>
      <c r="O155" s="2">
        <f>'Key Variables'!$B$7*(1+Inputs!$C$24)^(Output!$A155-1)</f>
        <v>23.762681447436311</v>
      </c>
    </row>
    <row r="156" spans="1:15">
      <c r="A156">
        <f t="shared" si="147"/>
        <v>13</v>
      </c>
      <c r="B156" s="6">
        <f t="shared" si="134"/>
        <v>155</v>
      </c>
      <c r="C156" s="4">
        <f>IF($A156&gt;Inputs!$C$5,0,C155)</f>
        <v>405.34824786070453</v>
      </c>
      <c r="D156" s="4">
        <f t="shared" si="135"/>
        <v>58097.238403021896</v>
      </c>
      <c r="E156" s="4">
        <f>D156*Inputs!$C$4/12</f>
        <v>217.8646440113321</v>
      </c>
      <c r="F156" s="4">
        <f t="shared" ref="F156:G156" si="161">C156-E156</f>
        <v>187.48360384937243</v>
      </c>
      <c r="G156" s="4">
        <f t="shared" si="161"/>
        <v>57909.754799172522</v>
      </c>
      <c r="H156" s="2">
        <f>Inputs!$C$8*(1-Inputs!$C$12)*(1+Inputs!$C$9)^(Output!A156-1)</f>
        <v>1354.4728425038697</v>
      </c>
      <c r="I156" s="2">
        <f>Inputs!$C$10*(1-Inputs!$C$12)*(1+Inputs!$C$9)^(Output!$A156-1)</f>
        <v>0</v>
      </c>
      <c r="J156" s="2">
        <f>Inputs!$C$13*Inputs!$C$8*(1+Inputs!$C$9)^(Output!A156-1)</f>
        <v>0</v>
      </c>
      <c r="K156" s="2">
        <f>'Key Variables'!$B$3*(1+Inputs!$C$16)^(Output!A156-1)</f>
        <v>178.22011085577233</v>
      </c>
      <c r="L156" s="2">
        <f>'Key Variables'!$B$4*(1+Inputs!$C$18)^(Output!$A156-1)</f>
        <v>95.050725789745243</v>
      </c>
      <c r="M156" s="2">
        <f>'Key Variables'!$B$5*(1+Inputs!$C$20)^(Output!$A156-1)</f>
        <v>0</v>
      </c>
      <c r="N156" s="2">
        <f>'Key Variables'!$B$6*(1+Inputs!$C$22)^(Output!$A156-1)</f>
        <v>118.81340723718155</v>
      </c>
      <c r="O156" s="2">
        <f>'Key Variables'!$B$7*(1+Inputs!$C$24)^(Output!$A156-1)</f>
        <v>23.762681447436311</v>
      </c>
    </row>
    <row r="157" spans="1:15">
      <c r="A157">
        <f t="shared" si="147"/>
        <v>13</v>
      </c>
      <c r="B157" s="6">
        <f t="shared" si="134"/>
        <v>156</v>
      </c>
      <c r="C157" s="4">
        <f>IF($A157&gt;Inputs!$C$5,0,C156)</f>
        <v>405.34824786070453</v>
      </c>
      <c r="D157" s="4">
        <f t="shared" si="135"/>
        <v>57909.754799172522</v>
      </c>
      <c r="E157" s="4">
        <f>D157*Inputs!$C$4/12</f>
        <v>217.16158049689696</v>
      </c>
      <c r="F157" s="4">
        <f t="shared" ref="F157:G157" si="162">C157-E157</f>
        <v>188.18666736380757</v>
      </c>
      <c r="G157" s="4">
        <f t="shared" si="162"/>
        <v>57721.568131808715</v>
      </c>
      <c r="H157" s="2">
        <f>Inputs!$C$8*(1-Inputs!$C$12)*(1+Inputs!$C$9)^(Output!A157-1)</f>
        <v>1354.4728425038697</v>
      </c>
      <c r="I157" s="2">
        <f>Inputs!$C$10*(1-Inputs!$C$12)*(1+Inputs!$C$9)^(Output!$A157-1)</f>
        <v>0</v>
      </c>
      <c r="J157" s="2">
        <f>Inputs!$C$13*Inputs!$C$8*(1+Inputs!$C$9)^(Output!A157-1)</f>
        <v>0</v>
      </c>
      <c r="K157" s="2">
        <f>'Key Variables'!$B$3*(1+Inputs!$C$16)^(Output!A157-1)</f>
        <v>178.22011085577233</v>
      </c>
      <c r="L157" s="2">
        <f>'Key Variables'!$B$4*(1+Inputs!$C$18)^(Output!$A157-1)</f>
        <v>95.050725789745243</v>
      </c>
      <c r="M157" s="2">
        <f>'Key Variables'!$B$5*(1+Inputs!$C$20)^(Output!$A157-1)</f>
        <v>0</v>
      </c>
      <c r="N157" s="2">
        <f>'Key Variables'!$B$6*(1+Inputs!$C$22)^(Output!$A157-1)</f>
        <v>118.81340723718155</v>
      </c>
      <c r="O157" s="2">
        <f>'Key Variables'!$B$7*(1+Inputs!$C$24)^(Output!$A157-1)</f>
        <v>23.762681447436311</v>
      </c>
    </row>
    <row r="158" spans="1:15">
      <c r="A158">
        <f t="shared" si="147"/>
        <v>14</v>
      </c>
      <c r="B158" s="6">
        <f t="shared" si="134"/>
        <v>157</v>
      </c>
      <c r="C158" s="4">
        <f>IF($A158&gt;Inputs!$C$5,0,C157)</f>
        <v>405.34824786070453</v>
      </c>
      <c r="D158" s="4">
        <f t="shared" si="135"/>
        <v>57721.568131808715</v>
      </c>
      <c r="E158" s="4">
        <f>D158*Inputs!$C$4/12</f>
        <v>216.4558804942827</v>
      </c>
      <c r="F158" s="4">
        <f t="shared" ref="F158:G158" si="163">C158-E158</f>
        <v>188.89236736642184</v>
      </c>
      <c r="G158" s="4">
        <f t="shared" si="163"/>
        <v>57532.675764442291</v>
      </c>
      <c r="H158" s="2">
        <f>Inputs!$C$8*(1-Inputs!$C$12)*(1+Inputs!$C$9)^(Output!A158-1)</f>
        <v>1395.1070277789856</v>
      </c>
      <c r="I158" s="2">
        <f>Inputs!$C$10*(1-Inputs!$C$12)*(1+Inputs!$C$9)^(Output!$A158-1)</f>
        <v>0</v>
      </c>
      <c r="J158" s="2">
        <f>Inputs!$C$13*Inputs!$C$8*(1+Inputs!$C$9)^(Output!A158-1)</f>
        <v>0</v>
      </c>
      <c r="K158" s="2">
        <f>'Key Variables'!$B$3*(1+Inputs!$C$16)^(Output!A158-1)</f>
        <v>183.56671418144549</v>
      </c>
      <c r="L158" s="2">
        <f>'Key Variables'!$B$4*(1+Inputs!$C$18)^(Output!$A158-1)</f>
        <v>97.902247563437598</v>
      </c>
      <c r="M158" s="2">
        <f>'Key Variables'!$B$5*(1+Inputs!$C$20)^(Output!$A158-1)</f>
        <v>0</v>
      </c>
      <c r="N158" s="2">
        <f>'Key Variables'!$B$6*(1+Inputs!$C$22)^(Output!$A158-1)</f>
        <v>122.37780945429698</v>
      </c>
      <c r="O158" s="2">
        <f>'Key Variables'!$B$7*(1+Inputs!$C$24)^(Output!$A158-1)</f>
        <v>24.475561890859399</v>
      </c>
    </row>
    <row r="159" spans="1:15">
      <c r="A159">
        <f t="shared" si="147"/>
        <v>14</v>
      </c>
      <c r="B159" s="6">
        <f t="shared" si="134"/>
        <v>158</v>
      </c>
      <c r="C159" s="4">
        <f>IF($A159&gt;Inputs!$C$5,0,C158)</f>
        <v>405.34824786070453</v>
      </c>
      <c r="D159" s="4">
        <f t="shared" si="135"/>
        <v>57532.675764442291</v>
      </c>
      <c r="E159" s="4">
        <f>D159*Inputs!$C$4/12</f>
        <v>215.74753411665858</v>
      </c>
      <c r="F159" s="4">
        <f t="shared" ref="F159:G159" si="164">C159-E159</f>
        <v>189.60071374404595</v>
      </c>
      <c r="G159" s="4">
        <f t="shared" si="164"/>
        <v>57343.075050698244</v>
      </c>
      <c r="H159" s="2">
        <f>Inputs!$C$8*(1-Inputs!$C$12)*(1+Inputs!$C$9)^(Output!A159-1)</f>
        <v>1395.1070277789856</v>
      </c>
      <c r="I159" s="2">
        <f>Inputs!$C$10*(1-Inputs!$C$12)*(1+Inputs!$C$9)^(Output!$A159-1)</f>
        <v>0</v>
      </c>
      <c r="J159" s="2">
        <f>Inputs!$C$13*Inputs!$C$8*(1+Inputs!$C$9)^(Output!A159-1)</f>
        <v>0</v>
      </c>
      <c r="K159" s="2">
        <f>'Key Variables'!$B$3*(1+Inputs!$C$16)^(Output!A159-1)</f>
        <v>183.56671418144549</v>
      </c>
      <c r="L159" s="2">
        <f>'Key Variables'!$B$4*(1+Inputs!$C$18)^(Output!$A159-1)</f>
        <v>97.902247563437598</v>
      </c>
      <c r="M159" s="2">
        <f>'Key Variables'!$B$5*(1+Inputs!$C$20)^(Output!$A159-1)</f>
        <v>0</v>
      </c>
      <c r="N159" s="2">
        <f>'Key Variables'!$B$6*(1+Inputs!$C$22)^(Output!$A159-1)</f>
        <v>122.37780945429698</v>
      </c>
      <c r="O159" s="2">
        <f>'Key Variables'!$B$7*(1+Inputs!$C$24)^(Output!$A159-1)</f>
        <v>24.475561890859399</v>
      </c>
    </row>
    <row r="160" spans="1:15">
      <c r="A160">
        <f t="shared" si="147"/>
        <v>14</v>
      </c>
      <c r="B160" s="6">
        <f t="shared" si="134"/>
        <v>159</v>
      </c>
      <c r="C160" s="4">
        <f>IF($A160&gt;Inputs!$C$5,0,C159)</f>
        <v>405.34824786070453</v>
      </c>
      <c r="D160" s="4">
        <f t="shared" si="135"/>
        <v>57343.075050698244</v>
      </c>
      <c r="E160" s="4">
        <f>D160*Inputs!$C$4/12</f>
        <v>215.03653144011841</v>
      </c>
      <c r="F160" s="4">
        <f t="shared" ref="F160:G160" si="165">C160-E160</f>
        <v>190.31171642058612</v>
      </c>
      <c r="G160" s="4">
        <f t="shared" si="165"/>
        <v>57152.763334277661</v>
      </c>
      <c r="H160" s="2">
        <f>Inputs!$C$8*(1-Inputs!$C$12)*(1+Inputs!$C$9)^(Output!A160-1)</f>
        <v>1395.1070277789856</v>
      </c>
      <c r="I160" s="2">
        <f>Inputs!$C$10*(1-Inputs!$C$12)*(1+Inputs!$C$9)^(Output!$A160-1)</f>
        <v>0</v>
      </c>
      <c r="J160" s="2">
        <f>Inputs!$C$13*Inputs!$C$8*(1+Inputs!$C$9)^(Output!A160-1)</f>
        <v>0</v>
      </c>
      <c r="K160" s="2">
        <f>'Key Variables'!$B$3*(1+Inputs!$C$16)^(Output!A160-1)</f>
        <v>183.56671418144549</v>
      </c>
      <c r="L160" s="2">
        <f>'Key Variables'!$B$4*(1+Inputs!$C$18)^(Output!$A160-1)</f>
        <v>97.902247563437598</v>
      </c>
      <c r="M160" s="2">
        <f>'Key Variables'!$B$5*(1+Inputs!$C$20)^(Output!$A160-1)</f>
        <v>0</v>
      </c>
      <c r="N160" s="2">
        <f>'Key Variables'!$B$6*(1+Inputs!$C$22)^(Output!$A160-1)</f>
        <v>122.37780945429698</v>
      </c>
      <c r="O160" s="2">
        <f>'Key Variables'!$B$7*(1+Inputs!$C$24)^(Output!$A160-1)</f>
        <v>24.475561890859399</v>
      </c>
    </row>
    <row r="161" spans="1:15">
      <c r="A161">
        <f t="shared" si="147"/>
        <v>14</v>
      </c>
      <c r="B161" s="6">
        <f t="shared" si="134"/>
        <v>160</v>
      </c>
      <c r="C161" s="4">
        <f>IF($A161&gt;Inputs!$C$5,0,C160)</f>
        <v>405.34824786070453</v>
      </c>
      <c r="D161" s="4">
        <f t="shared" si="135"/>
        <v>57152.763334277661</v>
      </c>
      <c r="E161" s="4">
        <f>D161*Inputs!$C$4/12</f>
        <v>214.32286250354124</v>
      </c>
      <c r="F161" s="4">
        <f t="shared" ref="F161:G161" si="166">C161-E161</f>
        <v>191.02538535716329</v>
      </c>
      <c r="G161" s="4">
        <f t="shared" si="166"/>
        <v>56961.737948920498</v>
      </c>
      <c r="H161" s="2">
        <f>Inputs!$C$8*(1-Inputs!$C$12)*(1+Inputs!$C$9)^(Output!A161-1)</f>
        <v>1395.1070277789856</v>
      </c>
      <c r="I161" s="2">
        <f>Inputs!$C$10*(1-Inputs!$C$12)*(1+Inputs!$C$9)^(Output!$A161-1)</f>
        <v>0</v>
      </c>
      <c r="J161" s="2">
        <f>Inputs!$C$13*Inputs!$C$8*(1+Inputs!$C$9)^(Output!A161-1)</f>
        <v>0</v>
      </c>
      <c r="K161" s="2">
        <f>'Key Variables'!$B$3*(1+Inputs!$C$16)^(Output!A161-1)</f>
        <v>183.56671418144549</v>
      </c>
      <c r="L161" s="2">
        <f>'Key Variables'!$B$4*(1+Inputs!$C$18)^(Output!$A161-1)</f>
        <v>97.902247563437598</v>
      </c>
      <c r="M161" s="2">
        <f>'Key Variables'!$B$5*(1+Inputs!$C$20)^(Output!$A161-1)</f>
        <v>0</v>
      </c>
      <c r="N161" s="2">
        <f>'Key Variables'!$B$6*(1+Inputs!$C$22)^(Output!$A161-1)</f>
        <v>122.37780945429698</v>
      </c>
      <c r="O161" s="2">
        <f>'Key Variables'!$B$7*(1+Inputs!$C$24)^(Output!$A161-1)</f>
        <v>24.475561890859399</v>
      </c>
    </row>
    <row r="162" spans="1:15">
      <c r="A162">
        <f t="shared" si="147"/>
        <v>14</v>
      </c>
      <c r="B162" s="6">
        <f t="shared" si="134"/>
        <v>161</v>
      </c>
      <c r="C162" s="4">
        <f>IF($A162&gt;Inputs!$C$5,0,C161)</f>
        <v>405.34824786070453</v>
      </c>
      <c r="D162" s="4">
        <f t="shared" si="135"/>
        <v>56961.737948920498</v>
      </c>
      <c r="E162" s="4">
        <f>D162*Inputs!$C$4/12</f>
        <v>213.60651730845186</v>
      </c>
      <c r="F162" s="4">
        <f t="shared" ref="F162:G162" si="167">C162-E162</f>
        <v>191.74173055225268</v>
      </c>
      <c r="G162" s="4">
        <f t="shared" si="167"/>
        <v>56769.996218368244</v>
      </c>
      <c r="H162" s="2">
        <f>Inputs!$C$8*(1-Inputs!$C$12)*(1+Inputs!$C$9)^(Output!A162-1)</f>
        <v>1395.1070277789856</v>
      </c>
      <c r="I162" s="2">
        <f>Inputs!$C$10*(1-Inputs!$C$12)*(1+Inputs!$C$9)^(Output!$A162-1)</f>
        <v>0</v>
      </c>
      <c r="J162" s="2">
        <f>Inputs!$C$13*Inputs!$C$8*(1+Inputs!$C$9)^(Output!A162-1)</f>
        <v>0</v>
      </c>
      <c r="K162" s="2">
        <f>'Key Variables'!$B$3*(1+Inputs!$C$16)^(Output!A162-1)</f>
        <v>183.56671418144549</v>
      </c>
      <c r="L162" s="2">
        <f>'Key Variables'!$B$4*(1+Inputs!$C$18)^(Output!$A162-1)</f>
        <v>97.902247563437598</v>
      </c>
      <c r="M162" s="2">
        <f>'Key Variables'!$B$5*(1+Inputs!$C$20)^(Output!$A162-1)</f>
        <v>0</v>
      </c>
      <c r="N162" s="2">
        <f>'Key Variables'!$B$6*(1+Inputs!$C$22)^(Output!$A162-1)</f>
        <v>122.37780945429698</v>
      </c>
      <c r="O162" s="2">
        <f>'Key Variables'!$B$7*(1+Inputs!$C$24)^(Output!$A162-1)</f>
        <v>24.475561890859399</v>
      </c>
    </row>
    <row r="163" spans="1:15">
      <c r="A163">
        <f t="shared" si="147"/>
        <v>14</v>
      </c>
      <c r="B163" s="6">
        <f t="shared" si="134"/>
        <v>162</v>
      </c>
      <c r="C163" s="4">
        <f>IF($A163&gt;Inputs!$C$5,0,C162)</f>
        <v>405.34824786070453</v>
      </c>
      <c r="D163" s="4">
        <f t="shared" si="135"/>
        <v>56769.996218368244</v>
      </c>
      <c r="E163" s="4">
        <f>D163*Inputs!$C$4/12</f>
        <v>212.88748581888092</v>
      </c>
      <c r="F163" s="4">
        <f t="shared" ref="F163:G163" si="168">C163-E163</f>
        <v>192.46076204182361</v>
      </c>
      <c r="G163" s="4">
        <f t="shared" si="168"/>
        <v>56577.535456326419</v>
      </c>
      <c r="H163" s="2">
        <f>Inputs!$C$8*(1-Inputs!$C$12)*(1+Inputs!$C$9)^(Output!A163-1)</f>
        <v>1395.1070277789856</v>
      </c>
      <c r="I163" s="2">
        <f>Inputs!$C$10*(1-Inputs!$C$12)*(1+Inputs!$C$9)^(Output!$A163-1)</f>
        <v>0</v>
      </c>
      <c r="J163" s="2">
        <f>Inputs!$C$13*Inputs!$C$8*(1+Inputs!$C$9)^(Output!A163-1)</f>
        <v>0</v>
      </c>
      <c r="K163" s="2">
        <f>'Key Variables'!$B$3*(1+Inputs!$C$16)^(Output!A163-1)</f>
        <v>183.56671418144549</v>
      </c>
      <c r="L163" s="2">
        <f>'Key Variables'!$B$4*(1+Inputs!$C$18)^(Output!$A163-1)</f>
        <v>97.902247563437598</v>
      </c>
      <c r="M163" s="2">
        <f>'Key Variables'!$B$5*(1+Inputs!$C$20)^(Output!$A163-1)</f>
        <v>0</v>
      </c>
      <c r="N163" s="2">
        <f>'Key Variables'!$B$6*(1+Inputs!$C$22)^(Output!$A163-1)</f>
        <v>122.37780945429698</v>
      </c>
      <c r="O163" s="2">
        <f>'Key Variables'!$B$7*(1+Inputs!$C$24)^(Output!$A163-1)</f>
        <v>24.475561890859399</v>
      </c>
    </row>
    <row r="164" spans="1:15">
      <c r="A164">
        <f t="shared" si="147"/>
        <v>14</v>
      </c>
      <c r="B164" s="6">
        <f t="shared" si="134"/>
        <v>163</v>
      </c>
      <c r="C164" s="4">
        <f>IF($A164&gt;Inputs!$C$5,0,C163)</f>
        <v>405.34824786070453</v>
      </c>
      <c r="D164" s="4">
        <f t="shared" si="135"/>
        <v>56577.535456326419</v>
      </c>
      <c r="E164" s="4">
        <f>D164*Inputs!$C$4/12</f>
        <v>212.16575796122405</v>
      </c>
      <c r="F164" s="4">
        <f t="shared" ref="F164:G164" si="169">C164-E164</f>
        <v>193.18248989948049</v>
      </c>
      <c r="G164" s="4">
        <f t="shared" si="169"/>
        <v>56384.352966426937</v>
      </c>
      <c r="H164" s="2">
        <f>Inputs!$C$8*(1-Inputs!$C$12)*(1+Inputs!$C$9)^(Output!A164-1)</f>
        <v>1395.1070277789856</v>
      </c>
      <c r="I164" s="2">
        <f>Inputs!$C$10*(1-Inputs!$C$12)*(1+Inputs!$C$9)^(Output!$A164-1)</f>
        <v>0</v>
      </c>
      <c r="J164" s="2">
        <f>Inputs!$C$13*Inputs!$C$8*(1+Inputs!$C$9)^(Output!A164-1)</f>
        <v>0</v>
      </c>
      <c r="K164" s="2">
        <f>'Key Variables'!$B$3*(1+Inputs!$C$16)^(Output!A164-1)</f>
        <v>183.56671418144549</v>
      </c>
      <c r="L164" s="2">
        <f>'Key Variables'!$B$4*(1+Inputs!$C$18)^(Output!$A164-1)</f>
        <v>97.902247563437598</v>
      </c>
      <c r="M164" s="2">
        <f>'Key Variables'!$B$5*(1+Inputs!$C$20)^(Output!$A164-1)</f>
        <v>0</v>
      </c>
      <c r="N164" s="2">
        <f>'Key Variables'!$B$6*(1+Inputs!$C$22)^(Output!$A164-1)</f>
        <v>122.37780945429698</v>
      </c>
      <c r="O164" s="2">
        <f>'Key Variables'!$B$7*(1+Inputs!$C$24)^(Output!$A164-1)</f>
        <v>24.475561890859399</v>
      </c>
    </row>
    <row r="165" spans="1:15">
      <c r="A165">
        <f t="shared" si="147"/>
        <v>14</v>
      </c>
      <c r="B165" s="6">
        <f t="shared" si="134"/>
        <v>164</v>
      </c>
      <c r="C165" s="4">
        <f>IF($A165&gt;Inputs!$C$5,0,C164)</f>
        <v>405.34824786070453</v>
      </c>
      <c r="D165" s="4">
        <f t="shared" si="135"/>
        <v>56384.352966426937</v>
      </c>
      <c r="E165" s="4">
        <f>D165*Inputs!$C$4/12</f>
        <v>211.44132362410099</v>
      </c>
      <c r="F165" s="4">
        <f t="shared" ref="F165:G165" si="170">C165-E165</f>
        <v>193.90692423660354</v>
      </c>
      <c r="G165" s="4">
        <f t="shared" si="170"/>
        <v>56190.446042190335</v>
      </c>
      <c r="H165" s="2">
        <f>Inputs!$C$8*(1-Inputs!$C$12)*(1+Inputs!$C$9)^(Output!A165-1)</f>
        <v>1395.1070277789856</v>
      </c>
      <c r="I165" s="2">
        <f>Inputs!$C$10*(1-Inputs!$C$12)*(1+Inputs!$C$9)^(Output!$A165-1)</f>
        <v>0</v>
      </c>
      <c r="J165" s="2">
        <f>Inputs!$C$13*Inputs!$C$8*(1+Inputs!$C$9)^(Output!A165-1)</f>
        <v>0</v>
      </c>
      <c r="K165" s="2">
        <f>'Key Variables'!$B$3*(1+Inputs!$C$16)^(Output!A165-1)</f>
        <v>183.56671418144549</v>
      </c>
      <c r="L165" s="2">
        <f>'Key Variables'!$B$4*(1+Inputs!$C$18)^(Output!$A165-1)</f>
        <v>97.902247563437598</v>
      </c>
      <c r="M165" s="2">
        <f>'Key Variables'!$B$5*(1+Inputs!$C$20)^(Output!$A165-1)</f>
        <v>0</v>
      </c>
      <c r="N165" s="2">
        <f>'Key Variables'!$B$6*(1+Inputs!$C$22)^(Output!$A165-1)</f>
        <v>122.37780945429698</v>
      </c>
      <c r="O165" s="2">
        <f>'Key Variables'!$B$7*(1+Inputs!$C$24)^(Output!$A165-1)</f>
        <v>24.475561890859399</v>
      </c>
    </row>
    <row r="166" spans="1:15">
      <c r="A166">
        <f t="shared" si="147"/>
        <v>14</v>
      </c>
      <c r="B166" s="6">
        <f t="shared" si="134"/>
        <v>165</v>
      </c>
      <c r="C166" s="4">
        <f>IF($A166&gt;Inputs!$C$5,0,C165)</f>
        <v>405.34824786070453</v>
      </c>
      <c r="D166" s="4">
        <f t="shared" si="135"/>
        <v>56190.446042190335</v>
      </c>
      <c r="E166" s="4">
        <f>D166*Inputs!$C$4/12</f>
        <v>210.71417265821376</v>
      </c>
      <c r="F166" s="4">
        <f t="shared" ref="F166:G166" si="171">C166-E166</f>
        <v>194.63407520249078</v>
      </c>
      <c r="G166" s="4">
        <f t="shared" si="171"/>
        <v>55995.811966987843</v>
      </c>
      <c r="H166" s="2">
        <f>Inputs!$C$8*(1-Inputs!$C$12)*(1+Inputs!$C$9)^(Output!A166-1)</f>
        <v>1395.1070277789856</v>
      </c>
      <c r="I166" s="2">
        <f>Inputs!$C$10*(1-Inputs!$C$12)*(1+Inputs!$C$9)^(Output!$A166-1)</f>
        <v>0</v>
      </c>
      <c r="J166" s="2">
        <f>Inputs!$C$13*Inputs!$C$8*(1+Inputs!$C$9)^(Output!A166-1)</f>
        <v>0</v>
      </c>
      <c r="K166" s="2">
        <f>'Key Variables'!$B$3*(1+Inputs!$C$16)^(Output!A166-1)</f>
        <v>183.56671418144549</v>
      </c>
      <c r="L166" s="2">
        <f>'Key Variables'!$B$4*(1+Inputs!$C$18)^(Output!$A166-1)</f>
        <v>97.902247563437598</v>
      </c>
      <c r="M166" s="2">
        <f>'Key Variables'!$B$5*(1+Inputs!$C$20)^(Output!$A166-1)</f>
        <v>0</v>
      </c>
      <c r="N166" s="2">
        <f>'Key Variables'!$B$6*(1+Inputs!$C$22)^(Output!$A166-1)</f>
        <v>122.37780945429698</v>
      </c>
      <c r="O166" s="2">
        <f>'Key Variables'!$B$7*(1+Inputs!$C$24)^(Output!$A166-1)</f>
        <v>24.475561890859399</v>
      </c>
    </row>
    <row r="167" spans="1:15">
      <c r="A167">
        <f t="shared" si="147"/>
        <v>14</v>
      </c>
      <c r="B167" s="6">
        <f t="shared" si="134"/>
        <v>166</v>
      </c>
      <c r="C167" s="4">
        <f>IF($A167&gt;Inputs!$C$5,0,C166)</f>
        <v>405.34824786070453</v>
      </c>
      <c r="D167" s="4">
        <f t="shared" si="135"/>
        <v>55995.811966987843</v>
      </c>
      <c r="E167" s="4">
        <f>D167*Inputs!$C$4/12</f>
        <v>209.98429487620442</v>
      </c>
      <c r="F167" s="4">
        <f t="shared" ref="F167:G167" si="172">C167-E167</f>
        <v>195.36395298450012</v>
      </c>
      <c r="G167" s="4">
        <f t="shared" si="172"/>
        <v>55800.448014003341</v>
      </c>
      <c r="H167" s="2">
        <f>Inputs!$C$8*(1-Inputs!$C$12)*(1+Inputs!$C$9)^(Output!A167-1)</f>
        <v>1395.1070277789856</v>
      </c>
      <c r="I167" s="2">
        <f>Inputs!$C$10*(1-Inputs!$C$12)*(1+Inputs!$C$9)^(Output!$A167-1)</f>
        <v>0</v>
      </c>
      <c r="J167" s="2">
        <f>Inputs!$C$13*Inputs!$C$8*(1+Inputs!$C$9)^(Output!A167-1)</f>
        <v>0</v>
      </c>
      <c r="K167" s="2">
        <f>'Key Variables'!$B$3*(1+Inputs!$C$16)^(Output!A167-1)</f>
        <v>183.56671418144549</v>
      </c>
      <c r="L167" s="2">
        <f>'Key Variables'!$B$4*(1+Inputs!$C$18)^(Output!$A167-1)</f>
        <v>97.902247563437598</v>
      </c>
      <c r="M167" s="2">
        <f>'Key Variables'!$B$5*(1+Inputs!$C$20)^(Output!$A167-1)</f>
        <v>0</v>
      </c>
      <c r="N167" s="2">
        <f>'Key Variables'!$B$6*(1+Inputs!$C$22)^(Output!$A167-1)</f>
        <v>122.37780945429698</v>
      </c>
      <c r="O167" s="2">
        <f>'Key Variables'!$B$7*(1+Inputs!$C$24)^(Output!$A167-1)</f>
        <v>24.475561890859399</v>
      </c>
    </row>
    <row r="168" spans="1:15">
      <c r="A168">
        <f t="shared" si="147"/>
        <v>14</v>
      </c>
      <c r="B168" s="6">
        <f t="shared" si="134"/>
        <v>167</v>
      </c>
      <c r="C168" s="4">
        <f>IF($A168&gt;Inputs!$C$5,0,C167)</f>
        <v>405.34824786070453</v>
      </c>
      <c r="D168" s="4">
        <f t="shared" si="135"/>
        <v>55800.448014003341</v>
      </c>
      <c r="E168" s="4">
        <f>D168*Inputs!$C$4/12</f>
        <v>209.25168005251251</v>
      </c>
      <c r="F168" s="4">
        <f t="shared" ref="F168:G168" si="173">C168-E168</f>
        <v>196.09656780819202</v>
      </c>
      <c r="G168" s="4">
        <f t="shared" si="173"/>
        <v>55604.351446195149</v>
      </c>
      <c r="H168" s="2">
        <f>Inputs!$C$8*(1-Inputs!$C$12)*(1+Inputs!$C$9)^(Output!A168-1)</f>
        <v>1395.1070277789856</v>
      </c>
      <c r="I168" s="2">
        <f>Inputs!$C$10*(1-Inputs!$C$12)*(1+Inputs!$C$9)^(Output!$A168-1)</f>
        <v>0</v>
      </c>
      <c r="J168" s="2">
        <f>Inputs!$C$13*Inputs!$C$8*(1+Inputs!$C$9)^(Output!A168-1)</f>
        <v>0</v>
      </c>
      <c r="K168" s="2">
        <f>'Key Variables'!$B$3*(1+Inputs!$C$16)^(Output!A168-1)</f>
        <v>183.56671418144549</v>
      </c>
      <c r="L168" s="2">
        <f>'Key Variables'!$B$4*(1+Inputs!$C$18)^(Output!$A168-1)</f>
        <v>97.902247563437598</v>
      </c>
      <c r="M168" s="2">
        <f>'Key Variables'!$B$5*(1+Inputs!$C$20)^(Output!$A168-1)</f>
        <v>0</v>
      </c>
      <c r="N168" s="2">
        <f>'Key Variables'!$B$6*(1+Inputs!$C$22)^(Output!$A168-1)</f>
        <v>122.37780945429698</v>
      </c>
      <c r="O168" s="2">
        <f>'Key Variables'!$B$7*(1+Inputs!$C$24)^(Output!$A168-1)</f>
        <v>24.475561890859399</v>
      </c>
    </row>
    <row r="169" spans="1:15">
      <c r="A169">
        <f t="shared" si="147"/>
        <v>14</v>
      </c>
      <c r="B169" s="6">
        <f t="shared" si="134"/>
        <v>168</v>
      </c>
      <c r="C169" s="4">
        <f>IF($A169&gt;Inputs!$C$5,0,C168)</f>
        <v>405.34824786070453</v>
      </c>
      <c r="D169" s="4">
        <f t="shared" si="135"/>
        <v>55604.351446195149</v>
      </c>
      <c r="E169" s="4">
        <f>D169*Inputs!$C$4/12</f>
        <v>208.51631792323181</v>
      </c>
      <c r="F169" s="4">
        <f t="shared" ref="F169:G169" si="174">C169-E169</f>
        <v>196.83192993747272</v>
      </c>
      <c r="G169" s="4">
        <f t="shared" si="174"/>
        <v>55407.519516257678</v>
      </c>
      <c r="H169" s="2">
        <f>Inputs!$C$8*(1-Inputs!$C$12)*(1+Inputs!$C$9)^(Output!A169-1)</f>
        <v>1395.1070277789856</v>
      </c>
      <c r="I169" s="2">
        <f>Inputs!$C$10*(1-Inputs!$C$12)*(1+Inputs!$C$9)^(Output!$A169-1)</f>
        <v>0</v>
      </c>
      <c r="J169" s="2">
        <f>Inputs!$C$13*Inputs!$C$8*(1+Inputs!$C$9)^(Output!A169-1)</f>
        <v>0</v>
      </c>
      <c r="K169" s="2">
        <f>'Key Variables'!$B$3*(1+Inputs!$C$16)^(Output!A169-1)</f>
        <v>183.56671418144549</v>
      </c>
      <c r="L169" s="2">
        <f>'Key Variables'!$B$4*(1+Inputs!$C$18)^(Output!$A169-1)</f>
        <v>97.902247563437598</v>
      </c>
      <c r="M169" s="2">
        <f>'Key Variables'!$B$5*(1+Inputs!$C$20)^(Output!$A169-1)</f>
        <v>0</v>
      </c>
      <c r="N169" s="2">
        <f>'Key Variables'!$B$6*(1+Inputs!$C$22)^(Output!$A169-1)</f>
        <v>122.37780945429698</v>
      </c>
      <c r="O169" s="2">
        <f>'Key Variables'!$B$7*(1+Inputs!$C$24)^(Output!$A169-1)</f>
        <v>24.475561890859399</v>
      </c>
    </row>
    <row r="170" spans="1:15">
      <c r="A170">
        <f t="shared" si="147"/>
        <v>15</v>
      </c>
      <c r="B170" s="6">
        <f t="shared" si="134"/>
        <v>169</v>
      </c>
      <c r="C170" s="4">
        <f>IF($A170&gt;Inputs!$C$5,0,C169)</f>
        <v>405.34824786070453</v>
      </c>
      <c r="D170" s="4">
        <f t="shared" si="135"/>
        <v>55407.519516257678</v>
      </c>
      <c r="E170" s="4">
        <f>D170*Inputs!$C$4/12</f>
        <v>207.77819818596629</v>
      </c>
      <c r="F170" s="4">
        <f t="shared" ref="F170:G170" si="175">C170-E170</f>
        <v>197.57004967473824</v>
      </c>
      <c r="G170" s="4">
        <f t="shared" si="175"/>
        <v>55209.949466582941</v>
      </c>
      <c r="H170" s="2">
        <f>Inputs!$C$8*(1-Inputs!$C$12)*(1+Inputs!$C$9)^(Output!A170-1)</f>
        <v>1436.9602386123554</v>
      </c>
      <c r="I170" s="2">
        <f>Inputs!$C$10*(1-Inputs!$C$12)*(1+Inputs!$C$9)^(Output!$A170-1)</f>
        <v>0</v>
      </c>
      <c r="J170" s="2">
        <f>Inputs!$C$13*Inputs!$C$8*(1+Inputs!$C$9)^(Output!A170-1)</f>
        <v>0</v>
      </c>
      <c r="K170" s="2">
        <f>'Key Variables'!$B$3*(1+Inputs!$C$16)^(Output!A170-1)</f>
        <v>189.07371560688887</v>
      </c>
      <c r="L170" s="2">
        <f>'Key Variables'!$B$4*(1+Inputs!$C$18)^(Output!$A170-1)</f>
        <v>100.83931499034074</v>
      </c>
      <c r="M170" s="2">
        <f>'Key Variables'!$B$5*(1+Inputs!$C$20)^(Output!$A170-1)</f>
        <v>0</v>
      </c>
      <c r="N170" s="2">
        <f>'Key Variables'!$B$6*(1+Inputs!$C$22)^(Output!$A170-1)</f>
        <v>126.04914373792592</v>
      </c>
      <c r="O170" s="2">
        <f>'Key Variables'!$B$7*(1+Inputs!$C$24)^(Output!$A170-1)</f>
        <v>25.209828747585185</v>
      </c>
    </row>
    <row r="171" spans="1:15">
      <c r="A171">
        <f t="shared" si="147"/>
        <v>15</v>
      </c>
      <c r="B171" s="6">
        <f t="shared" si="134"/>
        <v>170</v>
      </c>
      <c r="C171" s="4">
        <f>IF($A171&gt;Inputs!$C$5,0,C170)</f>
        <v>405.34824786070453</v>
      </c>
      <c r="D171" s="4">
        <f t="shared" si="135"/>
        <v>55209.949466582941</v>
      </c>
      <c r="E171" s="4">
        <f>D171*Inputs!$C$4/12</f>
        <v>207.03731049968601</v>
      </c>
      <c r="F171" s="4">
        <f t="shared" ref="F171:G171" si="176">C171-E171</f>
        <v>198.31093736101852</v>
      </c>
      <c r="G171" s="4">
        <f t="shared" si="176"/>
        <v>55011.63852922192</v>
      </c>
      <c r="H171" s="2">
        <f>Inputs!$C$8*(1-Inputs!$C$12)*(1+Inputs!$C$9)^(Output!A171-1)</f>
        <v>1436.9602386123554</v>
      </c>
      <c r="I171" s="2">
        <f>Inputs!$C$10*(1-Inputs!$C$12)*(1+Inputs!$C$9)^(Output!$A171-1)</f>
        <v>0</v>
      </c>
      <c r="J171" s="2">
        <f>Inputs!$C$13*Inputs!$C$8*(1+Inputs!$C$9)^(Output!A171-1)</f>
        <v>0</v>
      </c>
      <c r="K171" s="2">
        <f>'Key Variables'!$B$3*(1+Inputs!$C$16)^(Output!A171-1)</f>
        <v>189.07371560688887</v>
      </c>
      <c r="L171" s="2">
        <f>'Key Variables'!$B$4*(1+Inputs!$C$18)^(Output!$A171-1)</f>
        <v>100.83931499034074</v>
      </c>
      <c r="M171" s="2">
        <f>'Key Variables'!$B$5*(1+Inputs!$C$20)^(Output!$A171-1)</f>
        <v>0</v>
      </c>
      <c r="N171" s="2">
        <f>'Key Variables'!$B$6*(1+Inputs!$C$22)^(Output!$A171-1)</f>
        <v>126.04914373792592</v>
      </c>
      <c r="O171" s="2">
        <f>'Key Variables'!$B$7*(1+Inputs!$C$24)^(Output!$A171-1)</f>
        <v>25.209828747585185</v>
      </c>
    </row>
    <row r="172" spans="1:15">
      <c r="A172">
        <f t="shared" si="147"/>
        <v>15</v>
      </c>
      <c r="B172" s="6">
        <f t="shared" si="134"/>
        <v>171</v>
      </c>
      <c r="C172" s="4">
        <f>IF($A172&gt;Inputs!$C$5,0,C171)</f>
        <v>405.34824786070453</v>
      </c>
      <c r="D172" s="4">
        <f t="shared" si="135"/>
        <v>55011.63852922192</v>
      </c>
      <c r="E172" s="4">
        <f>D172*Inputs!$C$4/12</f>
        <v>206.29364448458219</v>
      </c>
      <c r="F172" s="4">
        <f t="shared" ref="F172:G172" si="177">C172-E172</f>
        <v>199.05460337612234</v>
      </c>
      <c r="G172" s="4">
        <f t="shared" si="177"/>
        <v>54812.5839258458</v>
      </c>
      <c r="H172" s="2">
        <f>Inputs!$C$8*(1-Inputs!$C$12)*(1+Inputs!$C$9)^(Output!A172-1)</f>
        <v>1436.9602386123554</v>
      </c>
      <c r="I172" s="2">
        <f>Inputs!$C$10*(1-Inputs!$C$12)*(1+Inputs!$C$9)^(Output!$A172-1)</f>
        <v>0</v>
      </c>
      <c r="J172" s="2">
        <f>Inputs!$C$13*Inputs!$C$8*(1+Inputs!$C$9)^(Output!A172-1)</f>
        <v>0</v>
      </c>
      <c r="K172" s="2">
        <f>'Key Variables'!$B$3*(1+Inputs!$C$16)^(Output!A172-1)</f>
        <v>189.07371560688887</v>
      </c>
      <c r="L172" s="2">
        <f>'Key Variables'!$B$4*(1+Inputs!$C$18)^(Output!$A172-1)</f>
        <v>100.83931499034074</v>
      </c>
      <c r="M172" s="2">
        <f>'Key Variables'!$B$5*(1+Inputs!$C$20)^(Output!$A172-1)</f>
        <v>0</v>
      </c>
      <c r="N172" s="2">
        <f>'Key Variables'!$B$6*(1+Inputs!$C$22)^(Output!$A172-1)</f>
        <v>126.04914373792592</v>
      </c>
      <c r="O172" s="2">
        <f>'Key Variables'!$B$7*(1+Inputs!$C$24)^(Output!$A172-1)</f>
        <v>25.209828747585185</v>
      </c>
    </row>
    <row r="173" spans="1:15">
      <c r="A173">
        <f t="shared" si="147"/>
        <v>15</v>
      </c>
      <c r="B173" s="6">
        <f t="shared" si="134"/>
        <v>172</v>
      </c>
      <c r="C173" s="4">
        <f>IF($A173&gt;Inputs!$C$5,0,C172)</f>
        <v>405.34824786070453</v>
      </c>
      <c r="D173" s="4">
        <f t="shared" si="135"/>
        <v>54812.5839258458</v>
      </c>
      <c r="E173" s="4">
        <f>D173*Inputs!$C$4/12</f>
        <v>205.54718972192174</v>
      </c>
      <c r="F173" s="4">
        <f t="shared" ref="F173:G173" si="178">C173-E173</f>
        <v>199.80105813878279</v>
      </c>
      <c r="G173" s="4">
        <f t="shared" si="178"/>
        <v>54612.782867707014</v>
      </c>
      <c r="H173" s="2">
        <f>Inputs!$C$8*(1-Inputs!$C$12)*(1+Inputs!$C$9)^(Output!A173-1)</f>
        <v>1436.9602386123554</v>
      </c>
      <c r="I173" s="2">
        <f>Inputs!$C$10*(1-Inputs!$C$12)*(1+Inputs!$C$9)^(Output!$A173-1)</f>
        <v>0</v>
      </c>
      <c r="J173" s="2">
        <f>Inputs!$C$13*Inputs!$C$8*(1+Inputs!$C$9)^(Output!A173-1)</f>
        <v>0</v>
      </c>
      <c r="K173" s="2">
        <f>'Key Variables'!$B$3*(1+Inputs!$C$16)^(Output!A173-1)</f>
        <v>189.07371560688887</v>
      </c>
      <c r="L173" s="2">
        <f>'Key Variables'!$B$4*(1+Inputs!$C$18)^(Output!$A173-1)</f>
        <v>100.83931499034074</v>
      </c>
      <c r="M173" s="2">
        <f>'Key Variables'!$B$5*(1+Inputs!$C$20)^(Output!$A173-1)</f>
        <v>0</v>
      </c>
      <c r="N173" s="2">
        <f>'Key Variables'!$B$6*(1+Inputs!$C$22)^(Output!$A173-1)</f>
        <v>126.04914373792592</v>
      </c>
      <c r="O173" s="2">
        <f>'Key Variables'!$B$7*(1+Inputs!$C$24)^(Output!$A173-1)</f>
        <v>25.209828747585185</v>
      </c>
    </row>
    <row r="174" spans="1:15">
      <c r="A174">
        <f t="shared" si="147"/>
        <v>15</v>
      </c>
      <c r="B174" s="6">
        <f t="shared" si="134"/>
        <v>173</v>
      </c>
      <c r="C174" s="4">
        <f>IF($A174&gt;Inputs!$C$5,0,C173)</f>
        <v>405.34824786070453</v>
      </c>
      <c r="D174" s="4">
        <f t="shared" si="135"/>
        <v>54612.782867707014</v>
      </c>
      <c r="E174" s="4">
        <f>D174*Inputs!$C$4/12</f>
        <v>204.79793575390127</v>
      </c>
      <c r="F174" s="4">
        <f t="shared" ref="F174:G174" si="179">C174-E174</f>
        <v>200.55031210680326</v>
      </c>
      <c r="G174" s="4">
        <f t="shared" si="179"/>
        <v>54412.232555600211</v>
      </c>
      <c r="H174" s="2">
        <f>Inputs!$C$8*(1-Inputs!$C$12)*(1+Inputs!$C$9)^(Output!A174-1)</f>
        <v>1436.9602386123554</v>
      </c>
      <c r="I174" s="2">
        <f>Inputs!$C$10*(1-Inputs!$C$12)*(1+Inputs!$C$9)^(Output!$A174-1)</f>
        <v>0</v>
      </c>
      <c r="J174" s="2">
        <f>Inputs!$C$13*Inputs!$C$8*(1+Inputs!$C$9)^(Output!A174-1)</f>
        <v>0</v>
      </c>
      <c r="K174" s="2">
        <f>'Key Variables'!$B$3*(1+Inputs!$C$16)^(Output!A174-1)</f>
        <v>189.07371560688887</v>
      </c>
      <c r="L174" s="2">
        <f>'Key Variables'!$B$4*(1+Inputs!$C$18)^(Output!$A174-1)</f>
        <v>100.83931499034074</v>
      </c>
      <c r="M174" s="2">
        <f>'Key Variables'!$B$5*(1+Inputs!$C$20)^(Output!$A174-1)</f>
        <v>0</v>
      </c>
      <c r="N174" s="2">
        <f>'Key Variables'!$B$6*(1+Inputs!$C$22)^(Output!$A174-1)</f>
        <v>126.04914373792592</v>
      </c>
      <c r="O174" s="2">
        <f>'Key Variables'!$B$7*(1+Inputs!$C$24)^(Output!$A174-1)</f>
        <v>25.209828747585185</v>
      </c>
    </row>
    <row r="175" spans="1:15">
      <c r="A175">
        <f t="shared" si="147"/>
        <v>15</v>
      </c>
      <c r="B175" s="6">
        <f t="shared" si="134"/>
        <v>174</v>
      </c>
      <c r="C175" s="4">
        <f>IF($A175&gt;Inputs!$C$5,0,C174)</f>
        <v>405.34824786070453</v>
      </c>
      <c r="D175" s="4">
        <f t="shared" si="135"/>
        <v>54412.232555600211</v>
      </c>
      <c r="E175" s="4">
        <f>D175*Inputs!$C$4/12</f>
        <v>204.04587208350077</v>
      </c>
      <c r="F175" s="4">
        <f t="shared" ref="F175:G175" si="180">C175-E175</f>
        <v>201.30237577720376</v>
      </c>
      <c r="G175" s="4">
        <f t="shared" si="180"/>
        <v>54210.930179823008</v>
      </c>
      <c r="H175" s="2">
        <f>Inputs!$C$8*(1-Inputs!$C$12)*(1+Inputs!$C$9)^(Output!A175-1)</f>
        <v>1436.9602386123554</v>
      </c>
      <c r="I175" s="2">
        <f>Inputs!$C$10*(1-Inputs!$C$12)*(1+Inputs!$C$9)^(Output!$A175-1)</f>
        <v>0</v>
      </c>
      <c r="J175" s="2">
        <f>Inputs!$C$13*Inputs!$C$8*(1+Inputs!$C$9)^(Output!A175-1)</f>
        <v>0</v>
      </c>
      <c r="K175" s="2">
        <f>'Key Variables'!$B$3*(1+Inputs!$C$16)^(Output!A175-1)</f>
        <v>189.07371560688887</v>
      </c>
      <c r="L175" s="2">
        <f>'Key Variables'!$B$4*(1+Inputs!$C$18)^(Output!$A175-1)</f>
        <v>100.83931499034074</v>
      </c>
      <c r="M175" s="2">
        <f>'Key Variables'!$B$5*(1+Inputs!$C$20)^(Output!$A175-1)</f>
        <v>0</v>
      </c>
      <c r="N175" s="2">
        <f>'Key Variables'!$B$6*(1+Inputs!$C$22)^(Output!$A175-1)</f>
        <v>126.04914373792592</v>
      </c>
      <c r="O175" s="2">
        <f>'Key Variables'!$B$7*(1+Inputs!$C$24)^(Output!$A175-1)</f>
        <v>25.209828747585185</v>
      </c>
    </row>
    <row r="176" spans="1:15">
      <c r="A176">
        <f t="shared" si="147"/>
        <v>15</v>
      </c>
      <c r="B176" s="6">
        <f t="shared" si="134"/>
        <v>175</v>
      </c>
      <c r="C176" s="4">
        <f>IF($A176&gt;Inputs!$C$5,0,C175)</f>
        <v>405.34824786070453</v>
      </c>
      <c r="D176" s="4">
        <f t="shared" si="135"/>
        <v>54210.930179823008</v>
      </c>
      <c r="E176" s="4">
        <f>D176*Inputs!$C$4/12</f>
        <v>203.29098817433626</v>
      </c>
      <c r="F176" s="4">
        <f t="shared" ref="F176:G176" si="181">C176-E176</f>
        <v>202.05725968636827</v>
      </c>
      <c r="G176" s="4">
        <f t="shared" si="181"/>
        <v>54008.872920136637</v>
      </c>
      <c r="H176" s="2">
        <f>Inputs!$C$8*(1-Inputs!$C$12)*(1+Inputs!$C$9)^(Output!A176-1)</f>
        <v>1436.9602386123554</v>
      </c>
      <c r="I176" s="2">
        <f>Inputs!$C$10*(1-Inputs!$C$12)*(1+Inputs!$C$9)^(Output!$A176-1)</f>
        <v>0</v>
      </c>
      <c r="J176" s="2">
        <f>Inputs!$C$13*Inputs!$C$8*(1+Inputs!$C$9)^(Output!A176-1)</f>
        <v>0</v>
      </c>
      <c r="K176" s="2">
        <f>'Key Variables'!$B$3*(1+Inputs!$C$16)^(Output!A176-1)</f>
        <v>189.07371560688887</v>
      </c>
      <c r="L176" s="2">
        <f>'Key Variables'!$B$4*(1+Inputs!$C$18)^(Output!$A176-1)</f>
        <v>100.83931499034074</v>
      </c>
      <c r="M176" s="2">
        <f>'Key Variables'!$B$5*(1+Inputs!$C$20)^(Output!$A176-1)</f>
        <v>0</v>
      </c>
      <c r="N176" s="2">
        <f>'Key Variables'!$B$6*(1+Inputs!$C$22)^(Output!$A176-1)</f>
        <v>126.04914373792592</v>
      </c>
      <c r="O176" s="2">
        <f>'Key Variables'!$B$7*(1+Inputs!$C$24)^(Output!$A176-1)</f>
        <v>25.209828747585185</v>
      </c>
    </row>
    <row r="177" spans="1:15">
      <c r="A177">
        <f t="shared" si="147"/>
        <v>15</v>
      </c>
      <c r="B177" s="6">
        <f t="shared" si="134"/>
        <v>176</v>
      </c>
      <c r="C177" s="4">
        <f>IF($A177&gt;Inputs!$C$5,0,C176)</f>
        <v>405.34824786070453</v>
      </c>
      <c r="D177" s="4">
        <f t="shared" si="135"/>
        <v>54008.872920136637</v>
      </c>
      <c r="E177" s="4">
        <f>D177*Inputs!$C$4/12</f>
        <v>202.53327345051238</v>
      </c>
      <c r="F177" s="4">
        <f t="shared" ref="F177:G177" si="182">C177-E177</f>
        <v>202.81497441019215</v>
      </c>
      <c r="G177" s="4">
        <f t="shared" si="182"/>
        <v>53806.057945726447</v>
      </c>
      <c r="H177" s="2">
        <f>Inputs!$C$8*(1-Inputs!$C$12)*(1+Inputs!$C$9)^(Output!A177-1)</f>
        <v>1436.9602386123554</v>
      </c>
      <c r="I177" s="2">
        <f>Inputs!$C$10*(1-Inputs!$C$12)*(1+Inputs!$C$9)^(Output!$A177-1)</f>
        <v>0</v>
      </c>
      <c r="J177" s="2">
        <f>Inputs!$C$13*Inputs!$C$8*(1+Inputs!$C$9)^(Output!A177-1)</f>
        <v>0</v>
      </c>
      <c r="K177" s="2">
        <f>'Key Variables'!$B$3*(1+Inputs!$C$16)^(Output!A177-1)</f>
        <v>189.07371560688887</v>
      </c>
      <c r="L177" s="2">
        <f>'Key Variables'!$B$4*(1+Inputs!$C$18)^(Output!$A177-1)</f>
        <v>100.83931499034074</v>
      </c>
      <c r="M177" s="2">
        <f>'Key Variables'!$B$5*(1+Inputs!$C$20)^(Output!$A177-1)</f>
        <v>0</v>
      </c>
      <c r="N177" s="2">
        <f>'Key Variables'!$B$6*(1+Inputs!$C$22)^(Output!$A177-1)</f>
        <v>126.04914373792592</v>
      </c>
      <c r="O177" s="2">
        <f>'Key Variables'!$B$7*(1+Inputs!$C$24)^(Output!$A177-1)</f>
        <v>25.209828747585185</v>
      </c>
    </row>
    <row r="178" spans="1:15">
      <c r="A178">
        <f t="shared" si="147"/>
        <v>15</v>
      </c>
      <c r="B178" s="6">
        <f t="shared" si="134"/>
        <v>177</v>
      </c>
      <c r="C178" s="4">
        <f>IF($A178&gt;Inputs!$C$5,0,C177)</f>
        <v>405.34824786070453</v>
      </c>
      <c r="D178" s="4">
        <f t="shared" si="135"/>
        <v>53806.057945726447</v>
      </c>
      <c r="E178" s="4">
        <f>D178*Inputs!$C$4/12</f>
        <v>201.77271729647418</v>
      </c>
      <c r="F178" s="4">
        <f t="shared" ref="F178:G178" si="183">C178-E178</f>
        <v>203.57553056423035</v>
      </c>
      <c r="G178" s="4">
        <f t="shared" si="183"/>
        <v>53602.482415162216</v>
      </c>
      <c r="H178" s="2">
        <f>Inputs!$C$8*(1-Inputs!$C$12)*(1+Inputs!$C$9)^(Output!A178-1)</f>
        <v>1436.9602386123554</v>
      </c>
      <c r="I178" s="2">
        <f>Inputs!$C$10*(1-Inputs!$C$12)*(1+Inputs!$C$9)^(Output!$A178-1)</f>
        <v>0</v>
      </c>
      <c r="J178" s="2">
        <f>Inputs!$C$13*Inputs!$C$8*(1+Inputs!$C$9)^(Output!A178-1)</f>
        <v>0</v>
      </c>
      <c r="K178" s="2">
        <f>'Key Variables'!$B$3*(1+Inputs!$C$16)^(Output!A178-1)</f>
        <v>189.07371560688887</v>
      </c>
      <c r="L178" s="2">
        <f>'Key Variables'!$B$4*(1+Inputs!$C$18)^(Output!$A178-1)</f>
        <v>100.83931499034074</v>
      </c>
      <c r="M178" s="2">
        <f>'Key Variables'!$B$5*(1+Inputs!$C$20)^(Output!$A178-1)</f>
        <v>0</v>
      </c>
      <c r="N178" s="2">
        <f>'Key Variables'!$B$6*(1+Inputs!$C$22)^(Output!$A178-1)</f>
        <v>126.04914373792592</v>
      </c>
      <c r="O178" s="2">
        <f>'Key Variables'!$B$7*(1+Inputs!$C$24)^(Output!$A178-1)</f>
        <v>25.209828747585185</v>
      </c>
    </row>
    <row r="179" spans="1:15">
      <c r="A179">
        <f t="shared" si="147"/>
        <v>15</v>
      </c>
      <c r="B179" s="6">
        <f t="shared" si="134"/>
        <v>178</v>
      </c>
      <c r="C179" s="4">
        <f>IF($A179&gt;Inputs!$C$5,0,C178)</f>
        <v>405.34824786070453</v>
      </c>
      <c r="D179" s="4">
        <f t="shared" si="135"/>
        <v>53602.482415162216</v>
      </c>
      <c r="E179" s="4">
        <f>D179*Inputs!$C$4/12</f>
        <v>201.00930905685831</v>
      </c>
      <c r="F179" s="4">
        <f t="shared" ref="F179:G179" si="184">C179-E179</f>
        <v>204.33893880384622</v>
      </c>
      <c r="G179" s="4">
        <f t="shared" si="184"/>
        <v>53398.143476358367</v>
      </c>
      <c r="H179" s="2">
        <f>Inputs!$C$8*(1-Inputs!$C$12)*(1+Inputs!$C$9)^(Output!A179-1)</f>
        <v>1436.9602386123554</v>
      </c>
      <c r="I179" s="2">
        <f>Inputs!$C$10*(1-Inputs!$C$12)*(1+Inputs!$C$9)^(Output!$A179-1)</f>
        <v>0</v>
      </c>
      <c r="J179" s="2">
        <f>Inputs!$C$13*Inputs!$C$8*(1+Inputs!$C$9)^(Output!A179-1)</f>
        <v>0</v>
      </c>
      <c r="K179" s="2">
        <f>'Key Variables'!$B$3*(1+Inputs!$C$16)^(Output!A179-1)</f>
        <v>189.07371560688887</v>
      </c>
      <c r="L179" s="2">
        <f>'Key Variables'!$B$4*(1+Inputs!$C$18)^(Output!$A179-1)</f>
        <v>100.83931499034074</v>
      </c>
      <c r="M179" s="2">
        <f>'Key Variables'!$B$5*(1+Inputs!$C$20)^(Output!$A179-1)</f>
        <v>0</v>
      </c>
      <c r="N179" s="2">
        <f>'Key Variables'!$B$6*(1+Inputs!$C$22)^(Output!$A179-1)</f>
        <v>126.04914373792592</v>
      </c>
      <c r="O179" s="2">
        <f>'Key Variables'!$B$7*(1+Inputs!$C$24)^(Output!$A179-1)</f>
        <v>25.209828747585185</v>
      </c>
    </row>
    <row r="180" spans="1:15">
      <c r="A180">
        <f t="shared" si="147"/>
        <v>15</v>
      </c>
      <c r="B180" s="6">
        <f t="shared" si="134"/>
        <v>179</v>
      </c>
      <c r="C180" s="4">
        <f>IF($A180&gt;Inputs!$C$5,0,C179)</f>
        <v>405.34824786070453</v>
      </c>
      <c r="D180" s="4">
        <f t="shared" si="135"/>
        <v>53398.143476358367</v>
      </c>
      <c r="E180" s="4">
        <f>D180*Inputs!$C$4/12</f>
        <v>200.24303803634385</v>
      </c>
      <c r="F180" s="4">
        <f t="shared" ref="F180:G180" si="185">C180-E180</f>
        <v>205.10520982436068</v>
      </c>
      <c r="G180" s="4">
        <f t="shared" si="185"/>
        <v>53193.038266534008</v>
      </c>
      <c r="H180" s="2">
        <f>Inputs!$C$8*(1-Inputs!$C$12)*(1+Inputs!$C$9)^(Output!A180-1)</f>
        <v>1436.9602386123554</v>
      </c>
      <c r="I180" s="2">
        <f>Inputs!$C$10*(1-Inputs!$C$12)*(1+Inputs!$C$9)^(Output!$A180-1)</f>
        <v>0</v>
      </c>
      <c r="J180" s="2">
        <f>Inputs!$C$13*Inputs!$C$8*(1+Inputs!$C$9)^(Output!A180-1)</f>
        <v>0</v>
      </c>
      <c r="K180" s="2">
        <f>'Key Variables'!$B$3*(1+Inputs!$C$16)^(Output!A180-1)</f>
        <v>189.07371560688887</v>
      </c>
      <c r="L180" s="2">
        <f>'Key Variables'!$B$4*(1+Inputs!$C$18)^(Output!$A180-1)</f>
        <v>100.83931499034074</v>
      </c>
      <c r="M180" s="2">
        <f>'Key Variables'!$B$5*(1+Inputs!$C$20)^(Output!$A180-1)</f>
        <v>0</v>
      </c>
      <c r="N180" s="2">
        <f>'Key Variables'!$B$6*(1+Inputs!$C$22)^(Output!$A180-1)</f>
        <v>126.04914373792592</v>
      </c>
      <c r="O180" s="2">
        <f>'Key Variables'!$B$7*(1+Inputs!$C$24)^(Output!$A180-1)</f>
        <v>25.209828747585185</v>
      </c>
    </row>
    <row r="181" spans="1:15">
      <c r="A181">
        <f t="shared" si="147"/>
        <v>15</v>
      </c>
      <c r="B181" s="6">
        <f t="shared" si="134"/>
        <v>180</v>
      </c>
      <c r="C181" s="4">
        <f>IF($A181&gt;Inputs!$C$5,0,C180)</f>
        <v>405.34824786070453</v>
      </c>
      <c r="D181" s="4">
        <f t="shared" si="135"/>
        <v>53193.038266534008</v>
      </c>
      <c r="E181" s="4">
        <f>D181*Inputs!$C$4/12</f>
        <v>199.47389349950254</v>
      </c>
      <c r="F181" s="4">
        <f t="shared" ref="F181:G181" si="186">C181-E181</f>
        <v>205.87435436120199</v>
      </c>
      <c r="G181" s="4">
        <f t="shared" si="186"/>
        <v>52987.163912172808</v>
      </c>
      <c r="H181" s="2">
        <f>Inputs!$C$8*(1-Inputs!$C$12)*(1+Inputs!$C$9)^(Output!A181-1)</f>
        <v>1436.9602386123554</v>
      </c>
      <c r="I181" s="2">
        <f>Inputs!$C$10*(1-Inputs!$C$12)*(1+Inputs!$C$9)^(Output!$A181-1)</f>
        <v>0</v>
      </c>
      <c r="J181" s="2">
        <f>Inputs!$C$13*Inputs!$C$8*(1+Inputs!$C$9)^(Output!A181-1)</f>
        <v>0</v>
      </c>
      <c r="K181" s="2">
        <f>'Key Variables'!$B$3*(1+Inputs!$C$16)^(Output!A181-1)</f>
        <v>189.07371560688887</v>
      </c>
      <c r="L181" s="2">
        <f>'Key Variables'!$B$4*(1+Inputs!$C$18)^(Output!$A181-1)</f>
        <v>100.83931499034074</v>
      </c>
      <c r="M181" s="2">
        <f>'Key Variables'!$B$5*(1+Inputs!$C$20)^(Output!$A181-1)</f>
        <v>0</v>
      </c>
      <c r="N181" s="2">
        <f>'Key Variables'!$B$6*(1+Inputs!$C$22)^(Output!$A181-1)</f>
        <v>126.04914373792592</v>
      </c>
      <c r="O181" s="2">
        <f>'Key Variables'!$B$7*(1+Inputs!$C$24)^(Output!$A181-1)</f>
        <v>25.209828747585185</v>
      </c>
    </row>
    <row r="182" spans="1:15">
      <c r="A182">
        <f t="shared" si="147"/>
        <v>16</v>
      </c>
      <c r="B182" s="6">
        <f t="shared" si="134"/>
        <v>181</v>
      </c>
      <c r="C182" s="4">
        <f>IF($A182&gt;Inputs!$C$5,0,C181)</f>
        <v>405.34824786070453</v>
      </c>
      <c r="D182" s="4">
        <f t="shared" si="135"/>
        <v>52987.163912172808</v>
      </c>
      <c r="E182" s="4">
        <f>D182*Inputs!$C$4/12</f>
        <v>198.70186467064801</v>
      </c>
      <c r="F182" s="4">
        <f t="shared" ref="F182:G182" si="187">C182-E182</f>
        <v>206.64638319005653</v>
      </c>
      <c r="G182" s="4">
        <f t="shared" si="187"/>
        <v>52780.517528982753</v>
      </c>
      <c r="H182" s="2">
        <f>Inputs!$C$8*(1-Inputs!$C$12)*(1+Inputs!$C$9)^(Output!A182-1)</f>
        <v>1480.0690457707262</v>
      </c>
      <c r="I182" s="2">
        <f>Inputs!$C$10*(1-Inputs!$C$12)*(1+Inputs!$C$9)^(Output!$A182-1)</f>
        <v>0</v>
      </c>
      <c r="J182" s="2">
        <f>Inputs!$C$13*Inputs!$C$8*(1+Inputs!$C$9)^(Output!A182-1)</f>
        <v>0</v>
      </c>
      <c r="K182" s="2">
        <f>'Key Variables'!$B$3*(1+Inputs!$C$16)^(Output!A182-1)</f>
        <v>194.74592707509555</v>
      </c>
      <c r="L182" s="2">
        <f>'Key Variables'!$B$4*(1+Inputs!$C$18)^(Output!$A182-1)</f>
        <v>103.86449444005098</v>
      </c>
      <c r="M182" s="2">
        <f>'Key Variables'!$B$5*(1+Inputs!$C$20)^(Output!$A182-1)</f>
        <v>0</v>
      </c>
      <c r="N182" s="2">
        <f>'Key Variables'!$B$6*(1+Inputs!$C$22)^(Output!$A182-1)</f>
        <v>129.83061805006369</v>
      </c>
      <c r="O182" s="2">
        <f>'Key Variables'!$B$7*(1+Inputs!$C$24)^(Output!$A182-1)</f>
        <v>25.966123610012744</v>
      </c>
    </row>
    <row r="183" spans="1:15">
      <c r="A183">
        <f t="shared" si="147"/>
        <v>16</v>
      </c>
      <c r="B183" s="6">
        <f t="shared" si="134"/>
        <v>182</v>
      </c>
      <c r="C183" s="4">
        <f>IF($A183&gt;Inputs!$C$5,0,C182)</f>
        <v>405.34824786070453</v>
      </c>
      <c r="D183" s="4">
        <f t="shared" si="135"/>
        <v>52780.517528982753</v>
      </c>
      <c r="E183" s="4">
        <f>D183*Inputs!$C$4/12</f>
        <v>197.92694073368531</v>
      </c>
      <c r="F183" s="4">
        <f t="shared" ref="F183:G183" si="188">C183-E183</f>
        <v>207.42130712701922</v>
      </c>
      <c r="G183" s="4">
        <f t="shared" si="188"/>
        <v>52573.096221855732</v>
      </c>
      <c r="H183" s="2">
        <f>Inputs!$C$8*(1-Inputs!$C$12)*(1+Inputs!$C$9)^(Output!A183-1)</f>
        <v>1480.0690457707262</v>
      </c>
      <c r="I183" s="2">
        <f>Inputs!$C$10*(1-Inputs!$C$12)*(1+Inputs!$C$9)^(Output!$A183-1)</f>
        <v>0</v>
      </c>
      <c r="J183" s="2">
        <f>Inputs!$C$13*Inputs!$C$8*(1+Inputs!$C$9)^(Output!A183-1)</f>
        <v>0</v>
      </c>
      <c r="K183" s="2">
        <f>'Key Variables'!$B$3*(1+Inputs!$C$16)^(Output!A183-1)</f>
        <v>194.74592707509555</v>
      </c>
      <c r="L183" s="2">
        <f>'Key Variables'!$B$4*(1+Inputs!$C$18)^(Output!$A183-1)</f>
        <v>103.86449444005098</v>
      </c>
      <c r="M183" s="2">
        <f>'Key Variables'!$B$5*(1+Inputs!$C$20)^(Output!$A183-1)</f>
        <v>0</v>
      </c>
      <c r="N183" s="2">
        <f>'Key Variables'!$B$6*(1+Inputs!$C$22)^(Output!$A183-1)</f>
        <v>129.83061805006369</v>
      </c>
      <c r="O183" s="2">
        <f>'Key Variables'!$B$7*(1+Inputs!$C$24)^(Output!$A183-1)</f>
        <v>25.966123610012744</v>
      </c>
    </row>
    <row r="184" spans="1:15">
      <c r="A184">
        <f t="shared" si="147"/>
        <v>16</v>
      </c>
      <c r="B184" s="6">
        <f t="shared" si="134"/>
        <v>183</v>
      </c>
      <c r="C184" s="4">
        <f>IF($A184&gt;Inputs!$C$5,0,C183)</f>
        <v>405.34824786070453</v>
      </c>
      <c r="D184" s="4">
        <f t="shared" si="135"/>
        <v>52573.096221855732</v>
      </c>
      <c r="E184" s="4">
        <f>D184*Inputs!$C$4/12</f>
        <v>197.14911083195898</v>
      </c>
      <c r="F184" s="4">
        <f t="shared" ref="F184:G184" si="189">C184-E184</f>
        <v>208.19913702874555</v>
      </c>
      <c r="G184" s="4">
        <f t="shared" si="189"/>
        <v>52364.897084826989</v>
      </c>
      <c r="H184" s="2">
        <f>Inputs!$C$8*(1-Inputs!$C$12)*(1+Inputs!$C$9)^(Output!A184-1)</f>
        <v>1480.0690457707262</v>
      </c>
      <c r="I184" s="2">
        <f>Inputs!$C$10*(1-Inputs!$C$12)*(1+Inputs!$C$9)^(Output!$A184-1)</f>
        <v>0</v>
      </c>
      <c r="J184" s="2">
        <f>Inputs!$C$13*Inputs!$C$8*(1+Inputs!$C$9)^(Output!A184-1)</f>
        <v>0</v>
      </c>
      <c r="K184" s="2">
        <f>'Key Variables'!$B$3*(1+Inputs!$C$16)^(Output!A184-1)</f>
        <v>194.74592707509555</v>
      </c>
      <c r="L184" s="2">
        <f>'Key Variables'!$B$4*(1+Inputs!$C$18)^(Output!$A184-1)</f>
        <v>103.86449444005098</v>
      </c>
      <c r="M184" s="2">
        <f>'Key Variables'!$B$5*(1+Inputs!$C$20)^(Output!$A184-1)</f>
        <v>0</v>
      </c>
      <c r="N184" s="2">
        <f>'Key Variables'!$B$6*(1+Inputs!$C$22)^(Output!$A184-1)</f>
        <v>129.83061805006369</v>
      </c>
      <c r="O184" s="2">
        <f>'Key Variables'!$B$7*(1+Inputs!$C$24)^(Output!$A184-1)</f>
        <v>25.966123610012744</v>
      </c>
    </row>
    <row r="185" spans="1:15">
      <c r="A185">
        <f t="shared" si="147"/>
        <v>16</v>
      </c>
      <c r="B185" s="6">
        <f t="shared" si="134"/>
        <v>184</v>
      </c>
      <c r="C185" s="4">
        <f>IF($A185&gt;Inputs!$C$5,0,C184)</f>
        <v>405.34824786070453</v>
      </c>
      <c r="D185" s="4">
        <f t="shared" si="135"/>
        <v>52364.897084826989</v>
      </c>
      <c r="E185" s="4">
        <f>D185*Inputs!$C$4/12</f>
        <v>196.36836406810119</v>
      </c>
      <c r="F185" s="4">
        <f t="shared" ref="F185:G185" si="190">C185-E185</f>
        <v>208.97988379260335</v>
      </c>
      <c r="G185" s="4">
        <f t="shared" si="190"/>
        <v>52155.917201034383</v>
      </c>
      <c r="H185" s="2">
        <f>Inputs!$C$8*(1-Inputs!$C$12)*(1+Inputs!$C$9)^(Output!A185-1)</f>
        <v>1480.0690457707262</v>
      </c>
      <c r="I185" s="2">
        <f>Inputs!$C$10*(1-Inputs!$C$12)*(1+Inputs!$C$9)^(Output!$A185-1)</f>
        <v>0</v>
      </c>
      <c r="J185" s="2">
        <f>Inputs!$C$13*Inputs!$C$8*(1+Inputs!$C$9)^(Output!A185-1)</f>
        <v>0</v>
      </c>
      <c r="K185" s="2">
        <f>'Key Variables'!$B$3*(1+Inputs!$C$16)^(Output!A185-1)</f>
        <v>194.74592707509555</v>
      </c>
      <c r="L185" s="2">
        <f>'Key Variables'!$B$4*(1+Inputs!$C$18)^(Output!$A185-1)</f>
        <v>103.86449444005098</v>
      </c>
      <c r="M185" s="2">
        <f>'Key Variables'!$B$5*(1+Inputs!$C$20)^(Output!$A185-1)</f>
        <v>0</v>
      </c>
      <c r="N185" s="2">
        <f>'Key Variables'!$B$6*(1+Inputs!$C$22)^(Output!$A185-1)</f>
        <v>129.83061805006369</v>
      </c>
      <c r="O185" s="2">
        <f>'Key Variables'!$B$7*(1+Inputs!$C$24)^(Output!$A185-1)</f>
        <v>25.966123610012744</v>
      </c>
    </row>
    <row r="186" spans="1:15">
      <c r="A186">
        <f t="shared" si="147"/>
        <v>16</v>
      </c>
      <c r="B186" s="6">
        <f t="shared" si="134"/>
        <v>185</v>
      </c>
      <c r="C186" s="4">
        <f>IF($A186&gt;Inputs!$C$5,0,C185)</f>
        <v>405.34824786070453</v>
      </c>
      <c r="D186" s="4">
        <f t="shared" si="135"/>
        <v>52155.917201034383</v>
      </c>
      <c r="E186" s="4">
        <f>D186*Inputs!$C$4/12</f>
        <v>195.58468950387893</v>
      </c>
      <c r="F186" s="4">
        <f t="shared" ref="F186:G186" si="191">C186-E186</f>
        <v>209.7635583568256</v>
      </c>
      <c r="G186" s="4">
        <f t="shared" si="191"/>
        <v>51946.153642677556</v>
      </c>
      <c r="H186" s="2">
        <f>Inputs!$C$8*(1-Inputs!$C$12)*(1+Inputs!$C$9)^(Output!A186-1)</f>
        <v>1480.0690457707262</v>
      </c>
      <c r="I186" s="2">
        <f>Inputs!$C$10*(1-Inputs!$C$12)*(1+Inputs!$C$9)^(Output!$A186-1)</f>
        <v>0</v>
      </c>
      <c r="J186" s="2">
        <f>Inputs!$C$13*Inputs!$C$8*(1+Inputs!$C$9)^(Output!A186-1)</f>
        <v>0</v>
      </c>
      <c r="K186" s="2">
        <f>'Key Variables'!$B$3*(1+Inputs!$C$16)^(Output!A186-1)</f>
        <v>194.74592707509555</v>
      </c>
      <c r="L186" s="2">
        <f>'Key Variables'!$B$4*(1+Inputs!$C$18)^(Output!$A186-1)</f>
        <v>103.86449444005098</v>
      </c>
      <c r="M186" s="2">
        <f>'Key Variables'!$B$5*(1+Inputs!$C$20)^(Output!$A186-1)</f>
        <v>0</v>
      </c>
      <c r="N186" s="2">
        <f>'Key Variables'!$B$6*(1+Inputs!$C$22)^(Output!$A186-1)</f>
        <v>129.83061805006369</v>
      </c>
      <c r="O186" s="2">
        <f>'Key Variables'!$B$7*(1+Inputs!$C$24)^(Output!$A186-1)</f>
        <v>25.966123610012744</v>
      </c>
    </row>
    <row r="187" spans="1:15">
      <c r="A187">
        <f t="shared" si="147"/>
        <v>16</v>
      </c>
      <c r="B187" s="6">
        <f t="shared" si="134"/>
        <v>186</v>
      </c>
      <c r="C187" s="4">
        <f>IF($A187&gt;Inputs!$C$5,0,C186)</f>
        <v>405.34824786070453</v>
      </c>
      <c r="D187" s="4">
        <f t="shared" si="135"/>
        <v>51946.153642677556</v>
      </c>
      <c r="E187" s="4">
        <f>D187*Inputs!$C$4/12</f>
        <v>194.79807616004084</v>
      </c>
      <c r="F187" s="4">
        <f t="shared" ref="F187:G187" si="192">C187-E187</f>
        <v>210.5501717006637</v>
      </c>
      <c r="G187" s="4">
        <f t="shared" si="192"/>
        <v>51735.603470976894</v>
      </c>
      <c r="H187" s="2">
        <f>Inputs!$C$8*(1-Inputs!$C$12)*(1+Inputs!$C$9)^(Output!A187-1)</f>
        <v>1480.0690457707262</v>
      </c>
      <c r="I187" s="2">
        <f>Inputs!$C$10*(1-Inputs!$C$12)*(1+Inputs!$C$9)^(Output!$A187-1)</f>
        <v>0</v>
      </c>
      <c r="J187" s="2">
        <f>Inputs!$C$13*Inputs!$C$8*(1+Inputs!$C$9)^(Output!A187-1)</f>
        <v>0</v>
      </c>
      <c r="K187" s="2">
        <f>'Key Variables'!$B$3*(1+Inputs!$C$16)^(Output!A187-1)</f>
        <v>194.74592707509555</v>
      </c>
      <c r="L187" s="2">
        <f>'Key Variables'!$B$4*(1+Inputs!$C$18)^(Output!$A187-1)</f>
        <v>103.86449444005098</v>
      </c>
      <c r="M187" s="2">
        <f>'Key Variables'!$B$5*(1+Inputs!$C$20)^(Output!$A187-1)</f>
        <v>0</v>
      </c>
      <c r="N187" s="2">
        <f>'Key Variables'!$B$6*(1+Inputs!$C$22)^(Output!$A187-1)</f>
        <v>129.83061805006369</v>
      </c>
      <c r="O187" s="2">
        <f>'Key Variables'!$B$7*(1+Inputs!$C$24)^(Output!$A187-1)</f>
        <v>25.966123610012744</v>
      </c>
    </row>
    <row r="188" spans="1:15">
      <c r="A188">
        <f t="shared" si="147"/>
        <v>16</v>
      </c>
      <c r="B188" s="6">
        <f t="shared" si="134"/>
        <v>187</v>
      </c>
      <c r="C188" s="4">
        <f>IF($A188&gt;Inputs!$C$5,0,C187)</f>
        <v>405.34824786070453</v>
      </c>
      <c r="D188" s="4">
        <f t="shared" si="135"/>
        <v>51735.603470976894</v>
      </c>
      <c r="E188" s="4">
        <f>D188*Inputs!$C$4/12</f>
        <v>194.00851301616333</v>
      </c>
      <c r="F188" s="4">
        <f t="shared" ref="F188:G188" si="193">C188-E188</f>
        <v>211.3397348445412</v>
      </c>
      <c r="G188" s="4">
        <f t="shared" si="193"/>
        <v>51524.26373613235</v>
      </c>
      <c r="H188" s="2">
        <f>Inputs!$C$8*(1-Inputs!$C$12)*(1+Inputs!$C$9)^(Output!A188-1)</f>
        <v>1480.0690457707262</v>
      </c>
      <c r="I188" s="2">
        <f>Inputs!$C$10*(1-Inputs!$C$12)*(1+Inputs!$C$9)^(Output!$A188-1)</f>
        <v>0</v>
      </c>
      <c r="J188" s="2">
        <f>Inputs!$C$13*Inputs!$C$8*(1+Inputs!$C$9)^(Output!A188-1)</f>
        <v>0</v>
      </c>
      <c r="K188" s="2">
        <f>'Key Variables'!$B$3*(1+Inputs!$C$16)^(Output!A188-1)</f>
        <v>194.74592707509555</v>
      </c>
      <c r="L188" s="2">
        <f>'Key Variables'!$B$4*(1+Inputs!$C$18)^(Output!$A188-1)</f>
        <v>103.86449444005098</v>
      </c>
      <c r="M188" s="2">
        <f>'Key Variables'!$B$5*(1+Inputs!$C$20)^(Output!$A188-1)</f>
        <v>0</v>
      </c>
      <c r="N188" s="2">
        <f>'Key Variables'!$B$6*(1+Inputs!$C$22)^(Output!$A188-1)</f>
        <v>129.83061805006369</v>
      </c>
      <c r="O188" s="2">
        <f>'Key Variables'!$B$7*(1+Inputs!$C$24)^(Output!$A188-1)</f>
        <v>25.966123610012744</v>
      </c>
    </row>
    <row r="189" spans="1:15">
      <c r="A189">
        <f t="shared" si="147"/>
        <v>16</v>
      </c>
      <c r="B189" s="6">
        <f t="shared" si="134"/>
        <v>188</v>
      </c>
      <c r="C189" s="4">
        <f>IF($A189&gt;Inputs!$C$5,0,C188)</f>
        <v>405.34824786070453</v>
      </c>
      <c r="D189" s="4">
        <f t="shared" si="135"/>
        <v>51524.26373613235</v>
      </c>
      <c r="E189" s="4">
        <f>D189*Inputs!$C$4/12</f>
        <v>193.21598901049632</v>
      </c>
      <c r="F189" s="4">
        <f t="shared" ref="F189:G189" si="194">C189-E189</f>
        <v>212.13225885020822</v>
      </c>
      <c r="G189" s="4">
        <f t="shared" si="194"/>
        <v>51312.131477282142</v>
      </c>
      <c r="H189" s="2">
        <f>Inputs!$C$8*(1-Inputs!$C$12)*(1+Inputs!$C$9)^(Output!A189-1)</f>
        <v>1480.0690457707262</v>
      </c>
      <c r="I189" s="2">
        <f>Inputs!$C$10*(1-Inputs!$C$12)*(1+Inputs!$C$9)^(Output!$A189-1)</f>
        <v>0</v>
      </c>
      <c r="J189" s="2">
        <f>Inputs!$C$13*Inputs!$C$8*(1+Inputs!$C$9)^(Output!A189-1)</f>
        <v>0</v>
      </c>
      <c r="K189" s="2">
        <f>'Key Variables'!$B$3*(1+Inputs!$C$16)^(Output!A189-1)</f>
        <v>194.74592707509555</v>
      </c>
      <c r="L189" s="2">
        <f>'Key Variables'!$B$4*(1+Inputs!$C$18)^(Output!$A189-1)</f>
        <v>103.86449444005098</v>
      </c>
      <c r="M189" s="2">
        <f>'Key Variables'!$B$5*(1+Inputs!$C$20)^(Output!$A189-1)</f>
        <v>0</v>
      </c>
      <c r="N189" s="2">
        <f>'Key Variables'!$B$6*(1+Inputs!$C$22)^(Output!$A189-1)</f>
        <v>129.83061805006369</v>
      </c>
      <c r="O189" s="2">
        <f>'Key Variables'!$B$7*(1+Inputs!$C$24)^(Output!$A189-1)</f>
        <v>25.966123610012744</v>
      </c>
    </row>
    <row r="190" spans="1:15">
      <c r="A190">
        <f t="shared" si="147"/>
        <v>16</v>
      </c>
      <c r="B190" s="6">
        <f t="shared" si="134"/>
        <v>189</v>
      </c>
      <c r="C190" s="4">
        <f>IF($A190&gt;Inputs!$C$5,0,C189)</f>
        <v>405.34824786070453</v>
      </c>
      <c r="D190" s="4">
        <f t="shared" si="135"/>
        <v>51312.131477282142</v>
      </c>
      <c r="E190" s="4">
        <f>D190*Inputs!$C$4/12</f>
        <v>192.42049303980801</v>
      </c>
      <c r="F190" s="4">
        <f t="shared" ref="F190:G190" si="195">C190-E190</f>
        <v>212.92775482089652</v>
      </c>
      <c r="G190" s="4">
        <f t="shared" si="195"/>
        <v>51099.203722461243</v>
      </c>
      <c r="H190" s="2">
        <f>Inputs!$C$8*(1-Inputs!$C$12)*(1+Inputs!$C$9)^(Output!A190-1)</f>
        <v>1480.0690457707262</v>
      </c>
      <c r="I190" s="2">
        <f>Inputs!$C$10*(1-Inputs!$C$12)*(1+Inputs!$C$9)^(Output!$A190-1)</f>
        <v>0</v>
      </c>
      <c r="J190" s="2">
        <f>Inputs!$C$13*Inputs!$C$8*(1+Inputs!$C$9)^(Output!A190-1)</f>
        <v>0</v>
      </c>
      <c r="K190" s="2">
        <f>'Key Variables'!$B$3*(1+Inputs!$C$16)^(Output!A190-1)</f>
        <v>194.74592707509555</v>
      </c>
      <c r="L190" s="2">
        <f>'Key Variables'!$B$4*(1+Inputs!$C$18)^(Output!$A190-1)</f>
        <v>103.86449444005098</v>
      </c>
      <c r="M190" s="2">
        <f>'Key Variables'!$B$5*(1+Inputs!$C$20)^(Output!$A190-1)</f>
        <v>0</v>
      </c>
      <c r="N190" s="2">
        <f>'Key Variables'!$B$6*(1+Inputs!$C$22)^(Output!$A190-1)</f>
        <v>129.83061805006369</v>
      </c>
      <c r="O190" s="2">
        <f>'Key Variables'!$B$7*(1+Inputs!$C$24)^(Output!$A190-1)</f>
        <v>25.966123610012744</v>
      </c>
    </row>
    <row r="191" spans="1:15">
      <c r="A191">
        <f t="shared" si="147"/>
        <v>16</v>
      </c>
      <c r="B191" s="6">
        <f t="shared" si="134"/>
        <v>190</v>
      </c>
      <c r="C191" s="4">
        <f>IF($A191&gt;Inputs!$C$5,0,C190)</f>
        <v>405.34824786070453</v>
      </c>
      <c r="D191" s="4">
        <f t="shared" si="135"/>
        <v>51099.203722461243</v>
      </c>
      <c r="E191" s="4">
        <f>D191*Inputs!$C$4/12</f>
        <v>191.62201395922966</v>
      </c>
      <c r="F191" s="4">
        <f t="shared" ref="F191:G191" si="196">C191-E191</f>
        <v>213.72623390147487</v>
      </c>
      <c r="G191" s="4">
        <f t="shared" si="196"/>
        <v>50885.477488559765</v>
      </c>
      <c r="H191" s="2">
        <f>Inputs!$C$8*(1-Inputs!$C$12)*(1+Inputs!$C$9)^(Output!A191-1)</f>
        <v>1480.0690457707262</v>
      </c>
      <c r="I191" s="2">
        <f>Inputs!$C$10*(1-Inputs!$C$12)*(1+Inputs!$C$9)^(Output!$A191-1)</f>
        <v>0</v>
      </c>
      <c r="J191" s="2">
        <f>Inputs!$C$13*Inputs!$C$8*(1+Inputs!$C$9)^(Output!A191-1)</f>
        <v>0</v>
      </c>
      <c r="K191" s="2">
        <f>'Key Variables'!$B$3*(1+Inputs!$C$16)^(Output!A191-1)</f>
        <v>194.74592707509555</v>
      </c>
      <c r="L191" s="2">
        <f>'Key Variables'!$B$4*(1+Inputs!$C$18)^(Output!$A191-1)</f>
        <v>103.86449444005098</v>
      </c>
      <c r="M191" s="2">
        <f>'Key Variables'!$B$5*(1+Inputs!$C$20)^(Output!$A191-1)</f>
        <v>0</v>
      </c>
      <c r="N191" s="2">
        <f>'Key Variables'!$B$6*(1+Inputs!$C$22)^(Output!$A191-1)</f>
        <v>129.83061805006369</v>
      </c>
      <c r="O191" s="2">
        <f>'Key Variables'!$B$7*(1+Inputs!$C$24)^(Output!$A191-1)</f>
        <v>25.966123610012744</v>
      </c>
    </row>
    <row r="192" spans="1:15">
      <c r="A192">
        <f t="shared" si="147"/>
        <v>16</v>
      </c>
      <c r="B192" s="6">
        <f t="shared" si="134"/>
        <v>191</v>
      </c>
      <c r="C192" s="4">
        <f>IF($A192&gt;Inputs!$C$5,0,C191)</f>
        <v>405.34824786070453</v>
      </c>
      <c r="D192" s="4">
        <f t="shared" si="135"/>
        <v>50885.477488559765</v>
      </c>
      <c r="E192" s="4">
        <f>D192*Inputs!$C$4/12</f>
        <v>190.82054058209908</v>
      </c>
      <c r="F192" s="4">
        <f t="shared" ref="F192:G192" si="197">C192-E192</f>
        <v>214.52770727860545</v>
      </c>
      <c r="G192" s="4">
        <f t="shared" si="197"/>
        <v>50670.949781281161</v>
      </c>
      <c r="H192" s="2">
        <f>Inputs!$C$8*(1-Inputs!$C$12)*(1+Inputs!$C$9)^(Output!A192-1)</f>
        <v>1480.0690457707262</v>
      </c>
      <c r="I192" s="2">
        <f>Inputs!$C$10*(1-Inputs!$C$12)*(1+Inputs!$C$9)^(Output!$A192-1)</f>
        <v>0</v>
      </c>
      <c r="J192" s="2">
        <f>Inputs!$C$13*Inputs!$C$8*(1+Inputs!$C$9)^(Output!A192-1)</f>
        <v>0</v>
      </c>
      <c r="K192" s="2">
        <f>'Key Variables'!$B$3*(1+Inputs!$C$16)^(Output!A192-1)</f>
        <v>194.74592707509555</v>
      </c>
      <c r="L192" s="2">
        <f>'Key Variables'!$B$4*(1+Inputs!$C$18)^(Output!$A192-1)</f>
        <v>103.86449444005098</v>
      </c>
      <c r="M192" s="2">
        <f>'Key Variables'!$B$5*(1+Inputs!$C$20)^(Output!$A192-1)</f>
        <v>0</v>
      </c>
      <c r="N192" s="2">
        <f>'Key Variables'!$B$6*(1+Inputs!$C$22)^(Output!$A192-1)</f>
        <v>129.83061805006369</v>
      </c>
      <c r="O192" s="2">
        <f>'Key Variables'!$B$7*(1+Inputs!$C$24)^(Output!$A192-1)</f>
        <v>25.966123610012744</v>
      </c>
    </row>
    <row r="193" spans="1:15">
      <c r="A193">
        <f t="shared" si="147"/>
        <v>16</v>
      </c>
      <c r="B193" s="6">
        <f t="shared" si="134"/>
        <v>192</v>
      </c>
      <c r="C193" s="4">
        <f>IF($A193&gt;Inputs!$C$5,0,C192)</f>
        <v>405.34824786070453</v>
      </c>
      <c r="D193" s="4">
        <f t="shared" si="135"/>
        <v>50670.949781281161</v>
      </c>
      <c r="E193" s="4">
        <f>D193*Inputs!$C$4/12</f>
        <v>190.01606167980435</v>
      </c>
      <c r="F193" s="4">
        <f t="shared" ref="F193:G193" si="198">C193-E193</f>
        <v>215.33218618090018</v>
      </c>
      <c r="G193" s="4">
        <f t="shared" si="198"/>
        <v>50455.617595100259</v>
      </c>
      <c r="H193" s="2">
        <f>Inputs!$C$8*(1-Inputs!$C$12)*(1+Inputs!$C$9)^(Output!A193-1)</f>
        <v>1480.0690457707262</v>
      </c>
      <c r="I193" s="2">
        <f>Inputs!$C$10*(1-Inputs!$C$12)*(1+Inputs!$C$9)^(Output!$A193-1)</f>
        <v>0</v>
      </c>
      <c r="J193" s="2">
        <f>Inputs!$C$13*Inputs!$C$8*(1+Inputs!$C$9)^(Output!A193-1)</f>
        <v>0</v>
      </c>
      <c r="K193" s="2">
        <f>'Key Variables'!$B$3*(1+Inputs!$C$16)^(Output!A193-1)</f>
        <v>194.74592707509555</v>
      </c>
      <c r="L193" s="2">
        <f>'Key Variables'!$B$4*(1+Inputs!$C$18)^(Output!$A193-1)</f>
        <v>103.86449444005098</v>
      </c>
      <c r="M193" s="2">
        <f>'Key Variables'!$B$5*(1+Inputs!$C$20)^(Output!$A193-1)</f>
        <v>0</v>
      </c>
      <c r="N193" s="2">
        <f>'Key Variables'!$B$6*(1+Inputs!$C$22)^(Output!$A193-1)</f>
        <v>129.83061805006369</v>
      </c>
      <c r="O193" s="2">
        <f>'Key Variables'!$B$7*(1+Inputs!$C$24)^(Output!$A193-1)</f>
        <v>25.966123610012744</v>
      </c>
    </row>
    <row r="194" spans="1:15">
      <c r="A194">
        <f t="shared" si="147"/>
        <v>17</v>
      </c>
      <c r="B194" s="6">
        <f t="shared" si="134"/>
        <v>193</v>
      </c>
      <c r="C194" s="4">
        <f>IF($A194&gt;Inputs!$C$5,0,C193)</f>
        <v>405.34824786070453</v>
      </c>
      <c r="D194" s="4">
        <f t="shared" si="135"/>
        <v>50455.617595100259</v>
      </c>
      <c r="E194" s="4">
        <f>D194*Inputs!$C$4/12</f>
        <v>189.20856598162595</v>
      </c>
      <c r="F194" s="4">
        <f t="shared" ref="F194:G194" si="199">C194-E194</f>
        <v>216.13968187907858</v>
      </c>
      <c r="G194" s="4">
        <f t="shared" si="199"/>
        <v>50239.477913221177</v>
      </c>
      <c r="H194" s="2">
        <f>Inputs!$C$8*(1-Inputs!$C$12)*(1+Inputs!$C$9)^(Output!A194-1)</f>
        <v>1524.4711171438478</v>
      </c>
      <c r="I194" s="2">
        <f>Inputs!$C$10*(1-Inputs!$C$12)*(1+Inputs!$C$9)^(Output!$A194-1)</f>
        <v>0</v>
      </c>
      <c r="J194" s="2">
        <f>Inputs!$C$13*Inputs!$C$8*(1+Inputs!$C$9)^(Output!A194-1)</f>
        <v>0</v>
      </c>
      <c r="K194" s="2">
        <f>'Key Variables'!$B$3*(1+Inputs!$C$16)^(Output!A194-1)</f>
        <v>200.58830488734839</v>
      </c>
      <c r="L194" s="2">
        <f>'Key Variables'!$B$4*(1+Inputs!$C$18)^(Output!$A194-1)</f>
        <v>106.98042927325248</v>
      </c>
      <c r="M194" s="2">
        <f>'Key Variables'!$B$5*(1+Inputs!$C$20)^(Output!$A194-1)</f>
        <v>0</v>
      </c>
      <c r="N194" s="2">
        <f>'Key Variables'!$B$6*(1+Inputs!$C$22)^(Output!$A194-1)</f>
        <v>133.72553659156557</v>
      </c>
      <c r="O194" s="2">
        <f>'Key Variables'!$B$7*(1+Inputs!$C$24)^(Output!$A194-1)</f>
        <v>26.745107318313121</v>
      </c>
    </row>
    <row r="195" spans="1:15">
      <c r="A195">
        <f t="shared" si="147"/>
        <v>17</v>
      </c>
      <c r="B195" s="6">
        <f t="shared" si="134"/>
        <v>194</v>
      </c>
      <c r="C195" s="4">
        <f>IF($A195&gt;Inputs!$C$5,0,C194)</f>
        <v>405.34824786070453</v>
      </c>
      <c r="D195" s="4">
        <f t="shared" si="135"/>
        <v>50239.477913221177</v>
      </c>
      <c r="E195" s="4">
        <f>D195*Inputs!$C$4/12</f>
        <v>188.39804217457939</v>
      </c>
      <c r="F195" s="4">
        <f t="shared" ref="F195:G195" si="200">C195-E195</f>
        <v>216.95020568612514</v>
      </c>
      <c r="G195" s="4">
        <f t="shared" si="200"/>
        <v>50022.527707535053</v>
      </c>
      <c r="H195" s="2">
        <f>Inputs!$C$8*(1-Inputs!$C$12)*(1+Inputs!$C$9)^(Output!A195-1)</f>
        <v>1524.4711171438478</v>
      </c>
      <c r="I195" s="2">
        <f>Inputs!$C$10*(1-Inputs!$C$12)*(1+Inputs!$C$9)^(Output!$A195-1)</f>
        <v>0</v>
      </c>
      <c r="J195" s="2">
        <f>Inputs!$C$13*Inputs!$C$8*(1+Inputs!$C$9)^(Output!A195-1)</f>
        <v>0</v>
      </c>
      <c r="K195" s="2">
        <f>'Key Variables'!$B$3*(1+Inputs!$C$16)^(Output!A195-1)</f>
        <v>200.58830488734839</v>
      </c>
      <c r="L195" s="2">
        <f>'Key Variables'!$B$4*(1+Inputs!$C$18)^(Output!$A195-1)</f>
        <v>106.98042927325248</v>
      </c>
      <c r="M195" s="2">
        <f>'Key Variables'!$B$5*(1+Inputs!$C$20)^(Output!$A195-1)</f>
        <v>0</v>
      </c>
      <c r="N195" s="2">
        <f>'Key Variables'!$B$6*(1+Inputs!$C$22)^(Output!$A195-1)</f>
        <v>133.72553659156557</v>
      </c>
      <c r="O195" s="2">
        <f>'Key Variables'!$B$7*(1+Inputs!$C$24)^(Output!$A195-1)</f>
        <v>26.745107318313121</v>
      </c>
    </row>
    <row r="196" spans="1:15">
      <c r="A196">
        <f t="shared" si="147"/>
        <v>17</v>
      </c>
      <c r="B196" s="6">
        <f t="shared" ref="B196:B259" si="201">B195+1</f>
        <v>195</v>
      </c>
      <c r="C196" s="4">
        <f>IF($A196&gt;Inputs!$C$5,0,C195)</f>
        <v>405.34824786070453</v>
      </c>
      <c r="D196" s="4">
        <f t="shared" ref="D196:D259" si="202">G195</f>
        <v>50022.527707535053</v>
      </c>
      <c r="E196" s="4">
        <f>D196*Inputs!$C$4/12</f>
        <v>187.58447890325644</v>
      </c>
      <c r="F196" s="4">
        <f t="shared" ref="F196:G196" si="203">C196-E196</f>
        <v>217.76376895744809</v>
      </c>
      <c r="G196" s="4">
        <f t="shared" si="203"/>
        <v>49804.763938577606</v>
      </c>
      <c r="H196" s="2">
        <f>Inputs!$C$8*(1-Inputs!$C$12)*(1+Inputs!$C$9)^(Output!A196-1)</f>
        <v>1524.4711171438478</v>
      </c>
      <c r="I196" s="2">
        <f>Inputs!$C$10*(1-Inputs!$C$12)*(1+Inputs!$C$9)^(Output!$A196-1)</f>
        <v>0</v>
      </c>
      <c r="J196" s="2">
        <f>Inputs!$C$13*Inputs!$C$8*(1+Inputs!$C$9)^(Output!A196-1)</f>
        <v>0</v>
      </c>
      <c r="K196" s="2">
        <f>'Key Variables'!$B$3*(1+Inputs!$C$16)^(Output!A196-1)</f>
        <v>200.58830488734839</v>
      </c>
      <c r="L196" s="2">
        <f>'Key Variables'!$B$4*(1+Inputs!$C$18)^(Output!$A196-1)</f>
        <v>106.98042927325248</v>
      </c>
      <c r="M196" s="2">
        <f>'Key Variables'!$B$5*(1+Inputs!$C$20)^(Output!$A196-1)</f>
        <v>0</v>
      </c>
      <c r="N196" s="2">
        <f>'Key Variables'!$B$6*(1+Inputs!$C$22)^(Output!$A196-1)</f>
        <v>133.72553659156557</v>
      </c>
      <c r="O196" s="2">
        <f>'Key Variables'!$B$7*(1+Inputs!$C$24)^(Output!$A196-1)</f>
        <v>26.745107318313121</v>
      </c>
    </row>
    <row r="197" spans="1:15">
      <c r="A197">
        <f t="shared" si="147"/>
        <v>17</v>
      </c>
      <c r="B197" s="6">
        <f t="shared" si="201"/>
        <v>196</v>
      </c>
      <c r="C197" s="4">
        <f>IF($A197&gt;Inputs!$C$5,0,C196)</f>
        <v>405.34824786070453</v>
      </c>
      <c r="D197" s="4">
        <f t="shared" si="202"/>
        <v>49804.763938577606</v>
      </c>
      <c r="E197" s="4">
        <f>D197*Inputs!$C$4/12</f>
        <v>186.76786476966603</v>
      </c>
      <c r="F197" s="4">
        <f t="shared" ref="F197:G197" si="204">C197-E197</f>
        <v>218.5803830910385</v>
      </c>
      <c r="G197" s="4">
        <f t="shared" si="204"/>
        <v>49586.183555486568</v>
      </c>
      <c r="H197" s="2">
        <f>Inputs!$C$8*(1-Inputs!$C$12)*(1+Inputs!$C$9)^(Output!A197-1)</f>
        <v>1524.4711171438478</v>
      </c>
      <c r="I197" s="2">
        <f>Inputs!$C$10*(1-Inputs!$C$12)*(1+Inputs!$C$9)^(Output!$A197-1)</f>
        <v>0</v>
      </c>
      <c r="J197" s="2">
        <f>Inputs!$C$13*Inputs!$C$8*(1+Inputs!$C$9)^(Output!A197-1)</f>
        <v>0</v>
      </c>
      <c r="K197" s="2">
        <f>'Key Variables'!$B$3*(1+Inputs!$C$16)^(Output!A197-1)</f>
        <v>200.58830488734839</v>
      </c>
      <c r="L197" s="2">
        <f>'Key Variables'!$B$4*(1+Inputs!$C$18)^(Output!$A197-1)</f>
        <v>106.98042927325248</v>
      </c>
      <c r="M197" s="2">
        <f>'Key Variables'!$B$5*(1+Inputs!$C$20)^(Output!$A197-1)</f>
        <v>0</v>
      </c>
      <c r="N197" s="2">
        <f>'Key Variables'!$B$6*(1+Inputs!$C$22)^(Output!$A197-1)</f>
        <v>133.72553659156557</v>
      </c>
      <c r="O197" s="2">
        <f>'Key Variables'!$B$7*(1+Inputs!$C$24)^(Output!$A197-1)</f>
        <v>26.745107318313121</v>
      </c>
    </row>
    <row r="198" spans="1:15">
      <c r="A198">
        <f t="shared" si="147"/>
        <v>17</v>
      </c>
      <c r="B198" s="6">
        <f t="shared" si="201"/>
        <v>197</v>
      </c>
      <c r="C198" s="4">
        <f>IF($A198&gt;Inputs!$C$5,0,C197)</f>
        <v>405.34824786070453</v>
      </c>
      <c r="D198" s="4">
        <f t="shared" si="202"/>
        <v>49586.183555486568</v>
      </c>
      <c r="E198" s="4">
        <f>D198*Inputs!$C$4/12</f>
        <v>185.94818833307463</v>
      </c>
      <c r="F198" s="4">
        <f t="shared" ref="F198:G198" si="205">C198-E198</f>
        <v>219.40005952762991</v>
      </c>
      <c r="G198" s="4">
        <f t="shared" si="205"/>
        <v>49366.783495958938</v>
      </c>
      <c r="H198" s="2">
        <f>Inputs!$C$8*(1-Inputs!$C$12)*(1+Inputs!$C$9)^(Output!A198-1)</f>
        <v>1524.4711171438478</v>
      </c>
      <c r="I198" s="2">
        <f>Inputs!$C$10*(1-Inputs!$C$12)*(1+Inputs!$C$9)^(Output!$A198-1)</f>
        <v>0</v>
      </c>
      <c r="J198" s="2">
        <f>Inputs!$C$13*Inputs!$C$8*(1+Inputs!$C$9)^(Output!A198-1)</f>
        <v>0</v>
      </c>
      <c r="K198" s="2">
        <f>'Key Variables'!$B$3*(1+Inputs!$C$16)^(Output!A198-1)</f>
        <v>200.58830488734839</v>
      </c>
      <c r="L198" s="2">
        <f>'Key Variables'!$B$4*(1+Inputs!$C$18)^(Output!$A198-1)</f>
        <v>106.98042927325248</v>
      </c>
      <c r="M198" s="2">
        <f>'Key Variables'!$B$5*(1+Inputs!$C$20)^(Output!$A198-1)</f>
        <v>0</v>
      </c>
      <c r="N198" s="2">
        <f>'Key Variables'!$B$6*(1+Inputs!$C$22)^(Output!$A198-1)</f>
        <v>133.72553659156557</v>
      </c>
      <c r="O198" s="2">
        <f>'Key Variables'!$B$7*(1+Inputs!$C$24)^(Output!$A198-1)</f>
        <v>26.745107318313121</v>
      </c>
    </row>
    <row r="199" spans="1:15">
      <c r="A199">
        <f t="shared" si="147"/>
        <v>17</v>
      </c>
      <c r="B199" s="6">
        <f t="shared" si="201"/>
        <v>198</v>
      </c>
      <c r="C199" s="4">
        <f>IF($A199&gt;Inputs!$C$5,0,C198)</f>
        <v>405.34824786070453</v>
      </c>
      <c r="D199" s="4">
        <f t="shared" si="202"/>
        <v>49366.783495958938</v>
      </c>
      <c r="E199" s="4">
        <f>D199*Inputs!$C$4/12</f>
        <v>185.12543810984599</v>
      </c>
      <c r="F199" s="4">
        <f t="shared" ref="F199:G199" si="206">C199-E199</f>
        <v>220.22280975085854</v>
      </c>
      <c r="G199" s="4">
        <f t="shared" si="206"/>
        <v>49146.560686208082</v>
      </c>
      <c r="H199" s="2">
        <f>Inputs!$C$8*(1-Inputs!$C$12)*(1+Inputs!$C$9)^(Output!A199-1)</f>
        <v>1524.4711171438478</v>
      </c>
      <c r="I199" s="2">
        <f>Inputs!$C$10*(1-Inputs!$C$12)*(1+Inputs!$C$9)^(Output!$A199-1)</f>
        <v>0</v>
      </c>
      <c r="J199" s="2">
        <f>Inputs!$C$13*Inputs!$C$8*(1+Inputs!$C$9)^(Output!A199-1)</f>
        <v>0</v>
      </c>
      <c r="K199" s="2">
        <f>'Key Variables'!$B$3*(1+Inputs!$C$16)^(Output!A199-1)</f>
        <v>200.58830488734839</v>
      </c>
      <c r="L199" s="2">
        <f>'Key Variables'!$B$4*(1+Inputs!$C$18)^(Output!$A199-1)</f>
        <v>106.98042927325248</v>
      </c>
      <c r="M199" s="2">
        <f>'Key Variables'!$B$5*(1+Inputs!$C$20)^(Output!$A199-1)</f>
        <v>0</v>
      </c>
      <c r="N199" s="2">
        <f>'Key Variables'!$B$6*(1+Inputs!$C$22)^(Output!$A199-1)</f>
        <v>133.72553659156557</v>
      </c>
      <c r="O199" s="2">
        <f>'Key Variables'!$B$7*(1+Inputs!$C$24)^(Output!$A199-1)</f>
        <v>26.745107318313121</v>
      </c>
    </row>
    <row r="200" spans="1:15">
      <c r="A200">
        <f t="shared" si="147"/>
        <v>17</v>
      </c>
      <c r="B200" s="6">
        <f t="shared" si="201"/>
        <v>199</v>
      </c>
      <c r="C200" s="4">
        <f>IF($A200&gt;Inputs!$C$5,0,C199)</f>
        <v>405.34824786070453</v>
      </c>
      <c r="D200" s="4">
        <f t="shared" si="202"/>
        <v>49146.560686208082</v>
      </c>
      <c r="E200" s="4">
        <f>D200*Inputs!$C$4/12</f>
        <v>184.29960257328028</v>
      </c>
      <c r="F200" s="4">
        <f t="shared" ref="F200:G200" si="207">C200-E200</f>
        <v>221.04864528742425</v>
      </c>
      <c r="G200" s="4">
        <f t="shared" si="207"/>
        <v>48925.512040920657</v>
      </c>
      <c r="H200" s="2">
        <f>Inputs!$C$8*(1-Inputs!$C$12)*(1+Inputs!$C$9)^(Output!A200-1)</f>
        <v>1524.4711171438478</v>
      </c>
      <c r="I200" s="2">
        <f>Inputs!$C$10*(1-Inputs!$C$12)*(1+Inputs!$C$9)^(Output!$A200-1)</f>
        <v>0</v>
      </c>
      <c r="J200" s="2">
        <f>Inputs!$C$13*Inputs!$C$8*(1+Inputs!$C$9)^(Output!A200-1)</f>
        <v>0</v>
      </c>
      <c r="K200" s="2">
        <f>'Key Variables'!$B$3*(1+Inputs!$C$16)^(Output!A200-1)</f>
        <v>200.58830488734839</v>
      </c>
      <c r="L200" s="2">
        <f>'Key Variables'!$B$4*(1+Inputs!$C$18)^(Output!$A200-1)</f>
        <v>106.98042927325248</v>
      </c>
      <c r="M200" s="2">
        <f>'Key Variables'!$B$5*(1+Inputs!$C$20)^(Output!$A200-1)</f>
        <v>0</v>
      </c>
      <c r="N200" s="2">
        <f>'Key Variables'!$B$6*(1+Inputs!$C$22)^(Output!$A200-1)</f>
        <v>133.72553659156557</v>
      </c>
      <c r="O200" s="2">
        <f>'Key Variables'!$B$7*(1+Inputs!$C$24)^(Output!$A200-1)</f>
        <v>26.745107318313121</v>
      </c>
    </row>
    <row r="201" spans="1:15">
      <c r="A201">
        <f t="shared" si="147"/>
        <v>17</v>
      </c>
      <c r="B201" s="6">
        <f t="shared" si="201"/>
        <v>200</v>
      </c>
      <c r="C201" s="4">
        <f>IF($A201&gt;Inputs!$C$5,0,C200)</f>
        <v>405.34824786070453</v>
      </c>
      <c r="D201" s="4">
        <f t="shared" si="202"/>
        <v>48925.512040920657</v>
      </c>
      <c r="E201" s="4">
        <f>D201*Inputs!$C$4/12</f>
        <v>183.47067015345246</v>
      </c>
      <c r="F201" s="4">
        <f t="shared" ref="F201:G201" si="208">C201-E201</f>
        <v>221.87757770725207</v>
      </c>
      <c r="G201" s="4">
        <f t="shared" si="208"/>
        <v>48703.634463213406</v>
      </c>
      <c r="H201" s="2">
        <f>Inputs!$C$8*(1-Inputs!$C$12)*(1+Inputs!$C$9)^(Output!A201-1)</f>
        <v>1524.4711171438478</v>
      </c>
      <c r="I201" s="2">
        <f>Inputs!$C$10*(1-Inputs!$C$12)*(1+Inputs!$C$9)^(Output!$A201-1)</f>
        <v>0</v>
      </c>
      <c r="J201" s="2">
        <f>Inputs!$C$13*Inputs!$C$8*(1+Inputs!$C$9)^(Output!A201-1)</f>
        <v>0</v>
      </c>
      <c r="K201" s="2">
        <f>'Key Variables'!$B$3*(1+Inputs!$C$16)^(Output!A201-1)</f>
        <v>200.58830488734839</v>
      </c>
      <c r="L201" s="2">
        <f>'Key Variables'!$B$4*(1+Inputs!$C$18)^(Output!$A201-1)</f>
        <v>106.98042927325248</v>
      </c>
      <c r="M201" s="2">
        <f>'Key Variables'!$B$5*(1+Inputs!$C$20)^(Output!$A201-1)</f>
        <v>0</v>
      </c>
      <c r="N201" s="2">
        <f>'Key Variables'!$B$6*(1+Inputs!$C$22)^(Output!$A201-1)</f>
        <v>133.72553659156557</v>
      </c>
      <c r="O201" s="2">
        <f>'Key Variables'!$B$7*(1+Inputs!$C$24)^(Output!$A201-1)</f>
        <v>26.745107318313121</v>
      </c>
    </row>
    <row r="202" spans="1:15">
      <c r="A202">
        <f t="shared" si="147"/>
        <v>17</v>
      </c>
      <c r="B202" s="6">
        <f t="shared" si="201"/>
        <v>201</v>
      </c>
      <c r="C202" s="4">
        <f>IF($A202&gt;Inputs!$C$5,0,C201)</f>
        <v>405.34824786070453</v>
      </c>
      <c r="D202" s="4">
        <f t="shared" si="202"/>
        <v>48703.634463213406</v>
      </c>
      <c r="E202" s="4">
        <f>D202*Inputs!$C$4/12</f>
        <v>182.63862923705028</v>
      </c>
      <c r="F202" s="4">
        <f t="shared" ref="F202:G202" si="209">C202-E202</f>
        <v>222.70961862365425</v>
      </c>
      <c r="G202" s="4">
        <f t="shared" si="209"/>
        <v>48480.924844589754</v>
      </c>
      <c r="H202" s="2">
        <f>Inputs!$C$8*(1-Inputs!$C$12)*(1+Inputs!$C$9)^(Output!A202-1)</f>
        <v>1524.4711171438478</v>
      </c>
      <c r="I202" s="2">
        <f>Inputs!$C$10*(1-Inputs!$C$12)*(1+Inputs!$C$9)^(Output!$A202-1)</f>
        <v>0</v>
      </c>
      <c r="J202" s="2">
        <f>Inputs!$C$13*Inputs!$C$8*(1+Inputs!$C$9)^(Output!A202-1)</f>
        <v>0</v>
      </c>
      <c r="K202" s="2">
        <f>'Key Variables'!$B$3*(1+Inputs!$C$16)^(Output!A202-1)</f>
        <v>200.58830488734839</v>
      </c>
      <c r="L202" s="2">
        <f>'Key Variables'!$B$4*(1+Inputs!$C$18)^(Output!$A202-1)</f>
        <v>106.98042927325248</v>
      </c>
      <c r="M202" s="2">
        <f>'Key Variables'!$B$5*(1+Inputs!$C$20)^(Output!$A202-1)</f>
        <v>0</v>
      </c>
      <c r="N202" s="2">
        <f>'Key Variables'!$B$6*(1+Inputs!$C$22)^(Output!$A202-1)</f>
        <v>133.72553659156557</v>
      </c>
      <c r="O202" s="2">
        <f>'Key Variables'!$B$7*(1+Inputs!$C$24)^(Output!$A202-1)</f>
        <v>26.745107318313121</v>
      </c>
    </row>
    <row r="203" spans="1:15">
      <c r="A203">
        <f t="shared" si="147"/>
        <v>17</v>
      </c>
      <c r="B203" s="6">
        <f t="shared" si="201"/>
        <v>202</v>
      </c>
      <c r="C203" s="4">
        <f>IF($A203&gt;Inputs!$C$5,0,C202)</f>
        <v>405.34824786070453</v>
      </c>
      <c r="D203" s="4">
        <f t="shared" si="202"/>
        <v>48480.924844589754</v>
      </c>
      <c r="E203" s="4">
        <f>D203*Inputs!$C$4/12</f>
        <v>181.80346816721158</v>
      </c>
      <c r="F203" s="4">
        <f t="shared" ref="F203:G203" si="210">C203-E203</f>
        <v>223.54477969349296</v>
      </c>
      <c r="G203" s="4">
        <f t="shared" si="210"/>
        <v>48257.380064896264</v>
      </c>
      <c r="H203" s="2">
        <f>Inputs!$C$8*(1-Inputs!$C$12)*(1+Inputs!$C$9)^(Output!A203-1)</f>
        <v>1524.4711171438478</v>
      </c>
      <c r="I203" s="2">
        <f>Inputs!$C$10*(1-Inputs!$C$12)*(1+Inputs!$C$9)^(Output!$A203-1)</f>
        <v>0</v>
      </c>
      <c r="J203" s="2">
        <f>Inputs!$C$13*Inputs!$C$8*(1+Inputs!$C$9)^(Output!A203-1)</f>
        <v>0</v>
      </c>
      <c r="K203" s="2">
        <f>'Key Variables'!$B$3*(1+Inputs!$C$16)^(Output!A203-1)</f>
        <v>200.58830488734839</v>
      </c>
      <c r="L203" s="2">
        <f>'Key Variables'!$B$4*(1+Inputs!$C$18)^(Output!$A203-1)</f>
        <v>106.98042927325248</v>
      </c>
      <c r="M203" s="2">
        <f>'Key Variables'!$B$5*(1+Inputs!$C$20)^(Output!$A203-1)</f>
        <v>0</v>
      </c>
      <c r="N203" s="2">
        <f>'Key Variables'!$B$6*(1+Inputs!$C$22)^(Output!$A203-1)</f>
        <v>133.72553659156557</v>
      </c>
      <c r="O203" s="2">
        <f>'Key Variables'!$B$7*(1+Inputs!$C$24)^(Output!$A203-1)</f>
        <v>26.745107318313121</v>
      </c>
    </row>
    <row r="204" spans="1:15">
      <c r="A204">
        <f t="shared" si="147"/>
        <v>17</v>
      </c>
      <c r="B204" s="6">
        <f t="shared" si="201"/>
        <v>203</v>
      </c>
      <c r="C204" s="4">
        <f>IF($A204&gt;Inputs!$C$5,0,C203)</f>
        <v>405.34824786070453</v>
      </c>
      <c r="D204" s="4">
        <f t="shared" si="202"/>
        <v>48257.380064896264</v>
      </c>
      <c r="E204" s="4">
        <f>D204*Inputs!$C$4/12</f>
        <v>180.96517524336096</v>
      </c>
      <c r="F204" s="4">
        <f t="shared" ref="F204:G204" si="211">C204-E204</f>
        <v>224.38307261734357</v>
      </c>
      <c r="G204" s="4">
        <f t="shared" si="211"/>
        <v>48032.996992278924</v>
      </c>
      <c r="H204" s="2">
        <f>Inputs!$C$8*(1-Inputs!$C$12)*(1+Inputs!$C$9)^(Output!A204-1)</f>
        <v>1524.4711171438478</v>
      </c>
      <c r="I204" s="2">
        <f>Inputs!$C$10*(1-Inputs!$C$12)*(1+Inputs!$C$9)^(Output!$A204-1)</f>
        <v>0</v>
      </c>
      <c r="J204" s="2">
        <f>Inputs!$C$13*Inputs!$C$8*(1+Inputs!$C$9)^(Output!A204-1)</f>
        <v>0</v>
      </c>
      <c r="K204" s="2">
        <f>'Key Variables'!$B$3*(1+Inputs!$C$16)^(Output!A204-1)</f>
        <v>200.58830488734839</v>
      </c>
      <c r="L204" s="2">
        <f>'Key Variables'!$B$4*(1+Inputs!$C$18)^(Output!$A204-1)</f>
        <v>106.98042927325248</v>
      </c>
      <c r="M204" s="2">
        <f>'Key Variables'!$B$5*(1+Inputs!$C$20)^(Output!$A204-1)</f>
        <v>0</v>
      </c>
      <c r="N204" s="2">
        <f>'Key Variables'!$B$6*(1+Inputs!$C$22)^(Output!$A204-1)</f>
        <v>133.72553659156557</v>
      </c>
      <c r="O204" s="2">
        <f>'Key Variables'!$B$7*(1+Inputs!$C$24)^(Output!$A204-1)</f>
        <v>26.745107318313121</v>
      </c>
    </row>
    <row r="205" spans="1:15">
      <c r="A205">
        <f t="shared" si="147"/>
        <v>17</v>
      </c>
      <c r="B205" s="6">
        <f t="shared" si="201"/>
        <v>204</v>
      </c>
      <c r="C205" s="4">
        <f>IF($A205&gt;Inputs!$C$5,0,C204)</f>
        <v>405.34824786070453</v>
      </c>
      <c r="D205" s="4">
        <f t="shared" si="202"/>
        <v>48032.996992278924</v>
      </c>
      <c r="E205" s="4">
        <f>D205*Inputs!$C$4/12</f>
        <v>180.12373872104595</v>
      </c>
      <c r="F205" s="4">
        <f t="shared" ref="F205:G205" si="212">C205-E205</f>
        <v>225.22450913965858</v>
      </c>
      <c r="G205" s="4">
        <f t="shared" si="212"/>
        <v>47807.772483139262</v>
      </c>
      <c r="H205" s="2">
        <f>Inputs!$C$8*(1-Inputs!$C$12)*(1+Inputs!$C$9)^(Output!A205-1)</f>
        <v>1524.4711171438478</v>
      </c>
      <c r="I205" s="2">
        <f>Inputs!$C$10*(1-Inputs!$C$12)*(1+Inputs!$C$9)^(Output!$A205-1)</f>
        <v>0</v>
      </c>
      <c r="J205" s="2">
        <f>Inputs!$C$13*Inputs!$C$8*(1+Inputs!$C$9)^(Output!A205-1)</f>
        <v>0</v>
      </c>
      <c r="K205" s="2">
        <f>'Key Variables'!$B$3*(1+Inputs!$C$16)^(Output!A205-1)</f>
        <v>200.58830488734839</v>
      </c>
      <c r="L205" s="2">
        <f>'Key Variables'!$B$4*(1+Inputs!$C$18)^(Output!$A205-1)</f>
        <v>106.98042927325248</v>
      </c>
      <c r="M205" s="2">
        <f>'Key Variables'!$B$5*(1+Inputs!$C$20)^(Output!$A205-1)</f>
        <v>0</v>
      </c>
      <c r="N205" s="2">
        <f>'Key Variables'!$B$6*(1+Inputs!$C$22)^(Output!$A205-1)</f>
        <v>133.72553659156557</v>
      </c>
      <c r="O205" s="2">
        <f>'Key Variables'!$B$7*(1+Inputs!$C$24)^(Output!$A205-1)</f>
        <v>26.745107318313121</v>
      </c>
    </row>
    <row r="206" spans="1:15">
      <c r="A206">
        <f t="shared" si="147"/>
        <v>18</v>
      </c>
      <c r="B206" s="6">
        <f t="shared" si="201"/>
        <v>205</v>
      </c>
      <c r="C206" s="4">
        <f>IF($A206&gt;Inputs!$C$5,0,C205)</f>
        <v>405.34824786070453</v>
      </c>
      <c r="D206" s="4">
        <f t="shared" si="202"/>
        <v>47807.772483139262</v>
      </c>
      <c r="E206" s="4">
        <f>D206*Inputs!$C$4/12</f>
        <v>179.27914681177222</v>
      </c>
      <c r="F206" s="4">
        <f t="shared" ref="F206:G206" si="213">C206-E206</f>
        <v>226.06910104893231</v>
      </c>
      <c r="G206" s="4">
        <f t="shared" si="213"/>
        <v>47581.703382090331</v>
      </c>
      <c r="H206" s="2">
        <f>Inputs!$C$8*(1-Inputs!$C$12)*(1+Inputs!$C$9)^(Output!A206-1)</f>
        <v>1570.2052506581631</v>
      </c>
      <c r="I206" s="2">
        <f>Inputs!$C$10*(1-Inputs!$C$12)*(1+Inputs!$C$9)^(Output!$A206-1)</f>
        <v>0</v>
      </c>
      <c r="J206" s="2">
        <f>Inputs!$C$13*Inputs!$C$8*(1+Inputs!$C$9)^(Output!A206-1)</f>
        <v>0</v>
      </c>
      <c r="K206" s="2">
        <f>'Key Variables'!$B$3*(1+Inputs!$C$16)^(Output!A206-1)</f>
        <v>206.60595403396883</v>
      </c>
      <c r="L206" s="2">
        <f>'Key Variables'!$B$4*(1+Inputs!$C$18)^(Output!$A206-1)</f>
        <v>110.18984215145005</v>
      </c>
      <c r="M206" s="2">
        <f>'Key Variables'!$B$5*(1+Inputs!$C$20)^(Output!$A206-1)</f>
        <v>0</v>
      </c>
      <c r="N206" s="2">
        <f>'Key Variables'!$B$6*(1+Inputs!$C$22)^(Output!$A206-1)</f>
        <v>137.73730268931254</v>
      </c>
      <c r="O206" s="2">
        <f>'Key Variables'!$B$7*(1+Inputs!$C$24)^(Output!$A206-1)</f>
        <v>27.547460537862513</v>
      </c>
    </row>
    <row r="207" spans="1:15">
      <c r="A207">
        <f t="shared" ref="A207:A270" si="214">A195+1</f>
        <v>18</v>
      </c>
      <c r="B207" s="6">
        <f t="shared" si="201"/>
        <v>206</v>
      </c>
      <c r="C207" s="4">
        <f>IF($A207&gt;Inputs!$C$5,0,C206)</f>
        <v>405.34824786070453</v>
      </c>
      <c r="D207" s="4">
        <f t="shared" si="202"/>
        <v>47581.703382090331</v>
      </c>
      <c r="E207" s="4">
        <f>D207*Inputs!$C$4/12</f>
        <v>178.43138768283873</v>
      </c>
      <c r="F207" s="4">
        <f t="shared" ref="F207:G207" si="215">C207-E207</f>
        <v>226.9168601778658</v>
      </c>
      <c r="G207" s="4">
        <f t="shared" si="215"/>
        <v>47354.786521912465</v>
      </c>
      <c r="H207" s="2">
        <f>Inputs!$C$8*(1-Inputs!$C$12)*(1+Inputs!$C$9)^(Output!A207-1)</f>
        <v>1570.2052506581631</v>
      </c>
      <c r="I207" s="2">
        <f>Inputs!$C$10*(1-Inputs!$C$12)*(1+Inputs!$C$9)^(Output!$A207-1)</f>
        <v>0</v>
      </c>
      <c r="J207" s="2">
        <f>Inputs!$C$13*Inputs!$C$8*(1+Inputs!$C$9)^(Output!A207-1)</f>
        <v>0</v>
      </c>
      <c r="K207" s="2">
        <f>'Key Variables'!$B$3*(1+Inputs!$C$16)^(Output!A207-1)</f>
        <v>206.60595403396883</v>
      </c>
      <c r="L207" s="2">
        <f>'Key Variables'!$B$4*(1+Inputs!$C$18)^(Output!$A207-1)</f>
        <v>110.18984215145005</v>
      </c>
      <c r="M207" s="2">
        <f>'Key Variables'!$B$5*(1+Inputs!$C$20)^(Output!$A207-1)</f>
        <v>0</v>
      </c>
      <c r="N207" s="2">
        <f>'Key Variables'!$B$6*(1+Inputs!$C$22)^(Output!$A207-1)</f>
        <v>137.73730268931254</v>
      </c>
      <c r="O207" s="2">
        <f>'Key Variables'!$B$7*(1+Inputs!$C$24)^(Output!$A207-1)</f>
        <v>27.547460537862513</v>
      </c>
    </row>
    <row r="208" spans="1:15">
      <c r="A208">
        <f t="shared" si="214"/>
        <v>18</v>
      </c>
      <c r="B208" s="6">
        <f t="shared" si="201"/>
        <v>207</v>
      </c>
      <c r="C208" s="4">
        <f>IF($A208&gt;Inputs!$C$5,0,C207)</f>
        <v>405.34824786070453</v>
      </c>
      <c r="D208" s="4">
        <f t="shared" si="202"/>
        <v>47354.786521912465</v>
      </c>
      <c r="E208" s="4">
        <f>D208*Inputs!$C$4/12</f>
        <v>177.58044945717174</v>
      </c>
      <c r="F208" s="4">
        <f t="shared" ref="F208:G208" si="216">C208-E208</f>
        <v>227.76779840353279</v>
      </c>
      <c r="G208" s="4">
        <f t="shared" si="216"/>
        <v>47127.018723508932</v>
      </c>
      <c r="H208" s="2">
        <f>Inputs!$C$8*(1-Inputs!$C$12)*(1+Inputs!$C$9)^(Output!A208-1)</f>
        <v>1570.2052506581631</v>
      </c>
      <c r="I208" s="2">
        <f>Inputs!$C$10*(1-Inputs!$C$12)*(1+Inputs!$C$9)^(Output!$A208-1)</f>
        <v>0</v>
      </c>
      <c r="J208" s="2">
        <f>Inputs!$C$13*Inputs!$C$8*(1+Inputs!$C$9)^(Output!A208-1)</f>
        <v>0</v>
      </c>
      <c r="K208" s="2">
        <f>'Key Variables'!$B$3*(1+Inputs!$C$16)^(Output!A208-1)</f>
        <v>206.60595403396883</v>
      </c>
      <c r="L208" s="2">
        <f>'Key Variables'!$B$4*(1+Inputs!$C$18)^(Output!$A208-1)</f>
        <v>110.18984215145005</v>
      </c>
      <c r="M208" s="2">
        <f>'Key Variables'!$B$5*(1+Inputs!$C$20)^(Output!$A208-1)</f>
        <v>0</v>
      </c>
      <c r="N208" s="2">
        <f>'Key Variables'!$B$6*(1+Inputs!$C$22)^(Output!$A208-1)</f>
        <v>137.73730268931254</v>
      </c>
      <c r="O208" s="2">
        <f>'Key Variables'!$B$7*(1+Inputs!$C$24)^(Output!$A208-1)</f>
        <v>27.547460537862513</v>
      </c>
    </row>
    <row r="209" spans="1:15">
      <c r="A209">
        <f t="shared" si="214"/>
        <v>18</v>
      </c>
      <c r="B209" s="6">
        <f t="shared" si="201"/>
        <v>208</v>
      </c>
      <c r="C209" s="4">
        <f>IF($A209&gt;Inputs!$C$5,0,C208)</f>
        <v>405.34824786070453</v>
      </c>
      <c r="D209" s="4">
        <f t="shared" si="202"/>
        <v>47127.018723508932</v>
      </c>
      <c r="E209" s="4">
        <f>D209*Inputs!$C$4/12</f>
        <v>176.72632021315849</v>
      </c>
      <c r="F209" s="4">
        <f t="shared" ref="F209:G209" si="217">C209-E209</f>
        <v>228.62192764754604</v>
      </c>
      <c r="G209" s="4">
        <f t="shared" si="217"/>
        <v>46898.396795861387</v>
      </c>
      <c r="H209" s="2">
        <f>Inputs!$C$8*(1-Inputs!$C$12)*(1+Inputs!$C$9)^(Output!A209-1)</f>
        <v>1570.2052506581631</v>
      </c>
      <c r="I209" s="2">
        <f>Inputs!$C$10*(1-Inputs!$C$12)*(1+Inputs!$C$9)^(Output!$A209-1)</f>
        <v>0</v>
      </c>
      <c r="J209" s="2">
        <f>Inputs!$C$13*Inputs!$C$8*(1+Inputs!$C$9)^(Output!A209-1)</f>
        <v>0</v>
      </c>
      <c r="K209" s="2">
        <f>'Key Variables'!$B$3*(1+Inputs!$C$16)^(Output!A209-1)</f>
        <v>206.60595403396883</v>
      </c>
      <c r="L209" s="2">
        <f>'Key Variables'!$B$4*(1+Inputs!$C$18)^(Output!$A209-1)</f>
        <v>110.18984215145005</v>
      </c>
      <c r="M209" s="2">
        <f>'Key Variables'!$B$5*(1+Inputs!$C$20)^(Output!$A209-1)</f>
        <v>0</v>
      </c>
      <c r="N209" s="2">
        <f>'Key Variables'!$B$6*(1+Inputs!$C$22)^(Output!$A209-1)</f>
        <v>137.73730268931254</v>
      </c>
      <c r="O209" s="2">
        <f>'Key Variables'!$B$7*(1+Inputs!$C$24)^(Output!$A209-1)</f>
        <v>27.547460537862513</v>
      </c>
    </row>
    <row r="210" spans="1:15">
      <c r="A210">
        <f t="shared" si="214"/>
        <v>18</v>
      </c>
      <c r="B210" s="6">
        <f t="shared" si="201"/>
        <v>209</v>
      </c>
      <c r="C210" s="4">
        <f>IF($A210&gt;Inputs!$C$5,0,C209)</f>
        <v>405.34824786070453</v>
      </c>
      <c r="D210" s="4">
        <f t="shared" si="202"/>
        <v>46898.396795861387</v>
      </c>
      <c r="E210" s="4">
        <f>D210*Inputs!$C$4/12</f>
        <v>175.86898798448019</v>
      </c>
      <c r="F210" s="4">
        <f t="shared" ref="F210:G210" si="218">C210-E210</f>
        <v>229.47925987622435</v>
      </c>
      <c r="G210" s="4">
        <f t="shared" si="218"/>
        <v>46668.917535985165</v>
      </c>
      <c r="H210" s="2">
        <f>Inputs!$C$8*(1-Inputs!$C$12)*(1+Inputs!$C$9)^(Output!A210-1)</f>
        <v>1570.2052506581631</v>
      </c>
      <c r="I210" s="2">
        <f>Inputs!$C$10*(1-Inputs!$C$12)*(1+Inputs!$C$9)^(Output!$A210-1)</f>
        <v>0</v>
      </c>
      <c r="J210" s="2">
        <f>Inputs!$C$13*Inputs!$C$8*(1+Inputs!$C$9)^(Output!A210-1)</f>
        <v>0</v>
      </c>
      <c r="K210" s="2">
        <f>'Key Variables'!$B$3*(1+Inputs!$C$16)^(Output!A210-1)</f>
        <v>206.60595403396883</v>
      </c>
      <c r="L210" s="2">
        <f>'Key Variables'!$B$4*(1+Inputs!$C$18)^(Output!$A210-1)</f>
        <v>110.18984215145005</v>
      </c>
      <c r="M210" s="2">
        <f>'Key Variables'!$B$5*(1+Inputs!$C$20)^(Output!$A210-1)</f>
        <v>0</v>
      </c>
      <c r="N210" s="2">
        <f>'Key Variables'!$B$6*(1+Inputs!$C$22)^(Output!$A210-1)</f>
        <v>137.73730268931254</v>
      </c>
      <c r="O210" s="2">
        <f>'Key Variables'!$B$7*(1+Inputs!$C$24)^(Output!$A210-1)</f>
        <v>27.547460537862513</v>
      </c>
    </row>
    <row r="211" spans="1:15">
      <c r="A211">
        <f t="shared" si="214"/>
        <v>18</v>
      </c>
      <c r="B211" s="6">
        <f t="shared" si="201"/>
        <v>210</v>
      </c>
      <c r="C211" s="4">
        <f>IF($A211&gt;Inputs!$C$5,0,C210)</f>
        <v>405.34824786070453</v>
      </c>
      <c r="D211" s="4">
        <f t="shared" si="202"/>
        <v>46668.917535985165</v>
      </c>
      <c r="E211" s="4">
        <f>D211*Inputs!$C$4/12</f>
        <v>175.00844075994436</v>
      </c>
      <c r="F211" s="4">
        <f t="shared" ref="F211:G211" si="219">C211-E211</f>
        <v>230.33980710076017</v>
      </c>
      <c r="G211" s="4">
        <f t="shared" si="219"/>
        <v>46438.577728884404</v>
      </c>
      <c r="H211" s="2">
        <f>Inputs!$C$8*(1-Inputs!$C$12)*(1+Inputs!$C$9)^(Output!A211-1)</f>
        <v>1570.2052506581631</v>
      </c>
      <c r="I211" s="2">
        <f>Inputs!$C$10*(1-Inputs!$C$12)*(1+Inputs!$C$9)^(Output!$A211-1)</f>
        <v>0</v>
      </c>
      <c r="J211" s="2">
        <f>Inputs!$C$13*Inputs!$C$8*(1+Inputs!$C$9)^(Output!A211-1)</f>
        <v>0</v>
      </c>
      <c r="K211" s="2">
        <f>'Key Variables'!$B$3*(1+Inputs!$C$16)^(Output!A211-1)</f>
        <v>206.60595403396883</v>
      </c>
      <c r="L211" s="2">
        <f>'Key Variables'!$B$4*(1+Inputs!$C$18)^(Output!$A211-1)</f>
        <v>110.18984215145005</v>
      </c>
      <c r="M211" s="2">
        <f>'Key Variables'!$B$5*(1+Inputs!$C$20)^(Output!$A211-1)</f>
        <v>0</v>
      </c>
      <c r="N211" s="2">
        <f>'Key Variables'!$B$6*(1+Inputs!$C$22)^(Output!$A211-1)</f>
        <v>137.73730268931254</v>
      </c>
      <c r="O211" s="2">
        <f>'Key Variables'!$B$7*(1+Inputs!$C$24)^(Output!$A211-1)</f>
        <v>27.547460537862513</v>
      </c>
    </row>
    <row r="212" spans="1:15">
      <c r="A212">
        <f t="shared" si="214"/>
        <v>18</v>
      </c>
      <c r="B212" s="6">
        <f t="shared" si="201"/>
        <v>211</v>
      </c>
      <c r="C212" s="4">
        <f>IF($A212&gt;Inputs!$C$5,0,C211)</f>
        <v>405.34824786070453</v>
      </c>
      <c r="D212" s="4">
        <f t="shared" si="202"/>
        <v>46438.577728884404</v>
      </c>
      <c r="E212" s="4">
        <f>D212*Inputs!$C$4/12</f>
        <v>174.14466648331651</v>
      </c>
      <c r="F212" s="4">
        <f t="shared" ref="F212:G212" si="220">C212-E212</f>
        <v>231.20358137738802</v>
      </c>
      <c r="G212" s="4">
        <f t="shared" si="220"/>
        <v>46207.374147507013</v>
      </c>
      <c r="H212" s="2">
        <f>Inputs!$C$8*(1-Inputs!$C$12)*(1+Inputs!$C$9)^(Output!A212-1)</f>
        <v>1570.2052506581631</v>
      </c>
      <c r="I212" s="2">
        <f>Inputs!$C$10*(1-Inputs!$C$12)*(1+Inputs!$C$9)^(Output!$A212-1)</f>
        <v>0</v>
      </c>
      <c r="J212" s="2">
        <f>Inputs!$C$13*Inputs!$C$8*(1+Inputs!$C$9)^(Output!A212-1)</f>
        <v>0</v>
      </c>
      <c r="K212" s="2">
        <f>'Key Variables'!$B$3*(1+Inputs!$C$16)^(Output!A212-1)</f>
        <v>206.60595403396883</v>
      </c>
      <c r="L212" s="2">
        <f>'Key Variables'!$B$4*(1+Inputs!$C$18)^(Output!$A212-1)</f>
        <v>110.18984215145005</v>
      </c>
      <c r="M212" s="2">
        <f>'Key Variables'!$B$5*(1+Inputs!$C$20)^(Output!$A212-1)</f>
        <v>0</v>
      </c>
      <c r="N212" s="2">
        <f>'Key Variables'!$B$6*(1+Inputs!$C$22)^(Output!$A212-1)</f>
        <v>137.73730268931254</v>
      </c>
      <c r="O212" s="2">
        <f>'Key Variables'!$B$7*(1+Inputs!$C$24)^(Output!$A212-1)</f>
        <v>27.547460537862513</v>
      </c>
    </row>
    <row r="213" spans="1:15">
      <c r="A213">
        <f t="shared" si="214"/>
        <v>18</v>
      </c>
      <c r="B213" s="6">
        <f t="shared" si="201"/>
        <v>212</v>
      </c>
      <c r="C213" s="4">
        <f>IF($A213&gt;Inputs!$C$5,0,C212)</f>
        <v>405.34824786070453</v>
      </c>
      <c r="D213" s="4">
        <f t="shared" si="202"/>
        <v>46207.374147507013</v>
      </c>
      <c r="E213" s="4">
        <f>D213*Inputs!$C$4/12</f>
        <v>173.27765305315128</v>
      </c>
      <c r="F213" s="4">
        <f t="shared" ref="F213:G213" si="221">C213-E213</f>
        <v>232.07059480755325</v>
      </c>
      <c r="G213" s="4">
        <f t="shared" si="221"/>
        <v>45975.303552699457</v>
      </c>
      <c r="H213" s="2">
        <f>Inputs!$C$8*(1-Inputs!$C$12)*(1+Inputs!$C$9)^(Output!A213-1)</f>
        <v>1570.2052506581631</v>
      </c>
      <c r="I213" s="2">
        <f>Inputs!$C$10*(1-Inputs!$C$12)*(1+Inputs!$C$9)^(Output!$A213-1)</f>
        <v>0</v>
      </c>
      <c r="J213" s="2">
        <f>Inputs!$C$13*Inputs!$C$8*(1+Inputs!$C$9)^(Output!A213-1)</f>
        <v>0</v>
      </c>
      <c r="K213" s="2">
        <f>'Key Variables'!$B$3*(1+Inputs!$C$16)^(Output!A213-1)</f>
        <v>206.60595403396883</v>
      </c>
      <c r="L213" s="2">
        <f>'Key Variables'!$B$4*(1+Inputs!$C$18)^(Output!$A213-1)</f>
        <v>110.18984215145005</v>
      </c>
      <c r="M213" s="2">
        <f>'Key Variables'!$B$5*(1+Inputs!$C$20)^(Output!$A213-1)</f>
        <v>0</v>
      </c>
      <c r="N213" s="2">
        <f>'Key Variables'!$B$6*(1+Inputs!$C$22)^(Output!$A213-1)</f>
        <v>137.73730268931254</v>
      </c>
      <c r="O213" s="2">
        <f>'Key Variables'!$B$7*(1+Inputs!$C$24)^(Output!$A213-1)</f>
        <v>27.547460537862513</v>
      </c>
    </row>
    <row r="214" spans="1:15">
      <c r="A214">
        <f t="shared" si="214"/>
        <v>18</v>
      </c>
      <c r="B214" s="6">
        <f t="shared" si="201"/>
        <v>213</v>
      </c>
      <c r="C214" s="4">
        <f>IF($A214&gt;Inputs!$C$5,0,C213)</f>
        <v>405.34824786070453</v>
      </c>
      <c r="D214" s="4">
        <f t="shared" si="202"/>
        <v>45975.303552699457</v>
      </c>
      <c r="E214" s="4">
        <f>D214*Inputs!$C$4/12</f>
        <v>172.40738832262295</v>
      </c>
      <c r="F214" s="4">
        <f t="shared" ref="F214:G214" si="222">C214-E214</f>
        <v>232.94085953808158</v>
      </c>
      <c r="G214" s="4">
        <f t="shared" si="222"/>
        <v>45742.362693161376</v>
      </c>
      <c r="H214" s="2">
        <f>Inputs!$C$8*(1-Inputs!$C$12)*(1+Inputs!$C$9)^(Output!A214-1)</f>
        <v>1570.2052506581631</v>
      </c>
      <c r="I214" s="2">
        <f>Inputs!$C$10*(1-Inputs!$C$12)*(1+Inputs!$C$9)^(Output!$A214-1)</f>
        <v>0</v>
      </c>
      <c r="J214" s="2">
        <f>Inputs!$C$13*Inputs!$C$8*(1+Inputs!$C$9)^(Output!A214-1)</f>
        <v>0</v>
      </c>
      <c r="K214" s="2">
        <f>'Key Variables'!$B$3*(1+Inputs!$C$16)^(Output!A214-1)</f>
        <v>206.60595403396883</v>
      </c>
      <c r="L214" s="2">
        <f>'Key Variables'!$B$4*(1+Inputs!$C$18)^(Output!$A214-1)</f>
        <v>110.18984215145005</v>
      </c>
      <c r="M214" s="2">
        <f>'Key Variables'!$B$5*(1+Inputs!$C$20)^(Output!$A214-1)</f>
        <v>0</v>
      </c>
      <c r="N214" s="2">
        <f>'Key Variables'!$B$6*(1+Inputs!$C$22)^(Output!$A214-1)</f>
        <v>137.73730268931254</v>
      </c>
      <c r="O214" s="2">
        <f>'Key Variables'!$B$7*(1+Inputs!$C$24)^(Output!$A214-1)</f>
        <v>27.547460537862513</v>
      </c>
    </row>
    <row r="215" spans="1:15">
      <c r="A215">
        <f t="shared" si="214"/>
        <v>18</v>
      </c>
      <c r="B215" s="6">
        <f t="shared" si="201"/>
        <v>214</v>
      </c>
      <c r="C215" s="4">
        <f>IF($A215&gt;Inputs!$C$5,0,C214)</f>
        <v>405.34824786070453</v>
      </c>
      <c r="D215" s="4">
        <f t="shared" si="202"/>
        <v>45742.362693161376</v>
      </c>
      <c r="E215" s="4">
        <f>D215*Inputs!$C$4/12</f>
        <v>171.53386009935514</v>
      </c>
      <c r="F215" s="4">
        <f t="shared" ref="F215:G215" si="223">C215-E215</f>
        <v>233.81438776134939</v>
      </c>
      <c r="G215" s="4">
        <f t="shared" si="223"/>
        <v>45508.548305400029</v>
      </c>
      <c r="H215" s="2">
        <f>Inputs!$C$8*(1-Inputs!$C$12)*(1+Inputs!$C$9)^(Output!A215-1)</f>
        <v>1570.2052506581631</v>
      </c>
      <c r="I215" s="2">
        <f>Inputs!$C$10*(1-Inputs!$C$12)*(1+Inputs!$C$9)^(Output!$A215-1)</f>
        <v>0</v>
      </c>
      <c r="J215" s="2">
        <f>Inputs!$C$13*Inputs!$C$8*(1+Inputs!$C$9)^(Output!A215-1)</f>
        <v>0</v>
      </c>
      <c r="K215" s="2">
        <f>'Key Variables'!$B$3*(1+Inputs!$C$16)^(Output!A215-1)</f>
        <v>206.60595403396883</v>
      </c>
      <c r="L215" s="2">
        <f>'Key Variables'!$B$4*(1+Inputs!$C$18)^(Output!$A215-1)</f>
        <v>110.18984215145005</v>
      </c>
      <c r="M215" s="2">
        <f>'Key Variables'!$B$5*(1+Inputs!$C$20)^(Output!$A215-1)</f>
        <v>0</v>
      </c>
      <c r="N215" s="2">
        <f>'Key Variables'!$B$6*(1+Inputs!$C$22)^(Output!$A215-1)</f>
        <v>137.73730268931254</v>
      </c>
      <c r="O215" s="2">
        <f>'Key Variables'!$B$7*(1+Inputs!$C$24)^(Output!$A215-1)</f>
        <v>27.547460537862513</v>
      </c>
    </row>
    <row r="216" spans="1:15">
      <c r="A216">
        <f t="shared" si="214"/>
        <v>18</v>
      </c>
      <c r="B216" s="6">
        <f t="shared" si="201"/>
        <v>215</v>
      </c>
      <c r="C216" s="4">
        <f>IF($A216&gt;Inputs!$C$5,0,C215)</f>
        <v>405.34824786070453</v>
      </c>
      <c r="D216" s="4">
        <f t="shared" si="202"/>
        <v>45508.548305400029</v>
      </c>
      <c r="E216" s="4">
        <f>D216*Inputs!$C$4/12</f>
        <v>170.6570561452501</v>
      </c>
      <c r="F216" s="4">
        <f t="shared" ref="F216:G216" si="224">C216-E216</f>
        <v>234.69119171545444</v>
      </c>
      <c r="G216" s="4">
        <f t="shared" si="224"/>
        <v>45273.857113684571</v>
      </c>
      <c r="H216" s="2">
        <f>Inputs!$C$8*(1-Inputs!$C$12)*(1+Inputs!$C$9)^(Output!A216-1)</f>
        <v>1570.2052506581631</v>
      </c>
      <c r="I216" s="2">
        <f>Inputs!$C$10*(1-Inputs!$C$12)*(1+Inputs!$C$9)^(Output!$A216-1)</f>
        <v>0</v>
      </c>
      <c r="J216" s="2">
        <f>Inputs!$C$13*Inputs!$C$8*(1+Inputs!$C$9)^(Output!A216-1)</f>
        <v>0</v>
      </c>
      <c r="K216" s="2">
        <f>'Key Variables'!$B$3*(1+Inputs!$C$16)^(Output!A216-1)</f>
        <v>206.60595403396883</v>
      </c>
      <c r="L216" s="2">
        <f>'Key Variables'!$B$4*(1+Inputs!$C$18)^(Output!$A216-1)</f>
        <v>110.18984215145005</v>
      </c>
      <c r="M216" s="2">
        <f>'Key Variables'!$B$5*(1+Inputs!$C$20)^(Output!$A216-1)</f>
        <v>0</v>
      </c>
      <c r="N216" s="2">
        <f>'Key Variables'!$B$6*(1+Inputs!$C$22)^(Output!$A216-1)</f>
        <v>137.73730268931254</v>
      </c>
      <c r="O216" s="2">
        <f>'Key Variables'!$B$7*(1+Inputs!$C$24)^(Output!$A216-1)</f>
        <v>27.547460537862513</v>
      </c>
    </row>
    <row r="217" spans="1:15">
      <c r="A217">
        <f t="shared" si="214"/>
        <v>18</v>
      </c>
      <c r="B217" s="6">
        <f t="shared" si="201"/>
        <v>216</v>
      </c>
      <c r="C217" s="4">
        <f>IF($A217&gt;Inputs!$C$5,0,C216)</f>
        <v>405.34824786070453</v>
      </c>
      <c r="D217" s="4">
        <f t="shared" si="202"/>
        <v>45273.857113684571</v>
      </c>
      <c r="E217" s="4">
        <f>D217*Inputs!$C$4/12</f>
        <v>169.77696417631714</v>
      </c>
      <c r="F217" s="4">
        <f t="shared" ref="F217:G217" si="225">C217-E217</f>
        <v>235.5712836843874</v>
      </c>
      <c r="G217" s="4">
        <f t="shared" si="225"/>
        <v>45038.285830000183</v>
      </c>
      <c r="H217" s="2">
        <f>Inputs!$C$8*(1-Inputs!$C$12)*(1+Inputs!$C$9)^(Output!A217-1)</f>
        <v>1570.2052506581631</v>
      </c>
      <c r="I217" s="2">
        <f>Inputs!$C$10*(1-Inputs!$C$12)*(1+Inputs!$C$9)^(Output!$A217-1)</f>
        <v>0</v>
      </c>
      <c r="J217" s="2">
        <f>Inputs!$C$13*Inputs!$C$8*(1+Inputs!$C$9)^(Output!A217-1)</f>
        <v>0</v>
      </c>
      <c r="K217" s="2">
        <f>'Key Variables'!$B$3*(1+Inputs!$C$16)^(Output!A217-1)</f>
        <v>206.60595403396883</v>
      </c>
      <c r="L217" s="2">
        <f>'Key Variables'!$B$4*(1+Inputs!$C$18)^(Output!$A217-1)</f>
        <v>110.18984215145005</v>
      </c>
      <c r="M217" s="2">
        <f>'Key Variables'!$B$5*(1+Inputs!$C$20)^(Output!$A217-1)</f>
        <v>0</v>
      </c>
      <c r="N217" s="2">
        <f>'Key Variables'!$B$6*(1+Inputs!$C$22)^(Output!$A217-1)</f>
        <v>137.73730268931254</v>
      </c>
      <c r="O217" s="2">
        <f>'Key Variables'!$B$7*(1+Inputs!$C$24)^(Output!$A217-1)</f>
        <v>27.547460537862513</v>
      </c>
    </row>
    <row r="218" spans="1:15">
      <c r="A218">
        <f t="shared" si="214"/>
        <v>19</v>
      </c>
      <c r="B218" s="6">
        <f t="shared" si="201"/>
        <v>217</v>
      </c>
      <c r="C218" s="4">
        <f>IF($A218&gt;Inputs!$C$5,0,C217)</f>
        <v>405.34824786070453</v>
      </c>
      <c r="D218" s="4">
        <f t="shared" si="202"/>
        <v>45038.285830000183</v>
      </c>
      <c r="E218" s="4">
        <f>D218*Inputs!$C$4/12</f>
        <v>168.89357186250069</v>
      </c>
      <c r="F218" s="4">
        <f t="shared" ref="F218:G218" si="226">C218-E218</f>
        <v>236.45467599820384</v>
      </c>
      <c r="G218" s="4">
        <f t="shared" si="226"/>
        <v>44801.831154001979</v>
      </c>
      <c r="H218" s="2">
        <f>Inputs!$C$8*(1-Inputs!$C$12)*(1+Inputs!$C$9)^(Output!A218-1)</f>
        <v>1617.3114081779081</v>
      </c>
      <c r="I218" s="2">
        <f>Inputs!$C$10*(1-Inputs!$C$12)*(1+Inputs!$C$9)^(Output!$A218-1)</f>
        <v>0</v>
      </c>
      <c r="J218" s="2">
        <f>Inputs!$C$13*Inputs!$C$8*(1+Inputs!$C$9)^(Output!A218-1)</f>
        <v>0</v>
      </c>
      <c r="K218" s="2">
        <f>'Key Variables'!$B$3*(1+Inputs!$C$16)^(Output!A218-1)</f>
        <v>212.80413265498791</v>
      </c>
      <c r="L218" s="2">
        <f>'Key Variables'!$B$4*(1+Inputs!$C$18)^(Output!$A218-1)</f>
        <v>113.49553741599355</v>
      </c>
      <c r="M218" s="2">
        <f>'Key Variables'!$B$5*(1+Inputs!$C$20)^(Output!$A218-1)</f>
        <v>0</v>
      </c>
      <c r="N218" s="2">
        <f>'Key Variables'!$B$6*(1+Inputs!$C$22)^(Output!$A218-1)</f>
        <v>141.86942176999193</v>
      </c>
      <c r="O218" s="2">
        <f>'Key Variables'!$B$7*(1+Inputs!$C$24)^(Output!$A218-1)</f>
        <v>28.373884353998388</v>
      </c>
    </row>
    <row r="219" spans="1:15">
      <c r="A219">
        <f t="shared" si="214"/>
        <v>19</v>
      </c>
      <c r="B219" s="6">
        <f t="shared" si="201"/>
        <v>218</v>
      </c>
      <c r="C219" s="4">
        <f>IF($A219&gt;Inputs!$C$5,0,C218)</f>
        <v>405.34824786070453</v>
      </c>
      <c r="D219" s="4">
        <f t="shared" si="202"/>
        <v>44801.831154001979</v>
      </c>
      <c r="E219" s="4">
        <f>D219*Inputs!$C$4/12</f>
        <v>168.00686682750742</v>
      </c>
      <c r="F219" s="4">
        <f t="shared" ref="F219:G219" si="227">C219-E219</f>
        <v>237.34138103319711</v>
      </c>
      <c r="G219" s="4">
        <f t="shared" si="227"/>
        <v>44564.48977296878</v>
      </c>
      <c r="H219" s="2">
        <f>Inputs!$C$8*(1-Inputs!$C$12)*(1+Inputs!$C$9)^(Output!A219-1)</f>
        <v>1617.3114081779081</v>
      </c>
      <c r="I219" s="2">
        <f>Inputs!$C$10*(1-Inputs!$C$12)*(1+Inputs!$C$9)^(Output!$A219-1)</f>
        <v>0</v>
      </c>
      <c r="J219" s="2">
        <f>Inputs!$C$13*Inputs!$C$8*(1+Inputs!$C$9)^(Output!A219-1)</f>
        <v>0</v>
      </c>
      <c r="K219" s="2">
        <f>'Key Variables'!$B$3*(1+Inputs!$C$16)^(Output!A219-1)</f>
        <v>212.80413265498791</v>
      </c>
      <c r="L219" s="2">
        <f>'Key Variables'!$B$4*(1+Inputs!$C$18)^(Output!$A219-1)</f>
        <v>113.49553741599355</v>
      </c>
      <c r="M219" s="2">
        <f>'Key Variables'!$B$5*(1+Inputs!$C$20)^(Output!$A219-1)</f>
        <v>0</v>
      </c>
      <c r="N219" s="2">
        <f>'Key Variables'!$B$6*(1+Inputs!$C$22)^(Output!$A219-1)</f>
        <v>141.86942176999193</v>
      </c>
      <c r="O219" s="2">
        <f>'Key Variables'!$B$7*(1+Inputs!$C$24)^(Output!$A219-1)</f>
        <v>28.373884353998388</v>
      </c>
    </row>
    <row r="220" spans="1:15">
      <c r="A220">
        <f t="shared" si="214"/>
        <v>19</v>
      </c>
      <c r="B220" s="6">
        <f t="shared" si="201"/>
        <v>219</v>
      </c>
      <c r="C220" s="4">
        <f>IF($A220&gt;Inputs!$C$5,0,C219)</f>
        <v>405.34824786070453</v>
      </c>
      <c r="D220" s="4">
        <f t="shared" si="202"/>
        <v>44564.48977296878</v>
      </c>
      <c r="E220" s="4">
        <f>D220*Inputs!$C$4/12</f>
        <v>167.11683664863293</v>
      </c>
      <c r="F220" s="4">
        <f t="shared" ref="F220:G220" si="228">C220-E220</f>
        <v>238.23141121207161</v>
      </c>
      <c r="G220" s="4">
        <f t="shared" si="228"/>
        <v>44326.258361756707</v>
      </c>
      <c r="H220" s="2">
        <f>Inputs!$C$8*(1-Inputs!$C$12)*(1+Inputs!$C$9)^(Output!A220-1)</f>
        <v>1617.3114081779081</v>
      </c>
      <c r="I220" s="2">
        <f>Inputs!$C$10*(1-Inputs!$C$12)*(1+Inputs!$C$9)^(Output!$A220-1)</f>
        <v>0</v>
      </c>
      <c r="J220" s="2">
        <f>Inputs!$C$13*Inputs!$C$8*(1+Inputs!$C$9)^(Output!A220-1)</f>
        <v>0</v>
      </c>
      <c r="K220" s="2">
        <f>'Key Variables'!$B$3*(1+Inputs!$C$16)^(Output!A220-1)</f>
        <v>212.80413265498791</v>
      </c>
      <c r="L220" s="2">
        <f>'Key Variables'!$B$4*(1+Inputs!$C$18)^(Output!$A220-1)</f>
        <v>113.49553741599355</v>
      </c>
      <c r="M220" s="2">
        <f>'Key Variables'!$B$5*(1+Inputs!$C$20)^(Output!$A220-1)</f>
        <v>0</v>
      </c>
      <c r="N220" s="2">
        <f>'Key Variables'!$B$6*(1+Inputs!$C$22)^(Output!$A220-1)</f>
        <v>141.86942176999193</v>
      </c>
      <c r="O220" s="2">
        <f>'Key Variables'!$B$7*(1+Inputs!$C$24)^(Output!$A220-1)</f>
        <v>28.373884353998388</v>
      </c>
    </row>
    <row r="221" spans="1:15">
      <c r="A221">
        <f t="shared" si="214"/>
        <v>19</v>
      </c>
      <c r="B221" s="6">
        <f t="shared" si="201"/>
        <v>220</v>
      </c>
      <c r="C221" s="4">
        <f>IF($A221&gt;Inputs!$C$5,0,C220)</f>
        <v>405.34824786070453</v>
      </c>
      <c r="D221" s="4">
        <f t="shared" si="202"/>
        <v>44326.258361756707</v>
      </c>
      <c r="E221" s="4">
        <f>D221*Inputs!$C$4/12</f>
        <v>166.22346885658763</v>
      </c>
      <c r="F221" s="4">
        <f t="shared" ref="F221:G221" si="229">C221-E221</f>
        <v>239.1247790041169</v>
      </c>
      <c r="G221" s="4">
        <f t="shared" si="229"/>
        <v>44087.133582752591</v>
      </c>
      <c r="H221" s="2">
        <f>Inputs!$C$8*(1-Inputs!$C$12)*(1+Inputs!$C$9)^(Output!A221-1)</f>
        <v>1617.3114081779081</v>
      </c>
      <c r="I221" s="2">
        <f>Inputs!$C$10*(1-Inputs!$C$12)*(1+Inputs!$C$9)^(Output!$A221-1)</f>
        <v>0</v>
      </c>
      <c r="J221" s="2">
        <f>Inputs!$C$13*Inputs!$C$8*(1+Inputs!$C$9)^(Output!A221-1)</f>
        <v>0</v>
      </c>
      <c r="K221" s="2">
        <f>'Key Variables'!$B$3*(1+Inputs!$C$16)^(Output!A221-1)</f>
        <v>212.80413265498791</v>
      </c>
      <c r="L221" s="2">
        <f>'Key Variables'!$B$4*(1+Inputs!$C$18)^(Output!$A221-1)</f>
        <v>113.49553741599355</v>
      </c>
      <c r="M221" s="2">
        <f>'Key Variables'!$B$5*(1+Inputs!$C$20)^(Output!$A221-1)</f>
        <v>0</v>
      </c>
      <c r="N221" s="2">
        <f>'Key Variables'!$B$6*(1+Inputs!$C$22)^(Output!$A221-1)</f>
        <v>141.86942176999193</v>
      </c>
      <c r="O221" s="2">
        <f>'Key Variables'!$B$7*(1+Inputs!$C$24)^(Output!$A221-1)</f>
        <v>28.373884353998388</v>
      </c>
    </row>
    <row r="222" spans="1:15">
      <c r="A222">
        <f t="shared" si="214"/>
        <v>19</v>
      </c>
      <c r="B222" s="6">
        <f t="shared" si="201"/>
        <v>221</v>
      </c>
      <c r="C222" s="4">
        <f>IF($A222&gt;Inputs!$C$5,0,C221)</f>
        <v>405.34824786070453</v>
      </c>
      <c r="D222" s="4">
        <f t="shared" si="202"/>
        <v>44087.133582752591</v>
      </c>
      <c r="E222" s="4">
        <f>D222*Inputs!$C$4/12</f>
        <v>165.32675093532222</v>
      </c>
      <c r="F222" s="4">
        <f t="shared" ref="F222:G222" si="230">C222-E222</f>
        <v>240.02149692538231</v>
      </c>
      <c r="G222" s="4">
        <f t="shared" si="230"/>
        <v>43847.112085827212</v>
      </c>
      <c r="H222" s="2">
        <f>Inputs!$C$8*(1-Inputs!$C$12)*(1+Inputs!$C$9)^(Output!A222-1)</f>
        <v>1617.3114081779081</v>
      </c>
      <c r="I222" s="2">
        <f>Inputs!$C$10*(1-Inputs!$C$12)*(1+Inputs!$C$9)^(Output!$A222-1)</f>
        <v>0</v>
      </c>
      <c r="J222" s="2">
        <f>Inputs!$C$13*Inputs!$C$8*(1+Inputs!$C$9)^(Output!A222-1)</f>
        <v>0</v>
      </c>
      <c r="K222" s="2">
        <f>'Key Variables'!$B$3*(1+Inputs!$C$16)^(Output!A222-1)</f>
        <v>212.80413265498791</v>
      </c>
      <c r="L222" s="2">
        <f>'Key Variables'!$B$4*(1+Inputs!$C$18)^(Output!$A222-1)</f>
        <v>113.49553741599355</v>
      </c>
      <c r="M222" s="2">
        <f>'Key Variables'!$B$5*(1+Inputs!$C$20)^(Output!$A222-1)</f>
        <v>0</v>
      </c>
      <c r="N222" s="2">
        <f>'Key Variables'!$B$6*(1+Inputs!$C$22)^(Output!$A222-1)</f>
        <v>141.86942176999193</v>
      </c>
      <c r="O222" s="2">
        <f>'Key Variables'!$B$7*(1+Inputs!$C$24)^(Output!$A222-1)</f>
        <v>28.373884353998388</v>
      </c>
    </row>
    <row r="223" spans="1:15">
      <c r="A223">
        <f t="shared" si="214"/>
        <v>19</v>
      </c>
      <c r="B223" s="6">
        <f t="shared" si="201"/>
        <v>222</v>
      </c>
      <c r="C223" s="4">
        <f>IF($A223&gt;Inputs!$C$5,0,C222)</f>
        <v>405.34824786070453</v>
      </c>
      <c r="D223" s="4">
        <f t="shared" si="202"/>
        <v>43847.112085827212</v>
      </c>
      <c r="E223" s="4">
        <f>D223*Inputs!$C$4/12</f>
        <v>164.42667032185204</v>
      </c>
      <c r="F223" s="4">
        <f t="shared" ref="F223:G223" si="231">C223-E223</f>
        <v>240.92157753885249</v>
      </c>
      <c r="G223" s="4">
        <f t="shared" si="231"/>
        <v>43606.19050828836</v>
      </c>
      <c r="H223" s="2">
        <f>Inputs!$C$8*(1-Inputs!$C$12)*(1+Inputs!$C$9)^(Output!A223-1)</f>
        <v>1617.3114081779081</v>
      </c>
      <c r="I223" s="2">
        <f>Inputs!$C$10*(1-Inputs!$C$12)*(1+Inputs!$C$9)^(Output!$A223-1)</f>
        <v>0</v>
      </c>
      <c r="J223" s="2">
        <f>Inputs!$C$13*Inputs!$C$8*(1+Inputs!$C$9)^(Output!A223-1)</f>
        <v>0</v>
      </c>
      <c r="K223" s="2">
        <f>'Key Variables'!$B$3*(1+Inputs!$C$16)^(Output!A223-1)</f>
        <v>212.80413265498791</v>
      </c>
      <c r="L223" s="2">
        <f>'Key Variables'!$B$4*(1+Inputs!$C$18)^(Output!$A223-1)</f>
        <v>113.49553741599355</v>
      </c>
      <c r="M223" s="2">
        <f>'Key Variables'!$B$5*(1+Inputs!$C$20)^(Output!$A223-1)</f>
        <v>0</v>
      </c>
      <c r="N223" s="2">
        <f>'Key Variables'!$B$6*(1+Inputs!$C$22)^(Output!$A223-1)</f>
        <v>141.86942176999193</v>
      </c>
      <c r="O223" s="2">
        <f>'Key Variables'!$B$7*(1+Inputs!$C$24)^(Output!$A223-1)</f>
        <v>28.373884353998388</v>
      </c>
    </row>
    <row r="224" spans="1:15">
      <c r="A224">
        <f t="shared" si="214"/>
        <v>19</v>
      </c>
      <c r="B224" s="6">
        <f t="shared" si="201"/>
        <v>223</v>
      </c>
      <c r="C224" s="4">
        <f>IF($A224&gt;Inputs!$C$5,0,C223)</f>
        <v>405.34824786070453</v>
      </c>
      <c r="D224" s="4">
        <f t="shared" si="202"/>
        <v>43606.19050828836</v>
      </c>
      <c r="E224" s="4">
        <f>D224*Inputs!$C$4/12</f>
        <v>163.52321440608134</v>
      </c>
      <c r="F224" s="4">
        <f t="shared" ref="F224:G224" si="232">C224-E224</f>
        <v>241.8250334546232</v>
      </c>
      <c r="G224" s="4">
        <f t="shared" si="232"/>
        <v>43364.365474833736</v>
      </c>
      <c r="H224" s="2">
        <f>Inputs!$C$8*(1-Inputs!$C$12)*(1+Inputs!$C$9)^(Output!A224-1)</f>
        <v>1617.3114081779081</v>
      </c>
      <c r="I224" s="2">
        <f>Inputs!$C$10*(1-Inputs!$C$12)*(1+Inputs!$C$9)^(Output!$A224-1)</f>
        <v>0</v>
      </c>
      <c r="J224" s="2">
        <f>Inputs!$C$13*Inputs!$C$8*(1+Inputs!$C$9)^(Output!A224-1)</f>
        <v>0</v>
      </c>
      <c r="K224" s="2">
        <f>'Key Variables'!$B$3*(1+Inputs!$C$16)^(Output!A224-1)</f>
        <v>212.80413265498791</v>
      </c>
      <c r="L224" s="2">
        <f>'Key Variables'!$B$4*(1+Inputs!$C$18)^(Output!$A224-1)</f>
        <v>113.49553741599355</v>
      </c>
      <c r="M224" s="2">
        <f>'Key Variables'!$B$5*(1+Inputs!$C$20)^(Output!$A224-1)</f>
        <v>0</v>
      </c>
      <c r="N224" s="2">
        <f>'Key Variables'!$B$6*(1+Inputs!$C$22)^(Output!$A224-1)</f>
        <v>141.86942176999193</v>
      </c>
      <c r="O224" s="2">
        <f>'Key Variables'!$B$7*(1+Inputs!$C$24)^(Output!$A224-1)</f>
        <v>28.373884353998388</v>
      </c>
    </row>
    <row r="225" spans="1:15">
      <c r="A225">
        <f t="shared" si="214"/>
        <v>19</v>
      </c>
      <c r="B225" s="6">
        <f t="shared" si="201"/>
        <v>224</v>
      </c>
      <c r="C225" s="4">
        <f>IF($A225&gt;Inputs!$C$5,0,C224)</f>
        <v>405.34824786070453</v>
      </c>
      <c r="D225" s="4">
        <f t="shared" si="202"/>
        <v>43364.365474833736</v>
      </c>
      <c r="E225" s="4">
        <f>D225*Inputs!$C$4/12</f>
        <v>162.61637053062651</v>
      </c>
      <c r="F225" s="4">
        <f t="shared" ref="F225:G225" si="233">C225-E225</f>
        <v>242.73187733007802</v>
      </c>
      <c r="G225" s="4">
        <f t="shared" si="233"/>
        <v>43121.633597503656</v>
      </c>
      <c r="H225" s="2">
        <f>Inputs!$C$8*(1-Inputs!$C$12)*(1+Inputs!$C$9)^(Output!A225-1)</f>
        <v>1617.3114081779081</v>
      </c>
      <c r="I225" s="2">
        <f>Inputs!$C$10*(1-Inputs!$C$12)*(1+Inputs!$C$9)^(Output!$A225-1)</f>
        <v>0</v>
      </c>
      <c r="J225" s="2">
        <f>Inputs!$C$13*Inputs!$C$8*(1+Inputs!$C$9)^(Output!A225-1)</f>
        <v>0</v>
      </c>
      <c r="K225" s="2">
        <f>'Key Variables'!$B$3*(1+Inputs!$C$16)^(Output!A225-1)</f>
        <v>212.80413265498791</v>
      </c>
      <c r="L225" s="2">
        <f>'Key Variables'!$B$4*(1+Inputs!$C$18)^(Output!$A225-1)</f>
        <v>113.49553741599355</v>
      </c>
      <c r="M225" s="2">
        <f>'Key Variables'!$B$5*(1+Inputs!$C$20)^(Output!$A225-1)</f>
        <v>0</v>
      </c>
      <c r="N225" s="2">
        <f>'Key Variables'!$B$6*(1+Inputs!$C$22)^(Output!$A225-1)</f>
        <v>141.86942176999193</v>
      </c>
      <c r="O225" s="2">
        <f>'Key Variables'!$B$7*(1+Inputs!$C$24)^(Output!$A225-1)</f>
        <v>28.373884353998388</v>
      </c>
    </row>
    <row r="226" spans="1:15">
      <c r="A226">
        <f t="shared" si="214"/>
        <v>19</v>
      </c>
      <c r="B226" s="6">
        <f t="shared" si="201"/>
        <v>225</v>
      </c>
      <c r="C226" s="4">
        <f>IF($A226&gt;Inputs!$C$5,0,C225)</f>
        <v>405.34824786070453</v>
      </c>
      <c r="D226" s="4">
        <f t="shared" si="202"/>
        <v>43121.633597503656</v>
      </c>
      <c r="E226" s="4">
        <f>D226*Inputs!$C$4/12</f>
        <v>161.7061259906387</v>
      </c>
      <c r="F226" s="4">
        <f t="shared" ref="F226:G226" si="234">C226-E226</f>
        <v>243.64212187006584</v>
      </c>
      <c r="G226" s="4">
        <f t="shared" si="234"/>
        <v>42877.991475633593</v>
      </c>
      <c r="H226" s="2">
        <f>Inputs!$C$8*(1-Inputs!$C$12)*(1+Inputs!$C$9)^(Output!A226-1)</f>
        <v>1617.3114081779081</v>
      </c>
      <c r="I226" s="2">
        <f>Inputs!$C$10*(1-Inputs!$C$12)*(1+Inputs!$C$9)^(Output!$A226-1)</f>
        <v>0</v>
      </c>
      <c r="J226" s="2">
        <f>Inputs!$C$13*Inputs!$C$8*(1+Inputs!$C$9)^(Output!A226-1)</f>
        <v>0</v>
      </c>
      <c r="K226" s="2">
        <f>'Key Variables'!$B$3*(1+Inputs!$C$16)^(Output!A226-1)</f>
        <v>212.80413265498791</v>
      </c>
      <c r="L226" s="2">
        <f>'Key Variables'!$B$4*(1+Inputs!$C$18)^(Output!$A226-1)</f>
        <v>113.49553741599355</v>
      </c>
      <c r="M226" s="2">
        <f>'Key Variables'!$B$5*(1+Inputs!$C$20)^(Output!$A226-1)</f>
        <v>0</v>
      </c>
      <c r="N226" s="2">
        <f>'Key Variables'!$B$6*(1+Inputs!$C$22)^(Output!$A226-1)</f>
        <v>141.86942176999193</v>
      </c>
      <c r="O226" s="2">
        <f>'Key Variables'!$B$7*(1+Inputs!$C$24)^(Output!$A226-1)</f>
        <v>28.373884353998388</v>
      </c>
    </row>
    <row r="227" spans="1:15">
      <c r="A227">
        <f t="shared" si="214"/>
        <v>19</v>
      </c>
      <c r="B227" s="6">
        <f t="shared" si="201"/>
        <v>226</v>
      </c>
      <c r="C227" s="4">
        <f>IF($A227&gt;Inputs!$C$5,0,C226)</f>
        <v>405.34824786070453</v>
      </c>
      <c r="D227" s="4">
        <f t="shared" si="202"/>
        <v>42877.991475633593</v>
      </c>
      <c r="E227" s="4">
        <f>D227*Inputs!$C$4/12</f>
        <v>160.79246803362597</v>
      </c>
      <c r="F227" s="4">
        <f t="shared" ref="F227:G227" si="235">C227-E227</f>
        <v>244.55577982707857</v>
      </c>
      <c r="G227" s="4">
        <f t="shared" si="235"/>
        <v>42633.435695806511</v>
      </c>
      <c r="H227" s="2">
        <f>Inputs!$C$8*(1-Inputs!$C$12)*(1+Inputs!$C$9)^(Output!A227-1)</f>
        <v>1617.3114081779081</v>
      </c>
      <c r="I227" s="2">
        <f>Inputs!$C$10*(1-Inputs!$C$12)*(1+Inputs!$C$9)^(Output!$A227-1)</f>
        <v>0</v>
      </c>
      <c r="J227" s="2">
        <f>Inputs!$C$13*Inputs!$C$8*(1+Inputs!$C$9)^(Output!A227-1)</f>
        <v>0</v>
      </c>
      <c r="K227" s="2">
        <f>'Key Variables'!$B$3*(1+Inputs!$C$16)^(Output!A227-1)</f>
        <v>212.80413265498791</v>
      </c>
      <c r="L227" s="2">
        <f>'Key Variables'!$B$4*(1+Inputs!$C$18)^(Output!$A227-1)</f>
        <v>113.49553741599355</v>
      </c>
      <c r="M227" s="2">
        <f>'Key Variables'!$B$5*(1+Inputs!$C$20)^(Output!$A227-1)</f>
        <v>0</v>
      </c>
      <c r="N227" s="2">
        <f>'Key Variables'!$B$6*(1+Inputs!$C$22)^(Output!$A227-1)</f>
        <v>141.86942176999193</v>
      </c>
      <c r="O227" s="2">
        <f>'Key Variables'!$B$7*(1+Inputs!$C$24)^(Output!$A227-1)</f>
        <v>28.373884353998388</v>
      </c>
    </row>
    <row r="228" spans="1:15">
      <c r="A228">
        <f t="shared" si="214"/>
        <v>19</v>
      </c>
      <c r="B228" s="6">
        <f t="shared" si="201"/>
        <v>227</v>
      </c>
      <c r="C228" s="4">
        <f>IF($A228&gt;Inputs!$C$5,0,C227)</f>
        <v>405.34824786070453</v>
      </c>
      <c r="D228" s="4">
        <f t="shared" si="202"/>
        <v>42633.435695806511</v>
      </c>
      <c r="E228" s="4">
        <f>D228*Inputs!$C$4/12</f>
        <v>159.87538385927442</v>
      </c>
      <c r="F228" s="4">
        <f t="shared" ref="F228:G228" si="236">C228-E228</f>
        <v>245.47286400143011</v>
      </c>
      <c r="G228" s="4">
        <f t="shared" si="236"/>
        <v>42387.962831805082</v>
      </c>
      <c r="H228" s="2">
        <f>Inputs!$C$8*(1-Inputs!$C$12)*(1+Inputs!$C$9)^(Output!A228-1)</f>
        <v>1617.3114081779081</v>
      </c>
      <c r="I228" s="2">
        <f>Inputs!$C$10*(1-Inputs!$C$12)*(1+Inputs!$C$9)^(Output!$A228-1)</f>
        <v>0</v>
      </c>
      <c r="J228" s="2">
        <f>Inputs!$C$13*Inputs!$C$8*(1+Inputs!$C$9)^(Output!A228-1)</f>
        <v>0</v>
      </c>
      <c r="K228" s="2">
        <f>'Key Variables'!$B$3*(1+Inputs!$C$16)^(Output!A228-1)</f>
        <v>212.80413265498791</v>
      </c>
      <c r="L228" s="2">
        <f>'Key Variables'!$B$4*(1+Inputs!$C$18)^(Output!$A228-1)</f>
        <v>113.49553741599355</v>
      </c>
      <c r="M228" s="2">
        <f>'Key Variables'!$B$5*(1+Inputs!$C$20)^(Output!$A228-1)</f>
        <v>0</v>
      </c>
      <c r="N228" s="2">
        <f>'Key Variables'!$B$6*(1+Inputs!$C$22)^(Output!$A228-1)</f>
        <v>141.86942176999193</v>
      </c>
      <c r="O228" s="2">
        <f>'Key Variables'!$B$7*(1+Inputs!$C$24)^(Output!$A228-1)</f>
        <v>28.373884353998388</v>
      </c>
    </row>
    <row r="229" spans="1:15">
      <c r="A229">
        <f t="shared" si="214"/>
        <v>19</v>
      </c>
      <c r="B229" s="6">
        <f t="shared" si="201"/>
        <v>228</v>
      </c>
      <c r="C229" s="4">
        <f>IF($A229&gt;Inputs!$C$5,0,C228)</f>
        <v>405.34824786070453</v>
      </c>
      <c r="D229" s="4">
        <f t="shared" si="202"/>
        <v>42387.962831805082</v>
      </c>
      <c r="E229" s="4">
        <f>D229*Inputs!$C$4/12</f>
        <v>158.95486061926906</v>
      </c>
      <c r="F229" s="4">
        <f t="shared" ref="F229:G229" si="237">C229-E229</f>
        <v>246.39338724143548</v>
      </c>
      <c r="G229" s="4">
        <f t="shared" si="237"/>
        <v>42141.569444563647</v>
      </c>
      <c r="H229" s="2">
        <f>Inputs!$C$8*(1-Inputs!$C$12)*(1+Inputs!$C$9)^(Output!A229-1)</f>
        <v>1617.3114081779081</v>
      </c>
      <c r="I229" s="2">
        <f>Inputs!$C$10*(1-Inputs!$C$12)*(1+Inputs!$C$9)^(Output!$A229-1)</f>
        <v>0</v>
      </c>
      <c r="J229" s="2">
        <f>Inputs!$C$13*Inputs!$C$8*(1+Inputs!$C$9)^(Output!A229-1)</f>
        <v>0</v>
      </c>
      <c r="K229" s="2">
        <f>'Key Variables'!$B$3*(1+Inputs!$C$16)^(Output!A229-1)</f>
        <v>212.80413265498791</v>
      </c>
      <c r="L229" s="2">
        <f>'Key Variables'!$B$4*(1+Inputs!$C$18)^(Output!$A229-1)</f>
        <v>113.49553741599355</v>
      </c>
      <c r="M229" s="2">
        <f>'Key Variables'!$B$5*(1+Inputs!$C$20)^(Output!$A229-1)</f>
        <v>0</v>
      </c>
      <c r="N229" s="2">
        <f>'Key Variables'!$B$6*(1+Inputs!$C$22)^(Output!$A229-1)</f>
        <v>141.86942176999193</v>
      </c>
      <c r="O229" s="2">
        <f>'Key Variables'!$B$7*(1+Inputs!$C$24)^(Output!$A229-1)</f>
        <v>28.373884353998388</v>
      </c>
    </row>
    <row r="230" spans="1:15">
      <c r="A230">
        <f t="shared" si="214"/>
        <v>20</v>
      </c>
      <c r="B230" s="6">
        <f t="shared" si="201"/>
        <v>229</v>
      </c>
      <c r="C230" s="4">
        <f>IF($A230&gt;Inputs!$C$5,0,C229)</f>
        <v>405.34824786070453</v>
      </c>
      <c r="D230" s="4">
        <f t="shared" si="202"/>
        <v>42141.569444563647</v>
      </c>
      <c r="E230" s="4">
        <f>D230*Inputs!$C$4/12</f>
        <v>158.03088541711367</v>
      </c>
      <c r="F230" s="4">
        <f t="shared" ref="F230:G230" si="238">C230-E230</f>
        <v>247.31736244359087</v>
      </c>
      <c r="G230" s="4">
        <f t="shared" si="238"/>
        <v>41894.25208212006</v>
      </c>
      <c r="H230" s="2">
        <f>Inputs!$C$8*(1-Inputs!$C$12)*(1+Inputs!$C$9)^(Output!A230-1)</f>
        <v>1665.8307504232453</v>
      </c>
      <c r="I230" s="2">
        <f>Inputs!$C$10*(1-Inputs!$C$12)*(1+Inputs!$C$9)^(Output!$A230-1)</f>
        <v>0</v>
      </c>
      <c r="J230" s="2">
        <f>Inputs!$C$13*Inputs!$C$8*(1+Inputs!$C$9)^(Output!A230-1)</f>
        <v>0</v>
      </c>
      <c r="K230" s="2">
        <f>'Key Variables'!$B$3*(1+Inputs!$C$16)^(Output!A230-1)</f>
        <v>219.18825663463753</v>
      </c>
      <c r="L230" s="2">
        <f>'Key Variables'!$B$4*(1+Inputs!$C$18)^(Output!$A230-1)</f>
        <v>116.90040353847336</v>
      </c>
      <c r="M230" s="2">
        <f>'Key Variables'!$B$5*(1+Inputs!$C$20)^(Output!$A230-1)</f>
        <v>0</v>
      </c>
      <c r="N230" s="2">
        <f>'Key Variables'!$B$6*(1+Inputs!$C$22)^(Output!$A230-1)</f>
        <v>146.12550442309168</v>
      </c>
      <c r="O230" s="2">
        <f>'Key Variables'!$B$7*(1+Inputs!$C$24)^(Output!$A230-1)</f>
        <v>29.225100884618339</v>
      </c>
    </row>
    <row r="231" spans="1:15">
      <c r="A231">
        <f t="shared" si="214"/>
        <v>20</v>
      </c>
      <c r="B231" s="6">
        <f t="shared" si="201"/>
        <v>230</v>
      </c>
      <c r="C231" s="4">
        <f>IF($A231&gt;Inputs!$C$5,0,C230)</f>
        <v>405.34824786070453</v>
      </c>
      <c r="D231" s="4">
        <f t="shared" si="202"/>
        <v>41894.25208212006</v>
      </c>
      <c r="E231" s="4">
        <f>D231*Inputs!$C$4/12</f>
        <v>157.10344530795021</v>
      </c>
      <c r="F231" s="4">
        <f t="shared" ref="F231:G231" si="239">C231-E231</f>
        <v>248.24480255275432</v>
      </c>
      <c r="G231" s="4">
        <f t="shared" si="239"/>
        <v>41646.007279567304</v>
      </c>
      <c r="H231" s="2">
        <f>Inputs!$C$8*(1-Inputs!$C$12)*(1+Inputs!$C$9)^(Output!A231-1)</f>
        <v>1665.8307504232453</v>
      </c>
      <c r="I231" s="2">
        <f>Inputs!$C$10*(1-Inputs!$C$12)*(1+Inputs!$C$9)^(Output!$A231-1)</f>
        <v>0</v>
      </c>
      <c r="J231" s="2">
        <f>Inputs!$C$13*Inputs!$C$8*(1+Inputs!$C$9)^(Output!A231-1)</f>
        <v>0</v>
      </c>
      <c r="K231" s="2">
        <f>'Key Variables'!$B$3*(1+Inputs!$C$16)^(Output!A231-1)</f>
        <v>219.18825663463753</v>
      </c>
      <c r="L231" s="2">
        <f>'Key Variables'!$B$4*(1+Inputs!$C$18)^(Output!$A231-1)</f>
        <v>116.90040353847336</v>
      </c>
      <c r="M231" s="2">
        <f>'Key Variables'!$B$5*(1+Inputs!$C$20)^(Output!$A231-1)</f>
        <v>0</v>
      </c>
      <c r="N231" s="2">
        <f>'Key Variables'!$B$6*(1+Inputs!$C$22)^(Output!$A231-1)</f>
        <v>146.12550442309168</v>
      </c>
      <c r="O231" s="2">
        <f>'Key Variables'!$B$7*(1+Inputs!$C$24)^(Output!$A231-1)</f>
        <v>29.225100884618339</v>
      </c>
    </row>
    <row r="232" spans="1:15">
      <c r="A232">
        <f t="shared" si="214"/>
        <v>20</v>
      </c>
      <c r="B232" s="6">
        <f t="shared" si="201"/>
        <v>231</v>
      </c>
      <c r="C232" s="4">
        <f>IF($A232&gt;Inputs!$C$5,0,C231)</f>
        <v>405.34824786070453</v>
      </c>
      <c r="D232" s="4">
        <f t="shared" si="202"/>
        <v>41646.007279567304</v>
      </c>
      <c r="E232" s="4">
        <f>D232*Inputs!$C$4/12</f>
        <v>156.17252729837739</v>
      </c>
      <c r="F232" s="4">
        <f t="shared" ref="F232:G232" si="240">C232-E232</f>
        <v>249.17572056232714</v>
      </c>
      <c r="G232" s="4">
        <f t="shared" si="240"/>
        <v>41396.831559004975</v>
      </c>
      <c r="H232" s="2">
        <f>Inputs!$C$8*(1-Inputs!$C$12)*(1+Inputs!$C$9)^(Output!A232-1)</f>
        <v>1665.8307504232453</v>
      </c>
      <c r="I232" s="2">
        <f>Inputs!$C$10*(1-Inputs!$C$12)*(1+Inputs!$C$9)^(Output!$A232-1)</f>
        <v>0</v>
      </c>
      <c r="J232" s="2">
        <f>Inputs!$C$13*Inputs!$C$8*(1+Inputs!$C$9)^(Output!A232-1)</f>
        <v>0</v>
      </c>
      <c r="K232" s="2">
        <f>'Key Variables'!$B$3*(1+Inputs!$C$16)^(Output!A232-1)</f>
        <v>219.18825663463753</v>
      </c>
      <c r="L232" s="2">
        <f>'Key Variables'!$B$4*(1+Inputs!$C$18)^(Output!$A232-1)</f>
        <v>116.90040353847336</v>
      </c>
      <c r="M232" s="2">
        <f>'Key Variables'!$B$5*(1+Inputs!$C$20)^(Output!$A232-1)</f>
        <v>0</v>
      </c>
      <c r="N232" s="2">
        <f>'Key Variables'!$B$6*(1+Inputs!$C$22)^(Output!$A232-1)</f>
        <v>146.12550442309168</v>
      </c>
      <c r="O232" s="2">
        <f>'Key Variables'!$B$7*(1+Inputs!$C$24)^(Output!$A232-1)</f>
        <v>29.225100884618339</v>
      </c>
    </row>
    <row r="233" spans="1:15">
      <c r="A233">
        <f t="shared" si="214"/>
        <v>20</v>
      </c>
      <c r="B233" s="6">
        <f t="shared" si="201"/>
        <v>232</v>
      </c>
      <c r="C233" s="4">
        <f>IF($A233&gt;Inputs!$C$5,0,C232)</f>
        <v>405.34824786070453</v>
      </c>
      <c r="D233" s="4">
        <f t="shared" si="202"/>
        <v>41396.831559004975</v>
      </c>
      <c r="E233" s="4">
        <f>D233*Inputs!$C$4/12</f>
        <v>155.23811834626864</v>
      </c>
      <c r="F233" s="4">
        <f t="shared" ref="F233:G233" si="241">C233-E233</f>
        <v>250.1101295144359</v>
      </c>
      <c r="G233" s="4">
        <f t="shared" si="241"/>
        <v>41146.721429490543</v>
      </c>
      <c r="H233" s="2">
        <f>Inputs!$C$8*(1-Inputs!$C$12)*(1+Inputs!$C$9)^(Output!A233-1)</f>
        <v>1665.8307504232453</v>
      </c>
      <c r="I233" s="2">
        <f>Inputs!$C$10*(1-Inputs!$C$12)*(1+Inputs!$C$9)^(Output!$A233-1)</f>
        <v>0</v>
      </c>
      <c r="J233" s="2">
        <f>Inputs!$C$13*Inputs!$C$8*(1+Inputs!$C$9)^(Output!A233-1)</f>
        <v>0</v>
      </c>
      <c r="K233" s="2">
        <f>'Key Variables'!$B$3*(1+Inputs!$C$16)^(Output!A233-1)</f>
        <v>219.18825663463753</v>
      </c>
      <c r="L233" s="2">
        <f>'Key Variables'!$B$4*(1+Inputs!$C$18)^(Output!$A233-1)</f>
        <v>116.90040353847336</v>
      </c>
      <c r="M233" s="2">
        <f>'Key Variables'!$B$5*(1+Inputs!$C$20)^(Output!$A233-1)</f>
        <v>0</v>
      </c>
      <c r="N233" s="2">
        <f>'Key Variables'!$B$6*(1+Inputs!$C$22)^(Output!$A233-1)</f>
        <v>146.12550442309168</v>
      </c>
      <c r="O233" s="2">
        <f>'Key Variables'!$B$7*(1+Inputs!$C$24)^(Output!$A233-1)</f>
        <v>29.225100884618339</v>
      </c>
    </row>
    <row r="234" spans="1:15">
      <c r="A234">
        <f t="shared" si="214"/>
        <v>20</v>
      </c>
      <c r="B234" s="6">
        <f t="shared" si="201"/>
        <v>233</v>
      </c>
      <c r="C234" s="4">
        <f>IF($A234&gt;Inputs!$C$5,0,C233)</f>
        <v>405.34824786070453</v>
      </c>
      <c r="D234" s="4">
        <f t="shared" si="202"/>
        <v>41146.721429490543</v>
      </c>
      <c r="E234" s="4">
        <f>D234*Inputs!$C$4/12</f>
        <v>154.30020536058953</v>
      </c>
      <c r="F234" s="4">
        <f t="shared" ref="F234:G234" si="242">C234-E234</f>
        <v>251.048042500115</v>
      </c>
      <c r="G234" s="4">
        <f t="shared" si="242"/>
        <v>40895.673386990427</v>
      </c>
      <c r="H234" s="2">
        <f>Inputs!$C$8*(1-Inputs!$C$12)*(1+Inputs!$C$9)^(Output!A234-1)</f>
        <v>1665.8307504232453</v>
      </c>
      <c r="I234" s="2">
        <f>Inputs!$C$10*(1-Inputs!$C$12)*(1+Inputs!$C$9)^(Output!$A234-1)</f>
        <v>0</v>
      </c>
      <c r="J234" s="2">
        <f>Inputs!$C$13*Inputs!$C$8*(1+Inputs!$C$9)^(Output!A234-1)</f>
        <v>0</v>
      </c>
      <c r="K234" s="2">
        <f>'Key Variables'!$B$3*(1+Inputs!$C$16)^(Output!A234-1)</f>
        <v>219.18825663463753</v>
      </c>
      <c r="L234" s="2">
        <f>'Key Variables'!$B$4*(1+Inputs!$C$18)^(Output!$A234-1)</f>
        <v>116.90040353847336</v>
      </c>
      <c r="M234" s="2">
        <f>'Key Variables'!$B$5*(1+Inputs!$C$20)^(Output!$A234-1)</f>
        <v>0</v>
      </c>
      <c r="N234" s="2">
        <f>'Key Variables'!$B$6*(1+Inputs!$C$22)^(Output!$A234-1)</f>
        <v>146.12550442309168</v>
      </c>
      <c r="O234" s="2">
        <f>'Key Variables'!$B$7*(1+Inputs!$C$24)^(Output!$A234-1)</f>
        <v>29.225100884618339</v>
      </c>
    </row>
    <row r="235" spans="1:15">
      <c r="A235">
        <f t="shared" si="214"/>
        <v>20</v>
      </c>
      <c r="B235" s="6">
        <f t="shared" si="201"/>
        <v>234</v>
      </c>
      <c r="C235" s="4">
        <f>IF($A235&gt;Inputs!$C$5,0,C234)</f>
        <v>405.34824786070453</v>
      </c>
      <c r="D235" s="4">
        <f t="shared" si="202"/>
        <v>40895.673386990427</v>
      </c>
      <c r="E235" s="4">
        <f>D235*Inputs!$C$4/12</f>
        <v>153.35877520121412</v>
      </c>
      <c r="F235" s="4">
        <f t="shared" ref="F235:G235" si="243">C235-E235</f>
        <v>251.98947265949042</v>
      </c>
      <c r="G235" s="4">
        <f t="shared" si="243"/>
        <v>40643.683914330933</v>
      </c>
      <c r="H235" s="2">
        <f>Inputs!$C$8*(1-Inputs!$C$12)*(1+Inputs!$C$9)^(Output!A235-1)</f>
        <v>1665.8307504232453</v>
      </c>
      <c r="I235" s="2">
        <f>Inputs!$C$10*(1-Inputs!$C$12)*(1+Inputs!$C$9)^(Output!$A235-1)</f>
        <v>0</v>
      </c>
      <c r="J235" s="2">
        <f>Inputs!$C$13*Inputs!$C$8*(1+Inputs!$C$9)^(Output!A235-1)</f>
        <v>0</v>
      </c>
      <c r="K235" s="2">
        <f>'Key Variables'!$B$3*(1+Inputs!$C$16)^(Output!A235-1)</f>
        <v>219.18825663463753</v>
      </c>
      <c r="L235" s="2">
        <f>'Key Variables'!$B$4*(1+Inputs!$C$18)^(Output!$A235-1)</f>
        <v>116.90040353847336</v>
      </c>
      <c r="M235" s="2">
        <f>'Key Variables'!$B$5*(1+Inputs!$C$20)^(Output!$A235-1)</f>
        <v>0</v>
      </c>
      <c r="N235" s="2">
        <f>'Key Variables'!$B$6*(1+Inputs!$C$22)^(Output!$A235-1)</f>
        <v>146.12550442309168</v>
      </c>
      <c r="O235" s="2">
        <f>'Key Variables'!$B$7*(1+Inputs!$C$24)^(Output!$A235-1)</f>
        <v>29.225100884618339</v>
      </c>
    </row>
    <row r="236" spans="1:15">
      <c r="A236">
        <f t="shared" si="214"/>
        <v>20</v>
      </c>
      <c r="B236" s="6">
        <f t="shared" si="201"/>
        <v>235</v>
      </c>
      <c r="C236" s="4">
        <f>IF($A236&gt;Inputs!$C$5,0,C235)</f>
        <v>405.34824786070453</v>
      </c>
      <c r="D236" s="4">
        <f t="shared" si="202"/>
        <v>40643.683914330933</v>
      </c>
      <c r="E236" s="4">
        <f>D236*Inputs!$C$4/12</f>
        <v>152.41381467874098</v>
      </c>
      <c r="F236" s="4">
        <f t="shared" ref="F236:G236" si="244">C236-E236</f>
        <v>252.93443318196356</v>
      </c>
      <c r="G236" s="4">
        <f t="shared" si="244"/>
        <v>40390.749481148967</v>
      </c>
      <c r="H236" s="2">
        <f>Inputs!$C$8*(1-Inputs!$C$12)*(1+Inputs!$C$9)^(Output!A236-1)</f>
        <v>1665.8307504232453</v>
      </c>
      <c r="I236" s="2">
        <f>Inputs!$C$10*(1-Inputs!$C$12)*(1+Inputs!$C$9)^(Output!$A236-1)</f>
        <v>0</v>
      </c>
      <c r="J236" s="2">
        <f>Inputs!$C$13*Inputs!$C$8*(1+Inputs!$C$9)^(Output!A236-1)</f>
        <v>0</v>
      </c>
      <c r="K236" s="2">
        <f>'Key Variables'!$B$3*(1+Inputs!$C$16)^(Output!A236-1)</f>
        <v>219.18825663463753</v>
      </c>
      <c r="L236" s="2">
        <f>'Key Variables'!$B$4*(1+Inputs!$C$18)^(Output!$A236-1)</f>
        <v>116.90040353847336</v>
      </c>
      <c r="M236" s="2">
        <f>'Key Variables'!$B$5*(1+Inputs!$C$20)^(Output!$A236-1)</f>
        <v>0</v>
      </c>
      <c r="N236" s="2">
        <f>'Key Variables'!$B$6*(1+Inputs!$C$22)^(Output!$A236-1)</f>
        <v>146.12550442309168</v>
      </c>
      <c r="O236" s="2">
        <f>'Key Variables'!$B$7*(1+Inputs!$C$24)^(Output!$A236-1)</f>
        <v>29.225100884618339</v>
      </c>
    </row>
    <row r="237" spans="1:15">
      <c r="A237">
        <f t="shared" si="214"/>
        <v>20</v>
      </c>
      <c r="B237" s="6">
        <f t="shared" si="201"/>
        <v>236</v>
      </c>
      <c r="C237" s="4">
        <f>IF($A237&gt;Inputs!$C$5,0,C236)</f>
        <v>405.34824786070453</v>
      </c>
      <c r="D237" s="4">
        <f t="shared" si="202"/>
        <v>40390.749481148967</v>
      </c>
      <c r="E237" s="4">
        <f>D237*Inputs!$C$4/12</f>
        <v>151.46531055430862</v>
      </c>
      <c r="F237" s="4">
        <f t="shared" ref="F237:G237" si="245">C237-E237</f>
        <v>253.88293730639592</v>
      </c>
      <c r="G237" s="4">
        <f t="shared" si="245"/>
        <v>40136.866543842574</v>
      </c>
      <c r="H237" s="2">
        <f>Inputs!$C$8*(1-Inputs!$C$12)*(1+Inputs!$C$9)^(Output!A237-1)</f>
        <v>1665.8307504232453</v>
      </c>
      <c r="I237" s="2">
        <f>Inputs!$C$10*(1-Inputs!$C$12)*(1+Inputs!$C$9)^(Output!$A237-1)</f>
        <v>0</v>
      </c>
      <c r="J237" s="2">
        <f>Inputs!$C$13*Inputs!$C$8*(1+Inputs!$C$9)^(Output!A237-1)</f>
        <v>0</v>
      </c>
      <c r="K237" s="2">
        <f>'Key Variables'!$B$3*(1+Inputs!$C$16)^(Output!A237-1)</f>
        <v>219.18825663463753</v>
      </c>
      <c r="L237" s="2">
        <f>'Key Variables'!$B$4*(1+Inputs!$C$18)^(Output!$A237-1)</f>
        <v>116.90040353847336</v>
      </c>
      <c r="M237" s="2">
        <f>'Key Variables'!$B$5*(1+Inputs!$C$20)^(Output!$A237-1)</f>
        <v>0</v>
      </c>
      <c r="N237" s="2">
        <f>'Key Variables'!$B$6*(1+Inputs!$C$22)^(Output!$A237-1)</f>
        <v>146.12550442309168</v>
      </c>
      <c r="O237" s="2">
        <f>'Key Variables'!$B$7*(1+Inputs!$C$24)^(Output!$A237-1)</f>
        <v>29.225100884618339</v>
      </c>
    </row>
    <row r="238" spans="1:15">
      <c r="A238">
        <f t="shared" si="214"/>
        <v>20</v>
      </c>
      <c r="B238" s="6">
        <f t="shared" si="201"/>
        <v>237</v>
      </c>
      <c r="C238" s="4">
        <f>IF($A238&gt;Inputs!$C$5,0,C237)</f>
        <v>405.34824786070453</v>
      </c>
      <c r="D238" s="4">
        <f t="shared" si="202"/>
        <v>40136.866543842574</v>
      </c>
      <c r="E238" s="4">
        <f>D238*Inputs!$C$4/12</f>
        <v>150.51324953940966</v>
      </c>
      <c r="F238" s="4">
        <f t="shared" ref="F238:G238" si="246">C238-E238</f>
        <v>254.83499832129488</v>
      </c>
      <c r="G238" s="4">
        <f t="shared" si="246"/>
        <v>39882.031545521277</v>
      </c>
      <c r="H238" s="2">
        <f>Inputs!$C$8*(1-Inputs!$C$12)*(1+Inputs!$C$9)^(Output!A238-1)</f>
        <v>1665.8307504232453</v>
      </c>
      <c r="I238" s="2">
        <f>Inputs!$C$10*(1-Inputs!$C$12)*(1+Inputs!$C$9)^(Output!$A238-1)</f>
        <v>0</v>
      </c>
      <c r="J238" s="2">
        <f>Inputs!$C$13*Inputs!$C$8*(1+Inputs!$C$9)^(Output!A238-1)</f>
        <v>0</v>
      </c>
      <c r="K238" s="2">
        <f>'Key Variables'!$B$3*(1+Inputs!$C$16)^(Output!A238-1)</f>
        <v>219.18825663463753</v>
      </c>
      <c r="L238" s="2">
        <f>'Key Variables'!$B$4*(1+Inputs!$C$18)^(Output!$A238-1)</f>
        <v>116.90040353847336</v>
      </c>
      <c r="M238" s="2">
        <f>'Key Variables'!$B$5*(1+Inputs!$C$20)^(Output!$A238-1)</f>
        <v>0</v>
      </c>
      <c r="N238" s="2">
        <f>'Key Variables'!$B$6*(1+Inputs!$C$22)^(Output!$A238-1)</f>
        <v>146.12550442309168</v>
      </c>
      <c r="O238" s="2">
        <f>'Key Variables'!$B$7*(1+Inputs!$C$24)^(Output!$A238-1)</f>
        <v>29.225100884618339</v>
      </c>
    </row>
    <row r="239" spans="1:15">
      <c r="A239">
        <f t="shared" si="214"/>
        <v>20</v>
      </c>
      <c r="B239" s="6">
        <f t="shared" si="201"/>
        <v>238</v>
      </c>
      <c r="C239" s="4">
        <f>IF($A239&gt;Inputs!$C$5,0,C238)</f>
        <v>405.34824786070453</v>
      </c>
      <c r="D239" s="4">
        <f t="shared" si="202"/>
        <v>39882.031545521277</v>
      </c>
      <c r="E239" s="4">
        <f>D239*Inputs!$C$4/12</f>
        <v>149.55761829570477</v>
      </c>
      <c r="F239" s="4">
        <f t="shared" ref="F239:G239" si="247">C239-E239</f>
        <v>255.79062956499976</v>
      </c>
      <c r="G239" s="4">
        <f t="shared" si="247"/>
        <v>39626.240915956274</v>
      </c>
      <c r="H239" s="2">
        <f>Inputs!$C$8*(1-Inputs!$C$12)*(1+Inputs!$C$9)^(Output!A239-1)</f>
        <v>1665.8307504232453</v>
      </c>
      <c r="I239" s="2">
        <f>Inputs!$C$10*(1-Inputs!$C$12)*(1+Inputs!$C$9)^(Output!$A239-1)</f>
        <v>0</v>
      </c>
      <c r="J239" s="2">
        <f>Inputs!$C$13*Inputs!$C$8*(1+Inputs!$C$9)^(Output!A239-1)</f>
        <v>0</v>
      </c>
      <c r="K239" s="2">
        <f>'Key Variables'!$B$3*(1+Inputs!$C$16)^(Output!A239-1)</f>
        <v>219.18825663463753</v>
      </c>
      <c r="L239" s="2">
        <f>'Key Variables'!$B$4*(1+Inputs!$C$18)^(Output!$A239-1)</f>
        <v>116.90040353847336</v>
      </c>
      <c r="M239" s="2">
        <f>'Key Variables'!$B$5*(1+Inputs!$C$20)^(Output!$A239-1)</f>
        <v>0</v>
      </c>
      <c r="N239" s="2">
        <f>'Key Variables'!$B$6*(1+Inputs!$C$22)^(Output!$A239-1)</f>
        <v>146.12550442309168</v>
      </c>
      <c r="O239" s="2">
        <f>'Key Variables'!$B$7*(1+Inputs!$C$24)^(Output!$A239-1)</f>
        <v>29.225100884618339</v>
      </c>
    </row>
    <row r="240" spans="1:15">
      <c r="A240">
        <f t="shared" si="214"/>
        <v>20</v>
      </c>
      <c r="B240" s="6">
        <f t="shared" si="201"/>
        <v>239</v>
      </c>
      <c r="C240" s="4">
        <f>IF($A240&gt;Inputs!$C$5,0,C239)</f>
        <v>405.34824786070453</v>
      </c>
      <c r="D240" s="4">
        <f t="shared" si="202"/>
        <v>39626.240915956274</v>
      </c>
      <c r="E240" s="4">
        <f>D240*Inputs!$C$4/12</f>
        <v>148.59840343483603</v>
      </c>
      <c r="F240" s="4">
        <f t="shared" ref="F240:G240" si="248">C240-E240</f>
        <v>256.7498444258685</v>
      </c>
      <c r="G240" s="4">
        <f t="shared" si="248"/>
        <v>39369.491071530407</v>
      </c>
      <c r="H240" s="2">
        <f>Inputs!$C$8*(1-Inputs!$C$12)*(1+Inputs!$C$9)^(Output!A240-1)</f>
        <v>1665.8307504232453</v>
      </c>
      <c r="I240" s="2">
        <f>Inputs!$C$10*(1-Inputs!$C$12)*(1+Inputs!$C$9)^(Output!$A240-1)</f>
        <v>0</v>
      </c>
      <c r="J240" s="2">
        <f>Inputs!$C$13*Inputs!$C$8*(1+Inputs!$C$9)^(Output!A240-1)</f>
        <v>0</v>
      </c>
      <c r="K240" s="2">
        <f>'Key Variables'!$B$3*(1+Inputs!$C$16)^(Output!A240-1)</f>
        <v>219.18825663463753</v>
      </c>
      <c r="L240" s="2">
        <f>'Key Variables'!$B$4*(1+Inputs!$C$18)^(Output!$A240-1)</f>
        <v>116.90040353847336</v>
      </c>
      <c r="M240" s="2">
        <f>'Key Variables'!$B$5*(1+Inputs!$C$20)^(Output!$A240-1)</f>
        <v>0</v>
      </c>
      <c r="N240" s="2">
        <f>'Key Variables'!$B$6*(1+Inputs!$C$22)^(Output!$A240-1)</f>
        <v>146.12550442309168</v>
      </c>
      <c r="O240" s="2">
        <f>'Key Variables'!$B$7*(1+Inputs!$C$24)^(Output!$A240-1)</f>
        <v>29.225100884618339</v>
      </c>
    </row>
    <row r="241" spans="1:15">
      <c r="A241">
        <f t="shared" si="214"/>
        <v>20</v>
      </c>
      <c r="B241" s="6">
        <f t="shared" si="201"/>
        <v>240</v>
      </c>
      <c r="C241" s="4">
        <f>IF($A241&gt;Inputs!$C$5,0,C240)</f>
        <v>405.34824786070453</v>
      </c>
      <c r="D241" s="4">
        <f t="shared" si="202"/>
        <v>39369.491071530407</v>
      </c>
      <c r="E241" s="4">
        <f>D241*Inputs!$C$4/12</f>
        <v>147.63559151823901</v>
      </c>
      <c r="F241" s="4">
        <f t="shared" ref="F241:G241" si="249">C241-E241</f>
        <v>257.71265634246549</v>
      </c>
      <c r="G241" s="4">
        <f t="shared" si="249"/>
        <v>39111.778415187939</v>
      </c>
      <c r="H241" s="2">
        <f>Inputs!$C$8*(1-Inputs!$C$12)*(1+Inputs!$C$9)^(Output!A241-1)</f>
        <v>1665.8307504232453</v>
      </c>
      <c r="I241" s="2">
        <f>Inputs!$C$10*(1-Inputs!$C$12)*(1+Inputs!$C$9)^(Output!$A241-1)</f>
        <v>0</v>
      </c>
      <c r="J241" s="2">
        <f>Inputs!$C$13*Inputs!$C$8*(1+Inputs!$C$9)^(Output!A241-1)</f>
        <v>0</v>
      </c>
      <c r="K241" s="2">
        <f>'Key Variables'!$B$3*(1+Inputs!$C$16)^(Output!A241-1)</f>
        <v>219.18825663463753</v>
      </c>
      <c r="L241" s="2">
        <f>'Key Variables'!$B$4*(1+Inputs!$C$18)^(Output!$A241-1)</f>
        <v>116.90040353847336</v>
      </c>
      <c r="M241" s="2">
        <f>'Key Variables'!$B$5*(1+Inputs!$C$20)^(Output!$A241-1)</f>
        <v>0</v>
      </c>
      <c r="N241" s="2">
        <f>'Key Variables'!$B$6*(1+Inputs!$C$22)^(Output!$A241-1)</f>
        <v>146.12550442309168</v>
      </c>
      <c r="O241" s="2">
        <f>'Key Variables'!$B$7*(1+Inputs!$C$24)^(Output!$A241-1)</f>
        <v>29.225100884618339</v>
      </c>
    </row>
    <row r="242" spans="1:15">
      <c r="A242">
        <f t="shared" si="214"/>
        <v>21</v>
      </c>
      <c r="B242" s="6">
        <f t="shared" si="201"/>
        <v>241</v>
      </c>
      <c r="C242" s="4">
        <f>IF($A242&gt;Inputs!$C$5,0,C241)</f>
        <v>405.34824786070453</v>
      </c>
      <c r="D242" s="4">
        <f t="shared" si="202"/>
        <v>39111.778415187939</v>
      </c>
      <c r="E242" s="4">
        <f>D242*Inputs!$C$4/12</f>
        <v>146.66916905695476</v>
      </c>
      <c r="F242" s="4">
        <f t="shared" ref="F242:G242" si="250">C242-E242</f>
        <v>258.6790788037498</v>
      </c>
      <c r="G242" s="4">
        <f t="shared" si="250"/>
        <v>38853.099336384192</v>
      </c>
      <c r="H242" s="2">
        <f>Inputs!$C$8*(1-Inputs!$C$12)*(1+Inputs!$C$9)^(Output!A242-1)</f>
        <v>1715.8056729359425</v>
      </c>
      <c r="I242" s="2">
        <f>Inputs!$C$10*(1-Inputs!$C$12)*(1+Inputs!$C$9)^(Output!$A242-1)</f>
        <v>0</v>
      </c>
      <c r="J242" s="2">
        <f>Inputs!$C$13*Inputs!$C$8*(1+Inputs!$C$9)^(Output!A242-1)</f>
        <v>0</v>
      </c>
      <c r="K242" s="2">
        <f>'Key Variables'!$B$3*(1+Inputs!$C$16)^(Output!A242-1)</f>
        <v>225.76390433367666</v>
      </c>
      <c r="L242" s="2">
        <f>'Key Variables'!$B$4*(1+Inputs!$C$18)^(Output!$A242-1)</f>
        <v>120.40741564462756</v>
      </c>
      <c r="M242" s="2">
        <f>'Key Variables'!$B$5*(1+Inputs!$C$20)^(Output!$A242-1)</f>
        <v>0</v>
      </c>
      <c r="N242" s="2">
        <f>'Key Variables'!$B$6*(1+Inputs!$C$22)^(Output!$A242-1)</f>
        <v>150.50926955578444</v>
      </c>
      <c r="O242" s="2">
        <f>'Key Variables'!$B$7*(1+Inputs!$C$24)^(Output!$A242-1)</f>
        <v>30.101853911156891</v>
      </c>
    </row>
    <row r="243" spans="1:15">
      <c r="A243">
        <f t="shared" si="214"/>
        <v>21</v>
      </c>
      <c r="B243" s="6">
        <f t="shared" si="201"/>
        <v>242</v>
      </c>
      <c r="C243" s="4">
        <f>IF($A243&gt;Inputs!$C$5,0,C242)</f>
        <v>405.34824786070453</v>
      </c>
      <c r="D243" s="4">
        <f t="shared" si="202"/>
        <v>38853.099336384192</v>
      </c>
      <c r="E243" s="4">
        <f>D243*Inputs!$C$4/12</f>
        <v>145.69912251144072</v>
      </c>
      <c r="F243" s="4">
        <f t="shared" ref="F243:G243" si="251">C243-E243</f>
        <v>259.64912534926384</v>
      </c>
      <c r="G243" s="4">
        <f t="shared" si="251"/>
        <v>38593.450211034928</v>
      </c>
      <c r="H243" s="2">
        <f>Inputs!$C$8*(1-Inputs!$C$12)*(1+Inputs!$C$9)^(Output!A243-1)</f>
        <v>1715.8056729359425</v>
      </c>
      <c r="I243" s="2">
        <f>Inputs!$C$10*(1-Inputs!$C$12)*(1+Inputs!$C$9)^(Output!$A243-1)</f>
        <v>0</v>
      </c>
      <c r="J243" s="2">
        <f>Inputs!$C$13*Inputs!$C$8*(1+Inputs!$C$9)^(Output!A243-1)</f>
        <v>0</v>
      </c>
      <c r="K243" s="2">
        <f>'Key Variables'!$B$3*(1+Inputs!$C$16)^(Output!A243-1)</f>
        <v>225.76390433367666</v>
      </c>
      <c r="L243" s="2">
        <f>'Key Variables'!$B$4*(1+Inputs!$C$18)^(Output!$A243-1)</f>
        <v>120.40741564462756</v>
      </c>
      <c r="M243" s="2">
        <f>'Key Variables'!$B$5*(1+Inputs!$C$20)^(Output!$A243-1)</f>
        <v>0</v>
      </c>
      <c r="N243" s="2">
        <f>'Key Variables'!$B$6*(1+Inputs!$C$22)^(Output!$A243-1)</f>
        <v>150.50926955578444</v>
      </c>
      <c r="O243" s="2">
        <f>'Key Variables'!$B$7*(1+Inputs!$C$24)^(Output!$A243-1)</f>
        <v>30.101853911156891</v>
      </c>
    </row>
    <row r="244" spans="1:15">
      <c r="A244">
        <f t="shared" si="214"/>
        <v>21</v>
      </c>
      <c r="B244" s="6">
        <f t="shared" si="201"/>
        <v>243</v>
      </c>
      <c r="C244" s="4">
        <f>IF($A244&gt;Inputs!$C$5,0,C243)</f>
        <v>405.34824786070453</v>
      </c>
      <c r="D244" s="4">
        <f t="shared" si="202"/>
        <v>38593.450211034928</v>
      </c>
      <c r="E244" s="4">
        <f>D244*Inputs!$C$4/12</f>
        <v>144.72543829138098</v>
      </c>
      <c r="F244" s="4">
        <f t="shared" ref="F244:G244" si="252">C244-E244</f>
        <v>260.62280956932352</v>
      </c>
      <c r="G244" s="4">
        <f t="shared" si="252"/>
        <v>38332.827401465605</v>
      </c>
      <c r="H244" s="2">
        <f>Inputs!$C$8*(1-Inputs!$C$12)*(1+Inputs!$C$9)^(Output!A244-1)</f>
        <v>1715.8056729359425</v>
      </c>
      <c r="I244" s="2">
        <f>Inputs!$C$10*(1-Inputs!$C$12)*(1+Inputs!$C$9)^(Output!$A244-1)</f>
        <v>0</v>
      </c>
      <c r="J244" s="2">
        <f>Inputs!$C$13*Inputs!$C$8*(1+Inputs!$C$9)^(Output!A244-1)</f>
        <v>0</v>
      </c>
      <c r="K244" s="2">
        <f>'Key Variables'!$B$3*(1+Inputs!$C$16)^(Output!A244-1)</f>
        <v>225.76390433367666</v>
      </c>
      <c r="L244" s="2">
        <f>'Key Variables'!$B$4*(1+Inputs!$C$18)^(Output!$A244-1)</f>
        <v>120.40741564462756</v>
      </c>
      <c r="M244" s="2">
        <f>'Key Variables'!$B$5*(1+Inputs!$C$20)^(Output!$A244-1)</f>
        <v>0</v>
      </c>
      <c r="N244" s="2">
        <f>'Key Variables'!$B$6*(1+Inputs!$C$22)^(Output!$A244-1)</f>
        <v>150.50926955578444</v>
      </c>
      <c r="O244" s="2">
        <f>'Key Variables'!$B$7*(1+Inputs!$C$24)^(Output!$A244-1)</f>
        <v>30.101853911156891</v>
      </c>
    </row>
    <row r="245" spans="1:15">
      <c r="A245">
        <f t="shared" si="214"/>
        <v>21</v>
      </c>
      <c r="B245" s="6">
        <f t="shared" si="201"/>
        <v>244</v>
      </c>
      <c r="C245" s="4">
        <f>IF($A245&gt;Inputs!$C$5,0,C244)</f>
        <v>405.34824786070453</v>
      </c>
      <c r="D245" s="4">
        <f t="shared" si="202"/>
        <v>38332.827401465605</v>
      </c>
      <c r="E245" s="4">
        <f>D245*Inputs!$C$4/12</f>
        <v>143.74810275549601</v>
      </c>
      <c r="F245" s="4">
        <f t="shared" ref="F245:G245" si="253">C245-E245</f>
        <v>261.60014510520853</v>
      </c>
      <c r="G245" s="4">
        <f t="shared" si="253"/>
        <v>38071.227256360398</v>
      </c>
      <c r="H245" s="2">
        <f>Inputs!$C$8*(1-Inputs!$C$12)*(1+Inputs!$C$9)^(Output!A245-1)</f>
        <v>1715.8056729359425</v>
      </c>
      <c r="I245" s="2">
        <f>Inputs!$C$10*(1-Inputs!$C$12)*(1+Inputs!$C$9)^(Output!$A245-1)</f>
        <v>0</v>
      </c>
      <c r="J245" s="2">
        <f>Inputs!$C$13*Inputs!$C$8*(1+Inputs!$C$9)^(Output!A245-1)</f>
        <v>0</v>
      </c>
      <c r="K245" s="2">
        <f>'Key Variables'!$B$3*(1+Inputs!$C$16)^(Output!A245-1)</f>
        <v>225.76390433367666</v>
      </c>
      <c r="L245" s="2">
        <f>'Key Variables'!$B$4*(1+Inputs!$C$18)^(Output!$A245-1)</f>
        <v>120.40741564462756</v>
      </c>
      <c r="M245" s="2">
        <f>'Key Variables'!$B$5*(1+Inputs!$C$20)^(Output!$A245-1)</f>
        <v>0</v>
      </c>
      <c r="N245" s="2">
        <f>'Key Variables'!$B$6*(1+Inputs!$C$22)^(Output!$A245-1)</f>
        <v>150.50926955578444</v>
      </c>
      <c r="O245" s="2">
        <f>'Key Variables'!$B$7*(1+Inputs!$C$24)^(Output!$A245-1)</f>
        <v>30.101853911156891</v>
      </c>
    </row>
    <row r="246" spans="1:15">
      <c r="A246">
        <f t="shared" si="214"/>
        <v>21</v>
      </c>
      <c r="B246" s="6">
        <f t="shared" si="201"/>
        <v>245</v>
      </c>
      <c r="C246" s="4">
        <f>IF($A246&gt;Inputs!$C$5,0,C245)</f>
        <v>405.34824786070453</v>
      </c>
      <c r="D246" s="4">
        <f t="shared" si="202"/>
        <v>38071.227256360398</v>
      </c>
      <c r="E246" s="4">
        <f>D246*Inputs!$C$4/12</f>
        <v>142.7671022113515</v>
      </c>
      <c r="F246" s="4">
        <f t="shared" ref="F246:G246" si="254">C246-E246</f>
        <v>262.58114564935306</v>
      </c>
      <c r="G246" s="4">
        <f t="shared" si="254"/>
        <v>37808.646110711044</v>
      </c>
      <c r="H246" s="2">
        <f>Inputs!$C$8*(1-Inputs!$C$12)*(1+Inputs!$C$9)^(Output!A246-1)</f>
        <v>1715.8056729359425</v>
      </c>
      <c r="I246" s="2">
        <f>Inputs!$C$10*(1-Inputs!$C$12)*(1+Inputs!$C$9)^(Output!$A246-1)</f>
        <v>0</v>
      </c>
      <c r="J246" s="2">
        <f>Inputs!$C$13*Inputs!$C$8*(1+Inputs!$C$9)^(Output!A246-1)</f>
        <v>0</v>
      </c>
      <c r="K246" s="2">
        <f>'Key Variables'!$B$3*(1+Inputs!$C$16)^(Output!A246-1)</f>
        <v>225.76390433367666</v>
      </c>
      <c r="L246" s="2">
        <f>'Key Variables'!$B$4*(1+Inputs!$C$18)^(Output!$A246-1)</f>
        <v>120.40741564462756</v>
      </c>
      <c r="M246" s="2">
        <f>'Key Variables'!$B$5*(1+Inputs!$C$20)^(Output!$A246-1)</f>
        <v>0</v>
      </c>
      <c r="N246" s="2">
        <f>'Key Variables'!$B$6*(1+Inputs!$C$22)^(Output!$A246-1)</f>
        <v>150.50926955578444</v>
      </c>
      <c r="O246" s="2">
        <f>'Key Variables'!$B$7*(1+Inputs!$C$24)^(Output!$A246-1)</f>
        <v>30.101853911156891</v>
      </c>
    </row>
    <row r="247" spans="1:15">
      <c r="A247">
        <f t="shared" si="214"/>
        <v>21</v>
      </c>
      <c r="B247" s="6">
        <f t="shared" si="201"/>
        <v>246</v>
      </c>
      <c r="C247" s="4">
        <f>IF($A247&gt;Inputs!$C$5,0,C246)</f>
        <v>405.34824786070453</v>
      </c>
      <c r="D247" s="4">
        <f t="shared" si="202"/>
        <v>37808.646110711044</v>
      </c>
      <c r="E247" s="4">
        <f>D247*Inputs!$C$4/12</f>
        <v>141.78242291516639</v>
      </c>
      <c r="F247" s="4">
        <f t="shared" ref="F247:G247" si="255">C247-E247</f>
        <v>263.56582494553811</v>
      </c>
      <c r="G247" s="4">
        <f t="shared" si="255"/>
        <v>37545.080285765507</v>
      </c>
      <c r="H247" s="2">
        <f>Inputs!$C$8*(1-Inputs!$C$12)*(1+Inputs!$C$9)^(Output!A247-1)</f>
        <v>1715.8056729359425</v>
      </c>
      <c r="I247" s="2">
        <f>Inputs!$C$10*(1-Inputs!$C$12)*(1+Inputs!$C$9)^(Output!$A247-1)</f>
        <v>0</v>
      </c>
      <c r="J247" s="2">
        <f>Inputs!$C$13*Inputs!$C$8*(1+Inputs!$C$9)^(Output!A247-1)</f>
        <v>0</v>
      </c>
      <c r="K247" s="2">
        <f>'Key Variables'!$B$3*(1+Inputs!$C$16)^(Output!A247-1)</f>
        <v>225.76390433367666</v>
      </c>
      <c r="L247" s="2">
        <f>'Key Variables'!$B$4*(1+Inputs!$C$18)^(Output!$A247-1)</f>
        <v>120.40741564462756</v>
      </c>
      <c r="M247" s="2">
        <f>'Key Variables'!$B$5*(1+Inputs!$C$20)^(Output!$A247-1)</f>
        <v>0</v>
      </c>
      <c r="N247" s="2">
        <f>'Key Variables'!$B$6*(1+Inputs!$C$22)^(Output!$A247-1)</f>
        <v>150.50926955578444</v>
      </c>
      <c r="O247" s="2">
        <f>'Key Variables'!$B$7*(1+Inputs!$C$24)^(Output!$A247-1)</f>
        <v>30.101853911156891</v>
      </c>
    </row>
    <row r="248" spans="1:15">
      <c r="A248">
        <f t="shared" si="214"/>
        <v>21</v>
      </c>
      <c r="B248" s="6">
        <f t="shared" si="201"/>
        <v>247</v>
      </c>
      <c r="C248" s="4">
        <f>IF($A248&gt;Inputs!$C$5,0,C247)</f>
        <v>405.34824786070453</v>
      </c>
      <c r="D248" s="4">
        <f t="shared" si="202"/>
        <v>37545.080285765507</v>
      </c>
      <c r="E248" s="4">
        <f>D248*Inputs!$C$4/12</f>
        <v>140.79405107162066</v>
      </c>
      <c r="F248" s="4">
        <f t="shared" ref="F248:G248" si="256">C248-E248</f>
        <v>264.5541967890839</v>
      </c>
      <c r="G248" s="4">
        <f t="shared" si="256"/>
        <v>37280.526088976425</v>
      </c>
      <c r="H248" s="2">
        <f>Inputs!$C$8*(1-Inputs!$C$12)*(1+Inputs!$C$9)^(Output!A248-1)</f>
        <v>1715.8056729359425</v>
      </c>
      <c r="I248" s="2">
        <f>Inputs!$C$10*(1-Inputs!$C$12)*(1+Inputs!$C$9)^(Output!$A248-1)</f>
        <v>0</v>
      </c>
      <c r="J248" s="2">
        <f>Inputs!$C$13*Inputs!$C$8*(1+Inputs!$C$9)^(Output!A248-1)</f>
        <v>0</v>
      </c>
      <c r="K248" s="2">
        <f>'Key Variables'!$B$3*(1+Inputs!$C$16)^(Output!A248-1)</f>
        <v>225.76390433367666</v>
      </c>
      <c r="L248" s="2">
        <f>'Key Variables'!$B$4*(1+Inputs!$C$18)^(Output!$A248-1)</f>
        <v>120.40741564462756</v>
      </c>
      <c r="M248" s="2">
        <f>'Key Variables'!$B$5*(1+Inputs!$C$20)^(Output!$A248-1)</f>
        <v>0</v>
      </c>
      <c r="N248" s="2">
        <f>'Key Variables'!$B$6*(1+Inputs!$C$22)^(Output!$A248-1)</f>
        <v>150.50926955578444</v>
      </c>
      <c r="O248" s="2">
        <f>'Key Variables'!$B$7*(1+Inputs!$C$24)^(Output!$A248-1)</f>
        <v>30.101853911156891</v>
      </c>
    </row>
    <row r="249" spans="1:15">
      <c r="A249">
        <f t="shared" si="214"/>
        <v>21</v>
      </c>
      <c r="B249" s="6">
        <f t="shared" si="201"/>
        <v>248</v>
      </c>
      <c r="C249" s="4">
        <f>IF($A249&gt;Inputs!$C$5,0,C248)</f>
        <v>405.34824786070453</v>
      </c>
      <c r="D249" s="4">
        <f t="shared" si="202"/>
        <v>37280.526088976425</v>
      </c>
      <c r="E249" s="4">
        <f>D249*Inputs!$C$4/12</f>
        <v>139.80197283366158</v>
      </c>
      <c r="F249" s="4">
        <f t="shared" ref="F249:G249" si="257">C249-E249</f>
        <v>265.54627502704295</v>
      </c>
      <c r="G249" s="4">
        <f t="shared" si="257"/>
        <v>37014.97981394938</v>
      </c>
      <c r="H249" s="2">
        <f>Inputs!$C$8*(1-Inputs!$C$12)*(1+Inputs!$C$9)^(Output!A249-1)</f>
        <v>1715.8056729359425</v>
      </c>
      <c r="I249" s="2">
        <f>Inputs!$C$10*(1-Inputs!$C$12)*(1+Inputs!$C$9)^(Output!$A249-1)</f>
        <v>0</v>
      </c>
      <c r="J249" s="2">
        <f>Inputs!$C$13*Inputs!$C$8*(1+Inputs!$C$9)^(Output!A249-1)</f>
        <v>0</v>
      </c>
      <c r="K249" s="2">
        <f>'Key Variables'!$B$3*(1+Inputs!$C$16)^(Output!A249-1)</f>
        <v>225.76390433367666</v>
      </c>
      <c r="L249" s="2">
        <f>'Key Variables'!$B$4*(1+Inputs!$C$18)^(Output!$A249-1)</f>
        <v>120.40741564462756</v>
      </c>
      <c r="M249" s="2">
        <f>'Key Variables'!$B$5*(1+Inputs!$C$20)^(Output!$A249-1)</f>
        <v>0</v>
      </c>
      <c r="N249" s="2">
        <f>'Key Variables'!$B$6*(1+Inputs!$C$22)^(Output!$A249-1)</f>
        <v>150.50926955578444</v>
      </c>
      <c r="O249" s="2">
        <f>'Key Variables'!$B$7*(1+Inputs!$C$24)^(Output!$A249-1)</f>
        <v>30.101853911156891</v>
      </c>
    </row>
    <row r="250" spans="1:15">
      <c r="A250">
        <f t="shared" si="214"/>
        <v>21</v>
      </c>
      <c r="B250" s="6">
        <f t="shared" si="201"/>
        <v>249</v>
      </c>
      <c r="C250" s="4">
        <f>IF($A250&gt;Inputs!$C$5,0,C249)</f>
        <v>405.34824786070453</v>
      </c>
      <c r="D250" s="4">
        <f t="shared" si="202"/>
        <v>37014.97981394938</v>
      </c>
      <c r="E250" s="4">
        <f>D250*Inputs!$C$4/12</f>
        <v>138.80617430231015</v>
      </c>
      <c r="F250" s="4">
        <f t="shared" ref="F250:G250" si="258">C250-E250</f>
        <v>266.54207355839435</v>
      </c>
      <c r="G250" s="4">
        <f t="shared" si="258"/>
        <v>36748.437740390982</v>
      </c>
      <c r="H250" s="2">
        <f>Inputs!$C$8*(1-Inputs!$C$12)*(1+Inputs!$C$9)^(Output!A250-1)</f>
        <v>1715.8056729359425</v>
      </c>
      <c r="I250" s="2">
        <f>Inputs!$C$10*(1-Inputs!$C$12)*(1+Inputs!$C$9)^(Output!$A250-1)</f>
        <v>0</v>
      </c>
      <c r="J250" s="2">
        <f>Inputs!$C$13*Inputs!$C$8*(1+Inputs!$C$9)^(Output!A250-1)</f>
        <v>0</v>
      </c>
      <c r="K250" s="2">
        <f>'Key Variables'!$B$3*(1+Inputs!$C$16)^(Output!A250-1)</f>
        <v>225.76390433367666</v>
      </c>
      <c r="L250" s="2">
        <f>'Key Variables'!$B$4*(1+Inputs!$C$18)^(Output!$A250-1)</f>
        <v>120.40741564462756</v>
      </c>
      <c r="M250" s="2">
        <f>'Key Variables'!$B$5*(1+Inputs!$C$20)^(Output!$A250-1)</f>
        <v>0</v>
      </c>
      <c r="N250" s="2">
        <f>'Key Variables'!$B$6*(1+Inputs!$C$22)^(Output!$A250-1)</f>
        <v>150.50926955578444</v>
      </c>
      <c r="O250" s="2">
        <f>'Key Variables'!$B$7*(1+Inputs!$C$24)^(Output!$A250-1)</f>
        <v>30.101853911156891</v>
      </c>
    </row>
    <row r="251" spans="1:15">
      <c r="A251">
        <f t="shared" si="214"/>
        <v>21</v>
      </c>
      <c r="B251" s="6">
        <f t="shared" si="201"/>
        <v>250</v>
      </c>
      <c r="C251" s="4">
        <f>IF($A251&gt;Inputs!$C$5,0,C250)</f>
        <v>405.34824786070453</v>
      </c>
      <c r="D251" s="4">
        <f t="shared" si="202"/>
        <v>36748.437740390982</v>
      </c>
      <c r="E251" s="4">
        <f>D251*Inputs!$C$4/12</f>
        <v>137.80664152646617</v>
      </c>
      <c r="F251" s="4">
        <f t="shared" ref="F251:G251" si="259">C251-E251</f>
        <v>267.54160633423839</v>
      </c>
      <c r="G251" s="4">
        <f t="shared" si="259"/>
        <v>36480.89613405674</v>
      </c>
      <c r="H251" s="2">
        <f>Inputs!$C$8*(1-Inputs!$C$12)*(1+Inputs!$C$9)^(Output!A251-1)</f>
        <v>1715.8056729359425</v>
      </c>
      <c r="I251" s="2">
        <f>Inputs!$C$10*(1-Inputs!$C$12)*(1+Inputs!$C$9)^(Output!$A251-1)</f>
        <v>0</v>
      </c>
      <c r="J251" s="2">
        <f>Inputs!$C$13*Inputs!$C$8*(1+Inputs!$C$9)^(Output!A251-1)</f>
        <v>0</v>
      </c>
      <c r="K251" s="2">
        <f>'Key Variables'!$B$3*(1+Inputs!$C$16)^(Output!A251-1)</f>
        <v>225.76390433367666</v>
      </c>
      <c r="L251" s="2">
        <f>'Key Variables'!$B$4*(1+Inputs!$C$18)^(Output!$A251-1)</f>
        <v>120.40741564462756</v>
      </c>
      <c r="M251" s="2">
        <f>'Key Variables'!$B$5*(1+Inputs!$C$20)^(Output!$A251-1)</f>
        <v>0</v>
      </c>
      <c r="N251" s="2">
        <f>'Key Variables'!$B$6*(1+Inputs!$C$22)^(Output!$A251-1)</f>
        <v>150.50926955578444</v>
      </c>
      <c r="O251" s="2">
        <f>'Key Variables'!$B$7*(1+Inputs!$C$24)^(Output!$A251-1)</f>
        <v>30.101853911156891</v>
      </c>
    </row>
    <row r="252" spans="1:15">
      <c r="A252">
        <f t="shared" si="214"/>
        <v>21</v>
      </c>
      <c r="B252" s="6">
        <f t="shared" si="201"/>
        <v>251</v>
      </c>
      <c r="C252" s="4">
        <f>IF($A252&gt;Inputs!$C$5,0,C251)</f>
        <v>405.34824786070453</v>
      </c>
      <c r="D252" s="4">
        <f t="shared" si="202"/>
        <v>36480.89613405674</v>
      </c>
      <c r="E252" s="4">
        <f>D252*Inputs!$C$4/12</f>
        <v>136.80336050271276</v>
      </c>
      <c r="F252" s="4">
        <f t="shared" ref="F252:G252" si="260">C252-E252</f>
        <v>268.5448873579918</v>
      </c>
      <c r="G252" s="4">
        <f t="shared" si="260"/>
        <v>36212.351246698745</v>
      </c>
      <c r="H252" s="2">
        <f>Inputs!$C$8*(1-Inputs!$C$12)*(1+Inputs!$C$9)^(Output!A252-1)</f>
        <v>1715.8056729359425</v>
      </c>
      <c r="I252" s="2">
        <f>Inputs!$C$10*(1-Inputs!$C$12)*(1+Inputs!$C$9)^(Output!$A252-1)</f>
        <v>0</v>
      </c>
      <c r="J252" s="2">
        <f>Inputs!$C$13*Inputs!$C$8*(1+Inputs!$C$9)^(Output!A252-1)</f>
        <v>0</v>
      </c>
      <c r="K252" s="2">
        <f>'Key Variables'!$B$3*(1+Inputs!$C$16)^(Output!A252-1)</f>
        <v>225.76390433367666</v>
      </c>
      <c r="L252" s="2">
        <f>'Key Variables'!$B$4*(1+Inputs!$C$18)^(Output!$A252-1)</f>
        <v>120.40741564462756</v>
      </c>
      <c r="M252" s="2">
        <f>'Key Variables'!$B$5*(1+Inputs!$C$20)^(Output!$A252-1)</f>
        <v>0</v>
      </c>
      <c r="N252" s="2">
        <f>'Key Variables'!$B$6*(1+Inputs!$C$22)^(Output!$A252-1)</f>
        <v>150.50926955578444</v>
      </c>
      <c r="O252" s="2">
        <f>'Key Variables'!$B$7*(1+Inputs!$C$24)^(Output!$A252-1)</f>
        <v>30.101853911156891</v>
      </c>
    </row>
    <row r="253" spans="1:15">
      <c r="A253">
        <f t="shared" si="214"/>
        <v>21</v>
      </c>
      <c r="B253" s="6">
        <f t="shared" si="201"/>
        <v>252</v>
      </c>
      <c r="C253" s="4">
        <f>IF($A253&gt;Inputs!$C$5,0,C252)</f>
        <v>405.34824786070453</v>
      </c>
      <c r="D253" s="4">
        <f t="shared" si="202"/>
        <v>36212.351246698745</v>
      </c>
      <c r="E253" s="4">
        <f>D253*Inputs!$C$4/12</f>
        <v>135.79631717512029</v>
      </c>
      <c r="F253" s="4">
        <f t="shared" ref="F253:G253" si="261">C253-E253</f>
        <v>269.55193068558424</v>
      </c>
      <c r="G253" s="4">
        <f t="shared" si="261"/>
        <v>35942.799316013159</v>
      </c>
      <c r="H253" s="2">
        <f>Inputs!$C$8*(1-Inputs!$C$12)*(1+Inputs!$C$9)^(Output!A253-1)</f>
        <v>1715.8056729359425</v>
      </c>
      <c r="I253" s="2">
        <f>Inputs!$C$10*(1-Inputs!$C$12)*(1+Inputs!$C$9)^(Output!$A253-1)</f>
        <v>0</v>
      </c>
      <c r="J253" s="2">
        <f>Inputs!$C$13*Inputs!$C$8*(1+Inputs!$C$9)^(Output!A253-1)</f>
        <v>0</v>
      </c>
      <c r="K253" s="2">
        <f>'Key Variables'!$B$3*(1+Inputs!$C$16)^(Output!A253-1)</f>
        <v>225.76390433367666</v>
      </c>
      <c r="L253" s="2">
        <f>'Key Variables'!$B$4*(1+Inputs!$C$18)^(Output!$A253-1)</f>
        <v>120.40741564462756</v>
      </c>
      <c r="M253" s="2">
        <f>'Key Variables'!$B$5*(1+Inputs!$C$20)^(Output!$A253-1)</f>
        <v>0</v>
      </c>
      <c r="N253" s="2">
        <f>'Key Variables'!$B$6*(1+Inputs!$C$22)^(Output!$A253-1)</f>
        <v>150.50926955578444</v>
      </c>
      <c r="O253" s="2">
        <f>'Key Variables'!$B$7*(1+Inputs!$C$24)^(Output!$A253-1)</f>
        <v>30.101853911156891</v>
      </c>
    </row>
    <row r="254" spans="1:15">
      <c r="A254">
        <f t="shared" si="214"/>
        <v>22</v>
      </c>
      <c r="B254" s="6">
        <f t="shared" si="201"/>
        <v>253</v>
      </c>
      <c r="C254" s="4">
        <f>IF($A254&gt;Inputs!$C$5,0,C253)</f>
        <v>405.34824786070453</v>
      </c>
      <c r="D254" s="4">
        <f t="shared" si="202"/>
        <v>35942.799316013159</v>
      </c>
      <c r="E254" s="4">
        <f>D254*Inputs!$C$4/12</f>
        <v>134.78549743504934</v>
      </c>
      <c r="F254" s="4">
        <f t="shared" ref="F254:G254" si="262">C254-E254</f>
        <v>270.56275042565517</v>
      </c>
      <c r="G254" s="4">
        <f t="shared" si="262"/>
        <v>35672.236565587504</v>
      </c>
      <c r="H254" s="2">
        <f>Inputs!$C$8*(1-Inputs!$C$12)*(1+Inputs!$C$9)^(Output!A254-1)</f>
        <v>1767.2798431240205</v>
      </c>
      <c r="I254" s="2">
        <f>Inputs!$C$10*(1-Inputs!$C$12)*(1+Inputs!$C$9)^(Output!$A254-1)</f>
        <v>0</v>
      </c>
      <c r="J254" s="2">
        <f>Inputs!$C$13*Inputs!$C$8*(1+Inputs!$C$9)^(Output!A254-1)</f>
        <v>0</v>
      </c>
      <c r="K254" s="2">
        <f>'Key Variables'!$B$3*(1+Inputs!$C$16)^(Output!A254-1)</f>
        <v>232.53682146368692</v>
      </c>
      <c r="L254" s="2">
        <f>'Key Variables'!$B$4*(1+Inputs!$C$18)^(Output!$A254-1)</f>
        <v>124.01963811396637</v>
      </c>
      <c r="M254" s="2">
        <f>'Key Variables'!$B$5*(1+Inputs!$C$20)^(Output!$A254-1)</f>
        <v>0</v>
      </c>
      <c r="N254" s="2">
        <f>'Key Variables'!$B$6*(1+Inputs!$C$22)^(Output!$A254-1)</f>
        <v>155.02454764245795</v>
      </c>
      <c r="O254" s="2">
        <f>'Key Variables'!$B$7*(1+Inputs!$C$24)^(Output!$A254-1)</f>
        <v>31.004909528491591</v>
      </c>
    </row>
    <row r="255" spans="1:15">
      <c r="A255">
        <f t="shared" si="214"/>
        <v>22</v>
      </c>
      <c r="B255" s="6">
        <f t="shared" si="201"/>
        <v>254</v>
      </c>
      <c r="C255" s="4">
        <f>IF($A255&gt;Inputs!$C$5,0,C254)</f>
        <v>405.34824786070453</v>
      </c>
      <c r="D255" s="4">
        <f t="shared" si="202"/>
        <v>35672.236565587504</v>
      </c>
      <c r="E255" s="4">
        <f>D255*Inputs!$C$4/12</f>
        <v>133.77088712095312</v>
      </c>
      <c r="F255" s="4">
        <f t="shared" ref="F255:G255" si="263">C255-E255</f>
        <v>271.57736073975138</v>
      </c>
      <c r="G255" s="4">
        <f t="shared" si="263"/>
        <v>35400.659204847754</v>
      </c>
      <c r="H255" s="2">
        <f>Inputs!$C$8*(1-Inputs!$C$12)*(1+Inputs!$C$9)^(Output!A255-1)</f>
        <v>1767.2798431240205</v>
      </c>
      <c r="I255" s="2">
        <f>Inputs!$C$10*(1-Inputs!$C$12)*(1+Inputs!$C$9)^(Output!$A255-1)</f>
        <v>0</v>
      </c>
      <c r="J255" s="2">
        <f>Inputs!$C$13*Inputs!$C$8*(1+Inputs!$C$9)^(Output!A255-1)</f>
        <v>0</v>
      </c>
      <c r="K255" s="2">
        <f>'Key Variables'!$B$3*(1+Inputs!$C$16)^(Output!A255-1)</f>
        <v>232.53682146368692</v>
      </c>
      <c r="L255" s="2">
        <f>'Key Variables'!$B$4*(1+Inputs!$C$18)^(Output!$A255-1)</f>
        <v>124.01963811396637</v>
      </c>
      <c r="M255" s="2">
        <f>'Key Variables'!$B$5*(1+Inputs!$C$20)^(Output!$A255-1)</f>
        <v>0</v>
      </c>
      <c r="N255" s="2">
        <f>'Key Variables'!$B$6*(1+Inputs!$C$22)^(Output!$A255-1)</f>
        <v>155.02454764245795</v>
      </c>
      <c r="O255" s="2">
        <f>'Key Variables'!$B$7*(1+Inputs!$C$24)^(Output!$A255-1)</f>
        <v>31.004909528491591</v>
      </c>
    </row>
    <row r="256" spans="1:15">
      <c r="A256">
        <f t="shared" si="214"/>
        <v>22</v>
      </c>
      <c r="B256" s="6">
        <f t="shared" si="201"/>
        <v>255</v>
      </c>
      <c r="C256" s="4">
        <f>IF($A256&gt;Inputs!$C$5,0,C255)</f>
        <v>405.34824786070453</v>
      </c>
      <c r="D256" s="4">
        <f t="shared" si="202"/>
        <v>35400.659204847754</v>
      </c>
      <c r="E256" s="4">
        <f>D256*Inputs!$C$4/12</f>
        <v>132.75247201817908</v>
      </c>
      <c r="F256" s="4">
        <f t="shared" ref="F256:G256" si="264">C256-E256</f>
        <v>272.59577584252543</v>
      </c>
      <c r="G256" s="4">
        <f t="shared" si="264"/>
        <v>35128.063429005226</v>
      </c>
      <c r="H256" s="2">
        <f>Inputs!$C$8*(1-Inputs!$C$12)*(1+Inputs!$C$9)^(Output!A256-1)</f>
        <v>1767.2798431240205</v>
      </c>
      <c r="I256" s="2">
        <f>Inputs!$C$10*(1-Inputs!$C$12)*(1+Inputs!$C$9)^(Output!$A256-1)</f>
        <v>0</v>
      </c>
      <c r="J256" s="2">
        <f>Inputs!$C$13*Inputs!$C$8*(1+Inputs!$C$9)^(Output!A256-1)</f>
        <v>0</v>
      </c>
      <c r="K256" s="2">
        <f>'Key Variables'!$B$3*(1+Inputs!$C$16)^(Output!A256-1)</f>
        <v>232.53682146368692</v>
      </c>
      <c r="L256" s="2">
        <f>'Key Variables'!$B$4*(1+Inputs!$C$18)^(Output!$A256-1)</f>
        <v>124.01963811396637</v>
      </c>
      <c r="M256" s="2">
        <f>'Key Variables'!$B$5*(1+Inputs!$C$20)^(Output!$A256-1)</f>
        <v>0</v>
      </c>
      <c r="N256" s="2">
        <f>'Key Variables'!$B$6*(1+Inputs!$C$22)^(Output!$A256-1)</f>
        <v>155.02454764245795</v>
      </c>
      <c r="O256" s="2">
        <f>'Key Variables'!$B$7*(1+Inputs!$C$24)^(Output!$A256-1)</f>
        <v>31.004909528491591</v>
      </c>
    </row>
    <row r="257" spans="1:15">
      <c r="A257">
        <f t="shared" si="214"/>
        <v>22</v>
      </c>
      <c r="B257" s="6">
        <f t="shared" si="201"/>
        <v>256</v>
      </c>
      <c r="C257" s="4">
        <f>IF($A257&gt;Inputs!$C$5,0,C256)</f>
        <v>405.34824786070453</v>
      </c>
      <c r="D257" s="4">
        <f t="shared" si="202"/>
        <v>35128.063429005226</v>
      </c>
      <c r="E257" s="4">
        <f>D257*Inputs!$C$4/12</f>
        <v>131.73023785876958</v>
      </c>
      <c r="F257" s="4">
        <f t="shared" ref="F257:G257" si="265">C257-E257</f>
        <v>273.61801000193498</v>
      </c>
      <c r="G257" s="4">
        <f t="shared" si="265"/>
        <v>34854.445419003292</v>
      </c>
      <c r="H257" s="2">
        <f>Inputs!$C$8*(1-Inputs!$C$12)*(1+Inputs!$C$9)^(Output!A257-1)</f>
        <v>1767.2798431240205</v>
      </c>
      <c r="I257" s="2">
        <f>Inputs!$C$10*(1-Inputs!$C$12)*(1+Inputs!$C$9)^(Output!$A257-1)</f>
        <v>0</v>
      </c>
      <c r="J257" s="2">
        <f>Inputs!$C$13*Inputs!$C$8*(1+Inputs!$C$9)^(Output!A257-1)</f>
        <v>0</v>
      </c>
      <c r="K257" s="2">
        <f>'Key Variables'!$B$3*(1+Inputs!$C$16)^(Output!A257-1)</f>
        <v>232.53682146368692</v>
      </c>
      <c r="L257" s="2">
        <f>'Key Variables'!$B$4*(1+Inputs!$C$18)^(Output!$A257-1)</f>
        <v>124.01963811396637</v>
      </c>
      <c r="M257" s="2">
        <f>'Key Variables'!$B$5*(1+Inputs!$C$20)^(Output!$A257-1)</f>
        <v>0</v>
      </c>
      <c r="N257" s="2">
        <f>'Key Variables'!$B$6*(1+Inputs!$C$22)^(Output!$A257-1)</f>
        <v>155.02454764245795</v>
      </c>
      <c r="O257" s="2">
        <f>'Key Variables'!$B$7*(1+Inputs!$C$24)^(Output!$A257-1)</f>
        <v>31.004909528491591</v>
      </c>
    </row>
    <row r="258" spans="1:15">
      <c r="A258">
        <f t="shared" si="214"/>
        <v>22</v>
      </c>
      <c r="B258" s="6">
        <f t="shared" si="201"/>
        <v>257</v>
      </c>
      <c r="C258" s="4">
        <f>IF($A258&gt;Inputs!$C$5,0,C257)</f>
        <v>405.34824786070453</v>
      </c>
      <c r="D258" s="4">
        <f t="shared" si="202"/>
        <v>34854.445419003292</v>
      </c>
      <c r="E258" s="4">
        <f>D258*Inputs!$C$4/12</f>
        <v>130.70417032126235</v>
      </c>
      <c r="F258" s="4">
        <f t="shared" ref="F258:G258" si="266">C258-E258</f>
        <v>274.64407753944215</v>
      </c>
      <c r="G258" s="4">
        <f t="shared" si="266"/>
        <v>34579.801341463848</v>
      </c>
      <c r="H258" s="2">
        <f>Inputs!$C$8*(1-Inputs!$C$12)*(1+Inputs!$C$9)^(Output!A258-1)</f>
        <v>1767.2798431240205</v>
      </c>
      <c r="I258" s="2">
        <f>Inputs!$C$10*(1-Inputs!$C$12)*(1+Inputs!$C$9)^(Output!$A258-1)</f>
        <v>0</v>
      </c>
      <c r="J258" s="2">
        <f>Inputs!$C$13*Inputs!$C$8*(1+Inputs!$C$9)^(Output!A258-1)</f>
        <v>0</v>
      </c>
      <c r="K258" s="2">
        <f>'Key Variables'!$B$3*(1+Inputs!$C$16)^(Output!A258-1)</f>
        <v>232.53682146368692</v>
      </c>
      <c r="L258" s="2">
        <f>'Key Variables'!$B$4*(1+Inputs!$C$18)^(Output!$A258-1)</f>
        <v>124.01963811396637</v>
      </c>
      <c r="M258" s="2">
        <f>'Key Variables'!$B$5*(1+Inputs!$C$20)^(Output!$A258-1)</f>
        <v>0</v>
      </c>
      <c r="N258" s="2">
        <f>'Key Variables'!$B$6*(1+Inputs!$C$22)^(Output!$A258-1)</f>
        <v>155.02454764245795</v>
      </c>
      <c r="O258" s="2">
        <f>'Key Variables'!$B$7*(1+Inputs!$C$24)^(Output!$A258-1)</f>
        <v>31.004909528491591</v>
      </c>
    </row>
    <row r="259" spans="1:15">
      <c r="A259">
        <f t="shared" si="214"/>
        <v>22</v>
      </c>
      <c r="B259" s="6">
        <f t="shared" si="201"/>
        <v>258</v>
      </c>
      <c r="C259" s="4">
        <f>IF($A259&gt;Inputs!$C$5,0,C258)</f>
        <v>405.34824786070453</v>
      </c>
      <c r="D259" s="4">
        <f t="shared" si="202"/>
        <v>34579.801341463848</v>
      </c>
      <c r="E259" s="4">
        <f>D259*Inputs!$C$4/12</f>
        <v>129.67425503048943</v>
      </c>
      <c r="F259" s="4">
        <f t="shared" ref="F259:G259" si="267">C259-E259</f>
        <v>275.67399283021507</v>
      </c>
      <c r="G259" s="4">
        <f t="shared" si="267"/>
        <v>34304.127348633636</v>
      </c>
      <c r="H259" s="2">
        <f>Inputs!$C$8*(1-Inputs!$C$12)*(1+Inputs!$C$9)^(Output!A259-1)</f>
        <v>1767.2798431240205</v>
      </c>
      <c r="I259" s="2">
        <f>Inputs!$C$10*(1-Inputs!$C$12)*(1+Inputs!$C$9)^(Output!$A259-1)</f>
        <v>0</v>
      </c>
      <c r="J259" s="2">
        <f>Inputs!$C$13*Inputs!$C$8*(1+Inputs!$C$9)^(Output!A259-1)</f>
        <v>0</v>
      </c>
      <c r="K259" s="2">
        <f>'Key Variables'!$B$3*(1+Inputs!$C$16)^(Output!A259-1)</f>
        <v>232.53682146368692</v>
      </c>
      <c r="L259" s="2">
        <f>'Key Variables'!$B$4*(1+Inputs!$C$18)^(Output!$A259-1)</f>
        <v>124.01963811396637</v>
      </c>
      <c r="M259" s="2">
        <f>'Key Variables'!$B$5*(1+Inputs!$C$20)^(Output!$A259-1)</f>
        <v>0</v>
      </c>
      <c r="N259" s="2">
        <f>'Key Variables'!$B$6*(1+Inputs!$C$22)^(Output!$A259-1)</f>
        <v>155.02454764245795</v>
      </c>
      <c r="O259" s="2">
        <f>'Key Variables'!$B$7*(1+Inputs!$C$24)^(Output!$A259-1)</f>
        <v>31.004909528491591</v>
      </c>
    </row>
    <row r="260" spans="1:15">
      <c r="A260">
        <f t="shared" si="214"/>
        <v>22</v>
      </c>
      <c r="B260" s="6">
        <f t="shared" ref="B260:B323" si="268">B259+1</f>
        <v>259</v>
      </c>
      <c r="C260" s="4">
        <f>IF($A260&gt;Inputs!$C$5,0,C259)</f>
        <v>405.34824786070453</v>
      </c>
      <c r="D260" s="4">
        <f t="shared" ref="D260:D323" si="269">G259</f>
        <v>34304.127348633636</v>
      </c>
      <c r="E260" s="4">
        <f>D260*Inputs!$C$4/12</f>
        <v>128.64047755737613</v>
      </c>
      <c r="F260" s="4">
        <f t="shared" ref="F260:G260" si="270">C260-E260</f>
        <v>276.7077703033284</v>
      </c>
      <c r="G260" s="4">
        <f t="shared" si="270"/>
        <v>34027.419578330308</v>
      </c>
      <c r="H260" s="2">
        <f>Inputs!$C$8*(1-Inputs!$C$12)*(1+Inputs!$C$9)^(Output!A260-1)</f>
        <v>1767.2798431240205</v>
      </c>
      <c r="I260" s="2">
        <f>Inputs!$C$10*(1-Inputs!$C$12)*(1+Inputs!$C$9)^(Output!$A260-1)</f>
        <v>0</v>
      </c>
      <c r="J260" s="2">
        <f>Inputs!$C$13*Inputs!$C$8*(1+Inputs!$C$9)^(Output!A260-1)</f>
        <v>0</v>
      </c>
      <c r="K260" s="2">
        <f>'Key Variables'!$B$3*(1+Inputs!$C$16)^(Output!A260-1)</f>
        <v>232.53682146368692</v>
      </c>
      <c r="L260" s="2">
        <f>'Key Variables'!$B$4*(1+Inputs!$C$18)^(Output!$A260-1)</f>
        <v>124.01963811396637</v>
      </c>
      <c r="M260" s="2">
        <f>'Key Variables'!$B$5*(1+Inputs!$C$20)^(Output!$A260-1)</f>
        <v>0</v>
      </c>
      <c r="N260" s="2">
        <f>'Key Variables'!$B$6*(1+Inputs!$C$22)^(Output!$A260-1)</f>
        <v>155.02454764245795</v>
      </c>
      <c r="O260" s="2">
        <f>'Key Variables'!$B$7*(1+Inputs!$C$24)^(Output!$A260-1)</f>
        <v>31.004909528491591</v>
      </c>
    </row>
    <row r="261" spans="1:15">
      <c r="A261">
        <f t="shared" si="214"/>
        <v>22</v>
      </c>
      <c r="B261" s="6">
        <f t="shared" si="268"/>
        <v>260</v>
      </c>
      <c r="C261" s="4">
        <f>IF($A261&gt;Inputs!$C$5,0,C260)</f>
        <v>405.34824786070453</v>
      </c>
      <c r="D261" s="4">
        <f t="shared" si="269"/>
        <v>34027.419578330308</v>
      </c>
      <c r="E261" s="4">
        <f>D261*Inputs!$C$4/12</f>
        <v>127.60282341873865</v>
      </c>
      <c r="F261" s="4">
        <f t="shared" ref="F261:G261" si="271">C261-E261</f>
        <v>277.74542444196589</v>
      </c>
      <c r="G261" s="4">
        <f t="shared" si="271"/>
        <v>33749.674153888343</v>
      </c>
      <c r="H261" s="2">
        <f>Inputs!$C$8*(1-Inputs!$C$12)*(1+Inputs!$C$9)^(Output!A261-1)</f>
        <v>1767.2798431240205</v>
      </c>
      <c r="I261" s="2">
        <f>Inputs!$C$10*(1-Inputs!$C$12)*(1+Inputs!$C$9)^(Output!$A261-1)</f>
        <v>0</v>
      </c>
      <c r="J261" s="2">
        <f>Inputs!$C$13*Inputs!$C$8*(1+Inputs!$C$9)^(Output!A261-1)</f>
        <v>0</v>
      </c>
      <c r="K261" s="2">
        <f>'Key Variables'!$B$3*(1+Inputs!$C$16)^(Output!A261-1)</f>
        <v>232.53682146368692</v>
      </c>
      <c r="L261" s="2">
        <f>'Key Variables'!$B$4*(1+Inputs!$C$18)^(Output!$A261-1)</f>
        <v>124.01963811396637</v>
      </c>
      <c r="M261" s="2">
        <f>'Key Variables'!$B$5*(1+Inputs!$C$20)^(Output!$A261-1)</f>
        <v>0</v>
      </c>
      <c r="N261" s="2">
        <f>'Key Variables'!$B$6*(1+Inputs!$C$22)^(Output!$A261-1)</f>
        <v>155.02454764245795</v>
      </c>
      <c r="O261" s="2">
        <f>'Key Variables'!$B$7*(1+Inputs!$C$24)^(Output!$A261-1)</f>
        <v>31.004909528491591</v>
      </c>
    </row>
    <row r="262" spans="1:15">
      <c r="A262">
        <f t="shared" si="214"/>
        <v>22</v>
      </c>
      <c r="B262" s="6">
        <f t="shared" si="268"/>
        <v>261</v>
      </c>
      <c r="C262" s="4">
        <f>IF($A262&gt;Inputs!$C$5,0,C261)</f>
        <v>405.34824786070453</v>
      </c>
      <c r="D262" s="4">
        <f t="shared" si="269"/>
        <v>33749.674153888343</v>
      </c>
      <c r="E262" s="4">
        <f>D262*Inputs!$C$4/12</f>
        <v>126.56127807708128</v>
      </c>
      <c r="F262" s="4">
        <f t="shared" ref="F262:G262" si="272">C262-E262</f>
        <v>278.78696978362325</v>
      </c>
      <c r="G262" s="4">
        <f t="shared" si="272"/>
        <v>33470.887184104722</v>
      </c>
      <c r="H262" s="2">
        <f>Inputs!$C$8*(1-Inputs!$C$12)*(1+Inputs!$C$9)^(Output!A262-1)</f>
        <v>1767.2798431240205</v>
      </c>
      <c r="I262" s="2">
        <f>Inputs!$C$10*(1-Inputs!$C$12)*(1+Inputs!$C$9)^(Output!$A262-1)</f>
        <v>0</v>
      </c>
      <c r="J262" s="2">
        <f>Inputs!$C$13*Inputs!$C$8*(1+Inputs!$C$9)^(Output!A262-1)</f>
        <v>0</v>
      </c>
      <c r="K262" s="2">
        <f>'Key Variables'!$B$3*(1+Inputs!$C$16)^(Output!A262-1)</f>
        <v>232.53682146368692</v>
      </c>
      <c r="L262" s="2">
        <f>'Key Variables'!$B$4*(1+Inputs!$C$18)^(Output!$A262-1)</f>
        <v>124.01963811396637</v>
      </c>
      <c r="M262" s="2">
        <f>'Key Variables'!$B$5*(1+Inputs!$C$20)^(Output!$A262-1)</f>
        <v>0</v>
      </c>
      <c r="N262" s="2">
        <f>'Key Variables'!$B$6*(1+Inputs!$C$22)^(Output!$A262-1)</f>
        <v>155.02454764245795</v>
      </c>
      <c r="O262" s="2">
        <f>'Key Variables'!$B$7*(1+Inputs!$C$24)^(Output!$A262-1)</f>
        <v>31.004909528491591</v>
      </c>
    </row>
    <row r="263" spans="1:15">
      <c r="A263">
        <f t="shared" si="214"/>
        <v>22</v>
      </c>
      <c r="B263" s="6">
        <f t="shared" si="268"/>
        <v>262</v>
      </c>
      <c r="C263" s="4">
        <f>IF($A263&gt;Inputs!$C$5,0,C262)</f>
        <v>405.34824786070453</v>
      </c>
      <c r="D263" s="4">
        <f t="shared" si="269"/>
        <v>33470.887184104722</v>
      </c>
      <c r="E263" s="4">
        <f>D263*Inputs!$C$4/12</f>
        <v>125.5158269403927</v>
      </c>
      <c r="F263" s="4">
        <f t="shared" ref="F263:G263" si="273">C263-E263</f>
        <v>279.83242092031185</v>
      </c>
      <c r="G263" s="4">
        <f t="shared" si="273"/>
        <v>33191.054763184409</v>
      </c>
      <c r="H263" s="2">
        <f>Inputs!$C$8*(1-Inputs!$C$12)*(1+Inputs!$C$9)^(Output!A263-1)</f>
        <v>1767.2798431240205</v>
      </c>
      <c r="I263" s="2">
        <f>Inputs!$C$10*(1-Inputs!$C$12)*(1+Inputs!$C$9)^(Output!$A263-1)</f>
        <v>0</v>
      </c>
      <c r="J263" s="2">
        <f>Inputs!$C$13*Inputs!$C$8*(1+Inputs!$C$9)^(Output!A263-1)</f>
        <v>0</v>
      </c>
      <c r="K263" s="2">
        <f>'Key Variables'!$B$3*(1+Inputs!$C$16)^(Output!A263-1)</f>
        <v>232.53682146368692</v>
      </c>
      <c r="L263" s="2">
        <f>'Key Variables'!$B$4*(1+Inputs!$C$18)^(Output!$A263-1)</f>
        <v>124.01963811396637</v>
      </c>
      <c r="M263" s="2">
        <f>'Key Variables'!$B$5*(1+Inputs!$C$20)^(Output!$A263-1)</f>
        <v>0</v>
      </c>
      <c r="N263" s="2">
        <f>'Key Variables'!$B$6*(1+Inputs!$C$22)^(Output!$A263-1)</f>
        <v>155.02454764245795</v>
      </c>
      <c r="O263" s="2">
        <f>'Key Variables'!$B$7*(1+Inputs!$C$24)^(Output!$A263-1)</f>
        <v>31.004909528491591</v>
      </c>
    </row>
    <row r="264" spans="1:15">
      <c r="A264">
        <f t="shared" si="214"/>
        <v>22</v>
      </c>
      <c r="B264" s="6">
        <f t="shared" si="268"/>
        <v>263</v>
      </c>
      <c r="C264" s="4">
        <f>IF($A264&gt;Inputs!$C$5,0,C263)</f>
        <v>405.34824786070453</v>
      </c>
      <c r="D264" s="4">
        <f t="shared" si="269"/>
        <v>33191.054763184409</v>
      </c>
      <c r="E264" s="4">
        <f>D264*Inputs!$C$4/12</f>
        <v>124.46645536194153</v>
      </c>
      <c r="F264" s="4">
        <f t="shared" ref="F264:G264" si="274">C264-E264</f>
        <v>280.88179249876299</v>
      </c>
      <c r="G264" s="4">
        <f t="shared" si="274"/>
        <v>32910.172970685649</v>
      </c>
      <c r="H264" s="2">
        <f>Inputs!$C$8*(1-Inputs!$C$12)*(1+Inputs!$C$9)^(Output!A264-1)</f>
        <v>1767.2798431240205</v>
      </c>
      <c r="I264" s="2">
        <f>Inputs!$C$10*(1-Inputs!$C$12)*(1+Inputs!$C$9)^(Output!$A264-1)</f>
        <v>0</v>
      </c>
      <c r="J264" s="2">
        <f>Inputs!$C$13*Inputs!$C$8*(1+Inputs!$C$9)^(Output!A264-1)</f>
        <v>0</v>
      </c>
      <c r="K264" s="2">
        <f>'Key Variables'!$B$3*(1+Inputs!$C$16)^(Output!A264-1)</f>
        <v>232.53682146368692</v>
      </c>
      <c r="L264" s="2">
        <f>'Key Variables'!$B$4*(1+Inputs!$C$18)^(Output!$A264-1)</f>
        <v>124.01963811396637</v>
      </c>
      <c r="M264" s="2">
        <f>'Key Variables'!$B$5*(1+Inputs!$C$20)^(Output!$A264-1)</f>
        <v>0</v>
      </c>
      <c r="N264" s="2">
        <f>'Key Variables'!$B$6*(1+Inputs!$C$22)^(Output!$A264-1)</f>
        <v>155.02454764245795</v>
      </c>
      <c r="O264" s="2">
        <f>'Key Variables'!$B$7*(1+Inputs!$C$24)^(Output!$A264-1)</f>
        <v>31.004909528491591</v>
      </c>
    </row>
    <row r="265" spans="1:15">
      <c r="A265">
        <f t="shared" si="214"/>
        <v>22</v>
      </c>
      <c r="B265" s="6">
        <f t="shared" si="268"/>
        <v>264</v>
      </c>
      <c r="C265" s="4">
        <f>IF($A265&gt;Inputs!$C$5,0,C264)</f>
        <v>405.34824786070453</v>
      </c>
      <c r="D265" s="4">
        <f t="shared" si="269"/>
        <v>32910.172970685649</v>
      </c>
      <c r="E265" s="4">
        <f>D265*Inputs!$C$4/12</f>
        <v>123.41314864007119</v>
      </c>
      <c r="F265" s="4">
        <f t="shared" ref="F265:G265" si="275">C265-E265</f>
        <v>281.93509922063333</v>
      </c>
      <c r="G265" s="4">
        <f t="shared" si="275"/>
        <v>32628.237871465015</v>
      </c>
      <c r="H265" s="2">
        <f>Inputs!$C$8*(1-Inputs!$C$12)*(1+Inputs!$C$9)^(Output!A265-1)</f>
        <v>1767.2798431240205</v>
      </c>
      <c r="I265" s="2">
        <f>Inputs!$C$10*(1-Inputs!$C$12)*(1+Inputs!$C$9)^(Output!$A265-1)</f>
        <v>0</v>
      </c>
      <c r="J265" s="2">
        <f>Inputs!$C$13*Inputs!$C$8*(1+Inputs!$C$9)^(Output!A265-1)</f>
        <v>0</v>
      </c>
      <c r="K265" s="2">
        <f>'Key Variables'!$B$3*(1+Inputs!$C$16)^(Output!A265-1)</f>
        <v>232.53682146368692</v>
      </c>
      <c r="L265" s="2">
        <f>'Key Variables'!$B$4*(1+Inputs!$C$18)^(Output!$A265-1)</f>
        <v>124.01963811396637</v>
      </c>
      <c r="M265" s="2">
        <f>'Key Variables'!$B$5*(1+Inputs!$C$20)^(Output!$A265-1)</f>
        <v>0</v>
      </c>
      <c r="N265" s="2">
        <f>'Key Variables'!$B$6*(1+Inputs!$C$22)^(Output!$A265-1)</f>
        <v>155.02454764245795</v>
      </c>
      <c r="O265" s="2">
        <f>'Key Variables'!$B$7*(1+Inputs!$C$24)^(Output!$A265-1)</f>
        <v>31.004909528491591</v>
      </c>
    </row>
    <row r="266" spans="1:15">
      <c r="A266">
        <f t="shared" si="214"/>
        <v>23</v>
      </c>
      <c r="B266" s="6">
        <f t="shared" si="268"/>
        <v>265</v>
      </c>
      <c r="C266" s="4">
        <f>IF($A266&gt;Inputs!$C$5,0,C265)</f>
        <v>405.34824786070453</v>
      </c>
      <c r="D266" s="4">
        <f t="shared" si="269"/>
        <v>32628.237871465015</v>
      </c>
      <c r="E266" s="4">
        <f>D266*Inputs!$C$4/12</f>
        <v>122.35589201799381</v>
      </c>
      <c r="F266" s="4">
        <f t="shared" ref="F266:G266" si="276">C266-E266</f>
        <v>282.99235584271071</v>
      </c>
      <c r="G266" s="4">
        <f t="shared" si="276"/>
        <v>32345.245515622304</v>
      </c>
      <c r="H266" s="2">
        <f>Inputs!$C$8*(1-Inputs!$C$12)*(1+Inputs!$C$9)^(Output!A266-1)</f>
        <v>1820.2982384177415</v>
      </c>
      <c r="I266" s="2">
        <f>Inputs!$C$10*(1-Inputs!$C$12)*(1+Inputs!$C$9)^(Output!$A266-1)</f>
        <v>0</v>
      </c>
      <c r="J266" s="2">
        <f>Inputs!$C$13*Inputs!$C$8*(1+Inputs!$C$9)^(Output!A266-1)</f>
        <v>0</v>
      </c>
      <c r="K266" s="2">
        <f>'Key Variables'!$B$3*(1+Inputs!$C$16)^(Output!A266-1)</f>
        <v>239.51292610759756</v>
      </c>
      <c r="L266" s="2">
        <f>'Key Variables'!$B$4*(1+Inputs!$C$18)^(Output!$A266-1)</f>
        <v>127.74022725738537</v>
      </c>
      <c r="M266" s="2">
        <f>'Key Variables'!$B$5*(1+Inputs!$C$20)^(Output!$A266-1)</f>
        <v>0</v>
      </c>
      <c r="N266" s="2">
        <f>'Key Variables'!$B$6*(1+Inputs!$C$22)^(Output!$A266-1)</f>
        <v>159.67528407173168</v>
      </c>
      <c r="O266" s="2">
        <f>'Key Variables'!$B$7*(1+Inputs!$C$24)^(Output!$A266-1)</f>
        <v>31.935056814346343</v>
      </c>
    </row>
    <row r="267" spans="1:15">
      <c r="A267">
        <f t="shared" si="214"/>
        <v>23</v>
      </c>
      <c r="B267" s="6">
        <f t="shared" si="268"/>
        <v>266</v>
      </c>
      <c r="C267" s="4">
        <f>IF($A267&gt;Inputs!$C$5,0,C266)</f>
        <v>405.34824786070453</v>
      </c>
      <c r="D267" s="4">
        <f t="shared" si="269"/>
        <v>32345.245515622304</v>
      </c>
      <c r="E267" s="4">
        <f>D267*Inputs!$C$4/12</f>
        <v>121.29467068358365</v>
      </c>
      <c r="F267" s="4">
        <f t="shared" ref="F267:G267" si="277">C267-E267</f>
        <v>284.05357717712087</v>
      </c>
      <c r="G267" s="4">
        <f t="shared" si="277"/>
        <v>32061.191938445183</v>
      </c>
      <c r="H267" s="2">
        <f>Inputs!$C$8*(1-Inputs!$C$12)*(1+Inputs!$C$9)^(Output!A267-1)</f>
        <v>1820.2982384177415</v>
      </c>
      <c r="I267" s="2">
        <f>Inputs!$C$10*(1-Inputs!$C$12)*(1+Inputs!$C$9)^(Output!$A267-1)</f>
        <v>0</v>
      </c>
      <c r="J267" s="2">
        <f>Inputs!$C$13*Inputs!$C$8*(1+Inputs!$C$9)^(Output!A267-1)</f>
        <v>0</v>
      </c>
      <c r="K267" s="2">
        <f>'Key Variables'!$B$3*(1+Inputs!$C$16)^(Output!A267-1)</f>
        <v>239.51292610759756</v>
      </c>
      <c r="L267" s="2">
        <f>'Key Variables'!$B$4*(1+Inputs!$C$18)^(Output!$A267-1)</f>
        <v>127.74022725738537</v>
      </c>
      <c r="M267" s="2">
        <f>'Key Variables'!$B$5*(1+Inputs!$C$20)^(Output!$A267-1)</f>
        <v>0</v>
      </c>
      <c r="N267" s="2">
        <f>'Key Variables'!$B$6*(1+Inputs!$C$22)^(Output!$A267-1)</f>
        <v>159.67528407173168</v>
      </c>
      <c r="O267" s="2">
        <f>'Key Variables'!$B$7*(1+Inputs!$C$24)^(Output!$A267-1)</f>
        <v>31.935056814346343</v>
      </c>
    </row>
    <row r="268" spans="1:15">
      <c r="A268">
        <f t="shared" si="214"/>
        <v>23</v>
      </c>
      <c r="B268" s="6">
        <f t="shared" si="268"/>
        <v>267</v>
      </c>
      <c r="C268" s="4">
        <f>IF($A268&gt;Inputs!$C$5,0,C267)</f>
        <v>405.34824786070453</v>
      </c>
      <c r="D268" s="4">
        <f t="shared" si="269"/>
        <v>32061.191938445183</v>
      </c>
      <c r="E268" s="4">
        <f>D268*Inputs!$C$4/12</f>
        <v>120.22946976916944</v>
      </c>
      <c r="F268" s="4">
        <f t="shared" ref="F268:G268" si="278">C268-E268</f>
        <v>285.11877809153509</v>
      </c>
      <c r="G268" s="4">
        <f t="shared" si="278"/>
        <v>31776.073160353648</v>
      </c>
      <c r="H268" s="2">
        <f>Inputs!$C$8*(1-Inputs!$C$12)*(1+Inputs!$C$9)^(Output!A268-1)</f>
        <v>1820.2982384177415</v>
      </c>
      <c r="I268" s="2">
        <f>Inputs!$C$10*(1-Inputs!$C$12)*(1+Inputs!$C$9)^(Output!$A268-1)</f>
        <v>0</v>
      </c>
      <c r="J268" s="2">
        <f>Inputs!$C$13*Inputs!$C$8*(1+Inputs!$C$9)^(Output!A268-1)</f>
        <v>0</v>
      </c>
      <c r="K268" s="2">
        <f>'Key Variables'!$B$3*(1+Inputs!$C$16)^(Output!A268-1)</f>
        <v>239.51292610759756</v>
      </c>
      <c r="L268" s="2">
        <f>'Key Variables'!$B$4*(1+Inputs!$C$18)^(Output!$A268-1)</f>
        <v>127.74022725738537</v>
      </c>
      <c r="M268" s="2">
        <f>'Key Variables'!$B$5*(1+Inputs!$C$20)^(Output!$A268-1)</f>
        <v>0</v>
      </c>
      <c r="N268" s="2">
        <f>'Key Variables'!$B$6*(1+Inputs!$C$22)^(Output!$A268-1)</f>
        <v>159.67528407173168</v>
      </c>
      <c r="O268" s="2">
        <f>'Key Variables'!$B$7*(1+Inputs!$C$24)^(Output!$A268-1)</f>
        <v>31.935056814346343</v>
      </c>
    </row>
    <row r="269" spans="1:15">
      <c r="A269">
        <f t="shared" si="214"/>
        <v>23</v>
      </c>
      <c r="B269" s="6">
        <f t="shared" si="268"/>
        <v>268</v>
      </c>
      <c r="C269" s="4">
        <f>IF($A269&gt;Inputs!$C$5,0,C268)</f>
        <v>405.34824786070453</v>
      </c>
      <c r="D269" s="4">
        <f t="shared" si="269"/>
        <v>31776.073160353648</v>
      </c>
      <c r="E269" s="4">
        <f>D269*Inputs!$C$4/12</f>
        <v>119.16027435132617</v>
      </c>
      <c r="F269" s="4">
        <f t="shared" ref="F269:G269" si="279">C269-E269</f>
        <v>286.18797350937837</v>
      </c>
      <c r="G269" s="4">
        <f t="shared" si="279"/>
        <v>31489.885186844269</v>
      </c>
      <c r="H269" s="2">
        <f>Inputs!$C$8*(1-Inputs!$C$12)*(1+Inputs!$C$9)^(Output!A269-1)</f>
        <v>1820.2982384177415</v>
      </c>
      <c r="I269" s="2">
        <f>Inputs!$C$10*(1-Inputs!$C$12)*(1+Inputs!$C$9)^(Output!$A269-1)</f>
        <v>0</v>
      </c>
      <c r="J269" s="2">
        <f>Inputs!$C$13*Inputs!$C$8*(1+Inputs!$C$9)^(Output!A269-1)</f>
        <v>0</v>
      </c>
      <c r="K269" s="2">
        <f>'Key Variables'!$B$3*(1+Inputs!$C$16)^(Output!A269-1)</f>
        <v>239.51292610759756</v>
      </c>
      <c r="L269" s="2">
        <f>'Key Variables'!$B$4*(1+Inputs!$C$18)^(Output!$A269-1)</f>
        <v>127.74022725738537</v>
      </c>
      <c r="M269" s="2">
        <f>'Key Variables'!$B$5*(1+Inputs!$C$20)^(Output!$A269-1)</f>
        <v>0</v>
      </c>
      <c r="N269" s="2">
        <f>'Key Variables'!$B$6*(1+Inputs!$C$22)^(Output!$A269-1)</f>
        <v>159.67528407173168</v>
      </c>
      <c r="O269" s="2">
        <f>'Key Variables'!$B$7*(1+Inputs!$C$24)^(Output!$A269-1)</f>
        <v>31.935056814346343</v>
      </c>
    </row>
    <row r="270" spans="1:15">
      <c r="A270">
        <f t="shared" si="214"/>
        <v>23</v>
      </c>
      <c r="B270" s="6">
        <f t="shared" si="268"/>
        <v>269</v>
      </c>
      <c r="C270" s="4">
        <f>IF($A270&gt;Inputs!$C$5,0,C269)</f>
        <v>405.34824786070453</v>
      </c>
      <c r="D270" s="4">
        <f t="shared" si="269"/>
        <v>31489.885186844269</v>
      </c>
      <c r="E270" s="4">
        <f>D270*Inputs!$C$4/12</f>
        <v>118.08706945066599</v>
      </c>
      <c r="F270" s="4">
        <f t="shared" ref="F270:G270" si="280">C270-E270</f>
        <v>287.26117841003855</v>
      </c>
      <c r="G270" s="4">
        <f t="shared" si="280"/>
        <v>31202.624008434232</v>
      </c>
      <c r="H270" s="2">
        <f>Inputs!$C$8*(1-Inputs!$C$12)*(1+Inputs!$C$9)^(Output!A270-1)</f>
        <v>1820.2982384177415</v>
      </c>
      <c r="I270" s="2">
        <f>Inputs!$C$10*(1-Inputs!$C$12)*(1+Inputs!$C$9)^(Output!$A270-1)</f>
        <v>0</v>
      </c>
      <c r="J270" s="2">
        <f>Inputs!$C$13*Inputs!$C$8*(1+Inputs!$C$9)^(Output!A270-1)</f>
        <v>0</v>
      </c>
      <c r="K270" s="2">
        <f>'Key Variables'!$B$3*(1+Inputs!$C$16)^(Output!A270-1)</f>
        <v>239.51292610759756</v>
      </c>
      <c r="L270" s="2">
        <f>'Key Variables'!$B$4*(1+Inputs!$C$18)^(Output!$A270-1)</f>
        <v>127.74022725738537</v>
      </c>
      <c r="M270" s="2">
        <f>'Key Variables'!$B$5*(1+Inputs!$C$20)^(Output!$A270-1)</f>
        <v>0</v>
      </c>
      <c r="N270" s="2">
        <f>'Key Variables'!$B$6*(1+Inputs!$C$22)^(Output!$A270-1)</f>
        <v>159.67528407173168</v>
      </c>
      <c r="O270" s="2">
        <f>'Key Variables'!$B$7*(1+Inputs!$C$24)^(Output!$A270-1)</f>
        <v>31.935056814346343</v>
      </c>
    </row>
    <row r="271" spans="1:15">
      <c r="A271">
        <f t="shared" ref="A271:A334" si="281">A259+1</f>
        <v>23</v>
      </c>
      <c r="B271" s="6">
        <f t="shared" si="268"/>
        <v>270</v>
      </c>
      <c r="C271" s="4">
        <f>IF($A271&gt;Inputs!$C$5,0,C270)</f>
        <v>405.34824786070453</v>
      </c>
      <c r="D271" s="4">
        <f t="shared" si="269"/>
        <v>31202.624008434232</v>
      </c>
      <c r="E271" s="4">
        <f>D271*Inputs!$C$4/12</f>
        <v>117.00984003162836</v>
      </c>
      <c r="F271" s="4">
        <f t="shared" ref="F271:G271" si="282">C271-E271</f>
        <v>288.33840782907617</v>
      </c>
      <c r="G271" s="4">
        <f t="shared" si="282"/>
        <v>30914.285600605155</v>
      </c>
      <c r="H271" s="2">
        <f>Inputs!$C$8*(1-Inputs!$C$12)*(1+Inputs!$C$9)^(Output!A271-1)</f>
        <v>1820.2982384177415</v>
      </c>
      <c r="I271" s="2">
        <f>Inputs!$C$10*(1-Inputs!$C$12)*(1+Inputs!$C$9)^(Output!$A271-1)</f>
        <v>0</v>
      </c>
      <c r="J271" s="2">
        <f>Inputs!$C$13*Inputs!$C$8*(1+Inputs!$C$9)^(Output!A271-1)</f>
        <v>0</v>
      </c>
      <c r="K271" s="2">
        <f>'Key Variables'!$B$3*(1+Inputs!$C$16)^(Output!A271-1)</f>
        <v>239.51292610759756</v>
      </c>
      <c r="L271" s="2">
        <f>'Key Variables'!$B$4*(1+Inputs!$C$18)^(Output!$A271-1)</f>
        <v>127.74022725738537</v>
      </c>
      <c r="M271" s="2">
        <f>'Key Variables'!$B$5*(1+Inputs!$C$20)^(Output!$A271-1)</f>
        <v>0</v>
      </c>
      <c r="N271" s="2">
        <f>'Key Variables'!$B$6*(1+Inputs!$C$22)^(Output!$A271-1)</f>
        <v>159.67528407173168</v>
      </c>
      <c r="O271" s="2">
        <f>'Key Variables'!$B$7*(1+Inputs!$C$24)^(Output!$A271-1)</f>
        <v>31.935056814346343</v>
      </c>
    </row>
    <row r="272" spans="1:15">
      <c r="A272">
        <f t="shared" si="281"/>
        <v>23</v>
      </c>
      <c r="B272" s="6">
        <f t="shared" si="268"/>
        <v>271</v>
      </c>
      <c r="C272" s="4">
        <f>IF($A272&gt;Inputs!$C$5,0,C271)</f>
        <v>405.34824786070453</v>
      </c>
      <c r="D272" s="4">
        <f t="shared" si="269"/>
        <v>30914.285600605155</v>
      </c>
      <c r="E272" s="4">
        <f>D272*Inputs!$C$4/12</f>
        <v>115.92857100226934</v>
      </c>
      <c r="F272" s="4">
        <f t="shared" ref="F272:G272" si="283">C272-E272</f>
        <v>289.4196768584352</v>
      </c>
      <c r="G272" s="4">
        <f t="shared" si="283"/>
        <v>30624.865923746722</v>
      </c>
      <c r="H272" s="2">
        <f>Inputs!$C$8*(1-Inputs!$C$12)*(1+Inputs!$C$9)^(Output!A272-1)</f>
        <v>1820.2982384177415</v>
      </c>
      <c r="I272" s="2">
        <f>Inputs!$C$10*(1-Inputs!$C$12)*(1+Inputs!$C$9)^(Output!$A272-1)</f>
        <v>0</v>
      </c>
      <c r="J272" s="2">
        <f>Inputs!$C$13*Inputs!$C$8*(1+Inputs!$C$9)^(Output!A272-1)</f>
        <v>0</v>
      </c>
      <c r="K272" s="2">
        <f>'Key Variables'!$B$3*(1+Inputs!$C$16)^(Output!A272-1)</f>
        <v>239.51292610759756</v>
      </c>
      <c r="L272" s="2">
        <f>'Key Variables'!$B$4*(1+Inputs!$C$18)^(Output!$A272-1)</f>
        <v>127.74022725738537</v>
      </c>
      <c r="M272" s="2">
        <f>'Key Variables'!$B$5*(1+Inputs!$C$20)^(Output!$A272-1)</f>
        <v>0</v>
      </c>
      <c r="N272" s="2">
        <f>'Key Variables'!$B$6*(1+Inputs!$C$22)^(Output!$A272-1)</f>
        <v>159.67528407173168</v>
      </c>
      <c r="O272" s="2">
        <f>'Key Variables'!$B$7*(1+Inputs!$C$24)^(Output!$A272-1)</f>
        <v>31.935056814346343</v>
      </c>
    </row>
    <row r="273" spans="1:15">
      <c r="A273">
        <f t="shared" si="281"/>
        <v>23</v>
      </c>
      <c r="B273" s="6">
        <f t="shared" si="268"/>
        <v>272</v>
      </c>
      <c r="C273" s="4">
        <f>IF($A273&gt;Inputs!$C$5,0,C272)</f>
        <v>405.34824786070453</v>
      </c>
      <c r="D273" s="4">
        <f t="shared" si="269"/>
        <v>30624.865923746722</v>
      </c>
      <c r="E273" s="4">
        <f>D273*Inputs!$C$4/12</f>
        <v>114.84324721405021</v>
      </c>
      <c r="F273" s="4">
        <f t="shared" ref="F273:G273" si="284">C273-E273</f>
        <v>290.50500064665431</v>
      </c>
      <c r="G273" s="4">
        <f t="shared" si="284"/>
        <v>30334.360923100066</v>
      </c>
      <c r="H273" s="2">
        <f>Inputs!$C$8*(1-Inputs!$C$12)*(1+Inputs!$C$9)^(Output!A273-1)</f>
        <v>1820.2982384177415</v>
      </c>
      <c r="I273" s="2">
        <f>Inputs!$C$10*(1-Inputs!$C$12)*(1+Inputs!$C$9)^(Output!$A273-1)</f>
        <v>0</v>
      </c>
      <c r="J273" s="2">
        <f>Inputs!$C$13*Inputs!$C$8*(1+Inputs!$C$9)^(Output!A273-1)</f>
        <v>0</v>
      </c>
      <c r="K273" s="2">
        <f>'Key Variables'!$B$3*(1+Inputs!$C$16)^(Output!A273-1)</f>
        <v>239.51292610759756</v>
      </c>
      <c r="L273" s="2">
        <f>'Key Variables'!$B$4*(1+Inputs!$C$18)^(Output!$A273-1)</f>
        <v>127.74022725738537</v>
      </c>
      <c r="M273" s="2">
        <f>'Key Variables'!$B$5*(1+Inputs!$C$20)^(Output!$A273-1)</f>
        <v>0</v>
      </c>
      <c r="N273" s="2">
        <f>'Key Variables'!$B$6*(1+Inputs!$C$22)^(Output!$A273-1)</f>
        <v>159.67528407173168</v>
      </c>
      <c r="O273" s="2">
        <f>'Key Variables'!$B$7*(1+Inputs!$C$24)^(Output!$A273-1)</f>
        <v>31.935056814346343</v>
      </c>
    </row>
    <row r="274" spans="1:15">
      <c r="A274">
        <f t="shared" si="281"/>
        <v>23</v>
      </c>
      <c r="B274" s="6">
        <f t="shared" si="268"/>
        <v>273</v>
      </c>
      <c r="C274" s="4">
        <f>IF($A274&gt;Inputs!$C$5,0,C273)</f>
        <v>405.34824786070453</v>
      </c>
      <c r="D274" s="4">
        <f t="shared" si="269"/>
        <v>30334.360923100066</v>
      </c>
      <c r="E274" s="4">
        <f>D274*Inputs!$C$4/12</f>
        <v>113.75385346162524</v>
      </c>
      <c r="F274" s="4">
        <f t="shared" ref="F274:G274" si="285">C274-E274</f>
        <v>291.59439439907931</v>
      </c>
      <c r="G274" s="4">
        <f t="shared" si="285"/>
        <v>30042.766528700988</v>
      </c>
      <c r="H274" s="2">
        <f>Inputs!$C$8*(1-Inputs!$C$12)*(1+Inputs!$C$9)^(Output!A274-1)</f>
        <v>1820.2982384177415</v>
      </c>
      <c r="I274" s="2">
        <f>Inputs!$C$10*(1-Inputs!$C$12)*(1+Inputs!$C$9)^(Output!$A274-1)</f>
        <v>0</v>
      </c>
      <c r="J274" s="2">
        <f>Inputs!$C$13*Inputs!$C$8*(1+Inputs!$C$9)^(Output!A274-1)</f>
        <v>0</v>
      </c>
      <c r="K274" s="2">
        <f>'Key Variables'!$B$3*(1+Inputs!$C$16)^(Output!A274-1)</f>
        <v>239.51292610759756</v>
      </c>
      <c r="L274" s="2">
        <f>'Key Variables'!$B$4*(1+Inputs!$C$18)^(Output!$A274-1)</f>
        <v>127.74022725738537</v>
      </c>
      <c r="M274" s="2">
        <f>'Key Variables'!$B$5*(1+Inputs!$C$20)^(Output!$A274-1)</f>
        <v>0</v>
      </c>
      <c r="N274" s="2">
        <f>'Key Variables'!$B$6*(1+Inputs!$C$22)^(Output!$A274-1)</f>
        <v>159.67528407173168</v>
      </c>
      <c r="O274" s="2">
        <f>'Key Variables'!$B$7*(1+Inputs!$C$24)^(Output!$A274-1)</f>
        <v>31.935056814346343</v>
      </c>
    </row>
    <row r="275" spans="1:15">
      <c r="A275">
        <f t="shared" si="281"/>
        <v>23</v>
      </c>
      <c r="B275" s="6">
        <f t="shared" si="268"/>
        <v>274</v>
      </c>
      <c r="C275" s="4">
        <f>IF($A275&gt;Inputs!$C$5,0,C274)</f>
        <v>405.34824786070453</v>
      </c>
      <c r="D275" s="4">
        <f t="shared" si="269"/>
        <v>30042.766528700988</v>
      </c>
      <c r="E275" s="4">
        <f>D275*Inputs!$C$4/12</f>
        <v>112.6603744826287</v>
      </c>
      <c r="F275" s="4">
        <f t="shared" ref="F275:G275" si="286">C275-E275</f>
        <v>292.68787337807584</v>
      </c>
      <c r="G275" s="4">
        <f t="shared" si="286"/>
        <v>29750.078655322912</v>
      </c>
      <c r="H275" s="2">
        <f>Inputs!$C$8*(1-Inputs!$C$12)*(1+Inputs!$C$9)^(Output!A275-1)</f>
        <v>1820.2982384177415</v>
      </c>
      <c r="I275" s="2">
        <f>Inputs!$C$10*(1-Inputs!$C$12)*(1+Inputs!$C$9)^(Output!$A275-1)</f>
        <v>0</v>
      </c>
      <c r="J275" s="2">
        <f>Inputs!$C$13*Inputs!$C$8*(1+Inputs!$C$9)^(Output!A275-1)</f>
        <v>0</v>
      </c>
      <c r="K275" s="2">
        <f>'Key Variables'!$B$3*(1+Inputs!$C$16)^(Output!A275-1)</f>
        <v>239.51292610759756</v>
      </c>
      <c r="L275" s="2">
        <f>'Key Variables'!$B$4*(1+Inputs!$C$18)^(Output!$A275-1)</f>
        <v>127.74022725738537</v>
      </c>
      <c r="M275" s="2">
        <f>'Key Variables'!$B$5*(1+Inputs!$C$20)^(Output!$A275-1)</f>
        <v>0</v>
      </c>
      <c r="N275" s="2">
        <f>'Key Variables'!$B$6*(1+Inputs!$C$22)^(Output!$A275-1)</f>
        <v>159.67528407173168</v>
      </c>
      <c r="O275" s="2">
        <f>'Key Variables'!$B$7*(1+Inputs!$C$24)^(Output!$A275-1)</f>
        <v>31.935056814346343</v>
      </c>
    </row>
    <row r="276" spans="1:15">
      <c r="A276">
        <f t="shared" si="281"/>
        <v>23</v>
      </c>
      <c r="B276" s="6">
        <f t="shared" si="268"/>
        <v>275</v>
      </c>
      <c r="C276" s="4">
        <f>IF($A276&gt;Inputs!$C$5,0,C275)</f>
        <v>405.34824786070453</v>
      </c>
      <c r="D276" s="4">
        <f t="shared" si="269"/>
        <v>29750.078655322912</v>
      </c>
      <c r="E276" s="4">
        <f>D276*Inputs!$C$4/12</f>
        <v>111.56279495746092</v>
      </c>
      <c r="F276" s="4">
        <f t="shared" ref="F276:G276" si="287">C276-E276</f>
        <v>293.78545290324359</v>
      </c>
      <c r="G276" s="4">
        <f t="shared" si="287"/>
        <v>29456.293202419667</v>
      </c>
      <c r="H276" s="2">
        <f>Inputs!$C$8*(1-Inputs!$C$12)*(1+Inputs!$C$9)^(Output!A276-1)</f>
        <v>1820.2982384177415</v>
      </c>
      <c r="I276" s="2">
        <f>Inputs!$C$10*(1-Inputs!$C$12)*(1+Inputs!$C$9)^(Output!$A276-1)</f>
        <v>0</v>
      </c>
      <c r="J276" s="2">
        <f>Inputs!$C$13*Inputs!$C$8*(1+Inputs!$C$9)^(Output!A276-1)</f>
        <v>0</v>
      </c>
      <c r="K276" s="2">
        <f>'Key Variables'!$B$3*(1+Inputs!$C$16)^(Output!A276-1)</f>
        <v>239.51292610759756</v>
      </c>
      <c r="L276" s="2">
        <f>'Key Variables'!$B$4*(1+Inputs!$C$18)^(Output!$A276-1)</f>
        <v>127.74022725738537</v>
      </c>
      <c r="M276" s="2">
        <f>'Key Variables'!$B$5*(1+Inputs!$C$20)^(Output!$A276-1)</f>
        <v>0</v>
      </c>
      <c r="N276" s="2">
        <f>'Key Variables'!$B$6*(1+Inputs!$C$22)^(Output!$A276-1)</f>
        <v>159.67528407173168</v>
      </c>
      <c r="O276" s="2">
        <f>'Key Variables'!$B$7*(1+Inputs!$C$24)^(Output!$A276-1)</f>
        <v>31.935056814346343</v>
      </c>
    </row>
    <row r="277" spans="1:15">
      <c r="A277">
        <f t="shared" si="281"/>
        <v>23</v>
      </c>
      <c r="B277" s="6">
        <f t="shared" si="268"/>
        <v>276</v>
      </c>
      <c r="C277" s="4">
        <f>IF($A277&gt;Inputs!$C$5,0,C276)</f>
        <v>405.34824786070453</v>
      </c>
      <c r="D277" s="4">
        <f t="shared" si="269"/>
        <v>29456.293202419667</v>
      </c>
      <c r="E277" s="4">
        <f>D277*Inputs!$C$4/12</f>
        <v>110.46109950907375</v>
      </c>
      <c r="F277" s="4">
        <f t="shared" ref="F277:G277" si="288">C277-E277</f>
        <v>294.8871483516308</v>
      </c>
      <c r="G277" s="4">
        <f t="shared" si="288"/>
        <v>29161.406054068037</v>
      </c>
      <c r="H277" s="2">
        <f>Inputs!$C$8*(1-Inputs!$C$12)*(1+Inputs!$C$9)^(Output!A277-1)</f>
        <v>1820.2982384177415</v>
      </c>
      <c r="I277" s="2">
        <f>Inputs!$C$10*(1-Inputs!$C$12)*(1+Inputs!$C$9)^(Output!$A277-1)</f>
        <v>0</v>
      </c>
      <c r="J277" s="2">
        <f>Inputs!$C$13*Inputs!$C$8*(1+Inputs!$C$9)^(Output!A277-1)</f>
        <v>0</v>
      </c>
      <c r="K277" s="2">
        <f>'Key Variables'!$B$3*(1+Inputs!$C$16)^(Output!A277-1)</f>
        <v>239.51292610759756</v>
      </c>
      <c r="L277" s="2">
        <f>'Key Variables'!$B$4*(1+Inputs!$C$18)^(Output!$A277-1)</f>
        <v>127.74022725738537</v>
      </c>
      <c r="M277" s="2">
        <f>'Key Variables'!$B$5*(1+Inputs!$C$20)^(Output!$A277-1)</f>
        <v>0</v>
      </c>
      <c r="N277" s="2">
        <f>'Key Variables'!$B$6*(1+Inputs!$C$22)^(Output!$A277-1)</f>
        <v>159.67528407173168</v>
      </c>
      <c r="O277" s="2">
        <f>'Key Variables'!$B$7*(1+Inputs!$C$24)^(Output!$A277-1)</f>
        <v>31.935056814346343</v>
      </c>
    </row>
    <row r="278" spans="1:15">
      <c r="A278">
        <f t="shared" si="281"/>
        <v>24</v>
      </c>
      <c r="B278" s="6">
        <f t="shared" si="268"/>
        <v>277</v>
      </c>
      <c r="C278" s="4">
        <f>IF($A278&gt;Inputs!$C$5,0,C277)</f>
        <v>405.34824786070453</v>
      </c>
      <c r="D278" s="4">
        <f t="shared" si="269"/>
        <v>29161.406054068037</v>
      </c>
      <c r="E278" s="4">
        <f>D278*Inputs!$C$4/12</f>
        <v>109.35527270275513</v>
      </c>
      <c r="F278" s="4">
        <f t="shared" ref="F278:G278" si="289">C278-E278</f>
        <v>295.99297515794939</v>
      </c>
      <c r="G278" s="4">
        <f t="shared" si="289"/>
        <v>28865.413078910085</v>
      </c>
      <c r="H278" s="2">
        <f>Inputs!$C$8*(1-Inputs!$C$12)*(1+Inputs!$C$9)^(Output!A278-1)</f>
        <v>1874.9071855702739</v>
      </c>
      <c r="I278" s="2">
        <f>Inputs!$C$10*(1-Inputs!$C$12)*(1+Inputs!$C$9)^(Output!$A278-1)</f>
        <v>0</v>
      </c>
      <c r="J278" s="2">
        <f>Inputs!$C$13*Inputs!$C$8*(1+Inputs!$C$9)^(Output!A278-1)</f>
        <v>0</v>
      </c>
      <c r="K278" s="2">
        <f>'Key Variables'!$B$3*(1+Inputs!$C$16)^(Output!A278-1)</f>
        <v>246.69831389082549</v>
      </c>
      <c r="L278" s="2">
        <f>'Key Variables'!$B$4*(1+Inputs!$C$18)^(Output!$A278-1)</f>
        <v>131.57243407510694</v>
      </c>
      <c r="M278" s="2">
        <f>'Key Variables'!$B$5*(1+Inputs!$C$20)^(Output!$A278-1)</f>
        <v>0</v>
      </c>
      <c r="N278" s="2">
        <f>'Key Variables'!$B$6*(1+Inputs!$C$22)^(Output!$A278-1)</f>
        <v>164.46554259388367</v>
      </c>
      <c r="O278" s="2">
        <f>'Key Variables'!$B$7*(1+Inputs!$C$24)^(Output!$A278-1)</f>
        <v>32.893108518776735</v>
      </c>
    </row>
    <row r="279" spans="1:15">
      <c r="A279">
        <f t="shared" si="281"/>
        <v>24</v>
      </c>
      <c r="B279" s="6">
        <f t="shared" si="268"/>
        <v>278</v>
      </c>
      <c r="C279" s="4">
        <f>IF($A279&gt;Inputs!$C$5,0,C278)</f>
        <v>405.34824786070453</v>
      </c>
      <c r="D279" s="4">
        <f t="shared" si="269"/>
        <v>28865.413078910085</v>
      </c>
      <c r="E279" s="4">
        <f>D279*Inputs!$C$4/12</f>
        <v>108.24529904591282</v>
      </c>
      <c r="F279" s="4">
        <f t="shared" ref="F279:G279" si="290">C279-E279</f>
        <v>297.10294881479172</v>
      </c>
      <c r="G279" s="4">
        <f t="shared" si="290"/>
        <v>28568.310130095295</v>
      </c>
      <c r="H279" s="2">
        <f>Inputs!$C$8*(1-Inputs!$C$12)*(1+Inputs!$C$9)^(Output!A279-1)</f>
        <v>1874.9071855702739</v>
      </c>
      <c r="I279" s="2">
        <f>Inputs!$C$10*(1-Inputs!$C$12)*(1+Inputs!$C$9)^(Output!$A279-1)</f>
        <v>0</v>
      </c>
      <c r="J279" s="2">
        <f>Inputs!$C$13*Inputs!$C$8*(1+Inputs!$C$9)^(Output!A279-1)</f>
        <v>0</v>
      </c>
      <c r="K279" s="2">
        <f>'Key Variables'!$B$3*(1+Inputs!$C$16)^(Output!A279-1)</f>
        <v>246.69831389082549</v>
      </c>
      <c r="L279" s="2">
        <f>'Key Variables'!$B$4*(1+Inputs!$C$18)^(Output!$A279-1)</f>
        <v>131.57243407510694</v>
      </c>
      <c r="M279" s="2">
        <f>'Key Variables'!$B$5*(1+Inputs!$C$20)^(Output!$A279-1)</f>
        <v>0</v>
      </c>
      <c r="N279" s="2">
        <f>'Key Variables'!$B$6*(1+Inputs!$C$22)^(Output!$A279-1)</f>
        <v>164.46554259388367</v>
      </c>
      <c r="O279" s="2">
        <f>'Key Variables'!$B$7*(1+Inputs!$C$24)^(Output!$A279-1)</f>
        <v>32.893108518776735</v>
      </c>
    </row>
    <row r="280" spans="1:15">
      <c r="A280">
        <f t="shared" si="281"/>
        <v>24</v>
      </c>
      <c r="B280" s="6">
        <f t="shared" si="268"/>
        <v>279</v>
      </c>
      <c r="C280" s="4">
        <f>IF($A280&gt;Inputs!$C$5,0,C279)</f>
        <v>405.34824786070453</v>
      </c>
      <c r="D280" s="4">
        <f t="shared" si="269"/>
        <v>28568.310130095295</v>
      </c>
      <c r="E280" s="4">
        <f>D280*Inputs!$C$4/12</f>
        <v>107.13116298785735</v>
      </c>
      <c r="F280" s="4">
        <f t="shared" ref="F280:G280" si="291">C280-E280</f>
        <v>298.21708487284718</v>
      </c>
      <c r="G280" s="4">
        <f t="shared" si="291"/>
        <v>28270.093045222449</v>
      </c>
      <c r="H280" s="2">
        <f>Inputs!$C$8*(1-Inputs!$C$12)*(1+Inputs!$C$9)^(Output!A280-1)</f>
        <v>1874.9071855702739</v>
      </c>
      <c r="I280" s="2">
        <f>Inputs!$C$10*(1-Inputs!$C$12)*(1+Inputs!$C$9)^(Output!$A280-1)</f>
        <v>0</v>
      </c>
      <c r="J280" s="2">
        <f>Inputs!$C$13*Inputs!$C$8*(1+Inputs!$C$9)^(Output!A280-1)</f>
        <v>0</v>
      </c>
      <c r="K280" s="2">
        <f>'Key Variables'!$B$3*(1+Inputs!$C$16)^(Output!A280-1)</f>
        <v>246.69831389082549</v>
      </c>
      <c r="L280" s="2">
        <f>'Key Variables'!$B$4*(1+Inputs!$C$18)^(Output!$A280-1)</f>
        <v>131.57243407510694</v>
      </c>
      <c r="M280" s="2">
        <f>'Key Variables'!$B$5*(1+Inputs!$C$20)^(Output!$A280-1)</f>
        <v>0</v>
      </c>
      <c r="N280" s="2">
        <f>'Key Variables'!$B$6*(1+Inputs!$C$22)^(Output!$A280-1)</f>
        <v>164.46554259388367</v>
      </c>
      <c r="O280" s="2">
        <f>'Key Variables'!$B$7*(1+Inputs!$C$24)^(Output!$A280-1)</f>
        <v>32.893108518776735</v>
      </c>
    </row>
    <row r="281" spans="1:15">
      <c r="A281">
        <f t="shared" si="281"/>
        <v>24</v>
      </c>
      <c r="B281" s="6">
        <f t="shared" si="268"/>
        <v>280</v>
      </c>
      <c r="C281" s="4">
        <f>IF($A281&gt;Inputs!$C$5,0,C280)</f>
        <v>405.34824786070453</v>
      </c>
      <c r="D281" s="4">
        <f t="shared" si="269"/>
        <v>28270.093045222449</v>
      </c>
      <c r="E281" s="4">
        <f>D281*Inputs!$C$4/12</f>
        <v>106.01284891958419</v>
      </c>
      <c r="F281" s="4">
        <f t="shared" ref="F281:G281" si="292">C281-E281</f>
        <v>299.33539894112033</v>
      </c>
      <c r="G281" s="4">
        <f t="shared" si="292"/>
        <v>27970.75764628133</v>
      </c>
      <c r="H281" s="2">
        <f>Inputs!$C$8*(1-Inputs!$C$12)*(1+Inputs!$C$9)^(Output!A281-1)</f>
        <v>1874.9071855702739</v>
      </c>
      <c r="I281" s="2">
        <f>Inputs!$C$10*(1-Inputs!$C$12)*(1+Inputs!$C$9)^(Output!$A281-1)</f>
        <v>0</v>
      </c>
      <c r="J281" s="2">
        <f>Inputs!$C$13*Inputs!$C$8*(1+Inputs!$C$9)^(Output!A281-1)</f>
        <v>0</v>
      </c>
      <c r="K281" s="2">
        <f>'Key Variables'!$B$3*(1+Inputs!$C$16)^(Output!A281-1)</f>
        <v>246.69831389082549</v>
      </c>
      <c r="L281" s="2">
        <f>'Key Variables'!$B$4*(1+Inputs!$C$18)^(Output!$A281-1)</f>
        <v>131.57243407510694</v>
      </c>
      <c r="M281" s="2">
        <f>'Key Variables'!$B$5*(1+Inputs!$C$20)^(Output!$A281-1)</f>
        <v>0</v>
      </c>
      <c r="N281" s="2">
        <f>'Key Variables'!$B$6*(1+Inputs!$C$22)^(Output!$A281-1)</f>
        <v>164.46554259388367</v>
      </c>
      <c r="O281" s="2">
        <f>'Key Variables'!$B$7*(1+Inputs!$C$24)^(Output!$A281-1)</f>
        <v>32.893108518776735</v>
      </c>
    </row>
    <row r="282" spans="1:15">
      <c r="A282">
        <f t="shared" si="281"/>
        <v>24</v>
      </c>
      <c r="B282" s="6">
        <f t="shared" si="268"/>
        <v>281</v>
      </c>
      <c r="C282" s="4">
        <f>IF($A282&gt;Inputs!$C$5,0,C281)</f>
        <v>405.34824786070453</v>
      </c>
      <c r="D282" s="4">
        <f t="shared" si="269"/>
        <v>27970.75764628133</v>
      </c>
      <c r="E282" s="4">
        <f>D282*Inputs!$C$4/12</f>
        <v>104.89034117355499</v>
      </c>
      <c r="F282" s="4">
        <f t="shared" ref="F282:G282" si="293">C282-E282</f>
        <v>300.45790668714955</v>
      </c>
      <c r="G282" s="4">
        <f t="shared" si="293"/>
        <v>27670.299739594182</v>
      </c>
      <c r="H282" s="2">
        <f>Inputs!$C$8*(1-Inputs!$C$12)*(1+Inputs!$C$9)^(Output!A282-1)</f>
        <v>1874.9071855702739</v>
      </c>
      <c r="I282" s="2">
        <f>Inputs!$C$10*(1-Inputs!$C$12)*(1+Inputs!$C$9)^(Output!$A282-1)</f>
        <v>0</v>
      </c>
      <c r="J282" s="2">
        <f>Inputs!$C$13*Inputs!$C$8*(1+Inputs!$C$9)^(Output!A282-1)</f>
        <v>0</v>
      </c>
      <c r="K282" s="2">
        <f>'Key Variables'!$B$3*(1+Inputs!$C$16)^(Output!A282-1)</f>
        <v>246.69831389082549</v>
      </c>
      <c r="L282" s="2">
        <f>'Key Variables'!$B$4*(1+Inputs!$C$18)^(Output!$A282-1)</f>
        <v>131.57243407510694</v>
      </c>
      <c r="M282" s="2">
        <f>'Key Variables'!$B$5*(1+Inputs!$C$20)^(Output!$A282-1)</f>
        <v>0</v>
      </c>
      <c r="N282" s="2">
        <f>'Key Variables'!$B$6*(1+Inputs!$C$22)^(Output!$A282-1)</f>
        <v>164.46554259388367</v>
      </c>
      <c r="O282" s="2">
        <f>'Key Variables'!$B$7*(1+Inputs!$C$24)^(Output!$A282-1)</f>
        <v>32.893108518776735</v>
      </c>
    </row>
    <row r="283" spans="1:15">
      <c r="A283">
        <f t="shared" si="281"/>
        <v>24</v>
      </c>
      <c r="B283" s="6">
        <f t="shared" si="268"/>
        <v>282</v>
      </c>
      <c r="C283" s="4">
        <f>IF($A283&gt;Inputs!$C$5,0,C282)</f>
        <v>405.34824786070453</v>
      </c>
      <c r="D283" s="4">
        <f t="shared" si="269"/>
        <v>27670.299739594182</v>
      </c>
      <c r="E283" s="4">
        <f>D283*Inputs!$C$4/12</f>
        <v>103.76362402347819</v>
      </c>
      <c r="F283" s="4">
        <f t="shared" ref="F283:G283" si="294">C283-E283</f>
        <v>301.58462383722633</v>
      </c>
      <c r="G283" s="4">
        <f t="shared" si="294"/>
        <v>27368.715115756957</v>
      </c>
      <c r="H283" s="2">
        <f>Inputs!$C$8*(1-Inputs!$C$12)*(1+Inputs!$C$9)^(Output!A283-1)</f>
        <v>1874.9071855702739</v>
      </c>
      <c r="I283" s="2">
        <f>Inputs!$C$10*(1-Inputs!$C$12)*(1+Inputs!$C$9)^(Output!$A283-1)</f>
        <v>0</v>
      </c>
      <c r="J283" s="2">
        <f>Inputs!$C$13*Inputs!$C$8*(1+Inputs!$C$9)^(Output!A283-1)</f>
        <v>0</v>
      </c>
      <c r="K283" s="2">
        <f>'Key Variables'!$B$3*(1+Inputs!$C$16)^(Output!A283-1)</f>
        <v>246.69831389082549</v>
      </c>
      <c r="L283" s="2">
        <f>'Key Variables'!$B$4*(1+Inputs!$C$18)^(Output!$A283-1)</f>
        <v>131.57243407510694</v>
      </c>
      <c r="M283" s="2">
        <f>'Key Variables'!$B$5*(1+Inputs!$C$20)^(Output!$A283-1)</f>
        <v>0</v>
      </c>
      <c r="N283" s="2">
        <f>'Key Variables'!$B$6*(1+Inputs!$C$22)^(Output!$A283-1)</f>
        <v>164.46554259388367</v>
      </c>
      <c r="O283" s="2">
        <f>'Key Variables'!$B$7*(1+Inputs!$C$24)^(Output!$A283-1)</f>
        <v>32.893108518776735</v>
      </c>
    </row>
    <row r="284" spans="1:15">
      <c r="A284">
        <f t="shared" si="281"/>
        <v>24</v>
      </c>
      <c r="B284" s="6">
        <f t="shared" si="268"/>
        <v>283</v>
      </c>
      <c r="C284" s="4">
        <f>IF($A284&gt;Inputs!$C$5,0,C283)</f>
        <v>405.34824786070453</v>
      </c>
      <c r="D284" s="4">
        <f t="shared" si="269"/>
        <v>27368.715115756957</v>
      </c>
      <c r="E284" s="4">
        <f>D284*Inputs!$C$4/12</f>
        <v>102.63268168408858</v>
      </c>
      <c r="F284" s="4">
        <f t="shared" ref="F284:G284" si="295">C284-E284</f>
        <v>302.71556617661594</v>
      </c>
      <c r="G284" s="4">
        <f t="shared" si="295"/>
        <v>27065.999549580341</v>
      </c>
      <c r="H284" s="2">
        <f>Inputs!$C$8*(1-Inputs!$C$12)*(1+Inputs!$C$9)^(Output!A284-1)</f>
        <v>1874.9071855702739</v>
      </c>
      <c r="I284" s="2">
        <f>Inputs!$C$10*(1-Inputs!$C$12)*(1+Inputs!$C$9)^(Output!$A284-1)</f>
        <v>0</v>
      </c>
      <c r="J284" s="2">
        <f>Inputs!$C$13*Inputs!$C$8*(1+Inputs!$C$9)^(Output!A284-1)</f>
        <v>0</v>
      </c>
      <c r="K284" s="2">
        <f>'Key Variables'!$B$3*(1+Inputs!$C$16)^(Output!A284-1)</f>
        <v>246.69831389082549</v>
      </c>
      <c r="L284" s="2">
        <f>'Key Variables'!$B$4*(1+Inputs!$C$18)^(Output!$A284-1)</f>
        <v>131.57243407510694</v>
      </c>
      <c r="M284" s="2">
        <f>'Key Variables'!$B$5*(1+Inputs!$C$20)^(Output!$A284-1)</f>
        <v>0</v>
      </c>
      <c r="N284" s="2">
        <f>'Key Variables'!$B$6*(1+Inputs!$C$22)^(Output!$A284-1)</f>
        <v>164.46554259388367</v>
      </c>
      <c r="O284" s="2">
        <f>'Key Variables'!$B$7*(1+Inputs!$C$24)^(Output!$A284-1)</f>
        <v>32.893108518776735</v>
      </c>
    </row>
    <row r="285" spans="1:15">
      <c r="A285">
        <f t="shared" si="281"/>
        <v>24</v>
      </c>
      <c r="B285" s="6">
        <f t="shared" si="268"/>
        <v>284</v>
      </c>
      <c r="C285" s="4">
        <f>IF($A285&gt;Inputs!$C$5,0,C284)</f>
        <v>405.34824786070453</v>
      </c>
      <c r="D285" s="4">
        <f t="shared" si="269"/>
        <v>27065.999549580341</v>
      </c>
      <c r="E285" s="4">
        <f>D285*Inputs!$C$4/12</f>
        <v>101.49749831092628</v>
      </c>
      <c r="F285" s="4">
        <f t="shared" ref="F285:G285" si="296">C285-E285</f>
        <v>303.85074954977824</v>
      </c>
      <c r="G285" s="4">
        <f t="shared" si="296"/>
        <v>26762.148800030562</v>
      </c>
      <c r="H285" s="2">
        <f>Inputs!$C$8*(1-Inputs!$C$12)*(1+Inputs!$C$9)^(Output!A285-1)</f>
        <v>1874.9071855702739</v>
      </c>
      <c r="I285" s="2">
        <f>Inputs!$C$10*(1-Inputs!$C$12)*(1+Inputs!$C$9)^(Output!$A285-1)</f>
        <v>0</v>
      </c>
      <c r="J285" s="2">
        <f>Inputs!$C$13*Inputs!$C$8*(1+Inputs!$C$9)^(Output!A285-1)</f>
        <v>0</v>
      </c>
      <c r="K285" s="2">
        <f>'Key Variables'!$B$3*(1+Inputs!$C$16)^(Output!A285-1)</f>
        <v>246.69831389082549</v>
      </c>
      <c r="L285" s="2">
        <f>'Key Variables'!$B$4*(1+Inputs!$C$18)^(Output!$A285-1)</f>
        <v>131.57243407510694</v>
      </c>
      <c r="M285" s="2">
        <f>'Key Variables'!$B$5*(1+Inputs!$C$20)^(Output!$A285-1)</f>
        <v>0</v>
      </c>
      <c r="N285" s="2">
        <f>'Key Variables'!$B$6*(1+Inputs!$C$22)^(Output!$A285-1)</f>
        <v>164.46554259388367</v>
      </c>
      <c r="O285" s="2">
        <f>'Key Variables'!$B$7*(1+Inputs!$C$24)^(Output!$A285-1)</f>
        <v>32.893108518776735</v>
      </c>
    </row>
    <row r="286" spans="1:15">
      <c r="A286">
        <f t="shared" si="281"/>
        <v>24</v>
      </c>
      <c r="B286" s="6">
        <f t="shared" si="268"/>
        <v>285</v>
      </c>
      <c r="C286" s="4">
        <f>IF($A286&gt;Inputs!$C$5,0,C285)</f>
        <v>405.34824786070453</v>
      </c>
      <c r="D286" s="4">
        <f t="shared" si="269"/>
        <v>26762.148800030562</v>
      </c>
      <c r="E286" s="4">
        <f>D286*Inputs!$C$4/12</f>
        <v>100.35805800011461</v>
      </c>
      <c r="F286" s="4">
        <f t="shared" ref="F286:G286" si="297">C286-E286</f>
        <v>304.99018986058991</v>
      </c>
      <c r="G286" s="4">
        <f t="shared" si="297"/>
        <v>26457.158610169972</v>
      </c>
      <c r="H286" s="2">
        <f>Inputs!$C$8*(1-Inputs!$C$12)*(1+Inputs!$C$9)^(Output!A286-1)</f>
        <v>1874.9071855702739</v>
      </c>
      <c r="I286" s="2">
        <f>Inputs!$C$10*(1-Inputs!$C$12)*(1+Inputs!$C$9)^(Output!$A286-1)</f>
        <v>0</v>
      </c>
      <c r="J286" s="2">
        <f>Inputs!$C$13*Inputs!$C$8*(1+Inputs!$C$9)^(Output!A286-1)</f>
        <v>0</v>
      </c>
      <c r="K286" s="2">
        <f>'Key Variables'!$B$3*(1+Inputs!$C$16)^(Output!A286-1)</f>
        <v>246.69831389082549</v>
      </c>
      <c r="L286" s="2">
        <f>'Key Variables'!$B$4*(1+Inputs!$C$18)^(Output!$A286-1)</f>
        <v>131.57243407510694</v>
      </c>
      <c r="M286" s="2">
        <f>'Key Variables'!$B$5*(1+Inputs!$C$20)^(Output!$A286-1)</f>
        <v>0</v>
      </c>
      <c r="N286" s="2">
        <f>'Key Variables'!$B$6*(1+Inputs!$C$22)^(Output!$A286-1)</f>
        <v>164.46554259388367</v>
      </c>
      <c r="O286" s="2">
        <f>'Key Variables'!$B$7*(1+Inputs!$C$24)^(Output!$A286-1)</f>
        <v>32.893108518776735</v>
      </c>
    </row>
    <row r="287" spans="1:15">
      <c r="A287">
        <f t="shared" si="281"/>
        <v>24</v>
      </c>
      <c r="B287" s="6">
        <f t="shared" si="268"/>
        <v>286</v>
      </c>
      <c r="C287" s="4">
        <f>IF($A287&gt;Inputs!$C$5,0,C286)</f>
        <v>405.34824786070453</v>
      </c>
      <c r="D287" s="4">
        <f t="shared" si="269"/>
        <v>26457.158610169972</v>
      </c>
      <c r="E287" s="4">
        <f>D287*Inputs!$C$4/12</f>
        <v>99.214344788137396</v>
      </c>
      <c r="F287" s="4">
        <f t="shared" ref="F287:G287" si="298">C287-E287</f>
        <v>306.13390307256714</v>
      </c>
      <c r="G287" s="4">
        <f t="shared" si="298"/>
        <v>26151.024707097404</v>
      </c>
      <c r="H287" s="2">
        <f>Inputs!$C$8*(1-Inputs!$C$12)*(1+Inputs!$C$9)^(Output!A287-1)</f>
        <v>1874.9071855702739</v>
      </c>
      <c r="I287" s="2">
        <f>Inputs!$C$10*(1-Inputs!$C$12)*(1+Inputs!$C$9)^(Output!$A287-1)</f>
        <v>0</v>
      </c>
      <c r="J287" s="2">
        <f>Inputs!$C$13*Inputs!$C$8*(1+Inputs!$C$9)^(Output!A287-1)</f>
        <v>0</v>
      </c>
      <c r="K287" s="2">
        <f>'Key Variables'!$B$3*(1+Inputs!$C$16)^(Output!A287-1)</f>
        <v>246.69831389082549</v>
      </c>
      <c r="L287" s="2">
        <f>'Key Variables'!$B$4*(1+Inputs!$C$18)^(Output!$A287-1)</f>
        <v>131.57243407510694</v>
      </c>
      <c r="M287" s="2">
        <f>'Key Variables'!$B$5*(1+Inputs!$C$20)^(Output!$A287-1)</f>
        <v>0</v>
      </c>
      <c r="N287" s="2">
        <f>'Key Variables'!$B$6*(1+Inputs!$C$22)^(Output!$A287-1)</f>
        <v>164.46554259388367</v>
      </c>
      <c r="O287" s="2">
        <f>'Key Variables'!$B$7*(1+Inputs!$C$24)^(Output!$A287-1)</f>
        <v>32.893108518776735</v>
      </c>
    </row>
    <row r="288" spans="1:15">
      <c r="A288">
        <f t="shared" si="281"/>
        <v>24</v>
      </c>
      <c r="B288" s="6">
        <f t="shared" si="268"/>
        <v>287</v>
      </c>
      <c r="C288" s="4">
        <f>IF($A288&gt;Inputs!$C$5,0,C287)</f>
        <v>405.34824786070453</v>
      </c>
      <c r="D288" s="4">
        <f t="shared" si="269"/>
        <v>26151.024707097404</v>
      </c>
      <c r="E288" s="4">
        <f>D288*Inputs!$C$4/12</f>
        <v>98.066342651615273</v>
      </c>
      <c r="F288" s="4">
        <f t="shared" ref="F288:G288" si="299">C288-E288</f>
        <v>307.28190520908925</v>
      </c>
      <c r="G288" s="4">
        <f t="shared" si="299"/>
        <v>25843.742801888315</v>
      </c>
      <c r="H288" s="2">
        <f>Inputs!$C$8*(1-Inputs!$C$12)*(1+Inputs!$C$9)^(Output!A288-1)</f>
        <v>1874.9071855702739</v>
      </c>
      <c r="I288" s="2">
        <f>Inputs!$C$10*(1-Inputs!$C$12)*(1+Inputs!$C$9)^(Output!$A288-1)</f>
        <v>0</v>
      </c>
      <c r="J288" s="2">
        <f>Inputs!$C$13*Inputs!$C$8*(1+Inputs!$C$9)^(Output!A288-1)</f>
        <v>0</v>
      </c>
      <c r="K288" s="2">
        <f>'Key Variables'!$B$3*(1+Inputs!$C$16)^(Output!A288-1)</f>
        <v>246.69831389082549</v>
      </c>
      <c r="L288" s="2">
        <f>'Key Variables'!$B$4*(1+Inputs!$C$18)^(Output!$A288-1)</f>
        <v>131.57243407510694</v>
      </c>
      <c r="M288" s="2">
        <f>'Key Variables'!$B$5*(1+Inputs!$C$20)^(Output!$A288-1)</f>
        <v>0</v>
      </c>
      <c r="N288" s="2">
        <f>'Key Variables'!$B$6*(1+Inputs!$C$22)^(Output!$A288-1)</f>
        <v>164.46554259388367</v>
      </c>
      <c r="O288" s="2">
        <f>'Key Variables'!$B$7*(1+Inputs!$C$24)^(Output!$A288-1)</f>
        <v>32.893108518776735</v>
      </c>
    </row>
    <row r="289" spans="1:15">
      <c r="A289">
        <f t="shared" si="281"/>
        <v>24</v>
      </c>
      <c r="B289" s="6">
        <f t="shared" si="268"/>
        <v>288</v>
      </c>
      <c r="C289" s="4">
        <f>IF($A289&gt;Inputs!$C$5,0,C288)</f>
        <v>405.34824786070453</v>
      </c>
      <c r="D289" s="4">
        <f t="shared" si="269"/>
        <v>25843.742801888315</v>
      </c>
      <c r="E289" s="4">
        <f>D289*Inputs!$C$4/12</f>
        <v>96.914035507081181</v>
      </c>
      <c r="F289" s="4">
        <f t="shared" ref="F289:G289" si="300">C289-E289</f>
        <v>308.43421235362337</v>
      </c>
      <c r="G289" s="4">
        <f t="shared" si="300"/>
        <v>25535.308589534692</v>
      </c>
      <c r="H289" s="2">
        <f>Inputs!$C$8*(1-Inputs!$C$12)*(1+Inputs!$C$9)^(Output!A289-1)</f>
        <v>1874.9071855702739</v>
      </c>
      <c r="I289" s="2">
        <f>Inputs!$C$10*(1-Inputs!$C$12)*(1+Inputs!$C$9)^(Output!$A289-1)</f>
        <v>0</v>
      </c>
      <c r="J289" s="2">
        <f>Inputs!$C$13*Inputs!$C$8*(1+Inputs!$C$9)^(Output!A289-1)</f>
        <v>0</v>
      </c>
      <c r="K289" s="2">
        <f>'Key Variables'!$B$3*(1+Inputs!$C$16)^(Output!A289-1)</f>
        <v>246.69831389082549</v>
      </c>
      <c r="L289" s="2">
        <f>'Key Variables'!$B$4*(1+Inputs!$C$18)^(Output!$A289-1)</f>
        <v>131.57243407510694</v>
      </c>
      <c r="M289" s="2">
        <f>'Key Variables'!$B$5*(1+Inputs!$C$20)^(Output!$A289-1)</f>
        <v>0</v>
      </c>
      <c r="N289" s="2">
        <f>'Key Variables'!$B$6*(1+Inputs!$C$22)^(Output!$A289-1)</f>
        <v>164.46554259388367</v>
      </c>
      <c r="O289" s="2">
        <f>'Key Variables'!$B$7*(1+Inputs!$C$24)^(Output!$A289-1)</f>
        <v>32.893108518776735</v>
      </c>
    </row>
    <row r="290" spans="1:15">
      <c r="A290">
        <f t="shared" si="281"/>
        <v>25</v>
      </c>
      <c r="B290" s="6">
        <f t="shared" si="268"/>
        <v>289</v>
      </c>
      <c r="C290" s="4">
        <f>IF($A290&gt;Inputs!$C$5,0,C289)</f>
        <v>405.34824786070453</v>
      </c>
      <c r="D290" s="4">
        <f t="shared" si="269"/>
        <v>25535.308589534692</v>
      </c>
      <c r="E290" s="4">
        <f>D290*Inputs!$C$4/12</f>
        <v>95.75740721075509</v>
      </c>
      <c r="F290" s="4">
        <f t="shared" ref="F290:G290" si="301">C290-E290</f>
        <v>309.59084064994943</v>
      </c>
      <c r="G290" s="4">
        <f t="shared" si="301"/>
        <v>25225.717748884741</v>
      </c>
      <c r="H290" s="2">
        <f>Inputs!$C$8*(1-Inputs!$C$12)*(1+Inputs!$C$9)^(Output!A290-1)</f>
        <v>1931.1544011373817</v>
      </c>
      <c r="I290" s="2">
        <f>Inputs!$C$10*(1-Inputs!$C$12)*(1+Inputs!$C$9)^(Output!$A290-1)</f>
        <v>0</v>
      </c>
      <c r="J290" s="2">
        <f>Inputs!$C$13*Inputs!$C$8*(1+Inputs!$C$9)^(Output!A290-1)</f>
        <v>0</v>
      </c>
      <c r="K290" s="2">
        <f>'Key Variables'!$B$3*(1+Inputs!$C$16)^(Output!A290-1)</f>
        <v>254.09926330755022</v>
      </c>
      <c r="L290" s="2">
        <f>'Key Variables'!$B$4*(1+Inputs!$C$18)^(Output!$A290-1)</f>
        <v>135.51960709736014</v>
      </c>
      <c r="M290" s="2">
        <f>'Key Variables'!$B$5*(1+Inputs!$C$20)^(Output!$A290-1)</f>
        <v>0</v>
      </c>
      <c r="N290" s="2">
        <f>'Key Variables'!$B$6*(1+Inputs!$C$22)^(Output!$A290-1)</f>
        <v>169.39950887170014</v>
      </c>
      <c r="O290" s="2">
        <f>'Key Variables'!$B$7*(1+Inputs!$C$24)^(Output!$A290-1)</f>
        <v>33.879901774340034</v>
      </c>
    </row>
    <row r="291" spans="1:15">
      <c r="A291">
        <f t="shared" si="281"/>
        <v>25</v>
      </c>
      <c r="B291" s="6">
        <f t="shared" si="268"/>
        <v>290</v>
      </c>
      <c r="C291" s="4">
        <f>IF($A291&gt;Inputs!$C$5,0,C290)</f>
        <v>405.34824786070453</v>
      </c>
      <c r="D291" s="4">
        <f t="shared" si="269"/>
        <v>25225.717748884741</v>
      </c>
      <c r="E291" s="4">
        <f>D291*Inputs!$C$4/12</f>
        <v>94.596441558317778</v>
      </c>
      <c r="F291" s="4">
        <f t="shared" ref="F291:G291" si="302">C291-E291</f>
        <v>310.75180630238674</v>
      </c>
      <c r="G291" s="4">
        <f t="shared" si="302"/>
        <v>24914.965942582356</v>
      </c>
      <c r="H291" s="2">
        <f>Inputs!$C$8*(1-Inputs!$C$12)*(1+Inputs!$C$9)^(Output!A291-1)</f>
        <v>1931.1544011373817</v>
      </c>
      <c r="I291" s="2">
        <f>Inputs!$C$10*(1-Inputs!$C$12)*(1+Inputs!$C$9)^(Output!$A291-1)</f>
        <v>0</v>
      </c>
      <c r="J291" s="2">
        <f>Inputs!$C$13*Inputs!$C$8*(1+Inputs!$C$9)^(Output!A291-1)</f>
        <v>0</v>
      </c>
      <c r="K291" s="2">
        <f>'Key Variables'!$B$3*(1+Inputs!$C$16)^(Output!A291-1)</f>
        <v>254.09926330755022</v>
      </c>
      <c r="L291" s="2">
        <f>'Key Variables'!$B$4*(1+Inputs!$C$18)^(Output!$A291-1)</f>
        <v>135.51960709736014</v>
      </c>
      <c r="M291" s="2">
        <f>'Key Variables'!$B$5*(1+Inputs!$C$20)^(Output!$A291-1)</f>
        <v>0</v>
      </c>
      <c r="N291" s="2">
        <f>'Key Variables'!$B$6*(1+Inputs!$C$22)^(Output!$A291-1)</f>
        <v>169.39950887170014</v>
      </c>
      <c r="O291" s="2">
        <f>'Key Variables'!$B$7*(1+Inputs!$C$24)^(Output!$A291-1)</f>
        <v>33.879901774340034</v>
      </c>
    </row>
    <row r="292" spans="1:15">
      <c r="A292">
        <f t="shared" si="281"/>
        <v>25</v>
      </c>
      <c r="B292" s="6">
        <f t="shared" si="268"/>
        <v>291</v>
      </c>
      <c r="C292" s="4">
        <f>IF($A292&gt;Inputs!$C$5,0,C291)</f>
        <v>405.34824786070453</v>
      </c>
      <c r="D292" s="4">
        <f t="shared" si="269"/>
        <v>24914.965942582356</v>
      </c>
      <c r="E292" s="4">
        <f>D292*Inputs!$C$4/12</f>
        <v>93.431122284683838</v>
      </c>
      <c r="F292" s="4">
        <f t="shared" ref="F292:G292" si="303">C292-E292</f>
        <v>311.91712557602068</v>
      </c>
      <c r="G292" s="4">
        <f t="shared" si="303"/>
        <v>24603.048817006336</v>
      </c>
      <c r="H292" s="2">
        <f>Inputs!$C$8*(1-Inputs!$C$12)*(1+Inputs!$C$9)^(Output!A292-1)</f>
        <v>1931.1544011373817</v>
      </c>
      <c r="I292" s="2">
        <f>Inputs!$C$10*(1-Inputs!$C$12)*(1+Inputs!$C$9)^(Output!$A292-1)</f>
        <v>0</v>
      </c>
      <c r="J292" s="2">
        <f>Inputs!$C$13*Inputs!$C$8*(1+Inputs!$C$9)^(Output!A292-1)</f>
        <v>0</v>
      </c>
      <c r="K292" s="2">
        <f>'Key Variables'!$B$3*(1+Inputs!$C$16)^(Output!A292-1)</f>
        <v>254.09926330755022</v>
      </c>
      <c r="L292" s="2">
        <f>'Key Variables'!$B$4*(1+Inputs!$C$18)^(Output!$A292-1)</f>
        <v>135.51960709736014</v>
      </c>
      <c r="M292" s="2">
        <f>'Key Variables'!$B$5*(1+Inputs!$C$20)^(Output!$A292-1)</f>
        <v>0</v>
      </c>
      <c r="N292" s="2">
        <f>'Key Variables'!$B$6*(1+Inputs!$C$22)^(Output!$A292-1)</f>
        <v>169.39950887170014</v>
      </c>
      <c r="O292" s="2">
        <f>'Key Variables'!$B$7*(1+Inputs!$C$24)^(Output!$A292-1)</f>
        <v>33.879901774340034</v>
      </c>
    </row>
    <row r="293" spans="1:15">
      <c r="A293">
        <f t="shared" si="281"/>
        <v>25</v>
      </c>
      <c r="B293" s="6">
        <f t="shared" si="268"/>
        <v>292</v>
      </c>
      <c r="C293" s="4">
        <f>IF($A293&gt;Inputs!$C$5,0,C292)</f>
        <v>405.34824786070453</v>
      </c>
      <c r="D293" s="4">
        <f t="shared" si="269"/>
        <v>24603.048817006336</v>
      </c>
      <c r="E293" s="4">
        <f>D293*Inputs!$C$4/12</f>
        <v>92.261433063773765</v>
      </c>
      <c r="F293" s="4">
        <f t="shared" ref="F293:G293" si="304">C293-E293</f>
        <v>313.08681479693075</v>
      </c>
      <c r="G293" s="4">
        <f t="shared" si="304"/>
        <v>24289.962002209406</v>
      </c>
      <c r="H293" s="2">
        <f>Inputs!$C$8*(1-Inputs!$C$12)*(1+Inputs!$C$9)^(Output!A293-1)</f>
        <v>1931.1544011373817</v>
      </c>
      <c r="I293" s="2">
        <f>Inputs!$C$10*(1-Inputs!$C$12)*(1+Inputs!$C$9)^(Output!$A293-1)</f>
        <v>0</v>
      </c>
      <c r="J293" s="2">
        <f>Inputs!$C$13*Inputs!$C$8*(1+Inputs!$C$9)^(Output!A293-1)</f>
        <v>0</v>
      </c>
      <c r="K293" s="2">
        <f>'Key Variables'!$B$3*(1+Inputs!$C$16)^(Output!A293-1)</f>
        <v>254.09926330755022</v>
      </c>
      <c r="L293" s="2">
        <f>'Key Variables'!$B$4*(1+Inputs!$C$18)^(Output!$A293-1)</f>
        <v>135.51960709736014</v>
      </c>
      <c r="M293" s="2">
        <f>'Key Variables'!$B$5*(1+Inputs!$C$20)^(Output!$A293-1)</f>
        <v>0</v>
      </c>
      <c r="N293" s="2">
        <f>'Key Variables'!$B$6*(1+Inputs!$C$22)^(Output!$A293-1)</f>
        <v>169.39950887170014</v>
      </c>
      <c r="O293" s="2">
        <f>'Key Variables'!$B$7*(1+Inputs!$C$24)^(Output!$A293-1)</f>
        <v>33.879901774340034</v>
      </c>
    </row>
    <row r="294" spans="1:15">
      <c r="A294">
        <f t="shared" si="281"/>
        <v>25</v>
      </c>
      <c r="B294" s="6">
        <f t="shared" si="268"/>
        <v>293</v>
      </c>
      <c r="C294" s="4">
        <f>IF($A294&gt;Inputs!$C$5,0,C293)</f>
        <v>405.34824786070453</v>
      </c>
      <c r="D294" s="4">
        <f t="shared" si="269"/>
        <v>24289.962002209406</v>
      </c>
      <c r="E294" s="4">
        <f>D294*Inputs!$C$4/12</f>
        <v>91.087357508285265</v>
      </c>
      <c r="F294" s="4">
        <f t="shared" ref="F294:G294" si="305">C294-E294</f>
        <v>314.26089035241927</v>
      </c>
      <c r="G294" s="4">
        <f t="shared" si="305"/>
        <v>23975.701111856986</v>
      </c>
      <c r="H294" s="2">
        <f>Inputs!$C$8*(1-Inputs!$C$12)*(1+Inputs!$C$9)^(Output!A294-1)</f>
        <v>1931.1544011373817</v>
      </c>
      <c r="I294" s="2">
        <f>Inputs!$C$10*(1-Inputs!$C$12)*(1+Inputs!$C$9)^(Output!$A294-1)</f>
        <v>0</v>
      </c>
      <c r="J294" s="2">
        <f>Inputs!$C$13*Inputs!$C$8*(1+Inputs!$C$9)^(Output!A294-1)</f>
        <v>0</v>
      </c>
      <c r="K294" s="2">
        <f>'Key Variables'!$B$3*(1+Inputs!$C$16)^(Output!A294-1)</f>
        <v>254.09926330755022</v>
      </c>
      <c r="L294" s="2">
        <f>'Key Variables'!$B$4*(1+Inputs!$C$18)^(Output!$A294-1)</f>
        <v>135.51960709736014</v>
      </c>
      <c r="M294" s="2">
        <f>'Key Variables'!$B$5*(1+Inputs!$C$20)^(Output!$A294-1)</f>
        <v>0</v>
      </c>
      <c r="N294" s="2">
        <f>'Key Variables'!$B$6*(1+Inputs!$C$22)^(Output!$A294-1)</f>
        <v>169.39950887170014</v>
      </c>
      <c r="O294" s="2">
        <f>'Key Variables'!$B$7*(1+Inputs!$C$24)^(Output!$A294-1)</f>
        <v>33.879901774340034</v>
      </c>
    </row>
    <row r="295" spans="1:15">
      <c r="A295">
        <f t="shared" si="281"/>
        <v>25</v>
      </c>
      <c r="B295" s="6">
        <f t="shared" si="268"/>
        <v>294</v>
      </c>
      <c r="C295" s="4">
        <f>IF($A295&gt;Inputs!$C$5,0,C294)</f>
        <v>405.34824786070453</v>
      </c>
      <c r="D295" s="4">
        <f t="shared" si="269"/>
        <v>23975.701111856986</v>
      </c>
      <c r="E295" s="4">
        <f>D295*Inputs!$C$4/12</f>
        <v>89.908879169463702</v>
      </c>
      <c r="F295" s="4">
        <f t="shared" ref="F295:G295" si="306">C295-E295</f>
        <v>315.43936869124082</v>
      </c>
      <c r="G295" s="4">
        <f t="shared" si="306"/>
        <v>23660.261743165745</v>
      </c>
      <c r="H295" s="2">
        <f>Inputs!$C$8*(1-Inputs!$C$12)*(1+Inputs!$C$9)^(Output!A295-1)</f>
        <v>1931.1544011373817</v>
      </c>
      <c r="I295" s="2">
        <f>Inputs!$C$10*(1-Inputs!$C$12)*(1+Inputs!$C$9)^(Output!$A295-1)</f>
        <v>0</v>
      </c>
      <c r="J295" s="2">
        <f>Inputs!$C$13*Inputs!$C$8*(1+Inputs!$C$9)^(Output!A295-1)</f>
        <v>0</v>
      </c>
      <c r="K295" s="2">
        <f>'Key Variables'!$B$3*(1+Inputs!$C$16)^(Output!A295-1)</f>
        <v>254.09926330755022</v>
      </c>
      <c r="L295" s="2">
        <f>'Key Variables'!$B$4*(1+Inputs!$C$18)^(Output!$A295-1)</f>
        <v>135.51960709736014</v>
      </c>
      <c r="M295" s="2">
        <f>'Key Variables'!$B$5*(1+Inputs!$C$20)^(Output!$A295-1)</f>
        <v>0</v>
      </c>
      <c r="N295" s="2">
        <f>'Key Variables'!$B$6*(1+Inputs!$C$22)^(Output!$A295-1)</f>
        <v>169.39950887170014</v>
      </c>
      <c r="O295" s="2">
        <f>'Key Variables'!$B$7*(1+Inputs!$C$24)^(Output!$A295-1)</f>
        <v>33.879901774340034</v>
      </c>
    </row>
    <row r="296" spans="1:15">
      <c r="A296">
        <f t="shared" si="281"/>
        <v>25</v>
      </c>
      <c r="B296" s="6">
        <f t="shared" si="268"/>
        <v>295</v>
      </c>
      <c r="C296" s="4">
        <f>IF($A296&gt;Inputs!$C$5,0,C295)</f>
        <v>405.34824786070453</v>
      </c>
      <c r="D296" s="4">
        <f t="shared" si="269"/>
        <v>23660.261743165745</v>
      </c>
      <c r="E296" s="4">
        <f>D296*Inputs!$C$4/12</f>
        <v>88.725981536871544</v>
      </c>
      <c r="F296" s="4">
        <f t="shared" ref="F296:G296" si="307">C296-E296</f>
        <v>316.622266323833</v>
      </c>
      <c r="G296" s="4">
        <f t="shared" si="307"/>
        <v>23343.639476841912</v>
      </c>
      <c r="H296" s="2">
        <f>Inputs!$C$8*(1-Inputs!$C$12)*(1+Inputs!$C$9)^(Output!A296-1)</f>
        <v>1931.1544011373817</v>
      </c>
      <c r="I296" s="2">
        <f>Inputs!$C$10*(1-Inputs!$C$12)*(1+Inputs!$C$9)^(Output!$A296-1)</f>
        <v>0</v>
      </c>
      <c r="J296" s="2">
        <f>Inputs!$C$13*Inputs!$C$8*(1+Inputs!$C$9)^(Output!A296-1)</f>
        <v>0</v>
      </c>
      <c r="K296" s="2">
        <f>'Key Variables'!$B$3*(1+Inputs!$C$16)^(Output!A296-1)</f>
        <v>254.09926330755022</v>
      </c>
      <c r="L296" s="2">
        <f>'Key Variables'!$B$4*(1+Inputs!$C$18)^(Output!$A296-1)</f>
        <v>135.51960709736014</v>
      </c>
      <c r="M296" s="2">
        <f>'Key Variables'!$B$5*(1+Inputs!$C$20)^(Output!$A296-1)</f>
        <v>0</v>
      </c>
      <c r="N296" s="2">
        <f>'Key Variables'!$B$6*(1+Inputs!$C$22)^(Output!$A296-1)</f>
        <v>169.39950887170014</v>
      </c>
      <c r="O296" s="2">
        <f>'Key Variables'!$B$7*(1+Inputs!$C$24)^(Output!$A296-1)</f>
        <v>33.879901774340034</v>
      </c>
    </row>
    <row r="297" spans="1:15">
      <c r="A297">
        <f t="shared" si="281"/>
        <v>25</v>
      </c>
      <c r="B297" s="6">
        <f t="shared" si="268"/>
        <v>296</v>
      </c>
      <c r="C297" s="4">
        <f>IF($A297&gt;Inputs!$C$5,0,C296)</f>
        <v>405.34824786070453</v>
      </c>
      <c r="D297" s="4">
        <f t="shared" si="269"/>
        <v>23343.639476841912</v>
      </c>
      <c r="E297" s="4">
        <f>D297*Inputs!$C$4/12</f>
        <v>87.538648038157177</v>
      </c>
      <c r="F297" s="4">
        <f t="shared" ref="F297:G297" si="308">C297-E297</f>
        <v>317.80959982254734</v>
      </c>
      <c r="G297" s="4">
        <f t="shared" si="308"/>
        <v>23025.829877019365</v>
      </c>
      <c r="H297" s="2">
        <f>Inputs!$C$8*(1-Inputs!$C$12)*(1+Inputs!$C$9)^(Output!A297-1)</f>
        <v>1931.1544011373817</v>
      </c>
      <c r="I297" s="2">
        <f>Inputs!$C$10*(1-Inputs!$C$12)*(1+Inputs!$C$9)^(Output!$A297-1)</f>
        <v>0</v>
      </c>
      <c r="J297" s="2">
        <f>Inputs!$C$13*Inputs!$C$8*(1+Inputs!$C$9)^(Output!A297-1)</f>
        <v>0</v>
      </c>
      <c r="K297" s="2">
        <f>'Key Variables'!$B$3*(1+Inputs!$C$16)^(Output!A297-1)</f>
        <v>254.09926330755022</v>
      </c>
      <c r="L297" s="2">
        <f>'Key Variables'!$B$4*(1+Inputs!$C$18)^(Output!$A297-1)</f>
        <v>135.51960709736014</v>
      </c>
      <c r="M297" s="2">
        <f>'Key Variables'!$B$5*(1+Inputs!$C$20)^(Output!$A297-1)</f>
        <v>0</v>
      </c>
      <c r="N297" s="2">
        <f>'Key Variables'!$B$6*(1+Inputs!$C$22)^(Output!$A297-1)</f>
        <v>169.39950887170014</v>
      </c>
      <c r="O297" s="2">
        <f>'Key Variables'!$B$7*(1+Inputs!$C$24)^(Output!$A297-1)</f>
        <v>33.879901774340034</v>
      </c>
    </row>
    <row r="298" spans="1:15">
      <c r="A298">
        <f t="shared" si="281"/>
        <v>25</v>
      </c>
      <c r="B298" s="6">
        <f t="shared" si="268"/>
        <v>297</v>
      </c>
      <c r="C298" s="4">
        <f>IF($A298&gt;Inputs!$C$5,0,C297)</f>
        <v>405.34824786070453</v>
      </c>
      <c r="D298" s="4">
        <f t="shared" si="269"/>
        <v>23025.829877019365</v>
      </c>
      <c r="E298" s="4">
        <f>D298*Inputs!$C$4/12</f>
        <v>86.346862038822621</v>
      </c>
      <c r="F298" s="4">
        <f t="shared" ref="F298:G298" si="309">C298-E298</f>
        <v>319.00138582188191</v>
      </c>
      <c r="G298" s="4">
        <f t="shared" si="309"/>
        <v>22706.828491197484</v>
      </c>
      <c r="H298" s="2">
        <f>Inputs!$C$8*(1-Inputs!$C$12)*(1+Inputs!$C$9)^(Output!A298-1)</f>
        <v>1931.1544011373817</v>
      </c>
      <c r="I298" s="2">
        <f>Inputs!$C$10*(1-Inputs!$C$12)*(1+Inputs!$C$9)^(Output!$A298-1)</f>
        <v>0</v>
      </c>
      <c r="J298" s="2">
        <f>Inputs!$C$13*Inputs!$C$8*(1+Inputs!$C$9)^(Output!A298-1)</f>
        <v>0</v>
      </c>
      <c r="K298" s="2">
        <f>'Key Variables'!$B$3*(1+Inputs!$C$16)^(Output!A298-1)</f>
        <v>254.09926330755022</v>
      </c>
      <c r="L298" s="2">
        <f>'Key Variables'!$B$4*(1+Inputs!$C$18)^(Output!$A298-1)</f>
        <v>135.51960709736014</v>
      </c>
      <c r="M298" s="2">
        <f>'Key Variables'!$B$5*(1+Inputs!$C$20)^(Output!$A298-1)</f>
        <v>0</v>
      </c>
      <c r="N298" s="2">
        <f>'Key Variables'!$B$6*(1+Inputs!$C$22)^(Output!$A298-1)</f>
        <v>169.39950887170014</v>
      </c>
      <c r="O298" s="2">
        <f>'Key Variables'!$B$7*(1+Inputs!$C$24)^(Output!$A298-1)</f>
        <v>33.879901774340034</v>
      </c>
    </row>
    <row r="299" spans="1:15">
      <c r="A299">
        <f t="shared" si="281"/>
        <v>25</v>
      </c>
      <c r="B299" s="6">
        <f t="shared" si="268"/>
        <v>298</v>
      </c>
      <c r="C299" s="4">
        <f>IF($A299&gt;Inputs!$C$5,0,C298)</f>
        <v>405.34824786070453</v>
      </c>
      <c r="D299" s="4">
        <f t="shared" si="269"/>
        <v>22706.828491197484</v>
      </c>
      <c r="E299" s="4">
        <f>D299*Inputs!$C$4/12</f>
        <v>85.150606841990566</v>
      </c>
      <c r="F299" s="4">
        <f t="shared" ref="F299:G299" si="310">C299-E299</f>
        <v>320.19764101871397</v>
      </c>
      <c r="G299" s="4">
        <f t="shared" si="310"/>
        <v>22386.630850178772</v>
      </c>
      <c r="H299" s="2">
        <f>Inputs!$C$8*(1-Inputs!$C$12)*(1+Inputs!$C$9)^(Output!A299-1)</f>
        <v>1931.1544011373817</v>
      </c>
      <c r="I299" s="2">
        <f>Inputs!$C$10*(1-Inputs!$C$12)*(1+Inputs!$C$9)^(Output!$A299-1)</f>
        <v>0</v>
      </c>
      <c r="J299" s="2">
        <f>Inputs!$C$13*Inputs!$C$8*(1+Inputs!$C$9)^(Output!A299-1)</f>
        <v>0</v>
      </c>
      <c r="K299" s="2">
        <f>'Key Variables'!$B$3*(1+Inputs!$C$16)^(Output!A299-1)</f>
        <v>254.09926330755022</v>
      </c>
      <c r="L299" s="2">
        <f>'Key Variables'!$B$4*(1+Inputs!$C$18)^(Output!$A299-1)</f>
        <v>135.51960709736014</v>
      </c>
      <c r="M299" s="2">
        <f>'Key Variables'!$B$5*(1+Inputs!$C$20)^(Output!$A299-1)</f>
        <v>0</v>
      </c>
      <c r="N299" s="2">
        <f>'Key Variables'!$B$6*(1+Inputs!$C$22)^(Output!$A299-1)</f>
        <v>169.39950887170014</v>
      </c>
      <c r="O299" s="2">
        <f>'Key Variables'!$B$7*(1+Inputs!$C$24)^(Output!$A299-1)</f>
        <v>33.879901774340034</v>
      </c>
    </row>
    <row r="300" spans="1:15">
      <c r="A300">
        <f t="shared" si="281"/>
        <v>25</v>
      </c>
      <c r="B300" s="6">
        <f t="shared" si="268"/>
        <v>299</v>
      </c>
      <c r="C300" s="4">
        <f>IF($A300&gt;Inputs!$C$5,0,C299)</f>
        <v>405.34824786070453</v>
      </c>
      <c r="D300" s="4">
        <f t="shared" si="269"/>
        <v>22386.630850178772</v>
      </c>
      <c r="E300" s="4">
        <f>D300*Inputs!$C$4/12</f>
        <v>83.949865688170391</v>
      </c>
      <c r="F300" s="4">
        <f t="shared" ref="F300:G300" si="311">C300-E300</f>
        <v>321.39838217253413</v>
      </c>
      <c r="G300" s="4">
        <f t="shared" si="311"/>
        <v>22065.232468006237</v>
      </c>
      <c r="H300" s="2">
        <f>Inputs!$C$8*(1-Inputs!$C$12)*(1+Inputs!$C$9)^(Output!A300-1)</f>
        <v>1931.1544011373817</v>
      </c>
      <c r="I300" s="2">
        <f>Inputs!$C$10*(1-Inputs!$C$12)*(1+Inputs!$C$9)^(Output!$A300-1)</f>
        <v>0</v>
      </c>
      <c r="J300" s="2">
        <f>Inputs!$C$13*Inputs!$C$8*(1+Inputs!$C$9)^(Output!A300-1)</f>
        <v>0</v>
      </c>
      <c r="K300" s="2">
        <f>'Key Variables'!$B$3*(1+Inputs!$C$16)^(Output!A300-1)</f>
        <v>254.09926330755022</v>
      </c>
      <c r="L300" s="2">
        <f>'Key Variables'!$B$4*(1+Inputs!$C$18)^(Output!$A300-1)</f>
        <v>135.51960709736014</v>
      </c>
      <c r="M300" s="2">
        <f>'Key Variables'!$B$5*(1+Inputs!$C$20)^(Output!$A300-1)</f>
        <v>0</v>
      </c>
      <c r="N300" s="2">
        <f>'Key Variables'!$B$6*(1+Inputs!$C$22)^(Output!$A300-1)</f>
        <v>169.39950887170014</v>
      </c>
      <c r="O300" s="2">
        <f>'Key Variables'!$B$7*(1+Inputs!$C$24)^(Output!$A300-1)</f>
        <v>33.879901774340034</v>
      </c>
    </row>
    <row r="301" spans="1:15">
      <c r="A301">
        <f t="shared" si="281"/>
        <v>25</v>
      </c>
      <c r="B301" s="6">
        <f t="shared" si="268"/>
        <v>300</v>
      </c>
      <c r="C301" s="4">
        <f>IF($A301&gt;Inputs!$C$5,0,C300)</f>
        <v>405.34824786070453</v>
      </c>
      <c r="D301" s="4">
        <f t="shared" si="269"/>
        <v>22065.232468006237</v>
      </c>
      <c r="E301" s="4">
        <f>D301*Inputs!$C$4/12</f>
        <v>82.744621755023388</v>
      </c>
      <c r="F301" s="4">
        <f t="shared" ref="F301:G301" si="312">C301-E301</f>
        <v>322.60362610568114</v>
      </c>
      <c r="G301" s="4">
        <f t="shared" si="312"/>
        <v>21742.628841900558</v>
      </c>
      <c r="H301" s="2">
        <f>Inputs!$C$8*(1-Inputs!$C$12)*(1+Inputs!$C$9)^(Output!A301-1)</f>
        <v>1931.1544011373817</v>
      </c>
      <c r="I301" s="2">
        <f>Inputs!$C$10*(1-Inputs!$C$12)*(1+Inputs!$C$9)^(Output!$A301-1)</f>
        <v>0</v>
      </c>
      <c r="J301" s="2">
        <f>Inputs!$C$13*Inputs!$C$8*(1+Inputs!$C$9)^(Output!A301-1)</f>
        <v>0</v>
      </c>
      <c r="K301" s="2">
        <f>'Key Variables'!$B$3*(1+Inputs!$C$16)^(Output!A301-1)</f>
        <v>254.09926330755022</v>
      </c>
      <c r="L301" s="2">
        <f>'Key Variables'!$B$4*(1+Inputs!$C$18)^(Output!$A301-1)</f>
        <v>135.51960709736014</v>
      </c>
      <c r="M301" s="2">
        <f>'Key Variables'!$B$5*(1+Inputs!$C$20)^(Output!$A301-1)</f>
        <v>0</v>
      </c>
      <c r="N301" s="2">
        <f>'Key Variables'!$B$6*(1+Inputs!$C$22)^(Output!$A301-1)</f>
        <v>169.39950887170014</v>
      </c>
      <c r="O301" s="2">
        <f>'Key Variables'!$B$7*(1+Inputs!$C$24)^(Output!$A301-1)</f>
        <v>33.879901774340034</v>
      </c>
    </row>
    <row r="302" spans="1:15">
      <c r="A302">
        <f t="shared" si="281"/>
        <v>26</v>
      </c>
      <c r="B302" s="6">
        <f t="shared" si="268"/>
        <v>301</v>
      </c>
      <c r="C302" s="4">
        <f>IF($A302&gt;Inputs!$C$5,0,C301)</f>
        <v>405.34824786070453</v>
      </c>
      <c r="D302" s="4">
        <f t="shared" si="269"/>
        <v>21742.628841900558</v>
      </c>
      <c r="E302" s="4">
        <f>D302*Inputs!$C$4/12</f>
        <v>81.53485815712709</v>
      </c>
      <c r="F302" s="4">
        <f t="shared" ref="F302:G302" si="313">C302-E302</f>
        <v>323.81338970357746</v>
      </c>
      <c r="G302" s="4">
        <f t="shared" si="313"/>
        <v>21418.815452196981</v>
      </c>
      <c r="H302" s="2">
        <f>Inputs!$C$8*(1-Inputs!$C$12)*(1+Inputs!$C$9)^(Output!A302-1)</f>
        <v>1989.0890331715032</v>
      </c>
      <c r="I302" s="2">
        <f>Inputs!$C$10*(1-Inputs!$C$12)*(1+Inputs!$C$9)^(Output!$A302-1)</f>
        <v>0</v>
      </c>
      <c r="J302" s="2">
        <f>Inputs!$C$13*Inputs!$C$8*(1+Inputs!$C$9)^(Output!A302-1)</f>
        <v>0</v>
      </c>
      <c r="K302" s="2">
        <f>'Key Variables'!$B$3*(1+Inputs!$C$16)^(Output!A302-1)</f>
        <v>261.72224120677674</v>
      </c>
      <c r="L302" s="2">
        <f>'Key Variables'!$B$4*(1+Inputs!$C$18)^(Output!$A302-1)</f>
        <v>139.58519531028094</v>
      </c>
      <c r="M302" s="2">
        <f>'Key Variables'!$B$5*(1+Inputs!$C$20)^(Output!$A302-1)</f>
        <v>0</v>
      </c>
      <c r="N302" s="2">
        <f>'Key Variables'!$B$6*(1+Inputs!$C$22)^(Output!$A302-1)</f>
        <v>174.48149413785114</v>
      </c>
      <c r="O302" s="2">
        <f>'Key Variables'!$B$7*(1+Inputs!$C$24)^(Output!$A302-1)</f>
        <v>34.896298827570234</v>
      </c>
    </row>
    <row r="303" spans="1:15">
      <c r="A303">
        <f t="shared" si="281"/>
        <v>26</v>
      </c>
      <c r="B303" s="6">
        <f t="shared" si="268"/>
        <v>302</v>
      </c>
      <c r="C303" s="4">
        <f>IF($A303&gt;Inputs!$C$5,0,C302)</f>
        <v>405.34824786070453</v>
      </c>
      <c r="D303" s="4">
        <f t="shared" si="269"/>
        <v>21418.815452196981</v>
      </c>
      <c r="E303" s="4">
        <f>D303*Inputs!$C$4/12</f>
        <v>80.320557945738685</v>
      </c>
      <c r="F303" s="4">
        <f t="shared" ref="F303:G303" si="314">C303-E303</f>
        <v>325.02768991496583</v>
      </c>
      <c r="G303" s="4">
        <f t="shared" si="314"/>
        <v>21093.787762282016</v>
      </c>
      <c r="H303" s="2">
        <f>Inputs!$C$8*(1-Inputs!$C$12)*(1+Inputs!$C$9)^(Output!A303-1)</f>
        <v>1989.0890331715032</v>
      </c>
      <c r="I303" s="2">
        <f>Inputs!$C$10*(1-Inputs!$C$12)*(1+Inputs!$C$9)^(Output!$A303-1)</f>
        <v>0</v>
      </c>
      <c r="J303" s="2">
        <f>Inputs!$C$13*Inputs!$C$8*(1+Inputs!$C$9)^(Output!A303-1)</f>
        <v>0</v>
      </c>
      <c r="K303" s="2">
        <f>'Key Variables'!$B$3*(1+Inputs!$C$16)^(Output!A303-1)</f>
        <v>261.72224120677674</v>
      </c>
      <c r="L303" s="2">
        <f>'Key Variables'!$B$4*(1+Inputs!$C$18)^(Output!$A303-1)</f>
        <v>139.58519531028094</v>
      </c>
      <c r="M303" s="2">
        <f>'Key Variables'!$B$5*(1+Inputs!$C$20)^(Output!$A303-1)</f>
        <v>0</v>
      </c>
      <c r="N303" s="2">
        <f>'Key Variables'!$B$6*(1+Inputs!$C$22)^(Output!$A303-1)</f>
        <v>174.48149413785114</v>
      </c>
      <c r="O303" s="2">
        <f>'Key Variables'!$B$7*(1+Inputs!$C$24)^(Output!$A303-1)</f>
        <v>34.896298827570234</v>
      </c>
    </row>
    <row r="304" spans="1:15">
      <c r="A304">
        <f t="shared" si="281"/>
        <v>26</v>
      </c>
      <c r="B304" s="6">
        <f t="shared" si="268"/>
        <v>303</v>
      </c>
      <c r="C304" s="4">
        <f>IF($A304&gt;Inputs!$C$5,0,C303)</f>
        <v>405.34824786070453</v>
      </c>
      <c r="D304" s="4">
        <f t="shared" si="269"/>
        <v>21093.787762282016</v>
      </c>
      <c r="E304" s="4">
        <f>D304*Inputs!$C$4/12</f>
        <v>79.101704108557556</v>
      </c>
      <c r="F304" s="4">
        <f t="shared" ref="F304:G304" si="315">C304-E304</f>
        <v>326.24654375214698</v>
      </c>
      <c r="G304" s="4">
        <f t="shared" si="315"/>
        <v>20767.54121852987</v>
      </c>
      <c r="H304" s="2">
        <f>Inputs!$C$8*(1-Inputs!$C$12)*(1+Inputs!$C$9)^(Output!A304-1)</f>
        <v>1989.0890331715032</v>
      </c>
      <c r="I304" s="2">
        <f>Inputs!$C$10*(1-Inputs!$C$12)*(1+Inputs!$C$9)^(Output!$A304-1)</f>
        <v>0</v>
      </c>
      <c r="J304" s="2">
        <f>Inputs!$C$13*Inputs!$C$8*(1+Inputs!$C$9)^(Output!A304-1)</f>
        <v>0</v>
      </c>
      <c r="K304" s="2">
        <f>'Key Variables'!$B$3*(1+Inputs!$C$16)^(Output!A304-1)</f>
        <v>261.72224120677674</v>
      </c>
      <c r="L304" s="2">
        <f>'Key Variables'!$B$4*(1+Inputs!$C$18)^(Output!$A304-1)</f>
        <v>139.58519531028094</v>
      </c>
      <c r="M304" s="2">
        <f>'Key Variables'!$B$5*(1+Inputs!$C$20)^(Output!$A304-1)</f>
        <v>0</v>
      </c>
      <c r="N304" s="2">
        <f>'Key Variables'!$B$6*(1+Inputs!$C$22)^(Output!$A304-1)</f>
        <v>174.48149413785114</v>
      </c>
      <c r="O304" s="2">
        <f>'Key Variables'!$B$7*(1+Inputs!$C$24)^(Output!$A304-1)</f>
        <v>34.896298827570234</v>
      </c>
    </row>
    <row r="305" spans="1:15">
      <c r="A305">
        <f t="shared" si="281"/>
        <v>26</v>
      </c>
      <c r="B305" s="6">
        <f t="shared" si="268"/>
        <v>304</v>
      </c>
      <c r="C305" s="4">
        <f>IF($A305&gt;Inputs!$C$5,0,C304)</f>
        <v>405.34824786070453</v>
      </c>
      <c r="D305" s="4">
        <f t="shared" si="269"/>
        <v>20767.54121852987</v>
      </c>
      <c r="E305" s="4">
        <f>D305*Inputs!$C$4/12</f>
        <v>77.878279569487006</v>
      </c>
      <c r="F305" s="4">
        <f t="shared" ref="F305:G305" si="316">C305-E305</f>
        <v>327.46996829121753</v>
      </c>
      <c r="G305" s="4">
        <f t="shared" si="316"/>
        <v>20440.071250238652</v>
      </c>
      <c r="H305" s="2">
        <f>Inputs!$C$8*(1-Inputs!$C$12)*(1+Inputs!$C$9)^(Output!A305-1)</f>
        <v>1989.0890331715032</v>
      </c>
      <c r="I305" s="2">
        <f>Inputs!$C$10*(1-Inputs!$C$12)*(1+Inputs!$C$9)^(Output!$A305-1)</f>
        <v>0</v>
      </c>
      <c r="J305" s="2">
        <f>Inputs!$C$13*Inputs!$C$8*(1+Inputs!$C$9)^(Output!A305-1)</f>
        <v>0</v>
      </c>
      <c r="K305" s="2">
        <f>'Key Variables'!$B$3*(1+Inputs!$C$16)^(Output!A305-1)</f>
        <v>261.72224120677674</v>
      </c>
      <c r="L305" s="2">
        <f>'Key Variables'!$B$4*(1+Inputs!$C$18)^(Output!$A305-1)</f>
        <v>139.58519531028094</v>
      </c>
      <c r="M305" s="2">
        <f>'Key Variables'!$B$5*(1+Inputs!$C$20)^(Output!$A305-1)</f>
        <v>0</v>
      </c>
      <c r="N305" s="2">
        <f>'Key Variables'!$B$6*(1+Inputs!$C$22)^(Output!$A305-1)</f>
        <v>174.48149413785114</v>
      </c>
      <c r="O305" s="2">
        <f>'Key Variables'!$B$7*(1+Inputs!$C$24)^(Output!$A305-1)</f>
        <v>34.896298827570234</v>
      </c>
    </row>
    <row r="306" spans="1:15">
      <c r="A306">
        <f t="shared" si="281"/>
        <v>26</v>
      </c>
      <c r="B306" s="6">
        <f t="shared" si="268"/>
        <v>305</v>
      </c>
      <c r="C306" s="4">
        <f>IF($A306&gt;Inputs!$C$5,0,C305)</f>
        <v>405.34824786070453</v>
      </c>
      <c r="D306" s="4">
        <f t="shared" si="269"/>
        <v>20440.071250238652</v>
      </c>
      <c r="E306" s="4">
        <f>D306*Inputs!$C$4/12</f>
        <v>76.650267188394949</v>
      </c>
      <c r="F306" s="4">
        <f t="shared" ref="F306:G306" si="317">C306-E306</f>
        <v>328.6979806723096</v>
      </c>
      <c r="G306" s="4">
        <f t="shared" si="317"/>
        <v>20111.373269566342</v>
      </c>
      <c r="H306" s="2">
        <f>Inputs!$C$8*(1-Inputs!$C$12)*(1+Inputs!$C$9)^(Output!A306-1)</f>
        <v>1989.0890331715032</v>
      </c>
      <c r="I306" s="2">
        <f>Inputs!$C$10*(1-Inputs!$C$12)*(1+Inputs!$C$9)^(Output!$A306-1)</f>
        <v>0</v>
      </c>
      <c r="J306" s="2">
        <f>Inputs!$C$13*Inputs!$C$8*(1+Inputs!$C$9)^(Output!A306-1)</f>
        <v>0</v>
      </c>
      <c r="K306" s="2">
        <f>'Key Variables'!$B$3*(1+Inputs!$C$16)^(Output!A306-1)</f>
        <v>261.72224120677674</v>
      </c>
      <c r="L306" s="2">
        <f>'Key Variables'!$B$4*(1+Inputs!$C$18)^(Output!$A306-1)</f>
        <v>139.58519531028094</v>
      </c>
      <c r="M306" s="2">
        <f>'Key Variables'!$B$5*(1+Inputs!$C$20)^(Output!$A306-1)</f>
        <v>0</v>
      </c>
      <c r="N306" s="2">
        <f>'Key Variables'!$B$6*(1+Inputs!$C$22)^(Output!$A306-1)</f>
        <v>174.48149413785114</v>
      </c>
      <c r="O306" s="2">
        <f>'Key Variables'!$B$7*(1+Inputs!$C$24)^(Output!$A306-1)</f>
        <v>34.896298827570234</v>
      </c>
    </row>
    <row r="307" spans="1:15">
      <c r="A307">
        <f t="shared" si="281"/>
        <v>26</v>
      </c>
      <c r="B307" s="6">
        <f t="shared" si="268"/>
        <v>306</v>
      </c>
      <c r="C307" s="4">
        <f>IF($A307&gt;Inputs!$C$5,0,C306)</f>
        <v>405.34824786070453</v>
      </c>
      <c r="D307" s="4">
        <f t="shared" si="269"/>
        <v>20111.373269566342</v>
      </c>
      <c r="E307" s="4">
        <f>D307*Inputs!$C$4/12</f>
        <v>75.417649760873772</v>
      </c>
      <c r="F307" s="4">
        <f t="shared" ref="F307:G307" si="318">C307-E307</f>
        <v>329.93059809983077</v>
      </c>
      <c r="G307" s="4">
        <f t="shared" si="318"/>
        <v>19781.44267146651</v>
      </c>
      <c r="H307" s="2">
        <f>Inputs!$C$8*(1-Inputs!$C$12)*(1+Inputs!$C$9)^(Output!A307-1)</f>
        <v>1989.0890331715032</v>
      </c>
      <c r="I307" s="2">
        <f>Inputs!$C$10*(1-Inputs!$C$12)*(1+Inputs!$C$9)^(Output!$A307-1)</f>
        <v>0</v>
      </c>
      <c r="J307" s="2">
        <f>Inputs!$C$13*Inputs!$C$8*(1+Inputs!$C$9)^(Output!A307-1)</f>
        <v>0</v>
      </c>
      <c r="K307" s="2">
        <f>'Key Variables'!$B$3*(1+Inputs!$C$16)^(Output!A307-1)</f>
        <v>261.72224120677674</v>
      </c>
      <c r="L307" s="2">
        <f>'Key Variables'!$B$4*(1+Inputs!$C$18)^(Output!$A307-1)</f>
        <v>139.58519531028094</v>
      </c>
      <c r="M307" s="2">
        <f>'Key Variables'!$B$5*(1+Inputs!$C$20)^(Output!$A307-1)</f>
        <v>0</v>
      </c>
      <c r="N307" s="2">
        <f>'Key Variables'!$B$6*(1+Inputs!$C$22)^(Output!$A307-1)</f>
        <v>174.48149413785114</v>
      </c>
      <c r="O307" s="2">
        <f>'Key Variables'!$B$7*(1+Inputs!$C$24)^(Output!$A307-1)</f>
        <v>34.896298827570234</v>
      </c>
    </row>
    <row r="308" spans="1:15">
      <c r="A308">
        <f t="shared" si="281"/>
        <v>26</v>
      </c>
      <c r="B308" s="6">
        <f t="shared" si="268"/>
        <v>307</v>
      </c>
      <c r="C308" s="4">
        <f>IF($A308&gt;Inputs!$C$5,0,C307)</f>
        <v>405.34824786070453</v>
      </c>
      <c r="D308" s="4">
        <f t="shared" si="269"/>
        <v>19781.44267146651</v>
      </c>
      <c r="E308" s="4">
        <f>D308*Inputs!$C$4/12</f>
        <v>74.180410017999407</v>
      </c>
      <c r="F308" s="4">
        <f t="shared" ref="F308:G308" si="319">C308-E308</f>
        <v>331.16783784270513</v>
      </c>
      <c r="G308" s="4">
        <f t="shared" si="319"/>
        <v>19450.274833623804</v>
      </c>
      <c r="H308" s="2">
        <f>Inputs!$C$8*(1-Inputs!$C$12)*(1+Inputs!$C$9)^(Output!A308-1)</f>
        <v>1989.0890331715032</v>
      </c>
      <c r="I308" s="2">
        <f>Inputs!$C$10*(1-Inputs!$C$12)*(1+Inputs!$C$9)^(Output!$A308-1)</f>
        <v>0</v>
      </c>
      <c r="J308" s="2">
        <f>Inputs!$C$13*Inputs!$C$8*(1+Inputs!$C$9)^(Output!A308-1)</f>
        <v>0</v>
      </c>
      <c r="K308" s="2">
        <f>'Key Variables'!$B$3*(1+Inputs!$C$16)^(Output!A308-1)</f>
        <v>261.72224120677674</v>
      </c>
      <c r="L308" s="2">
        <f>'Key Variables'!$B$4*(1+Inputs!$C$18)^(Output!$A308-1)</f>
        <v>139.58519531028094</v>
      </c>
      <c r="M308" s="2">
        <f>'Key Variables'!$B$5*(1+Inputs!$C$20)^(Output!$A308-1)</f>
        <v>0</v>
      </c>
      <c r="N308" s="2">
        <f>'Key Variables'!$B$6*(1+Inputs!$C$22)^(Output!$A308-1)</f>
        <v>174.48149413785114</v>
      </c>
      <c r="O308" s="2">
        <f>'Key Variables'!$B$7*(1+Inputs!$C$24)^(Output!$A308-1)</f>
        <v>34.896298827570234</v>
      </c>
    </row>
    <row r="309" spans="1:15">
      <c r="A309">
        <f t="shared" si="281"/>
        <v>26</v>
      </c>
      <c r="B309" s="6">
        <f t="shared" si="268"/>
        <v>308</v>
      </c>
      <c r="C309" s="4">
        <f>IF($A309&gt;Inputs!$C$5,0,C308)</f>
        <v>405.34824786070453</v>
      </c>
      <c r="D309" s="4">
        <f t="shared" si="269"/>
        <v>19450.274833623804</v>
      </c>
      <c r="E309" s="4">
        <f>D309*Inputs!$C$4/12</f>
        <v>72.938530626089261</v>
      </c>
      <c r="F309" s="4">
        <f t="shared" ref="F309:G309" si="320">C309-E309</f>
        <v>332.4097172346153</v>
      </c>
      <c r="G309" s="4">
        <f t="shared" si="320"/>
        <v>19117.865116389188</v>
      </c>
      <c r="H309" s="2">
        <f>Inputs!$C$8*(1-Inputs!$C$12)*(1+Inputs!$C$9)^(Output!A309-1)</f>
        <v>1989.0890331715032</v>
      </c>
      <c r="I309" s="2">
        <f>Inputs!$C$10*(1-Inputs!$C$12)*(1+Inputs!$C$9)^(Output!$A309-1)</f>
        <v>0</v>
      </c>
      <c r="J309" s="2">
        <f>Inputs!$C$13*Inputs!$C$8*(1+Inputs!$C$9)^(Output!A309-1)</f>
        <v>0</v>
      </c>
      <c r="K309" s="2">
        <f>'Key Variables'!$B$3*(1+Inputs!$C$16)^(Output!A309-1)</f>
        <v>261.72224120677674</v>
      </c>
      <c r="L309" s="2">
        <f>'Key Variables'!$B$4*(1+Inputs!$C$18)^(Output!$A309-1)</f>
        <v>139.58519531028094</v>
      </c>
      <c r="M309" s="2">
        <f>'Key Variables'!$B$5*(1+Inputs!$C$20)^(Output!$A309-1)</f>
        <v>0</v>
      </c>
      <c r="N309" s="2">
        <f>'Key Variables'!$B$6*(1+Inputs!$C$22)^(Output!$A309-1)</f>
        <v>174.48149413785114</v>
      </c>
      <c r="O309" s="2">
        <f>'Key Variables'!$B$7*(1+Inputs!$C$24)^(Output!$A309-1)</f>
        <v>34.896298827570234</v>
      </c>
    </row>
    <row r="310" spans="1:15">
      <c r="A310">
        <f t="shared" si="281"/>
        <v>26</v>
      </c>
      <c r="B310" s="6">
        <f t="shared" si="268"/>
        <v>309</v>
      </c>
      <c r="C310" s="4">
        <f>IF($A310&gt;Inputs!$C$5,0,C309)</f>
        <v>405.34824786070453</v>
      </c>
      <c r="D310" s="4">
        <f t="shared" si="269"/>
        <v>19117.865116389188</v>
      </c>
      <c r="E310" s="4">
        <f>D310*Inputs!$C$4/12</f>
        <v>71.691994186459453</v>
      </c>
      <c r="F310" s="4">
        <f t="shared" ref="F310:G310" si="321">C310-E310</f>
        <v>333.65625367424508</v>
      </c>
      <c r="G310" s="4">
        <f t="shared" si="321"/>
        <v>18784.208862714942</v>
      </c>
      <c r="H310" s="2">
        <f>Inputs!$C$8*(1-Inputs!$C$12)*(1+Inputs!$C$9)^(Output!A310-1)</f>
        <v>1989.0890331715032</v>
      </c>
      <c r="I310" s="2">
        <f>Inputs!$C$10*(1-Inputs!$C$12)*(1+Inputs!$C$9)^(Output!$A310-1)</f>
        <v>0</v>
      </c>
      <c r="J310" s="2">
        <f>Inputs!$C$13*Inputs!$C$8*(1+Inputs!$C$9)^(Output!A310-1)</f>
        <v>0</v>
      </c>
      <c r="K310" s="2">
        <f>'Key Variables'!$B$3*(1+Inputs!$C$16)^(Output!A310-1)</f>
        <v>261.72224120677674</v>
      </c>
      <c r="L310" s="2">
        <f>'Key Variables'!$B$4*(1+Inputs!$C$18)^(Output!$A310-1)</f>
        <v>139.58519531028094</v>
      </c>
      <c r="M310" s="2">
        <f>'Key Variables'!$B$5*(1+Inputs!$C$20)^(Output!$A310-1)</f>
        <v>0</v>
      </c>
      <c r="N310" s="2">
        <f>'Key Variables'!$B$6*(1+Inputs!$C$22)^(Output!$A310-1)</f>
        <v>174.48149413785114</v>
      </c>
      <c r="O310" s="2">
        <f>'Key Variables'!$B$7*(1+Inputs!$C$24)^(Output!$A310-1)</f>
        <v>34.896298827570234</v>
      </c>
    </row>
    <row r="311" spans="1:15">
      <c r="A311">
        <f t="shared" si="281"/>
        <v>26</v>
      </c>
      <c r="B311" s="6">
        <f t="shared" si="268"/>
        <v>310</v>
      </c>
      <c r="C311" s="4">
        <f>IF($A311&gt;Inputs!$C$5,0,C310)</f>
        <v>405.34824786070453</v>
      </c>
      <c r="D311" s="4">
        <f t="shared" si="269"/>
        <v>18784.208862714942</v>
      </c>
      <c r="E311" s="4">
        <f>D311*Inputs!$C$4/12</f>
        <v>70.44078323518103</v>
      </c>
      <c r="F311" s="4">
        <f t="shared" ref="F311:G311" si="322">C311-E311</f>
        <v>334.90746462552352</v>
      </c>
      <c r="G311" s="4">
        <f t="shared" si="322"/>
        <v>18449.301398089417</v>
      </c>
      <c r="H311" s="2">
        <f>Inputs!$C$8*(1-Inputs!$C$12)*(1+Inputs!$C$9)^(Output!A311-1)</f>
        <v>1989.0890331715032</v>
      </c>
      <c r="I311" s="2">
        <f>Inputs!$C$10*(1-Inputs!$C$12)*(1+Inputs!$C$9)^(Output!$A311-1)</f>
        <v>0</v>
      </c>
      <c r="J311" s="2">
        <f>Inputs!$C$13*Inputs!$C$8*(1+Inputs!$C$9)^(Output!A311-1)</f>
        <v>0</v>
      </c>
      <c r="K311" s="2">
        <f>'Key Variables'!$B$3*(1+Inputs!$C$16)^(Output!A311-1)</f>
        <v>261.72224120677674</v>
      </c>
      <c r="L311" s="2">
        <f>'Key Variables'!$B$4*(1+Inputs!$C$18)^(Output!$A311-1)</f>
        <v>139.58519531028094</v>
      </c>
      <c r="M311" s="2">
        <f>'Key Variables'!$B$5*(1+Inputs!$C$20)^(Output!$A311-1)</f>
        <v>0</v>
      </c>
      <c r="N311" s="2">
        <f>'Key Variables'!$B$6*(1+Inputs!$C$22)^(Output!$A311-1)</f>
        <v>174.48149413785114</v>
      </c>
      <c r="O311" s="2">
        <f>'Key Variables'!$B$7*(1+Inputs!$C$24)^(Output!$A311-1)</f>
        <v>34.896298827570234</v>
      </c>
    </row>
    <row r="312" spans="1:15">
      <c r="A312">
        <f t="shared" si="281"/>
        <v>26</v>
      </c>
      <c r="B312" s="6">
        <f t="shared" si="268"/>
        <v>311</v>
      </c>
      <c r="C312" s="4">
        <f>IF($A312&gt;Inputs!$C$5,0,C311)</f>
        <v>405.34824786070453</v>
      </c>
      <c r="D312" s="4">
        <f t="shared" si="269"/>
        <v>18449.301398089417</v>
      </c>
      <c r="E312" s="4">
        <f>D312*Inputs!$C$4/12</f>
        <v>69.18488024283532</v>
      </c>
      <c r="F312" s="4">
        <f t="shared" ref="F312:G312" si="323">C312-E312</f>
        <v>336.1633676178692</v>
      </c>
      <c r="G312" s="4">
        <f t="shared" si="323"/>
        <v>18113.138030471549</v>
      </c>
      <c r="H312" s="2">
        <f>Inputs!$C$8*(1-Inputs!$C$12)*(1+Inputs!$C$9)^(Output!A312-1)</f>
        <v>1989.0890331715032</v>
      </c>
      <c r="I312" s="2">
        <f>Inputs!$C$10*(1-Inputs!$C$12)*(1+Inputs!$C$9)^(Output!$A312-1)</f>
        <v>0</v>
      </c>
      <c r="J312" s="2">
        <f>Inputs!$C$13*Inputs!$C$8*(1+Inputs!$C$9)^(Output!A312-1)</f>
        <v>0</v>
      </c>
      <c r="K312" s="2">
        <f>'Key Variables'!$B$3*(1+Inputs!$C$16)^(Output!A312-1)</f>
        <v>261.72224120677674</v>
      </c>
      <c r="L312" s="2">
        <f>'Key Variables'!$B$4*(1+Inputs!$C$18)^(Output!$A312-1)</f>
        <v>139.58519531028094</v>
      </c>
      <c r="M312" s="2">
        <f>'Key Variables'!$B$5*(1+Inputs!$C$20)^(Output!$A312-1)</f>
        <v>0</v>
      </c>
      <c r="N312" s="2">
        <f>'Key Variables'!$B$6*(1+Inputs!$C$22)^(Output!$A312-1)</f>
        <v>174.48149413785114</v>
      </c>
      <c r="O312" s="2">
        <f>'Key Variables'!$B$7*(1+Inputs!$C$24)^(Output!$A312-1)</f>
        <v>34.896298827570234</v>
      </c>
    </row>
    <row r="313" spans="1:15">
      <c r="A313">
        <f t="shared" si="281"/>
        <v>26</v>
      </c>
      <c r="B313" s="6">
        <f t="shared" si="268"/>
        <v>312</v>
      </c>
      <c r="C313" s="4">
        <f>IF($A313&gt;Inputs!$C$5,0,C312)</f>
        <v>405.34824786070453</v>
      </c>
      <c r="D313" s="4">
        <f t="shared" si="269"/>
        <v>18113.138030471549</v>
      </c>
      <c r="E313" s="4">
        <f>D313*Inputs!$C$4/12</f>
        <v>67.924267614268317</v>
      </c>
      <c r="F313" s="4">
        <f t="shared" ref="F313:G313" si="324">C313-E313</f>
        <v>337.4239802464362</v>
      </c>
      <c r="G313" s="4">
        <f t="shared" si="324"/>
        <v>17775.714050225113</v>
      </c>
      <c r="H313" s="2">
        <f>Inputs!$C$8*(1-Inputs!$C$12)*(1+Inputs!$C$9)^(Output!A313-1)</f>
        <v>1989.0890331715032</v>
      </c>
      <c r="I313" s="2">
        <f>Inputs!$C$10*(1-Inputs!$C$12)*(1+Inputs!$C$9)^(Output!$A313-1)</f>
        <v>0</v>
      </c>
      <c r="J313" s="2">
        <f>Inputs!$C$13*Inputs!$C$8*(1+Inputs!$C$9)^(Output!A313-1)</f>
        <v>0</v>
      </c>
      <c r="K313" s="2">
        <f>'Key Variables'!$B$3*(1+Inputs!$C$16)^(Output!A313-1)</f>
        <v>261.72224120677674</v>
      </c>
      <c r="L313" s="2">
        <f>'Key Variables'!$B$4*(1+Inputs!$C$18)^(Output!$A313-1)</f>
        <v>139.58519531028094</v>
      </c>
      <c r="M313" s="2">
        <f>'Key Variables'!$B$5*(1+Inputs!$C$20)^(Output!$A313-1)</f>
        <v>0</v>
      </c>
      <c r="N313" s="2">
        <f>'Key Variables'!$B$6*(1+Inputs!$C$22)^(Output!$A313-1)</f>
        <v>174.48149413785114</v>
      </c>
      <c r="O313" s="2">
        <f>'Key Variables'!$B$7*(1+Inputs!$C$24)^(Output!$A313-1)</f>
        <v>34.896298827570234</v>
      </c>
    </row>
    <row r="314" spans="1:15">
      <c r="A314">
        <f t="shared" si="281"/>
        <v>27</v>
      </c>
      <c r="B314" s="6">
        <f t="shared" si="268"/>
        <v>313</v>
      </c>
      <c r="C314" s="4">
        <f>IF($A314&gt;Inputs!$C$5,0,C313)</f>
        <v>405.34824786070453</v>
      </c>
      <c r="D314" s="4">
        <f t="shared" si="269"/>
        <v>17775.714050225113</v>
      </c>
      <c r="E314" s="4">
        <f>D314*Inputs!$C$4/12</f>
        <v>66.658927688344178</v>
      </c>
      <c r="F314" s="4">
        <f t="shared" ref="F314:G314" si="325">C314-E314</f>
        <v>338.68932017236034</v>
      </c>
      <c r="G314" s="4">
        <f t="shared" si="325"/>
        <v>17437.024730052752</v>
      </c>
      <c r="H314" s="2">
        <f>Inputs!$C$8*(1-Inputs!$C$12)*(1+Inputs!$C$9)^(Output!A314-1)</f>
        <v>2048.7617041666485</v>
      </c>
      <c r="I314" s="2">
        <f>Inputs!$C$10*(1-Inputs!$C$12)*(1+Inputs!$C$9)^(Output!$A314-1)</f>
        <v>0</v>
      </c>
      <c r="J314" s="2">
        <f>Inputs!$C$13*Inputs!$C$8*(1+Inputs!$C$9)^(Output!A314-1)</f>
        <v>0</v>
      </c>
      <c r="K314" s="2">
        <f>'Key Variables'!$B$3*(1+Inputs!$C$16)^(Output!A314-1)</f>
        <v>269.5739084429801</v>
      </c>
      <c r="L314" s="2">
        <f>'Key Variables'!$B$4*(1+Inputs!$C$18)^(Output!$A314-1)</f>
        <v>143.77275116958938</v>
      </c>
      <c r="M314" s="2">
        <f>'Key Variables'!$B$5*(1+Inputs!$C$20)^(Output!$A314-1)</f>
        <v>0</v>
      </c>
      <c r="N314" s="2">
        <f>'Key Variables'!$B$6*(1+Inputs!$C$22)^(Output!$A314-1)</f>
        <v>179.71593896198669</v>
      </c>
      <c r="O314" s="2">
        <f>'Key Variables'!$B$7*(1+Inputs!$C$24)^(Output!$A314-1)</f>
        <v>35.943187792397346</v>
      </c>
    </row>
    <row r="315" spans="1:15">
      <c r="A315">
        <f t="shared" si="281"/>
        <v>27</v>
      </c>
      <c r="B315" s="6">
        <f t="shared" si="268"/>
        <v>314</v>
      </c>
      <c r="C315" s="4">
        <f>IF($A315&gt;Inputs!$C$5,0,C314)</f>
        <v>405.34824786070453</v>
      </c>
      <c r="D315" s="4">
        <f t="shared" si="269"/>
        <v>17437.024730052752</v>
      </c>
      <c r="E315" s="4">
        <f>D315*Inputs!$C$4/12</f>
        <v>65.388842737697814</v>
      </c>
      <c r="F315" s="4">
        <f t="shared" ref="F315:G315" si="326">C315-E315</f>
        <v>339.95940512300672</v>
      </c>
      <c r="G315" s="4">
        <f t="shared" si="326"/>
        <v>17097.065324929747</v>
      </c>
      <c r="H315" s="2">
        <f>Inputs!$C$8*(1-Inputs!$C$12)*(1+Inputs!$C$9)^(Output!A315-1)</f>
        <v>2048.7617041666485</v>
      </c>
      <c r="I315" s="2">
        <f>Inputs!$C$10*(1-Inputs!$C$12)*(1+Inputs!$C$9)^(Output!$A315-1)</f>
        <v>0</v>
      </c>
      <c r="J315" s="2">
        <f>Inputs!$C$13*Inputs!$C$8*(1+Inputs!$C$9)^(Output!A315-1)</f>
        <v>0</v>
      </c>
      <c r="K315" s="2">
        <f>'Key Variables'!$B$3*(1+Inputs!$C$16)^(Output!A315-1)</f>
        <v>269.5739084429801</v>
      </c>
      <c r="L315" s="2">
        <f>'Key Variables'!$B$4*(1+Inputs!$C$18)^(Output!$A315-1)</f>
        <v>143.77275116958938</v>
      </c>
      <c r="M315" s="2">
        <f>'Key Variables'!$B$5*(1+Inputs!$C$20)^(Output!$A315-1)</f>
        <v>0</v>
      </c>
      <c r="N315" s="2">
        <f>'Key Variables'!$B$6*(1+Inputs!$C$22)^(Output!$A315-1)</f>
        <v>179.71593896198669</v>
      </c>
      <c r="O315" s="2">
        <f>'Key Variables'!$B$7*(1+Inputs!$C$24)^(Output!$A315-1)</f>
        <v>35.943187792397346</v>
      </c>
    </row>
    <row r="316" spans="1:15">
      <c r="A316">
        <f t="shared" si="281"/>
        <v>27</v>
      </c>
      <c r="B316" s="6">
        <f t="shared" si="268"/>
        <v>315</v>
      </c>
      <c r="C316" s="4">
        <f>IF($A316&gt;Inputs!$C$5,0,C315)</f>
        <v>405.34824786070453</v>
      </c>
      <c r="D316" s="4">
        <f t="shared" si="269"/>
        <v>17097.065324929747</v>
      </c>
      <c r="E316" s="4">
        <f>D316*Inputs!$C$4/12</f>
        <v>64.113994968486551</v>
      </c>
      <c r="F316" s="4">
        <f t="shared" ref="F316:G316" si="327">C316-E316</f>
        <v>341.23425289221797</v>
      </c>
      <c r="G316" s="4">
        <f t="shared" si="327"/>
        <v>16755.83107203753</v>
      </c>
      <c r="H316" s="2">
        <f>Inputs!$C$8*(1-Inputs!$C$12)*(1+Inputs!$C$9)^(Output!A316-1)</f>
        <v>2048.7617041666485</v>
      </c>
      <c r="I316" s="2">
        <f>Inputs!$C$10*(1-Inputs!$C$12)*(1+Inputs!$C$9)^(Output!$A316-1)</f>
        <v>0</v>
      </c>
      <c r="J316" s="2">
        <f>Inputs!$C$13*Inputs!$C$8*(1+Inputs!$C$9)^(Output!A316-1)</f>
        <v>0</v>
      </c>
      <c r="K316" s="2">
        <f>'Key Variables'!$B$3*(1+Inputs!$C$16)^(Output!A316-1)</f>
        <v>269.5739084429801</v>
      </c>
      <c r="L316" s="2">
        <f>'Key Variables'!$B$4*(1+Inputs!$C$18)^(Output!$A316-1)</f>
        <v>143.77275116958938</v>
      </c>
      <c r="M316" s="2">
        <f>'Key Variables'!$B$5*(1+Inputs!$C$20)^(Output!$A316-1)</f>
        <v>0</v>
      </c>
      <c r="N316" s="2">
        <f>'Key Variables'!$B$6*(1+Inputs!$C$22)^(Output!$A316-1)</f>
        <v>179.71593896198669</v>
      </c>
      <c r="O316" s="2">
        <f>'Key Variables'!$B$7*(1+Inputs!$C$24)^(Output!$A316-1)</f>
        <v>35.943187792397346</v>
      </c>
    </row>
    <row r="317" spans="1:15">
      <c r="A317">
        <f t="shared" si="281"/>
        <v>27</v>
      </c>
      <c r="B317" s="6">
        <f t="shared" si="268"/>
        <v>316</v>
      </c>
      <c r="C317" s="4">
        <f>IF($A317&gt;Inputs!$C$5,0,C316)</f>
        <v>405.34824786070453</v>
      </c>
      <c r="D317" s="4">
        <f t="shared" si="269"/>
        <v>16755.83107203753</v>
      </c>
      <c r="E317" s="4">
        <f>D317*Inputs!$C$4/12</f>
        <v>62.83436652014074</v>
      </c>
      <c r="F317" s="4">
        <f t="shared" ref="F317:G317" si="328">C317-E317</f>
        <v>342.51388134056378</v>
      </c>
      <c r="G317" s="4">
        <f t="shared" si="328"/>
        <v>16413.317190696966</v>
      </c>
      <c r="H317" s="2">
        <f>Inputs!$C$8*(1-Inputs!$C$12)*(1+Inputs!$C$9)^(Output!A317-1)</f>
        <v>2048.7617041666485</v>
      </c>
      <c r="I317" s="2">
        <f>Inputs!$C$10*(1-Inputs!$C$12)*(1+Inputs!$C$9)^(Output!$A317-1)</f>
        <v>0</v>
      </c>
      <c r="J317" s="2">
        <f>Inputs!$C$13*Inputs!$C$8*(1+Inputs!$C$9)^(Output!A317-1)</f>
        <v>0</v>
      </c>
      <c r="K317" s="2">
        <f>'Key Variables'!$B$3*(1+Inputs!$C$16)^(Output!A317-1)</f>
        <v>269.5739084429801</v>
      </c>
      <c r="L317" s="2">
        <f>'Key Variables'!$B$4*(1+Inputs!$C$18)^(Output!$A317-1)</f>
        <v>143.77275116958938</v>
      </c>
      <c r="M317" s="2">
        <f>'Key Variables'!$B$5*(1+Inputs!$C$20)^(Output!$A317-1)</f>
        <v>0</v>
      </c>
      <c r="N317" s="2">
        <f>'Key Variables'!$B$6*(1+Inputs!$C$22)^(Output!$A317-1)</f>
        <v>179.71593896198669</v>
      </c>
      <c r="O317" s="2">
        <f>'Key Variables'!$B$7*(1+Inputs!$C$24)^(Output!$A317-1)</f>
        <v>35.943187792397346</v>
      </c>
    </row>
    <row r="318" spans="1:15">
      <c r="A318">
        <f t="shared" si="281"/>
        <v>27</v>
      </c>
      <c r="B318" s="6">
        <f t="shared" si="268"/>
        <v>317</v>
      </c>
      <c r="C318" s="4">
        <f>IF($A318&gt;Inputs!$C$5,0,C317)</f>
        <v>405.34824786070453</v>
      </c>
      <c r="D318" s="4">
        <f t="shared" si="269"/>
        <v>16413.317190696966</v>
      </c>
      <c r="E318" s="4">
        <f>D318*Inputs!$C$4/12</f>
        <v>61.549939465113617</v>
      </c>
      <c r="F318" s="4">
        <f t="shared" ref="F318:G318" si="329">C318-E318</f>
        <v>343.79830839559094</v>
      </c>
      <c r="G318" s="4">
        <f t="shared" si="329"/>
        <v>16069.518882301374</v>
      </c>
      <c r="H318" s="2">
        <f>Inputs!$C$8*(1-Inputs!$C$12)*(1+Inputs!$C$9)^(Output!A318-1)</f>
        <v>2048.7617041666485</v>
      </c>
      <c r="I318" s="2">
        <f>Inputs!$C$10*(1-Inputs!$C$12)*(1+Inputs!$C$9)^(Output!$A318-1)</f>
        <v>0</v>
      </c>
      <c r="J318" s="2">
        <f>Inputs!$C$13*Inputs!$C$8*(1+Inputs!$C$9)^(Output!A318-1)</f>
        <v>0</v>
      </c>
      <c r="K318" s="2">
        <f>'Key Variables'!$B$3*(1+Inputs!$C$16)^(Output!A318-1)</f>
        <v>269.5739084429801</v>
      </c>
      <c r="L318" s="2">
        <f>'Key Variables'!$B$4*(1+Inputs!$C$18)^(Output!$A318-1)</f>
        <v>143.77275116958938</v>
      </c>
      <c r="M318" s="2">
        <f>'Key Variables'!$B$5*(1+Inputs!$C$20)^(Output!$A318-1)</f>
        <v>0</v>
      </c>
      <c r="N318" s="2">
        <f>'Key Variables'!$B$6*(1+Inputs!$C$22)^(Output!$A318-1)</f>
        <v>179.71593896198669</v>
      </c>
      <c r="O318" s="2">
        <f>'Key Variables'!$B$7*(1+Inputs!$C$24)^(Output!$A318-1)</f>
        <v>35.943187792397346</v>
      </c>
    </row>
    <row r="319" spans="1:15">
      <c r="A319">
        <f t="shared" si="281"/>
        <v>27</v>
      </c>
      <c r="B319" s="6">
        <f t="shared" si="268"/>
        <v>318</v>
      </c>
      <c r="C319" s="4">
        <f>IF($A319&gt;Inputs!$C$5,0,C318)</f>
        <v>405.34824786070453</v>
      </c>
      <c r="D319" s="4">
        <f t="shared" si="269"/>
        <v>16069.518882301374</v>
      </c>
      <c r="E319" s="4">
        <f>D319*Inputs!$C$4/12</f>
        <v>60.260695808630146</v>
      </c>
      <c r="F319" s="4">
        <f t="shared" ref="F319:G319" si="330">C319-E319</f>
        <v>345.08755205207439</v>
      </c>
      <c r="G319" s="4">
        <f t="shared" si="330"/>
        <v>15724.431330249299</v>
      </c>
      <c r="H319" s="2">
        <f>Inputs!$C$8*(1-Inputs!$C$12)*(1+Inputs!$C$9)^(Output!A319-1)</f>
        <v>2048.7617041666485</v>
      </c>
      <c r="I319" s="2">
        <f>Inputs!$C$10*(1-Inputs!$C$12)*(1+Inputs!$C$9)^(Output!$A319-1)</f>
        <v>0</v>
      </c>
      <c r="J319" s="2">
        <f>Inputs!$C$13*Inputs!$C$8*(1+Inputs!$C$9)^(Output!A319-1)</f>
        <v>0</v>
      </c>
      <c r="K319" s="2">
        <f>'Key Variables'!$B$3*(1+Inputs!$C$16)^(Output!A319-1)</f>
        <v>269.5739084429801</v>
      </c>
      <c r="L319" s="2">
        <f>'Key Variables'!$B$4*(1+Inputs!$C$18)^(Output!$A319-1)</f>
        <v>143.77275116958938</v>
      </c>
      <c r="M319" s="2">
        <f>'Key Variables'!$B$5*(1+Inputs!$C$20)^(Output!$A319-1)</f>
        <v>0</v>
      </c>
      <c r="N319" s="2">
        <f>'Key Variables'!$B$6*(1+Inputs!$C$22)^(Output!$A319-1)</f>
        <v>179.71593896198669</v>
      </c>
      <c r="O319" s="2">
        <f>'Key Variables'!$B$7*(1+Inputs!$C$24)^(Output!$A319-1)</f>
        <v>35.943187792397346</v>
      </c>
    </row>
    <row r="320" spans="1:15">
      <c r="A320">
        <f t="shared" si="281"/>
        <v>27</v>
      </c>
      <c r="B320" s="6">
        <f t="shared" si="268"/>
        <v>319</v>
      </c>
      <c r="C320" s="4">
        <f>IF($A320&gt;Inputs!$C$5,0,C319)</f>
        <v>405.34824786070453</v>
      </c>
      <c r="D320" s="4">
        <f t="shared" si="269"/>
        <v>15724.431330249299</v>
      </c>
      <c r="E320" s="4">
        <f>D320*Inputs!$C$4/12</f>
        <v>58.966617488434871</v>
      </c>
      <c r="F320" s="4">
        <f t="shared" ref="F320:G320" si="331">C320-E320</f>
        <v>346.38163037226968</v>
      </c>
      <c r="G320" s="4">
        <f t="shared" si="331"/>
        <v>15378.049699877029</v>
      </c>
      <c r="H320" s="2">
        <f>Inputs!$C$8*(1-Inputs!$C$12)*(1+Inputs!$C$9)^(Output!A320-1)</f>
        <v>2048.7617041666485</v>
      </c>
      <c r="I320" s="2">
        <f>Inputs!$C$10*(1-Inputs!$C$12)*(1+Inputs!$C$9)^(Output!$A320-1)</f>
        <v>0</v>
      </c>
      <c r="J320" s="2">
        <f>Inputs!$C$13*Inputs!$C$8*(1+Inputs!$C$9)^(Output!A320-1)</f>
        <v>0</v>
      </c>
      <c r="K320" s="2">
        <f>'Key Variables'!$B$3*(1+Inputs!$C$16)^(Output!A320-1)</f>
        <v>269.5739084429801</v>
      </c>
      <c r="L320" s="2">
        <f>'Key Variables'!$B$4*(1+Inputs!$C$18)^(Output!$A320-1)</f>
        <v>143.77275116958938</v>
      </c>
      <c r="M320" s="2">
        <f>'Key Variables'!$B$5*(1+Inputs!$C$20)^(Output!$A320-1)</f>
        <v>0</v>
      </c>
      <c r="N320" s="2">
        <f>'Key Variables'!$B$6*(1+Inputs!$C$22)^(Output!$A320-1)</f>
        <v>179.71593896198669</v>
      </c>
      <c r="O320" s="2">
        <f>'Key Variables'!$B$7*(1+Inputs!$C$24)^(Output!$A320-1)</f>
        <v>35.943187792397346</v>
      </c>
    </row>
    <row r="321" spans="1:15">
      <c r="A321">
        <f t="shared" si="281"/>
        <v>27</v>
      </c>
      <c r="B321" s="6">
        <f t="shared" si="268"/>
        <v>320</v>
      </c>
      <c r="C321" s="4">
        <f>IF($A321&gt;Inputs!$C$5,0,C320)</f>
        <v>405.34824786070453</v>
      </c>
      <c r="D321" s="4">
        <f t="shared" si="269"/>
        <v>15378.049699877029</v>
      </c>
      <c r="E321" s="4">
        <f>D321*Inputs!$C$4/12</f>
        <v>57.667686374538853</v>
      </c>
      <c r="F321" s="4">
        <f t="shared" ref="F321:G321" si="332">C321-E321</f>
        <v>347.68056148616569</v>
      </c>
      <c r="G321" s="4">
        <f t="shared" si="332"/>
        <v>15030.369138390863</v>
      </c>
      <c r="H321" s="2">
        <f>Inputs!$C$8*(1-Inputs!$C$12)*(1+Inputs!$C$9)^(Output!A321-1)</f>
        <v>2048.7617041666485</v>
      </c>
      <c r="I321" s="2">
        <f>Inputs!$C$10*(1-Inputs!$C$12)*(1+Inputs!$C$9)^(Output!$A321-1)</f>
        <v>0</v>
      </c>
      <c r="J321" s="2">
        <f>Inputs!$C$13*Inputs!$C$8*(1+Inputs!$C$9)^(Output!A321-1)</f>
        <v>0</v>
      </c>
      <c r="K321" s="2">
        <f>'Key Variables'!$B$3*(1+Inputs!$C$16)^(Output!A321-1)</f>
        <v>269.5739084429801</v>
      </c>
      <c r="L321" s="2">
        <f>'Key Variables'!$B$4*(1+Inputs!$C$18)^(Output!$A321-1)</f>
        <v>143.77275116958938</v>
      </c>
      <c r="M321" s="2">
        <f>'Key Variables'!$B$5*(1+Inputs!$C$20)^(Output!$A321-1)</f>
        <v>0</v>
      </c>
      <c r="N321" s="2">
        <f>'Key Variables'!$B$6*(1+Inputs!$C$22)^(Output!$A321-1)</f>
        <v>179.71593896198669</v>
      </c>
      <c r="O321" s="2">
        <f>'Key Variables'!$B$7*(1+Inputs!$C$24)^(Output!$A321-1)</f>
        <v>35.943187792397346</v>
      </c>
    </row>
    <row r="322" spans="1:15">
      <c r="A322">
        <f t="shared" si="281"/>
        <v>27</v>
      </c>
      <c r="B322" s="6">
        <f t="shared" si="268"/>
        <v>321</v>
      </c>
      <c r="C322" s="4">
        <f>IF($A322&gt;Inputs!$C$5,0,C321)</f>
        <v>405.34824786070453</v>
      </c>
      <c r="D322" s="4">
        <f t="shared" si="269"/>
        <v>15030.369138390863</v>
      </c>
      <c r="E322" s="4">
        <f>D322*Inputs!$C$4/12</f>
        <v>56.363884268965734</v>
      </c>
      <c r="F322" s="4">
        <f t="shared" ref="F322:G322" si="333">C322-E322</f>
        <v>348.98436359173877</v>
      </c>
      <c r="G322" s="4">
        <f t="shared" si="333"/>
        <v>14681.384774799124</v>
      </c>
      <c r="H322" s="2">
        <f>Inputs!$C$8*(1-Inputs!$C$12)*(1+Inputs!$C$9)^(Output!A322-1)</f>
        <v>2048.7617041666485</v>
      </c>
      <c r="I322" s="2">
        <f>Inputs!$C$10*(1-Inputs!$C$12)*(1+Inputs!$C$9)^(Output!$A322-1)</f>
        <v>0</v>
      </c>
      <c r="J322" s="2">
        <f>Inputs!$C$13*Inputs!$C$8*(1+Inputs!$C$9)^(Output!A322-1)</f>
        <v>0</v>
      </c>
      <c r="K322" s="2">
        <f>'Key Variables'!$B$3*(1+Inputs!$C$16)^(Output!A322-1)</f>
        <v>269.5739084429801</v>
      </c>
      <c r="L322" s="2">
        <f>'Key Variables'!$B$4*(1+Inputs!$C$18)^(Output!$A322-1)</f>
        <v>143.77275116958938</v>
      </c>
      <c r="M322" s="2">
        <f>'Key Variables'!$B$5*(1+Inputs!$C$20)^(Output!$A322-1)</f>
        <v>0</v>
      </c>
      <c r="N322" s="2">
        <f>'Key Variables'!$B$6*(1+Inputs!$C$22)^(Output!$A322-1)</f>
        <v>179.71593896198669</v>
      </c>
      <c r="O322" s="2">
        <f>'Key Variables'!$B$7*(1+Inputs!$C$24)^(Output!$A322-1)</f>
        <v>35.943187792397346</v>
      </c>
    </row>
    <row r="323" spans="1:15">
      <c r="A323">
        <f t="shared" si="281"/>
        <v>27</v>
      </c>
      <c r="B323" s="6">
        <f t="shared" si="268"/>
        <v>322</v>
      </c>
      <c r="C323" s="4">
        <f>IF($A323&gt;Inputs!$C$5,0,C322)</f>
        <v>405.34824786070453</v>
      </c>
      <c r="D323" s="4">
        <f t="shared" si="269"/>
        <v>14681.384774799124</v>
      </c>
      <c r="E323" s="4">
        <f>D323*Inputs!$C$4/12</f>
        <v>55.05519290549671</v>
      </c>
      <c r="F323" s="4">
        <f t="shared" ref="F323:G323" si="334">C323-E323</f>
        <v>350.29305495520782</v>
      </c>
      <c r="G323" s="4">
        <f t="shared" si="334"/>
        <v>14331.091719843917</v>
      </c>
      <c r="H323" s="2">
        <f>Inputs!$C$8*(1-Inputs!$C$12)*(1+Inputs!$C$9)^(Output!A323-1)</f>
        <v>2048.7617041666485</v>
      </c>
      <c r="I323" s="2">
        <f>Inputs!$C$10*(1-Inputs!$C$12)*(1+Inputs!$C$9)^(Output!$A323-1)</f>
        <v>0</v>
      </c>
      <c r="J323" s="2">
        <f>Inputs!$C$13*Inputs!$C$8*(1+Inputs!$C$9)^(Output!A323-1)</f>
        <v>0</v>
      </c>
      <c r="K323" s="2">
        <f>'Key Variables'!$B$3*(1+Inputs!$C$16)^(Output!A323-1)</f>
        <v>269.5739084429801</v>
      </c>
      <c r="L323" s="2">
        <f>'Key Variables'!$B$4*(1+Inputs!$C$18)^(Output!$A323-1)</f>
        <v>143.77275116958938</v>
      </c>
      <c r="M323" s="2">
        <f>'Key Variables'!$B$5*(1+Inputs!$C$20)^(Output!$A323-1)</f>
        <v>0</v>
      </c>
      <c r="N323" s="2">
        <f>'Key Variables'!$B$6*(1+Inputs!$C$22)^(Output!$A323-1)</f>
        <v>179.71593896198669</v>
      </c>
      <c r="O323" s="2">
        <f>'Key Variables'!$B$7*(1+Inputs!$C$24)^(Output!$A323-1)</f>
        <v>35.943187792397346</v>
      </c>
    </row>
    <row r="324" spans="1:15">
      <c r="A324">
        <f t="shared" si="281"/>
        <v>27</v>
      </c>
      <c r="B324" s="6">
        <f t="shared" ref="B324:B361" si="335">B323+1</f>
        <v>323</v>
      </c>
      <c r="C324" s="4">
        <f>IF($A324&gt;Inputs!$C$5,0,C323)</f>
        <v>405.34824786070453</v>
      </c>
      <c r="D324" s="4">
        <f t="shared" ref="D324:D361" si="336">G323</f>
        <v>14331.091719843917</v>
      </c>
      <c r="E324" s="4">
        <f>D324*Inputs!$C$4/12</f>
        <v>53.741593949414685</v>
      </c>
      <c r="F324" s="4">
        <f t="shared" ref="F324:G324" si="337">C324-E324</f>
        <v>351.60665391128987</v>
      </c>
      <c r="G324" s="4">
        <f t="shared" si="337"/>
        <v>13979.485065932626</v>
      </c>
      <c r="H324" s="2">
        <f>Inputs!$C$8*(1-Inputs!$C$12)*(1+Inputs!$C$9)^(Output!A324-1)</f>
        <v>2048.7617041666485</v>
      </c>
      <c r="I324" s="2">
        <f>Inputs!$C$10*(1-Inputs!$C$12)*(1+Inputs!$C$9)^(Output!$A324-1)</f>
        <v>0</v>
      </c>
      <c r="J324" s="2">
        <f>Inputs!$C$13*Inputs!$C$8*(1+Inputs!$C$9)^(Output!A324-1)</f>
        <v>0</v>
      </c>
      <c r="K324" s="2">
        <f>'Key Variables'!$B$3*(1+Inputs!$C$16)^(Output!A324-1)</f>
        <v>269.5739084429801</v>
      </c>
      <c r="L324" s="2">
        <f>'Key Variables'!$B$4*(1+Inputs!$C$18)^(Output!$A324-1)</f>
        <v>143.77275116958938</v>
      </c>
      <c r="M324" s="2">
        <f>'Key Variables'!$B$5*(1+Inputs!$C$20)^(Output!$A324-1)</f>
        <v>0</v>
      </c>
      <c r="N324" s="2">
        <f>'Key Variables'!$B$6*(1+Inputs!$C$22)^(Output!$A324-1)</f>
        <v>179.71593896198669</v>
      </c>
      <c r="O324" s="2">
        <f>'Key Variables'!$B$7*(1+Inputs!$C$24)^(Output!$A324-1)</f>
        <v>35.943187792397346</v>
      </c>
    </row>
    <row r="325" spans="1:15">
      <c r="A325">
        <f t="shared" si="281"/>
        <v>27</v>
      </c>
      <c r="B325" s="6">
        <f t="shared" si="335"/>
        <v>324</v>
      </c>
      <c r="C325" s="4">
        <f>IF($A325&gt;Inputs!$C$5,0,C324)</f>
        <v>405.34824786070453</v>
      </c>
      <c r="D325" s="4">
        <f t="shared" si="336"/>
        <v>13979.485065932626</v>
      </c>
      <c r="E325" s="4">
        <f>D325*Inputs!$C$4/12</f>
        <v>52.423068997247348</v>
      </c>
      <c r="F325" s="4">
        <f t="shared" ref="F325:G325" si="338">C325-E325</f>
        <v>352.92517886345718</v>
      </c>
      <c r="G325" s="4">
        <f t="shared" si="338"/>
        <v>13626.559887069168</v>
      </c>
      <c r="H325" s="2">
        <f>Inputs!$C$8*(1-Inputs!$C$12)*(1+Inputs!$C$9)^(Output!A325-1)</f>
        <v>2048.7617041666485</v>
      </c>
      <c r="I325" s="2">
        <f>Inputs!$C$10*(1-Inputs!$C$12)*(1+Inputs!$C$9)^(Output!$A325-1)</f>
        <v>0</v>
      </c>
      <c r="J325" s="2">
        <f>Inputs!$C$13*Inputs!$C$8*(1+Inputs!$C$9)^(Output!A325-1)</f>
        <v>0</v>
      </c>
      <c r="K325" s="2">
        <f>'Key Variables'!$B$3*(1+Inputs!$C$16)^(Output!A325-1)</f>
        <v>269.5739084429801</v>
      </c>
      <c r="L325" s="2">
        <f>'Key Variables'!$B$4*(1+Inputs!$C$18)^(Output!$A325-1)</f>
        <v>143.77275116958938</v>
      </c>
      <c r="M325" s="2">
        <f>'Key Variables'!$B$5*(1+Inputs!$C$20)^(Output!$A325-1)</f>
        <v>0</v>
      </c>
      <c r="N325" s="2">
        <f>'Key Variables'!$B$6*(1+Inputs!$C$22)^(Output!$A325-1)</f>
        <v>179.71593896198669</v>
      </c>
      <c r="O325" s="2">
        <f>'Key Variables'!$B$7*(1+Inputs!$C$24)^(Output!$A325-1)</f>
        <v>35.943187792397346</v>
      </c>
    </row>
    <row r="326" spans="1:15">
      <c r="A326">
        <f t="shared" si="281"/>
        <v>28</v>
      </c>
      <c r="B326" s="6">
        <f t="shared" si="335"/>
        <v>325</v>
      </c>
      <c r="C326" s="4">
        <f>IF($A326&gt;Inputs!$C$5,0,C325)</f>
        <v>405.34824786070453</v>
      </c>
      <c r="D326" s="4">
        <f t="shared" si="336"/>
        <v>13626.559887069168</v>
      </c>
      <c r="E326" s="4">
        <f>D326*Inputs!$C$4/12</f>
        <v>51.099599576509377</v>
      </c>
      <c r="F326" s="4">
        <f t="shared" ref="F326:G326" si="339">C326-E326</f>
        <v>354.24864828419516</v>
      </c>
      <c r="G326" s="4">
        <f t="shared" si="339"/>
        <v>13272.311238784972</v>
      </c>
      <c r="H326" s="2">
        <f>Inputs!$C$8*(1-Inputs!$C$12)*(1+Inputs!$C$9)^(Output!A326-1)</f>
        <v>2110.2245552916479</v>
      </c>
      <c r="I326" s="2">
        <f>Inputs!$C$10*(1-Inputs!$C$12)*(1+Inputs!$C$9)^(Output!$A326-1)</f>
        <v>0</v>
      </c>
      <c r="J326" s="2">
        <f>Inputs!$C$13*Inputs!$C$8*(1+Inputs!$C$9)^(Output!A326-1)</f>
        <v>0</v>
      </c>
      <c r="K326" s="2">
        <f>'Key Variables'!$B$3*(1+Inputs!$C$16)^(Output!A326-1)</f>
        <v>277.66112569626944</v>
      </c>
      <c r="L326" s="2">
        <f>'Key Variables'!$B$4*(1+Inputs!$C$18)^(Output!$A326-1)</f>
        <v>148.08593370467705</v>
      </c>
      <c r="M326" s="2">
        <f>'Key Variables'!$B$5*(1+Inputs!$C$20)^(Output!$A326-1)</f>
        <v>0</v>
      </c>
      <c r="N326" s="2">
        <f>'Key Variables'!$B$6*(1+Inputs!$C$22)^(Output!$A326-1)</f>
        <v>185.10741713084627</v>
      </c>
      <c r="O326" s="2">
        <f>'Key Variables'!$B$7*(1+Inputs!$C$24)^(Output!$A326-1)</f>
        <v>37.021483426169262</v>
      </c>
    </row>
    <row r="327" spans="1:15">
      <c r="A327">
        <f t="shared" si="281"/>
        <v>28</v>
      </c>
      <c r="B327" s="6">
        <f t="shared" si="335"/>
        <v>326</v>
      </c>
      <c r="C327" s="4">
        <f>IF($A327&gt;Inputs!$C$5,0,C326)</f>
        <v>405.34824786070453</v>
      </c>
      <c r="D327" s="4">
        <f t="shared" si="336"/>
        <v>13272.311238784972</v>
      </c>
      <c r="E327" s="4">
        <f>D327*Inputs!$C$4/12</f>
        <v>49.771167145443648</v>
      </c>
      <c r="F327" s="4">
        <f t="shared" ref="F327:G327" si="340">C327-E327</f>
        <v>355.57708071526088</v>
      </c>
      <c r="G327" s="4">
        <f t="shared" si="340"/>
        <v>12916.734158069712</v>
      </c>
      <c r="H327" s="2">
        <f>Inputs!$C$8*(1-Inputs!$C$12)*(1+Inputs!$C$9)^(Output!A327-1)</f>
        <v>2110.2245552916479</v>
      </c>
      <c r="I327" s="2">
        <f>Inputs!$C$10*(1-Inputs!$C$12)*(1+Inputs!$C$9)^(Output!$A327-1)</f>
        <v>0</v>
      </c>
      <c r="J327" s="2">
        <f>Inputs!$C$13*Inputs!$C$8*(1+Inputs!$C$9)^(Output!A327-1)</f>
        <v>0</v>
      </c>
      <c r="K327" s="2">
        <f>'Key Variables'!$B$3*(1+Inputs!$C$16)^(Output!A327-1)</f>
        <v>277.66112569626944</v>
      </c>
      <c r="L327" s="2">
        <f>'Key Variables'!$B$4*(1+Inputs!$C$18)^(Output!$A327-1)</f>
        <v>148.08593370467705</v>
      </c>
      <c r="M327" s="2">
        <f>'Key Variables'!$B$5*(1+Inputs!$C$20)^(Output!$A327-1)</f>
        <v>0</v>
      </c>
      <c r="N327" s="2">
        <f>'Key Variables'!$B$6*(1+Inputs!$C$22)^(Output!$A327-1)</f>
        <v>185.10741713084627</v>
      </c>
      <c r="O327" s="2">
        <f>'Key Variables'!$B$7*(1+Inputs!$C$24)^(Output!$A327-1)</f>
        <v>37.021483426169262</v>
      </c>
    </row>
    <row r="328" spans="1:15">
      <c r="A328">
        <f t="shared" si="281"/>
        <v>28</v>
      </c>
      <c r="B328" s="6">
        <f t="shared" si="335"/>
        <v>327</v>
      </c>
      <c r="C328" s="4">
        <f>IF($A328&gt;Inputs!$C$5,0,C327)</f>
        <v>405.34824786070453</v>
      </c>
      <c r="D328" s="4">
        <f t="shared" si="336"/>
        <v>12916.734158069712</v>
      </c>
      <c r="E328" s="4">
        <f>D328*Inputs!$C$4/12</f>
        <v>48.437753092761419</v>
      </c>
      <c r="F328" s="4">
        <f t="shared" ref="F328:G328" si="341">C328-E328</f>
        <v>356.91049476794313</v>
      </c>
      <c r="G328" s="4">
        <f t="shared" si="341"/>
        <v>12559.82366330177</v>
      </c>
      <c r="H328" s="2">
        <f>Inputs!$C$8*(1-Inputs!$C$12)*(1+Inputs!$C$9)^(Output!A328-1)</f>
        <v>2110.2245552916479</v>
      </c>
      <c r="I328" s="2">
        <f>Inputs!$C$10*(1-Inputs!$C$12)*(1+Inputs!$C$9)^(Output!$A328-1)</f>
        <v>0</v>
      </c>
      <c r="J328" s="2">
        <f>Inputs!$C$13*Inputs!$C$8*(1+Inputs!$C$9)^(Output!A328-1)</f>
        <v>0</v>
      </c>
      <c r="K328" s="2">
        <f>'Key Variables'!$B$3*(1+Inputs!$C$16)^(Output!A328-1)</f>
        <v>277.66112569626944</v>
      </c>
      <c r="L328" s="2">
        <f>'Key Variables'!$B$4*(1+Inputs!$C$18)^(Output!$A328-1)</f>
        <v>148.08593370467705</v>
      </c>
      <c r="M328" s="2">
        <f>'Key Variables'!$B$5*(1+Inputs!$C$20)^(Output!$A328-1)</f>
        <v>0</v>
      </c>
      <c r="N328" s="2">
        <f>'Key Variables'!$B$6*(1+Inputs!$C$22)^(Output!$A328-1)</f>
        <v>185.10741713084627</v>
      </c>
      <c r="O328" s="2">
        <f>'Key Variables'!$B$7*(1+Inputs!$C$24)^(Output!$A328-1)</f>
        <v>37.021483426169262</v>
      </c>
    </row>
    <row r="329" spans="1:15">
      <c r="A329">
        <f t="shared" si="281"/>
        <v>28</v>
      </c>
      <c r="B329" s="6">
        <f t="shared" si="335"/>
        <v>328</v>
      </c>
      <c r="C329" s="4">
        <f>IF($A329&gt;Inputs!$C$5,0,C328)</f>
        <v>405.34824786070453</v>
      </c>
      <c r="D329" s="4">
        <f t="shared" si="336"/>
        <v>12559.82366330177</v>
      </c>
      <c r="E329" s="4">
        <f>D329*Inputs!$C$4/12</f>
        <v>47.099338737381636</v>
      </c>
      <c r="F329" s="4">
        <f t="shared" ref="F329:G329" si="342">C329-E329</f>
        <v>358.2489091233229</v>
      </c>
      <c r="G329" s="4">
        <f t="shared" si="342"/>
        <v>12201.574754178446</v>
      </c>
      <c r="H329" s="2">
        <f>Inputs!$C$8*(1-Inputs!$C$12)*(1+Inputs!$C$9)^(Output!A329-1)</f>
        <v>2110.2245552916479</v>
      </c>
      <c r="I329" s="2">
        <f>Inputs!$C$10*(1-Inputs!$C$12)*(1+Inputs!$C$9)^(Output!$A329-1)</f>
        <v>0</v>
      </c>
      <c r="J329" s="2">
        <f>Inputs!$C$13*Inputs!$C$8*(1+Inputs!$C$9)^(Output!A329-1)</f>
        <v>0</v>
      </c>
      <c r="K329" s="2">
        <f>'Key Variables'!$B$3*(1+Inputs!$C$16)^(Output!A329-1)</f>
        <v>277.66112569626944</v>
      </c>
      <c r="L329" s="2">
        <f>'Key Variables'!$B$4*(1+Inputs!$C$18)^(Output!$A329-1)</f>
        <v>148.08593370467705</v>
      </c>
      <c r="M329" s="2">
        <f>'Key Variables'!$B$5*(1+Inputs!$C$20)^(Output!$A329-1)</f>
        <v>0</v>
      </c>
      <c r="N329" s="2">
        <f>'Key Variables'!$B$6*(1+Inputs!$C$22)^(Output!$A329-1)</f>
        <v>185.10741713084627</v>
      </c>
      <c r="O329" s="2">
        <f>'Key Variables'!$B$7*(1+Inputs!$C$24)^(Output!$A329-1)</f>
        <v>37.021483426169262</v>
      </c>
    </row>
    <row r="330" spans="1:15">
      <c r="A330">
        <f t="shared" si="281"/>
        <v>28</v>
      </c>
      <c r="B330" s="6">
        <f t="shared" si="335"/>
        <v>329</v>
      </c>
      <c r="C330" s="4">
        <f>IF($A330&gt;Inputs!$C$5,0,C329)</f>
        <v>405.34824786070453</v>
      </c>
      <c r="D330" s="4">
        <f t="shared" si="336"/>
        <v>12201.574754178446</v>
      </c>
      <c r="E330" s="4">
        <f>D330*Inputs!$C$4/12</f>
        <v>45.75590532816917</v>
      </c>
      <c r="F330" s="4">
        <f t="shared" ref="F330:G330" si="343">C330-E330</f>
        <v>359.59234253253538</v>
      </c>
      <c r="G330" s="4">
        <f t="shared" si="343"/>
        <v>11841.982411645911</v>
      </c>
      <c r="H330" s="2">
        <f>Inputs!$C$8*(1-Inputs!$C$12)*(1+Inputs!$C$9)^(Output!A330-1)</f>
        <v>2110.2245552916479</v>
      </c>
      <c r="I330" s="2">
        <f>Inputs!$C$10*(1-Inputs!$C$12)*(1+Inputs!$C$9)^(Output!$A330-1)</f>
        <v>0</v>
      </c>
      <c r="J330" s="2">
        <f>Inputs!$C$13*Inputs!$C$8*(1+Inputs!$C$9)^(Output!A330-1)</f>
        <v>0</v>
      </c>
      <c r="K330" s="2">
        <f>'Key Variables'!$B$3*(1+Inputs!$C$16)^(Output!A330-1)</f>
        <v>277.66112569626944</v>
      </c>
      <c r="L330" s="2">
        <f>'Key Variables'!$B$4*(1+Inputs!$C$18)^(Output!$A330-1)</f>
        <v>148.08593370467705</v>
      </c>
      <c r="M330" s="2">
        <f>'Key Variables'!$B$5*(1+Inputs!$C$20)^(Output!$A330-1)</f>
        <v>0</v>
      </c>
      <c r="N330" s="2">
        <f>'Key Variables'!$B$6*(1+Inputs!$C$22)^(Output!$A330-1)</f>
        <v>185.10741713084627</v>
      </c>
      <c r="O330" s="2">
        <f>'Key Variables'!$B$7*(1+Inputs!$C$24)^(Output!$A330-1)</f>
        <v>37.021483426169262</v>
      </c>
    </row>
    <row r="331" spans="1:15">
      <c r="A331">
        <f t="shared" si="281"/>
        <v>28</v>
      </c>
      <c r="B331" s="6">
        <f t="shared" si="335"/>
        <v>330</v>
      </c>
      <c r="C331" s="4">
        <f>IF($A331&gt;Inputs!$C$5,0,C330)</f>
        <v>405.34824786070453</v>
      </c>
      <c r="D331" s="4">
        <f t="shared" si="336"/>
        <v>11841.982411645911</v>
      </c>
      <c r="E331" s="4">
        <f>D331*Inputs!$C$4/12</f>
        <v>44.407434043672168</v>
      </c>
      <c r="F331" s="4">
        <f t="shared" ref="F331:G331" si="344">C331-E331</f>
        <v>360.94081381703234</v>
      </c>
      <c r="G331" s="4">
        <f t="shared" si="344"/>
        <v>11481.041597828878</v>
      </c>
      <c r="H331" s="2">
        <f>Inputs!$C$8*(1-Inputs!$C$12)*(1+Inputs!$C$9)^(Output!A331-1)</f>
        <v>2110.2245552916479</v>
      </c>
      <c r="I331" s="2">
        <f>Inputs!$C$10*(1-Inputs!$C$12)*(1+Inputs!$C$9)^(Output!$A331-1)</f>
        <v>0</v>
      </c>
      <c r="J331" s="2">
        <f>Inputs!$C$13*Inputs!$C$8*(1+Inputs!$C$9)^(Output!A331-1)</f>
        <v>0</v>
      </c>
      <c r="K331" s="2">
        <f>'Key Variables'!$B$3*(1+Inputs!$C$16)^(Output!A331-1)</f>
        <v>277.66112569626944</v>
      </c>
      <c r="L331" s="2">
        <f>'Key Variables'!$B$4*(1+Inputs!$C$18)^(Output!$A331-1)</f>
        <v>148.08593370467705</v>
      </c>
      <c r="M331" s="2">
        <f>'Key Variables'!$B$5*(1+Inputs!$C$20)^(Output!$A331-1)</f>
        <v>0</v>
      </c>
      <c r="N331" s="2">
        <f>'Key Variables'!$B$6*(1+Inputs!$C$22)^(Output!$A331-1)</f>
        <v>185.10741713084627</v>
      </c>
      <c r="O331" s="2">
        <f>'Key Variables'!$B$7*(1+Inputs!$C$24)^(Output!$A331-1)</f>
        <v>37.021483426169262</v>
      </c>
    </row>
    <row r="332" spans="1:15">
      <c r="A332">
        <f t="shared" si="281"/>
        <v>28</v>
      </c>
      <c r="B332" s="6">
        <f t="shared" si="335"/>
        <v>331</v>
      </c>
      <c r="C332" s="4">
        <f>IF($A332&gt;Inputs!$C$5,0,C331)</f>
        <v>405.34824786070453</v>
      </c>
      <c r="D332" s="4">
        <f t="shared" si="336"/>
        <v>11481.041597828878</v>
      </c>
      <c r="E332" s="4">
        <f>D332*Inputs!$C$4/12</f>
        <v>43.053905991858294</v>
      </c>
      <c r="F332" s="4">
        <f t="shared" ref="F332:G332" si="345">C332-E332</f>
        <v>362.29434186884623</v>
      </c>
      <c r="G332" s="4">
        <f t="shared" si="345"/>
        <v>11118.747255960032</v>
      </c>
      <c r="H332" s="2">
        <f>Inputs!$C$8*(1-Inputs!$C$12)*(1+Inputs!$C$9)^(Output!A332-1)</f>
        <v>2110.2245552916479</v>
      </c>
      <c r="I332" s="2">
        <f>Inputs!$C$10*(1-Inputs!$C$12)*(1+Inputs!$C$9)^(Output!$A332-1)</f>
        <v>0</v>
      </c>
      <c r="J332" s="2">
        <f>Inputs!$C$13*Inputs!$C$8*(1+Inputs!$C$9)^(Output!A332-1)</f>
        <v>0</v>
      </c>
      <c r="K332" s="2">
        <f>'Key Variables'!$B$3*(1+Inputs!$C$16)^(Output!A332-1)</f>
        <v>277.66112569626944</v>
      </c>
      <c r="L332" s="2">
        <f>'Key Variables'!$B$4*(1+Inputs!$C$18)^(Output!$A332-1)</f>
        <v>148.08593370467705</v>
      </c>
      <c r="M332" s="2">
        <f>'Key Variables'!$B$5*(1+Inputs!$C$20)^(Output!$A332-1)</f>
        <v>0</v>
      </c>
      <c r="N332" s="2">
        <f>'Key Variables'!$B$6*(1+Inputs!$C$22)^(Output!$A332-1)</f>
        <v>185.10741713084627</v>
      </c>
      <c r="O332" s="2">
        <f>'Key Variables'!$B$7*(1+Inputs!$C$24)^(Output!$A332-1)</f>
        <v>37.021483426169262</v>
      </c>
    </row>
    <row r="333" spans="1:15">
      <c r="A333">
        <f t="shared" si="281"/>
        <v>28</v>
      </c>
      <c r="B333" s="6">
        <f t="shared" si="335"/>
        <v>332</v>
      </c>
      <c r="C333" s="4">
        <f>IF($A333&gt;Inputs!$C$5,0,C332)</f>
        <v>405.34824786070453</v>
      </c>
      <c r="D333" s="4">
        <f t="shared" si="336"/>
        <v>11118.747255960032</v>
      </c>
      <c r="E333" s="4">
        <f>D333*Inputs!$C$4/12</f>
        <v>41.695302209850119</v>
      </c>
      <c r="F333" s="4">
        <f t="shared" ref="F333:G333" si="346">C333-E333</f>
        <v>363.65294565085441</v>
      </c>
      <c r="G333" s="4">
        <f t="shared" si="346"/>
        <v>10755.094310309178</v>
      </c>
      <c r="H333" s="2">
        <f>Inputs!$C$8*(1-Inputs!$C$12)*(1+Inputs!$C$9)^(Output!A333-1)</f>
        <v>2110.2245552916479</v>
      </c>
      <c r="I333" s="2">
        <f>Inputs!$C$10*(1-Inputs!$C$12)*(1+Inputs!$C$9)^(Output!$A333-1)</f>
        <v>0</v>
      </c>
      <c r="J333" s="2">
        <f>Inputs!$C$13*Inputs!$C$8*(1+Inputs!$C$9)^(Output!A333-1)</f>
        <v>0</v>
      </c>
      <c r="K333" s="2">
        <f>'Key Variables'!$B$3*(1+Inputs!$C$16)^(Output!A333-1)</f>
        <v>277.66112569626944</v>
      </c>
      <c r="L333" s="2">
        <f>'Key Variables'!$B$4*(1+Inputs!$C$18)^(Output!$A333-1)</f>
        <v>148.08593370467705</v>
      </c>
      <c r="M333" s="2">
        <f>'Key Variables'!$B$5*(1+Inputs!$C$20)^(Output!$A333-1)</f>
        <v>0</v>
      </c>
      <c r="N333" s="2">
        <f>'Key Variables'!$B$6*(1+Inputs!$C$22)^(Output!$A333-1)</f>
        <v>185.10741713084627</v>
      </c>
      <c r="O333" s="2">
        <f>'Key Variables'!$B$7*(1+Inputs!$C$24)^(Output!$A333-1)</f>
        <v>37.021483426169262</v>
      </c>
    </row>
    <row r="334" spans="1:15">
      <c r="A334">
        <f t="shared" si="281"/>
        <v>28</v>
      </c>
      <c r="B334" s="6">
        <f t="shared" si="335"/>
        <v>333</v>
      </c>
      <c r="C334" s="4">
        <f>IF($A334&gt;Inputs!$C$5,0,C333)</f>
        <v>405.34824786070453</v>
      </c>
      <c r="D334" s="4">
        <f t="shared" si="336"/>
        <v>10755.094310309178</v>
      </c>
      <c r="E334" s="4">
        <f>D334*Inputs!$C$4/12</f>
        <v>40.331603663659415</v>
      </c>
      <c r="F334" s="4">
        <f t="shared" ref="F334:G334" si="347">C334-E334</f>
        <v>365.01664419704514</v>
      </c>
      <c r="G334" s="4">
        <f t="shared" si="347"/>
        <v>10390.077666112133</v>
      </c>
      <c r="H334" s="2">
        <f>Inputs!$C$8*(1-Inputs!$C$12)*(1+Inputs!$C$9)^(Output!A334-1)</f>
        <v>2110.2245552916479</v>
      </c>
      <c r="I334" s="2">
        <f>Inputs!$C$10*(1-Inputs!$C$12)*(1+Inputs!$C$9)^(Output!$A334-1)</f>
        <v>0</v>
      </c>
      <c r="J334" s="2">
        <f>Inputs!$C$13*Inputs!$C$8*(1+Inputs!$C$9)^(Output!A334-1)</f>
        <v>0</v>
      </c>
      <c r="K334" s="2">
        <f>'Key Variables'!$B$3*(1+Inputs!$C$16)^(Output!A334-1)</f>
        <v>277.66112569626944</v>
      </c>
      <c r="L334" s="2">
        <f>'Key Variables'!$B$4*(1+Inputs!$C$18)^(Output!$A334-1)</f>
        <v>148.08593370467705</v>
      </c>
      <c r="M334" s="2">
        <f>'Key Variables'!$B$5*(1+Inputs!$C$20)^(Output!$A334-1)</f>
        <v>0</v>
      </c>
      <c r="N334" s="2">
        <f>'Key Variables'!$B$6*(1+Inputs!$C$22)^(Output!$A334-1)</f>
        <v>185.10741713084627</v>
      </c>
      <c r="O334" s="2">
        <f>'Key Variables'!$B$7*(1+Inputs!$C$24)^(Output!$A334-1)</f>
        <v>37.021483426169262</v>
      </c>
    </row>
    <row r="335" spans="1:15">
      <c r="A335">
        <f t="shared" ref="A335:A361" si="348">A323+1</f>
        <v>28</v>
      </c>
      <c r="B335" s="6">
        <f t="shared" si="335"/>
        <v>334</v>
      </c>
      <c r="C335" s="4">
        <f>IF($A335&gt;Inputs!$C$5,0,C334)</f>
        <v>405.34824786070453</v>
      </c>
      <c r="D335" s="4">
        <f t="shared" si="336"/>
        <v>10390.077666112133</v>
      </c>
      <c r="E335" s="4">
        <f>D335*Inputs!$C$4/12</f>
        <v>38.962791247920499</v>
      </c>
      <c r="F335" s="4">
        <f t="shared" ref="F335:G335" si="349">C335-E335</f>
        <v>366.38545661278403</v>
      </c>
      <c r="G335" s="4">
        <f t="shared" si="349"/>
        <v>10023.692209499348</v>
      </c>
      <c r="H335" s="2">
        <f>Inputs!$C$8*(1-Inputs!$C$12)*(1+Inputs!$C$9)^(Output!A335-1)</f>
        <v>2110.2245552916479</v>
      </c>
      <c r="I335" s="2">
        <f>Inputs!$C$10*(1-Inputs!$C$12)*(1+Inputs!$C$9)^(Output!$A335-1)</f>
        <v>0</v>
      </c>
      <c r="J335" s="2">
        <f>Inputs!$C$13*Inputs!$C$8*(1+Inputs!$C$9)^(Output!A335-1)</f>
        <v>0</v>
      </c>
      <c r="K335" s="2">
        <f>'Key Variables'!$B$3*(1+Inputs!$C$16)^(Output!A335-1)</f>
        <v>277.66112569626944</v>
      </c>
      <c r="L335" s="2">
        <f>'Key Variables'!$B$4*(1+Inputs!$C$18)^(Output!$A335-1)</f>
        <v>148.08593370467705</v>
      </c>
      <c r="M335" s="2">
        <f>'Key Variables'!$B$5*(1+Inputs!$C$20)^(Output!$A335-1)</f>
        <v>0</v>
      </c>
      <c r="N335" s="2">
        <f>'Key Variables'!$B$6*(1+Inputs!$C$22)^(Output!$A335-1)</f>
        <v>185.10741713084627</v>
      </c>
      <c r="O335" s="2">
        <f>'Key Variables'!$B$7*(1+Inputs!$C$24)^(Output!$A335-1)</f>
        <v>37.021483426169262</v>
      </c>
    </row>
    <row r="336" spans="1:15">
      <c r="A336">
        <f t="shared" si="348"/>
        <v>28</v>
      </c>
      <c r="B336" s="6">
        <f t="shared" si="335"/>
        <v>335</v>
      </c>
      <c r="C336" s="4">
        <f>IF($A336&gt;Inputs!$C$5,0,C335)</f>
        <v>405.34824786070453</v>
      </c>
      <c r="D336" s="4">
        <f t="shared" si="336"/>
        <v>10023.692209499348</v>
      </c>
      <c r="E336" s="4">
        <f>D336*Inputs!$C$4/12</f>
        <v>37.588845785622553</v>
      </c>
      <c r="F336" s="4">
        <f t="shared" ref="F336:G336" si="350">C336-E336</f>
        <v>367.75940207508199</v>
      </c>
      <c r="G336" s="4">
        <f t="shared" si="350"/>
        <v>9655.9328074242658</v>
      </c>
      <c r="H336" s="2">
        <f>Inputs!$C$8*(1-Inputs!$C$12)*(1+Inputs!$C$9)^(Output!A336-1)</f>
        <v>2110.2245552916479</v>
      </c>
      <c r="I336" s="2">
        <f>Inputs!$C$10*(1-Inputs!$C$12)*(1+Inputs!$C$9)^(Output!$A336-1)</f>
        <v>0</v>
      </c>
      <c r="J336" s="2">
        <f>Inputs!$C$13*Inputs!$C$8*(1+Inputs!$C$9)^(Output!A336-1)</f>
        <v>0</v>
      </c>
      <c r="K336" s="2">
        <f>'Key Variables'!$B$3*(1+Inputs!$C$16)^(Output!A336-1)</f>
        <v>277.66112569626944</v>
      </c>
      <c r="L336" s="2">
        <f>'Key Variables'!$B$4*(1+Inputs!$C$18)^(Output!$A336-1)</f>
        <v>148.08593370467705</v>
      </c>
      <c r="M336" s="2">
        <f>'Key Variables'!$B$5*(1+Inputs!$C$20)^(Output!$A336-1)</f>
        <v>0</v>
      </c>
      <c r="N336" s="2">
        <f>'Key Variables'!$B$6*(1+Inputs!$C$22)^(Output!$A336-1)</f>
        <v>185.10741713084627</v>
      </c>
      <c r="O336" s="2">
        <f>'Key Variables'!$B$7*(1+Inputs!$C$24)^(Output!$A336-1)</f>
        <v>37.021483426169262</v>
      </c>
    </row>
    <row r="337" spans="1:15">
      <c r="A337">
        <f t="shared" si="348"/>
        <v>28</v>
      </c>
      <c r="B337" s="6">
        <f t="shared" si="335"/>
        <v>336</v>
      </c>
      <c r="C337" s="4">
        <f>IF($A337&gt;Inputs!$C$5,0,C336)</f>
        <v>405.34824786070453</v>
      </c>
      <c r="D337" s="4">
        <f t="shared" si="336"/>
        <v>9655.9328074242658</v>
      </c>
      <c r="E337" s="4">
        <f>D337*Inputs!$C$4/12</f>
        <v>36.209748027840995</v>
      </c>
      <c r="F337" s="4">
        <f t="shared" ref="F337:G337" si="351">C337-E337</f>
        <v>369.13849983286354</v>
      </c>
      <c r="G337" s="4">
        <f t="shared" si="351"/>
        <v>9286.7943075914027</v>
      </c>
      <c r="H337" s="2">
        <f>Inputs!$C$8*(1-Inputs!$C$12)*(1+Inputs!$C$9)^(Output!A337-1)</f>
        <v>2110.2245552916479</v>
      </c>
      <c r="I337" s="2">
        <f>Inputs!$C$10*(1-Inputs!$C$12)*(1+Inputs!$C$9)^(Output!$A337-1)</f>
        <v>0</v>
      </c>
      <c r="J337" s="2">
        <f>Inputs!$C$13*Inputs!$C$8*(1+Inputs!$C$9)^(Output!A337-1)</f>
        <v>0</v>
      </c>
      <c r="K337" s="2">
        <f>'Key Variables'!$B$3*(1+Inputs!$C$16)^(Output!A337-1)</f>
        <v>277.66112569626944</v>
      </c>
      <c r="L337" s="2">
        <f>'Key Variables'!$B$4*(1+Inputs!$C$18)^(Output!$A337-1)</f>
        <v>148.08593370467705</v>
      </c>
      <c r="M337" s="2">
        <f>'Key Variables'!$B$5*(1+Inputs!$C$20)^(Output!$A337-1)</f>
        <v>0</v>
      </c>
      <c r="N337" s="2">
        <f>'Key Variables'!$B$6*(1+Inputs!$C$22)^(Output!$A337-1)</f>
        <v>185.10741713084627</v>
      </c>
      <c r="O337" s="2">
        <f>'Key Variables'!$B$7*(1+Inputs!$C$24)^(Output!$A337-1)</f>
        <v>37.021483426169262</v>
      </c>
    </row>
    <row r="338" spans="1:15">
      <c r="A338">
        <f t="shared" si="348"/>
        <v>29</v>
      </c>
      <c r="B338" s="6">
        <f t="shared" si="335"/>
        <v>337</v>
      </c>
      <c r="C338" s="4">
        <f>IF($A338&gt;Inputs!$C$5,0,C337)</f>
        <v>405.34824786070453</v>
      </c>
      <c r="D338" s="4">
        <f t="shared" si="336"/>
        <v>9286.7943075914027</v>
      </c>
      <c r="E338" s="4">
        <f>D338*Inputs!$C$4/12</f>
        <v>34.825478653467762</v>
      </c>
      <c r="F338" s="4">
        <f t="shared" ref="F338:G338" si="352">C338-E338</f>
        <v>370.52276920723676</v>
      </c>
      <c r="G338" s="4">
        <f t="shared" si="352"/>
        <v>8916.271538384166</v>
      </c>
      <c r="H338" s="2">
        <f>Inputs!$C$8*(1-Inputs!$C$12)*(1+Inputs!$C$9)^(Output!A338-1)</f>
        <v>2173.5312919503972</v>
      </c>
      <c r="I338" s="2">
        <f>Inputs!$C$10*(1-Inputs!$C$12)*(1+Inputs!$C$9)^(Output!$A338-1)</f>
        <v>0</v>
      </c>
      <c r="J338" s="2">
        <f>Inputs!$C$13*Inputs!$C$8*(1+Inputs!$C$9)^(Output!A338-1)</f>
        <v>0</v>
      </c>
      <c r="K338" s="2">
        <f>'Key Variables'!$B$3*(1+Inputs!$C$16)^(Output!A338-1)</f>
        <v>285.99095946715755</v>
      </c>
      <c r="L338" s="2">
        <f>'Key Variables'!$B$4*(1+Inputs!$C$18)^(Output!$A338-1)</f>
        <v>152.52851171581736</v>
      </c>
      <c r="M338" s="2">
        <f>'Key Variables'!$B$5*(1+Inputs!$C$20)^(Output!$A338-1)</f>
        <v>0</v>
      </c>
      <c r="N338" s="2">
        <f>'Key Variables'!$B$6*(1+Inputs!$C$22)^(Output!$A338-1)</f>
        <v>190.66063964477166</v>
      </c>
      <c r="O338" s="2">
        <f>'Key Variables'!$B$7*(1+Inputs!$C$24)^(Output!$A338-1)</f>
        <v>38.13212792895434</v>
      </c>
    </row>
    <row r="339" spans="1:15">
      <c r="A339">
        <f t="shared" si="348"/>
        <v>29</v>
      </c>
      <c r="B339" s="6">
        <f t="shared" si="335"/>
        <v>338</v>
      </c>
      <c r="C339" s="4">
        <f>IF($A339&gt;Inputs!$C$5,0,C338)</f>
        <v>405.34824786070453</v>
      </c>
      <c r="D339" s="4">
        <f t="shared" si="336"/>
        <v>8916.271538384166</v>
      </c>
      <c r="E339" s="4">
        <f>D339*Inputs!$C$4/12</f>
        <v>33.436018268940622</v>
      </c>
      <c r="F339" s="4">
        <f t="shared" ref="F339:G339" si="353">C339-E339</f>
        <v>371.91222959176389</v>
      </c>
      <c r="G339" s="4">
        <f t="shared" si="353"/>
        <v>8544.3593087924019</v>
      </c>
      <c r="H339" s="2">
        <f>Inputs!$C$8*(1-Inputs!$C$12)*(1+Inputs!$C$9)^(Output!A339-1)</f>
        <v>2173.5312919503972</v>
      </c>
      <c r="I339" s="2">
        <f>Inputs!$C$10*(1-Inputs!$C$12)*(1+Inputs!$C$9)^(Output!$A339-1)</f>
        <v>0</v>
      </c>
      <c r="J339" s="2">
        <f>Inputs!$C$13*Inputs!$C$8*(1+Inputs!$C$9)^(Output!A339-1)</f>
        <v>0</v>
      </c>
      <c r="K339" s="2">
        <f>'Key Variables'!$B$3*(1+Inputs!$C$16)^(Output!A339-1)</f>
        <v>285.99095946715755</v>
      </c>
      <c r="L339" s="2">
        <f>'Key Variables'!$B$4*(1+Inputs!$C$18)^(Output!$A339-1)</f>
        <v>152.52851171581736</v>
      </c>
      <c r="M339" s="2">
        <f>'Key Variables'!$B$5*(1+Inputs!$C$20)^(Output!$A339-1)</f>
        <v>0</v>
      </c>
      <c r="N339" s="2">
        <f>'Key Variables'!$B$6*(1+Inputs!$C$22)^(Output!$A339-1)</f>
        <v>190.66063964477166</v>
      </c>
      <c r="O339" s="2">
        <f>'Key Variables'!$B$7*(1+Inputs!$C$24)^(Output!$A339-1)</f>
        <v>38.13212792895434</v>
      </c>
    </row>
    <row r="340" spans="1:15">
      <c r="A340">
        <f t="shared" si="348"/>
        <v>29</v>
      </c>
      <c r="B340" s="6">
        <f t="shared" si="335"/>
        <v>339</v>
      </c>
      <c r="C340" s="4">
        <f>IF($A340&gt;Inputs!$C$5,0,C339)</f>
        <v>405.34824786070453</v>
      </c>
      <c r="D340" s="4">
        <f t="shared" si="336"/>
        <v>8544.3593087924019</v>
      </c>
      <c r="E340" s="4">
        <f>D340*Inputs!$C$4/12</f>
        <v>32.041347407971507</v>
      </c>
      <c r="F340" s="4">
        <f t="shared" ref="F340:G340" si="354">C340-E340</f>
        <v>373.30690045273303</v>
      </c>
      <c r="G340" s="4">
        <f t="shared" si="354"/>
        <v>8171.0524083396685</v>
      </c>
      <c r="H340" s="2">
        <f>Inputs!$C$8*(1-Inputs!$C$12)*(1+Inputs!$C$9)^(Output!A340-1)</f>
        <v>2173.5312919503972</v>
      </c>
      <c r="I340" s="2">
        <f>Inputs!$C$10*(1-Inputs!$C$12)*(1+Inputs!$C$9)^(Output!$A340-1)</f>
        <v>0</v>
      </c>
      <c r="J340" s="2">
        <f>Inputs!$C$13*Inputs!$C$8*(1+Inputs!$C$9)^(Output!A340-1)</f>
        <v>0</v>
      </c>
      <c r="K340" s="2">
        <f>'Key Variables'!$B$3*(1+Inputs!$C$16)^(Output!A340-1)</f>
        <v>285.99095946715755</v>
      </c>
      <c r="L340" s="2">
        <f>'Key Variables'!$B$4*(1+Inputs!$C$18)^(Output!$A340-1)</f>
        <v>152.52851171581736</v>
      </c>
      <c r="M340" s="2">
        <f>'Key Variables'!$B$5*(1+Inputs!$C$20)^(Output!$A340-1)</f>
        <v>0</v>
      </c>
      <c r="N340" s="2">
        <f>'Key Variables'!$B$6*(1+Inputs!$C$22)^(Output!$A340-1)</f>
        <v>190.66063964477166</v>
      </c>
      <c r="O340" s="2">
        <f>'Key Variables'!$B$7*(1+Inputs!$C$24)^(Output!$A340-1)</f>
        <v>38.13212792895434</v>
      </c>
    </row>
    <row r="341" spans="1:15">
      <c r="A341">
        <f t="shared" si="348"/>
        <v>29</v>
      </c>
      <c r="B341" s="6">
        <f t="shared" si="335"/>
        <v>340</v>
      </c>
      <c r="C341" s="4">
        <f>IF($A341&gt;Inputs!$C$5,0,C340)</f>
        <v>405.34824786070453</v>
      </c>
      <c r="D341" s="4">
        <f t="shared" si="336"/>
        <v>8171.0524083396685</v>
      </c>
      <c r="E341" s="4">
        <f>D341*Inputs!$C$4/12</f>
        <v>30.641446531273758</v>
      </c>
      <c r="F341" s="4">
        <f t="shared" ref="F341:G341" si="355">C341-E341</f>
        <v>374.70680132943079</v>
      </c>
      <c r="G341" s="4">
        <f t="shared" si="355"/>
        <v>7796.3456070102375</v>
      </c>
      <c r="H341" s="2">
        <f>Inputs!$C$8*(1-Inputs!$C$12)*(1+Inputs!$C$9)^(Output!A341-1)</f>
        <v>2173.5312919503972</v>
      </c>
      <c r="I341" s="2">
        <f>Inputs!$C$10*(1-Inputs!$C$12)*(1+Inputs!$C$9)^(Output!$A341-1)</f>
        <v>0</v>
      </c>
      <c r="J341" s="2">
        <f>Inputs!$C$13*Inputs!$C$8*(1+Inputs!$C$9)^(Output!A341-1)</f>
        <v>0</v>
      </c>
      <c r="K341" s="2">
        <f>'Key Variables'!$B$3*(1+Inputs!$C$16)^(Output!A341-1)</f>
        <v>285.99095946715755</v>
      </c>
      <c r="L341" s="2">
        <f>'Key Variables'!$B$4*(1+Inputs!$C$18)^(Output!$A341-1)</f>
        <v>152.52851171581736</v>
      </c>
      <c r="M341" s="2">
        <f>'Key Variables'!$B$5*(1+Inputs!$C$20)^(Output!$A341-1)</f>
        <v>0</v>
      </c>
      <c r="N341" s="2">
        <f>'Key Variables'!$B$6*(1+Inputs!$C$22)^(Output!$A341-1)</f>
        <v>190.66063964477166</v>
      </c>
      <c r="O341" s="2">
        <f>'Key Variables'!$B$7*(1+Inputs!$C$24)^(Output!$A341-1)</f>
        <v>38.13212792895434</v>
      </c>
    </row>
    <row r="342" spans="1:15">
      <c r="A342">
        <f t="shared" si="348"/>
        <v>29</v>
      </c>
      <c r="B342" s="6">
        <f t="shared" si="335"/>
        <v>341</v>
      </c>
      <c r="C342" s="4">
        <f>IF($A342&gt;Inputs!$C$5,0,C341)</f>
        <v>405.34824786070453</v>
      </c>
      <c r="D342" s="4">
        <f t="shared" si="336"/>
        <v>7796.3456070102375</v>
      </c>
      <c r="E342" s="4">
        <f>D342*Inputs!$C$4/12</f>
        <v>29.23629602628839</v>
      </c>
      <c r="F342" s="4">
        <f t="shared" ref="F342:G342" si="356">C342-E342</f>
        <v>376.11195183441612</v>
      </c>
      <c r="G342" s="4">
        <f t="shared" si="356"/>
        <v>7420.2336551758217</v>
      </c>
      <c r="H342" s="2">
        <f>Inputs!$C$8*(1-Inputs!$C$12)*(1+Inputs!$C$9)^(Output!A342-1)</f>
        <v>2173.5312919503972</v>
      </c>
      <c r="I342" s="2">
        <f>Inputs!$C$10*(1-Inputs!$C$12)*(1+Inputs!$C$9)^(Output!$A342-1)</f>
        <v>0</v>
      </c>
      <c r="J342" s="2">
        <f>Inputs!$C$13*Inputs!$C$8*(1+Inputs!$C$9)^(Output!A342-1)</f>
        <v>0</v>
      </c>
      <c r="K342" s="2">
        <f>'Key Variables'!$B$3*(1+Inputs!$C$16)^(Output!A342-1)</f>
        <v>285.99095946715755</v>
      </c>
      <c r="L342" s="2">
        <f>'Key Variables'!$B$4*(1+Inputs!$C$18)^(Output!$A342-1)</f>
        <v>152.52851171581736</v>
      </c>
      <c r="M342" s="2">
        <f>'Key Variables'!$B$5*(1+Inputs!$C$20)^(Output!$A342-1)</f>
        <v>0</v>
      </c>
      <c r="N342" s="2">
        <f>'Key Variables'!$B$6*(1+Inputs!$C$22)^(Output!$A342-1)</f>
        <v>190.66063964477166</v>
      </c>
      <c r="O342" s="2">
        <f>'Key Variables'!$B$7*(1+Inputs!$C$24)^(Output!$A342-1)</f>
        <v>38.13212792895434</v>
      </c>
    </row>
    <row r="343" spans="1:15">
      <c r="A343">
        <f t="shared" si="348"/>
        <v>29</v>
      </c>
      <c r="B343" s="6">
        <f t="shared" si="335"/>
        <v>342</v>
      </c>
      <c r="C343" s="4">
        <f>IF($A343&gt;Inputs!$C$5,0,C342)</f>
        <v>405.34824786070453</v>
      </c>
      <c r="D343" s="4">
        <f t="shared" si="336"/>
        <v>7420.2336551758217</v>
      </c>
      <c r="E343" s="4">
        <f>D343*Inputs!$C$4/12</f>
        <v>27.825876206909332</v>
      </c>
      <c r="F343" s="4">
        <f t="shared" ref="F343:G343" si="357">C343-E343</f>
        <v>377.52237165379518</v>
      </c>
      <c r="G343" s="4">
        <f t="shared" si="357"/>
        <v>7042.7112835220269</v>
      </c>
      <c r="H343" s="2">
        <f>Inputs!$C$8*(1-Inputs!$C$12)*(1+Inputs!$C$9)^(Output!A343-1)</f>
        <v>2173.5312919503972</v>
      </c>
      <c r="I343" s="2">
        <f>Inputs!$C$10*(1-Inputs!$C$12)*(1+Inputs!$C$9)^(Output!$A343-1)</f>
        <v>0</v>
      </c>
      <c r="J343" s="2">
        <f>Inputs!$C$13*Inputs!$C$8*(1+Inputs!$C$9)^(Output!A343-1)</f>
        <v>0</v>
      </c>
      <c r="K343" s="2">
        <f>'Key Variables'!$B$3*(1+Inputs!$C$16)^(Output!A343-1)</f>
        <v>285.99095946715755</v>
      </c>
      <c r="L343" s="2">
        <f>'Key Variables'!$B$4*(1+Inputs!$C$18)^(Output!$A343-1)</f>
        <v>152.52851171581736</v>
      </c>
      <c r="M343" s="2">
        <f>'Key Variables'!$B$5*(1+Inputs!$C$20)^(Output!$A343-1)</f>
        <v>0</v>
      </c>
      <c r="N343" s="2">
        <f>'Key Variables'!$B$6*(1+Inputs!$C$22)^(Output!$A343-1)</f>
        <v>190.66063964477166</v>
      </c>
      <c r="O343" s="2">
        <f>'Key Variables'!$B$7*(1+Inputs!$C$24)^(Output!$A343-1)</f>
        <v>38.13212792895434</v>
      </c>
    </row>
    <row r="344" spans="1:15">
      <c r="A344">
        <f t="shared" si="348"/>
        <v>29</v>
      </c>
      <c r="B344" s="6">
        <f t="shared" si="335"/>
        <v>343</v>
      </c>
      <c r="C344" s="4">
        <f>IF($A344&gt;Inputs!$C$5,0,C343)</f>
        <v>405.34824786070453</v>
      </c>
      <c r="D344" s="4">
        <f t="shared" si="336"/>
        <v>7042.7112835220269</v>
      </c>
      <c r="E344" s="4">
        <f>D344*Inputs!$C$4/12</f>
        <v>26.410167313207598</v>
      </c>
      <c r="F344" s="4">
        <f t="shared" ref="F344:G344" si="358">C344-E344</f>
        <v>378.93808054749695</v>
      </c>
      <c r="G344" s="4">
        <f t="shared" si="358"/>
        <v>6663.7732029745302</v>
      </c>
      <c r="H344" s="2">
        <f>Inputs!$C$8*(1-Inputs!$C$12)*(1+Inputs!$C$9)^(Output!A344-1)</f>
        <v>2173.5312919503972</v>
      </c>
      <c r="I344" s="2">
        <f>Inputs!$C$10*(1-Inputs!$C$12)*(1+Inputs!$C$9)^(Output!$A344-1)</f>
        <v>0</v>
      </c>
      <c r="J344" s="2">
        <f>Inputs!$C$13*Inputs!$C$8*(1+Inputs!$C$9)^(Output!A344-1)</f>
        <v>0</v>
      </c>
      <c r="K344" s="2">
        <f>'Key Variables'!$B$3*(1+Inputs!$C$16)^(Output!A344-1)</f>
        <v>285.99095946715755</v>
      </c>
      <c r="L344" s="2">
        <f>'Key Variables'!$B$4*(1+Inputs!$C$18)^(Output!$A344-1)</f>
        <v>152.52851171581736</v>
      </c>
      <c r="M344" s="2">
        <f>'Key Variables'!$B$5*(1+Inputs!$C$20)^(Output!$A344-1)</f>
        <v>0</v>
      </c>
      <c r="N344" s="2">
        <f>'Key Variables'!$B$6*(1+Inputs!$C$22)^(Output!$A344-1)</f>
        <v>190.66063964477166</v>
      </c>
      <c r="O344" s="2">
        <f>'Key Variables'!$B$7*(1+Inputs!$C$24)^(Output!$A344-1)</f>
        <v>38.13212792895434</v>
      </c>
    </row>
    <row r="345" spans="1:15">
      <c r="A345">
        <f t="shared" si="348"/>
        <v>29</v>
      </c>
      <c r="B345" s="6">
        <f t="shared" si="335"/>
        <v>344</v>
      </c>
      <c r="C345" s="4">
        <f>IF($A345&gt;Inputs!$C$5,0,C344)</f>
        <v>405.34824786070453</v>
      </c>
      <c r="D345" s="4">
        <f t="shared" si="336"/>
        <v>6663.7732029745302</v>
      </c>
      <c r="E345" s="4">
        <f>D345*Inputs!$C$4/12</f>
        <v>24.989149511154491</v>
      </c>
      <c r="F345" s="4">
        <f t="shared" ref="F345:G345" si="359">C345-E345</f>
        <v>380.35909834955004</v>
      </c>
      <c r="G345" s="4">
        <f t="shared" si="359"/>
        <v>6283.4141046249806</v>
      </c>
      <c r="H345" s="2">
        <f>Inputs!$C$8*(1-Inputs!$C$12)*(1+Inputs!$C$9)^(Output!A345-1)</f>
        <v>2173.5312919503972</v>
      </c>
      <c r="I345" s="2">
        <f>Inputs!$C$10*(1-Inputs!$C$12)*(1+Inputs!$C$9)^(Output!$A345-1)</f>
        <v>0</v>
      </c>
      <c r="J345" s="2">
        <f>Inputs!$C$13*Inputs!$C$8*(1+Inputs!$C$9)^(Output!A345-1)</f>
        <v>0</v>
      </c>
      <c r="K345" s="2">
        <f>'Key Variables'!$B$3*(1+Inputs!$C$16)^(Output!A345-1)</f>
        <v>285.99095946715755</v>
      </c>
      <c r="L345" s="2">
        <f>'Key Variables'!$B$4*(1+Inputs!$C$18)^(Output!$A345-1)</f>
        <v>152.52851171581736</v>
      </c>
      <c r="M345" s="2">
        <f>'Key Variables'!$B$5*(1+Inputs!$C$20)^(Output!$A345-1)</f>
        <v>0</v>
      </c>
      <c r="N345" s="2">
        <f>'Key Variables'!$B$6*(1+Inputs!$C$22)^(Output!$A345-1)</f>
        <v>190.66063964477166</v>
      </c>
      <c r="O345" s="2">
        <f>'Key Variables'!$B$7*(1+Inputs!$C$24)^(Output!$A345-1)</f>
        <v>38.13212792895434</v>
      </c>
    </row>
    <row r="346" spans="1:15">
      <c r="A346">
        <f t="shared" si="348"/>
        <v>29</v>
      </c>
      <c r="B346" s="6">
        <f t="shared" si="335"/>
        <v>345</v>
      </c>
      <c r="C346" s="4">
        <f>IF($A346&gt;Inputs!$C$5,0,C345)</f>
        <v>405.34824786070453</v>
      </c>
      <c r="D346" s="4">
        <f t="shared" si="336"/>
        <v>6283.4141046249806</v>
      </c>
      <c r="E346" s="4">
        <f>D346*Inputs!$C$4/12</f>
        <v>23.562802892343679</v>
      </c>
      <c r="F346" s="4">
        <f t="shared" ref="F346:G346" si="360">C346-E346</f>
        <v>381.78544496836088</v>
      </c>
      <c r="G346" s="4">
        <f t="shared" si="360"/>
        <v>5901.6286596566197</v>
      </c>
      <c r="H346" s="2">
        <f>Inputs!$C$8*(1-Inputs!$C$12)*(1+Inputs!$C$9)^(Output!A346-1)</f>
        <v>2173.5312919503972</v>
      </c>
      <c r="I346" s="2">
        <f>Inputs!$C$10*(1-Inputs!$C$12)*(1+Inputs!$C$9)^(Output!$A346-1)</f>
        <v>0</v>
      </c>
      <c r="J346" s="2">
        <f>Inputs!$C$13*Inputs!$C$8*(1+Inputs!$C$9)^(Output!A346-1)</f>
        <v>0</v>
      </c>
      <c r="K346" s="2">
        <f>'Key Variables'!$B$3*(1+Inputs!$C$16)^(Output!A346-1)</f>
        <v>285.99095946715755</v>
      </c>
      <c r="L346" s="2">
        <f>'Key Variables'!$B$4*(1+Inputs!$C$18)^(Output!$A346-1)</f>
        <v>152.52851171581736</v>
      </c>
      <c r="M346" s="2">
        <f>'Key Variables'!$B$5*(1+Inputs!$C$20)^(Output!$A346-1)</f>
        <v>0</v>
      </c>
      <c r="N346" s="2">
        <f>'Key Variables'!$B$6*(1+Inputs!$C$22)^(Output!$A346-1)</f>
        <v>190.66063964477166</v>
      </c>
      <c r="O346" s="2">
        <f>'Key Variables'!$B$7*(1+Inputs!$C$24)^(Output!$A346-1)</f>
        <v>38.13212792895434</v>
      </c>
    </row>
    <row r="347" spans="1:15">
      <c r="A347">
        <f t="shared" si="348"/>
        <v>29</v>
      </c>
      <c r="B347" s="6">
        <f t="shared" si="335"/>
        <v>346</v>
      </c>
      <c r="C347" s="4">
        <f>IF($A347&gt;Inputs!$C$5,0,C346)</f>
        <v>405.34824786070453</v>
      </c>
      <c r="D347" s="4">
        <f t="shared" si="336"/>
        <v>5901.6286596566197</v>
      </c>
      <c r="E347" s="4">
        <f>D347*Inputs!$C$4/12</f>
        <v>22.131107473712323</v>
      </c>
      <c r="F347" s="4">
        <f t="shared" ref="F347:G347" si="361">C347-E347</f>
        <v>383.21714038699218</v>
      </c>
      <c r="G347" s="4">
        <f t="shared" si="361"/>
        <v>5518.4115192696272</v>
      </c>
      <c r="H347" s="2">
        <f>Inputs!$C$8*(1-Inputs!$C$12)*(1+Inputs!$C$9)^(Output!A347-1)</f>
        <v>2173.5312919503972</v>
      </c>
      <c r="I347" s="2">
        <f>Inputs!$C$10*(1-Inputs!$C$12)*(1+Inputs!$C$9)^(Output!$A347-1)</f>
        <v>0</v>
      </c>
      <c r="J347" s="2">
        <f>Inputs!$C$13*Inputs!$C$8*(1+Inputs!$C$9)^(Output!A347-1)</f>
        <v>0</v>
      </c>
      <c r="K347" s="2">
        <f>'Key Variables'!$B$3*(1+Inputs!$C$16)^(Output!A347-1)</f>
        <v>285.99095946715755</v>
      </c>
      <c r="L347" s="2">
        <f>'Key Variables'!$B$4*(1+Inputs!$C$18)^(Output!$A347-1)</f>
        <v>152.52851171581736</v>
      </c>
      <c r="M347" s="2">
        <f>'Key Variables'!$B$5*(1+Inputs!$C$20)^(Output!$A347-1)</f>
        <v>0</v>
      </c>
      <c r="N347" s="2">
        <f>'Key Variables'!$B$6*(1+Inputs!$C$22)^(Output!$A347-1)</f>
        <v>190.66063964477166</v>
      </c>
      <c r="O347" s="2">
        <f>'Key Variables'!$B$7*(1+Inputs!$C$24)^(Output!$A347-1)</f>
        <v>38.13212792895434</v>
      </c>
    </row>
    <row r="348" spans="1:15">
      <c r="A348">
        <f t="shared" si="348"/>
        <v>29</v>
      </c>
      <c r="B348" s="6">
        <f t="shared" si="335"/>
        <v>347</v>
      </c>
      <c r="C348" s="4">
        <f>IF($A348&gt;Inputs!$C$5,0,C347)</f>
        <v>405.34824786070453</v>
      </c>
      <c r="D348" s="4">
        <f t="shared" si="336"/>
        <v>5518.4115192696272</v>
      </c>
      <c r="E348" s="4">
        <f>D348*Inputs!$C$4/12</f>
        <v>20.694043197261102</v>
      </c>
      <c r="F348" s="4">
        <f t="shared" ref="F348:G348" si="362">C348-E348</f>
        <v>384.65420466344341</v>
      </c>
      <c r="G348" s="4">
        <f t="shared" si="362"/>
        <v>5133.7573146061841</v>
      </c>
      <c r="H348" s="2">
        <f>Inputs!$C$8*(1-Inputs!$C$12)*(1+Inputs!$C$9)^(Output!A348-1)</f>
        <v>2173.5312919503972</v>
      </c>
      <c r="I348" s="2">
        <f>Inputs!$C$10*(1-Inputs!$C$12)*(1+Inputs!$C$9)^(Output!$A348-1)</f>
        <v>0</v>
      </c>
      <c r="J348" s="2">
        <f>Inputs!$C$13*Inputs!$C$8*(1+Inputs!$C$9)^(Output!A348-1)</f>
        <v>0</v>
      </c>
      <c r="K348" s="2">
        <f>'Key Variables'!$B$3*(1+Inputs!$C$16)^(Output!A348-1)</f>
        <v>285.99095946715755</v>
      </c>
      <c r="L348" s="2">
        <f>'Key Variables'!$B$4*(1+Inputs!$C$18)^(Output!$A348-1)</f>
        <v>152.52851171581736</v>
      </c>
      <c r="M348" s="2">
        <f>'Key Variables'!$B$5*(1+Inputs!$C$20)^(Output!$A348-1)</f>
        <v>0</v>
      </c>
      <c r="N348" s="2">
        <f>'Key Variables'!$B$6*(1+Inputs!$C$22)^(Output!$A348-1)</f>
        <v>190.66063964477166</v>
      </c>
      <c r="O348" s="2">
        <f>'Key Variables'!$B$7*(1+Inputs!$C$24)^(Output!$A348-1)</f>
        <v>38.13212792895434</v>
      </c>
    </row>
    <row r="349" spans="1:15">
      <c r="A349">
        <f t="shared" si="348"/>
        <v>29</v>
      </c>
      <c r="B349" s="6">
        <f t="shared" si="335"/>
        <v>348</v>
      </c>
      <c r="C349" s="4">
        <f>IF($A349&gt;Inputs!$C$5,0,C348)</f>
        <v>405.34824786070453</v>
      </c>
      <c r="D349" s="4">
        <f t="shared" si="336"/>
        <v>5133.7573146061841</v>
      </c>
      <c r="E349" s="4">
        <f>D349*Inputs!$C$4/12</f>
        <v>19.251589929773189</v>
      </c>
      <c r="F349" s="4">
        <f t="shared" ref="F349:G349" si="363">C349-E349</f>
        <v>386.09665793093131</v>
      </c>
      <c r="G349" s="4">
        <f t="shared" si="363"/>
        <v>4747.6606566752525</v>
      </c>
      <c r="H349" s="2">
        <f>Inputs!$C$8*(1-Inputs!$C$12)*(1+Inputs!$C$9)^(Output!A349-1)</f>
        <v>2173.5312919503972</v>
      </c>
      <c r="I349" s="2">
        <f>Inputs!$C$10*(1-Inputs!$C$12)*(1+Inputs!$C$9)^(Output!$A349-1)</f>
        <v>0</v>
      </c>
      <c r="J349" s="2">
        <f>Inputs!$C$13*Inputs!$C$8*(1+Inputs!$C$9)^(Output!A349-1)</f>
        <v>0</v>
      </c>
      <c r="K349" s="2">
        <f>'Key Variables'!$B$3*(1+Inputs!$C$16)^(Output!A349-1)</f>
        <v>285.99095946715755</v>
      </c>
      <c r="L349" s="2">
        <f>'Key Variables'!$B$4*(1+Inputs!$C$18)^(Output!$A349-1)</f>
        <v>152.52851171581736</v>
      </c>
      <c r="M349" s="2">
        <f>'Key Variables'!$B$5*(1+Inputs!$C$20)^(Output!$A349-1)</f>
        <v>0</v>
      </c>
      <c r="N349" s="2">
        <f>'Key Variables'!$B$6*(1+Inputs!$C$22)^(Output!$A349-1)</f>
        <v>190.66063964477166</v>
      </c>
      <c r="O349" s="2">
        <f>'Key Variables'!$B$7*(1+Inputs!$C$24)^(Output!$A349-1)</f>
        <v>38.13212792895434</v>
      </c>
    </row>
    <row r="350" spans="1:15">
      <c r="A350">
        <f t="shared" si="348"/>
        <v>30</v>
      </c>
      <c r="B350" s="6">
        <f t="shared" si="335"/>
        <v>349</v>
      </c>
      <c r="C350" s="4">
        <f>IF($A350&gt;Inputs!$C$5,0,C349)</f>
        <v>405.34824786070453</v>
      </c>
      <c r="D350" s="4">
        <f t="shared" si="336"/>
        <v>4747.6606566752525</v>
      </c>
      <c r="E350" s="4">
        <f>D350*Inputs!$C$4/12</f>
        <v>17.803727462532198</v>
      </c>
      <c r="F350" s="4">
        <f t="shared" ref="F350:G350" si="364">C350-E350</f>
        <v>387.54452039817232</v>
      </c>
      <c r="G350" s="4">
        <f t="shared" si="364"/>
        <v>4360.1161362770799</v>
      </c>
      <c r="H350" s="2">
        <f>Inputs!$C$8*(1-Inputs!$C$12)*(1+Inputs!$C$9)^(Output!A350-1)</f>
        <v>2238.737230708909</v>
      </c>
      <c r="I350" s="2">
        <f>Inputs!$C$10*(1-Inputs!$C$12)*(1+Inputs!$C$9)^(Output!$A350-1)</f>
        <v>0</v>
      </c>
      <c r="J350" s="2">
        <f>Inputs!$C$13*Inputs!$C$8*(1+Inputs!$C$9)^(Output!A350-1)</f>
        <v>0</v>
      </c>
      <c r="K350" s="2">
        <f>'Key Variables'!$B$3*(1+Inputs!$C$16)^(Output!A350-1)</f>
        <v>294.57068825117221</v>
      </c>
      <c r="L350" s="2">
        <f>'Key Variables'!$B$4*(1+Inputs!$C$18)^(Output!$A350-1)</f>
        <v>157.10436706729186</v>
      </c>
      <c r="M350" s="2">
        <f>'Key Variables'!$B$5*(1+Inputs!$C$20)^(Output!$A350-1)</f>
        <v>0</v>
      </c>
      <c r="N350" s="2">
        <f>'Key Variables'!$B$6*(1+Inputs!$C$22)^(Output!$A350-1)</f>
        <v>196.38045883411479</v>
      </c>
      <c r="O350" s="2">
        <f>'Key Variables'!$B$7*(1+Inputs!$C$24)^(Output!$A350-1)</f>
        <v>39.276091766822965</v>
      </c>
    </row>
    <row r="351" spans="1:15">
      <c r="A351">
        <f t="shared" si="348"/>
        <v>30</v>
      </c>
      <c r="B351" s="6">
        <f t="shared" si="335"/>
        <v>350</v>
      </c>
      <c r="C351" s="4">
        <f>IF($A351&gt;Inputs!$C$5,0,C350)</f>
        <v>405.34824786070453</v>
      </c>
      <c r="D351" s="4">
        <f t="shared" si="336"/>
        <v>4360.1161362770799</v>
      </c>
      <c r="E351" s="4">
        <f>D351*Inputs!$C$4/12</f>
        <v>16.350435511039048</v>
      </c>
      <c r="F351" s="4">
        <f t="shared" ref="F351:G351" si="365">C351-E351</f>
        <v>388.99781234966548</v>
      </c>
      <c r="G351" s="4">
        <f t="shared" si="365"/>
        <v>3971.1183239274146</v>
      </c>
      <c r="H351" s="2">
        <f>Inputs!$C$8*(1-Inputs!$C$12)*(1+Inputs!$C$9)^(Output!A351-1)</f>
        <v>2238.737230708909</v>
      </c>
      <c r="I351" s="2">
        <f>Inputs!$C$10*(1-Inputs!$C$12)*(1+Inputs!$C$9)^(Output!$A351-1)</f>
        <v>0</v>
      </c>
      <c r="J351" s="2">
        <f>Inputs!$C$13*Inputs!$C$8*(1+Inputs!$C$9)^(Output!A351-1)</f>
        <v>0</v>
      </c>
      <c r="K351" s="2">
        <f>'Key Variables'!$B$3*(1+Inputs!$C$16)^(Output!A351-1)</f>
        <v>294.57068825117221</v>
      </c>
      <c r="L351" s="2">
        <f>'Key Variables'!$B$4*(1+Inputs!$C$18)^(Output!$A351-1)</f>
        <v>157.10436706729186</v>
      </c>
      <c r="M351" s="2">
        <f>'Key Variables'!$B$5*(1+Inputs!$C$20)^(Output!$A351-1)</f>
        <v>0</v>
      </c>
      <c r="N351" s="2">
        <f>'Key Variables'!$B$6*(1+Inputs!$C$22)^(Output!$A351-1)</f>
        <v>196.38045883411479</v>
      </c>
      <c r="O351" s="2">
        <f>'Key Variables'!$B$7*(1+Inputs!$C$24)^(Output!$A351-1)</f>
        <v>39.276091766822965</v>
      </c>
    </row>
    <row r="352" spans="1:15">
      <c r="A352">
        <f t="shared" si="348"/>
        <v>30</v>
      </c>
      <c r="B352" s="6">
        <f t="shared" si="335"/>
        <v>351</v>
      </c>
      <c r="C352" s="4">
        <f>IF($A352&gt;Inputs!$C$5,0,C351)</f>
        <v>405.34824786070453</v>
      </c>
      <c r="D352" s="4">
        <f t="shared" si="336"/>
        <v>3971.1183239274146</v>
      </c>
      <c r="E352" s="4">
        <f>D352*Inputs!$C$4/12</f>
        <v>14.891693714727806</v>
      </c>
      <c r="F352" s="4">
        <f t="shared" ref="F352:G352" si="366">C352-E352</f>
        <v>390.45655414597672</v>
      </c>
      <c r="G352" s="4">
        <f t="shared" si="366"/>
        <v>3580.6617697814381</v>
      </c>
      <c r="H352" s="2">
        <f>Inputs!$C$8*(1-Inputs!$C$12)*(1+Inputs!$C$9)^(Output!A352-1)</f>
        <v>2238.737230708909</v>
      </c>
      <c r="I352" s="2">
        <f>Inputs!$C$10*(1-Inputs!$C$12)*(1+Inputs!$C$9)^(Output!$A352-1)</f>
        <v>0</v>
      </c>
      <c r="J352" s="2">
        <f>Inputs!$C$13*Inputs!$C$8*(1+Inputs!$C$9)^(Output!A352-1)</f>
        <v>0</v>
      </c>
      <c r="K352" s="2">
        <f>'Key Variables'!$B$3*(1+Inputs!$C$16)^(Output!A352-1)</f>
        <v>294.57068825117221</v>
      </c>
      <c r="L352" s="2">
        <f>'Key Variables'!$B$4*(1+Inputs!$C$18)^(Output!$A352-1)</f>
        <v>157.10436706729186</v>
      </c>
      <c r="M352" s="2">
        <f>'Key Variables'!$B$5*(1+Inputs!$C$20)^(Output!$A352-1)</f>
        <v>0</v>
      </c>
      <c r="N352" s="2">
        <f>'Key Variables'!$B$6*(1+Inputs!$C$22)^(Output!$A352-1)</f>
        <v>196.38045883411479</v>
      </c>
      <c r="O352" s="2">
        <f>'Key Variables'!$B$7*(1+Inputs!$C$24)^(Output!$A352-1)</f>
        <v>39.276091766822965</v>
      </c>
    </row>
    <row r="353" spans="1:15">
      <c r="A353">
        <f t="shared" si="348"/>
        <v>30</v>
      </c>
      <c r="B353" s="6">
        <f t="shared" si="335"/>
        <v>352</v>
      </c>
      <c r="C353" s="4">
        <f>IF($A353&gt;Inputs!$C$5,0,C352)</f>
        <v>405.34824786070453</v>
      </c>
      <c r="D353" s="4">
        <f t="shared" si="336"/>
        <v>3580.6617697814381</v>
      </c>
      <c r="E353" s="4">
        <f>D353*Inputs!$C$4/12</f>
        <v>13.427481636680392</v>
      </c>
      <c r="F353" s="4">
        <f t="shared" ref="F353:G353" si="367">C353-E353</f>
        <v>391.92076622402413</v>
      </c>
      <c r="G353" s="4">
        <f t="shared" si="367"/>
        <v>3188.7410035574139</v>
      </c>
      <c r="H353" s="2">
        <f>Inputs!$C$8*(1-Inputs!$C$12)*(1+Inputs!$C$9)^(Output!A353-1)</f>
        <v>2238.737230708909</v>
      </c>
      <c r="I353" s="2">
        <f>Inputs!$C$10*(1-Inputs!$C$12)*(1+Inputs!$C$9)^(Output!$A353-1)</f>
        <v>0</v>
      </c>
      <c r="J353" s="2">
        <f>Inputs!$C$13*Inputs!$C$8*(1+Inputs!$C$9)^(Output!A353-1)</f>
        <v>0</v>
      </c>
      <c r="K353" s="2">
        <f>'Key Variables'!$B$3*(1+Inputs!$C$16)^(Output!A353-1)</f>
        <v>294.57068825117221</v>
      </c>
      <c r="L353" s="2">
        <f>'Key Variables'!$B$4*(1+Inputs!$C$18)^(Output!$A353-1)</f>
        <v>157.10436706729186</v>
      </c>
      <c r="M353" s="2">
        <f>'Key Variables'!$B$5*(1+Inputs!$C$20)^(Output!$A353-1)</f>
        <v>0</v>
      </c>
      <c r="N353" s="2">
        <f>'Key Variables'!$B$6*(1+Inputs!$C$22)^(Output!$A353-1)</f>
        <v>196.38045883411479</v>
      </c>
      <c r="O353" s="2">
        <f>'Key Variables'!$B$7*(1+Inputs!$C$24)^(Output!$A353-1)</f>
        <v>39.276091766822965</v>
      </c>
    </row>
    <row r="354" spans="1:15">
      <c r="A354">
        <f t="shared" si="348"/>
        <v>30</v>
      </c>
      <c r="B354" s="6">
        <f t="shared" si="335"/>
        <v>353</v>
      </c>
      <c r="C354" s="4">
        <f>IF($A354&gt;Inputs!$C$5,0,C353)</f>
        <v>405.34824786070453</v>
      </c>
      <c r="D354" s="4">
        <f t="shared" si="336"/>
        <v>3188.7410035574139</v>
      </c>
      <c r="E354" s="4">
        <f>D354*Inputs!$C$4/12</f>
        <v>11.957778763340302</v>
      </c>
      <c r="F354" s="4">
        <f t="shared" ref="F354:G354" si="368">C354-E354</f>
        <v>393.39046909736425</v>
      </c>
      <c r="G354" s="4">
        <f t="shared" si="368"/>
        <v>2795.3505344600499</v>
      </c>
      <c r="H354" s="2">
        <f>Inputs!$C$8*(1-Inputs!$C$12)*(1+Inputs!$C$9)^(Output!A354-1)</f>
        <v>2238.737230708909</v>
      </c>
      <c r="I354" s="2">
        <f>Inputs!$C$10*(1-Inputs!$C$12)*(1+Inputs!$C$9)^(Output!$A354-1)</f>
        <v>0</v>
      </c>
      <c r="J354" s="2">
        <f>Inputs!$C$13*Inputs!$C$8*(1+Inputs!$C$9)^(Output!A354-1)</f>
        <v>0</v>
      </c>
      <c r="K354" s="2">
        <f>'Key Variables'!$B$3*(1+Inputs!$C$16)^(Output!A354-1)</f>
        <v>294.57068825117221</v>
      </c>
      <c r="L354" s="2">
        <f>'Key Variables'!$B$4*(1+Inputs!$C$18)^(Output!$A354-1)</f>
        <v>157.10436706729186</v>
      </c>
      <c r="M354" s="2">
        <f>'Key Variables'!$B$5*(1+Inputs!$C$20)^(Output!$A354-1)</f>
        <v>0</v>
      </c>
      <c r="N354" s="2">
        <f>'Key Variables'!$B$6*(1+Inputs!$C$22)^(Output!$A354-1)</f>
        <v>196.38045883411479</v>
      </c>
      <c r="O354" s="2">
        <f>'Key Variables'!$B$7*(1+Inputs!$C$24)^(Output!$A354-1)</f>
        <v>39.276091766822965</v>
      </c>
    </row>
    <row r="355" spans="1:15">
      <c r="A355">
        <f t="shared" si="348"/>
        <v>30</v>
      </c>
      <c r="B355" s="6">
        <f t="shared" si="335"/>
        <v>354</v>
      </c>
      <c r="C355" s="4">
        <f>IF($A355&gt;Inputs!$C$5,0,C354)</f>
        <v>405.34824786070453</v>
      </c>
      <c r="D355" s="4">
        <f t="shared" si="336"/>
        <v>2795.3505344600499</v>
      </c>
      <c r="E355" s="4">
        <f>D355*Inputs!$C$4/12</f>
        <v>10.482564504225186</v>
      </c>
      <c r="F355" s="4">
        <f t="shared" ref="F355:G355" si="369">C355-E355</f>
        <v>394.86568335647934</v>
      </c>
      <c r="G355" s="4">
        <f t="shared" si="369"/>
        <v>2400.4848511035707</v>
      </c>
      <c r="H355" s="2">
        <f>Inputs!$C$8*(1-Inputs!$C$12)*(1+Inputs!$C$9)^(Output!A355-1)</f>
        <v>2238.737230708909</v>
      </c>
      <c r="I355" s="2">
        <f>Inputs!$C$10*(1-Inputs!$C$12)*(1+Inputs!$C$9)^(Output!$A355-1)</f>
        <v>0</v>
      </c>
      <c r="J355" s="2">
        <f>Inputs!$C$13*Inputs!$C$8*(1+Inputs!$C$9)^(Output!A355-1)</f>
        <v>0</v>
      </c>
      <c r="K355" s="2">
        <f>'Key Variables'!$B$3*(1+Inputs!$C$16)^(Output!A355-1)</f>
        <v>294.57068825117221</v>
      </c>
      <c r="L355" s="2">
        <f>'Key Variables'!$B$4*(1+Inputs!$C$18)^(Output!$A355-1)</f>
        <v>157.10436706729186</v>
      </c>
      <c r="M355" s="2">
        <f>'Key Variables'!$B$5*(1+Inputs!$C$20)^(Output!$A355-1)</f>
        <v>0</v>
      </c>
      <c r="N355" s="2">
        <f>'Key Variables'!$B$6*(1+Inputs!$C$22)^(Output!$A355-1)</f>
        <v>196.38045883411479</v>
      </c>
      <c r="O355" s="2">
        <f>'Key Variables'!$B$7*(1+Inputs!$C$24)^(Output!$A355-1)</f>
        <v>39.276091766822965</v>
      </c>
    </row>
    <row r="356" spans="1:15">
      <c r="A356">
        <f t="shared" si="348"/>
        <v>30</v>
      </c>
      <c r="B356" s="6">
        <f t="shared" si="335"/>
        <v>355</v>
      </c>
      <c r="C356" s="4">
        <f>IF($A356&gt;Inputs!$C$5,0,C355)</f>
        <v>405.34824786070453</v>
      </c>
      <c r="D356" s="4">
        <f t="shared" si="336"/>
        <v>2400.4848511035707</v>
      </c>
      <c r="E356" s="4">
        <f>D356*Inputs!$C$4/12</f>
        <v>9.0018181916383906</v>
      </c>
      <c r="F356" s="4">
        <f t="shared" ref="F356:G356" si="370">C356-E356</f>
        <v>396.34642966906614</v>
      </c>
      <c r="G356" s="4">
        <f t="shared" si="370"/>
        <v>2004.1384214345046</v>
      </c>
      <c r="H356" s="2">
        <f>Inputs!$C$8*(1-Inputs!$C$12)*(1+Inputs!$C$9)^(Output!A356-1)</f>
        <v>2238.737230708909</v>
      </c>
      <c r="I356" s="2">
        <f>Inputs!$C$10*(1-Inputs!$C$12)*(1+Inputs!$C$9)^(Output!$A356-1)</f>
        <v>0</v>
      </c>
      <c r="J356" s="2">
        <f>Inputs!$C$13*Inputs!$C$8*(1+Inputs!$C$9)^(Output!A356-1)</f>
        <v>0</v>
      </c>
      <c r="K356" s="2">
        <f>'Key Variables'!$B$3*(1+Inputs!$C$16)^(Output!A356-1)</f>
        <v>294.57068825117221</v>
      </c>
      <c r="L356" s="2">
        <f>'Key Variables'!$B$4*(1+Inputs!$C$18)^(Output!$A356-1)</f>
        <v>157.10436706729186</v>
      </c>
      <c r="M356" s="2">
        <f>'Key Variables'!$B$5*(1+Inputs!$C$20)^(Output!$A356-1)</f>
        <v>0</v>
      </c>
      <c r="N356" s="2">
        <f>'Key Variables'!$B$6*(1+Inputs!$C$22)^(Output!$A356-1)</f>
        <v>196.38045883411479</v>
      </c>
      <c r="O356" s="2">
        <f>'Key Variables'!$B$7*(1+Inputs!$C$24)^(Output!$A356-1)</f>
        <v>39.276091766822965</v>
      </c>
    </row>
    <row r="357" spans="1:15">
      <c r="A357">
        <f t="shared" si="348"/>
        <v>30</v>
      </c>
      <c r="B357" s="6">
        <f t="shared" si="335"/>
        <v>356</v>
      </c>
      <c r="C357" s="4">
        <f>IF($A357&gt;Inputs!$C$5,0,C356)</f>
        <v>405.34824786070453</v>
      </c>
      <c r="D357" s="4">
        <f t="shared" si="336"/>
        <v>2004.1384214345046</v>
      </c>
      <c r="E357" s="4">
        <f>D357*Inputs!$C$4/12</f>
        <v>7.5155190803793914</v>
      </c>
      <c r="F357" s="4">
        <f t="shared" ref="F357:G357" si="371">C357-E357</f>
        <v>397.83272878032517</v>
      </c>
      <c r="G357" s="4">
        <f t="shared" si="371"/>
        <v>1606.3056926541794</v>
      </c>
      <c r="H357" s="2">
        <f>Inputs!$C$8*(1-Inputs!$C$12)*(1+Inputs!$C$9)^(Output!A357-1)</f>
        <v>2238.737230708909</v>
      </c>
      <c r="I357" s="2">
        <f>Inputs!$C$10*(1-Inputs!$C$12)*(1+Inputs!$C$9)^(Output!$A357-1)</f>
        <v>0</v>
      </c>
      <c r="J357" s="2">
        <f>Inputs!$C$13*Inputs!$C$8*(1+Inputs!$C$9)^(Output!A357-1)</f>
        <v>0</v>
      </c>
      <c r="K357" s="2">
        <f>'Key Variables'!$B$3*(1+Inputs!$C$16)^(Output!A357-1)</f>
        <v>294.57068825117221</v>
      </c>
      <c r="L357" s="2">
        <f>'Key Variables'!$B$4*(1+Inputs!$C$18)^(Output!$A357-1)</f>
        <v>157.10436706729186</v>
      </c>
      <c r="M357" s="2">
        <f>'Key Variables'!$B$5*(1+Inputs!$C$20)^(Output!$A357-1)</f>
        <v>0</v>
      </c>
      <c r="N357" s="2">
        <f>'Key Variables'!$B$6*(1+Inputs!$C$22)^(Output!$A357-1)</f>
        <v>196.38045883411479</v>
      </c>
      <c r="O357" s="2">
        <f>'Key Variables'!$B$7*(1+Inputs!$C$24)^(Output!$A357-1)</f>
        <v>39.276091766822965</v>
      </c>
    </row>
    <row r="358" spans="1:15">
      <c r="A358">
        <f t="shared" si="348"/>
        <v>30</v>
      </c>
      <c r="B358" s="6">
        <f t="shared" si="335"/>
        <v>357</v>
      </c>
      <c r="C358" s="4">
        <f>IF($A358&gt;Inputs!$C$5,0,C357)</f>
        <v>405.34824786070453</v>
      </c>
      <c r="D358" s="4">
        <f t="shared" si="336"/>
        <v>1606.3056926541794</v>
      </c>
      <c r="E358" s="4">
        <f>D358*Inputs!$C$4/12</f>
        <v>6.0236463474531732</v>
      </c>
      <c r="F358" s="4">
        <f t="shared" ref="F358:G358" si="372">C358-E358</f>
        <v>399.32460151325137</v>
      </c>
      <c r="G358" s="4">
        <f t="shared" si="372"/>
        <v>1206.9810911409281</v>
      </c>
      <c r="H358" s="2">
        <f>Inputs!$C$8*(1-Inputs!$C$12)*(1+Inputs!$C$9)^(Output!A358-1)</f>
        <v>2238.737230708909</v>
      </c>
      <c r="I358" s="2">
        <f>Inputs!$C$10*(1-Inputs!$C$12)*(1+Inputs!$C$9)^(Output!$A358-1)</f>
        <v>0</v>
      </c>
      <c r="J358" s="2">
        <f>Inputs!$C$13*Inputs!$C$8*(1+Inputs!$C$9)^(Output!A358-1)</f>
        <v>0</v>
      </c>
      <c r="K358" s="2">
        <f>'Key Variables'!$B$3*(1+Inputs!$C$16)^(Output!A358-1)</f>
        <v>294.57068825117221</v>
      </c>
      <c r="L358" s="2">
        <f>'Key Variables'!$B$4*(1+Inputs!$C$18)^(Output!$A358-1)</f>
        <v>157.10436706729186</v>
      </c>
      <c r="M358" s="2">
        <f>'Key Variables'!$B$5*(1+Inputs!$C$20)^(Output!$A358-1)</f>
        <v>0</v>
      </c>
      <c r="N358" s="2">
        <f>'Key Variables'!$B$6*(1+Inputs!$C$22)^(Output!$A358-1)</f>
        <v>196.38045883411479</v>
      </c>
      <c r="O358" s="2">
        <f>'Key Variables'!$B$7*(1+Inputs!$C$24)^(Output!$A358-1)</f>
        <v>39.276091766822965</v>
      </c>
    </row>
    <row r="359" spans="1:15">
      <c r="A359">
        <f t="shared" si="348"/>
        <v>30</v>
      </c>
      <c r="B359" s="6">
        <f t="shared" si="335"/>
        <v>358</v>
      </c>
      <c r="C359" s="4">
        <f>IF($A359&gt;Inputs!$C$5,0,C358)</f>
        <v>405.34824786070453</v>
      </c>
      <c r="D359" s="4">
        <f t="shared" si="336"/>
        <v>1206.9810911409281</v>
      </c>
      <c r="E359" s="4">
        <f>D359*Inputs!$C$4/12</f>
        <v>4.5261790917784799</v>
      </c>
      <c r="F359" s="4">
        <f t="shared" ref="F359:G359" si="373">C359-E359</f>
        <v>400.82206876892604</v>
      </c>
      <c r="G359" s="4">
        <f t="shared" si="373"/>
        <v>806.15902237200203</v>
      </c>
      <c r="H359" s="2">
        <f>Inputs!$C$8*(1-Inputs!$C$12)*(1+Inputs!$C$9)^(Output!A359-1)</f>
        <v>2238.737230708909</v>
      </c>
      <c r="I359" s="2">
        <f>Inputs!$C$10*(1-Inputs!$C$12)*(1+Inputs!$C$9)^(Output!$A359-1)</f>
        <v>0</v>
      </c>
      <c r="J359" s="2">
        <f>Inputs!$C$13*Inputs!$C$8*(1+Inputs!$C$9)^(Output!A359-1)</f>
        <v>0</v>
      </c>
      <c r="K359" s="2">
        <f>'Key Variables'!$B$3*(1+Inputs!$C$16)^(Output!A359-1)</f>
        <v>294.57068825117221</v>
      </c>
      <c r="L359" s="2">
        <f>'Key Variables'!$B$4*(1+Inputs!$C$18)^(Output!$A359-1)</f>
        <v>157.10436706729186</v>
      </c>
      <c r="M359" s="2">
        <f>'Key Variables'!$B$5*(1+Inputs!$C$20)^(Output!$A359-1)</f>
        <v>0</v>
      </c>
      <c r="N359" s="2">
        <f>'Key Variables'!$B$6*(1+Inputs!$C$22)^(Output!$A359-1)</f>
        <v>196.38045883411479</v>
      </c>
      <c r="O359" s="2">
        <f>'Key Variables'!$B$7*(1+Inputs!$C$24)^(Output!$A359-1)</f>
        <v>39.276091766822965</v>
      </c>
    </row>
    <row r="360" spans="1:15">
      <c r="A360">
        <f t="shared" si="348"/>
        <v>30</v>
      </c>
      <c r="B360" s="6">
        <f t="shared" si="335"/>
        <v>359</v>
      </c>
      <c r="C360" s="4">
        <f>IF($A360&gt;Inputs!$C$5,0,C359)</f>
        <v>405.34824786070453</v>
      </c>
      <c r="D360" s="4">
        <f t="shared" si="336"/>
        <v>806.15902237200203</v>
      </c>
      <c r="E360" s="4">
        <f>D360*Inputs!$C$4/12</f>
        <v>3.0230963338950079</v>
      </c>
      <c r="F360" s="4">
        <f t="shared" ref="F360:G360" si="374">C360-E360</f>
        <v>402.32515152680952</v>
      </c>
      <c r="G360" s="4">
        <f t="shared" si="374"/>
        <v>403.83387084519251</v>
      </c>
      <c r="H360" s="2">
        <f>Inputs!$C$8*(1-Inputs!$C$12)*(1+Inputs!$C$9)^(Output!A360-1)</f>
        <v>2238.737230708909</v>
      </c>
      <c r="I360" s="2">
        <f>Inputs!$C$10*(1-Inputs!$C$12)*(1+Inputs!$C$9)^(Output!$A360-1)</f>
        <v>0</v>
      </c>
      <c r="J360" s="2">
        <f>Inputs!$C$13*Inputs!$C$8*(1+Inputs!$C$9)^(Output!A360-1)</f>
        <v>0</v>
      </c>
      <c r="K360" s="2">
        <f>'Key Variables'!$B$3*(1+Inputs!$C$16)^(Output!A360-1)</f>
        <v>294.57068825117221</v>
      </c>
      <c r="L360" s="2">
        <f>'Key Variables'!$B$4*(1+Inputs!$C$18)^(Output!$A360-1)</f>
        <v>157.10436706729186</v>
      </c>
      <c r="M360" s="2">
        <f>'Key Variables'!$B$5*(1+Inputs!$C$20)^(Output!$A360-1)</f>
        <v>0</v>
      </c>
      <c r="N360" s="2">
        <f>'Key Variables'!$B$6*(1+Inputs!$C$22)^(Output!$A360-1)</f>
        <v>196.38045883411479</v>
      </c>
      <c r="O360" s="2">
        <f>'Key Variables'!$B$7*(1+Inputs!$C$24)^(Output!$A360-1)</f>
        <v>39.276091766822965</v>
      </c>
    </row>
    <row r="361" spans="1:15">
      <c r="A361">
        <f t="shared" si="348"/>
        <v>30</v>
      </c>
      <c r="B361" s="6">
        <f t="shared" si="335"/>
        <v>360</v>
      </c>
      <c r="C361" s="4">
        <f>IF($A361&gt;Inputs!$C$5,0,C360)</f>
        <v>405.34824786070453</v>
      </c>
      <c r="D361" s="4">
        <f t="shared" si="336"/>
        <v>403.83387084519251</v>
      </c>
      <c r="E361" s="4">
        <f>D361*Inputs!$C$4/12</f>
        <v>1.5143770156694718</v>
      </c>
      <c r="F361" s="4">
        <f t="shared" ref="F361:G361" si="375">C361-E361</f>
        <v>403.83387084503505</v>
      </c>
      <c r="G361" s="4">
        <f t="shared" si="375"/>
        <v>1.574562702444382E-10</v>
      </c>
      <c r="H361" s="2">
        <f>Inputs!$C$8*(1-Inputs!$C$12)*(1+Inputs!$C$9)^(Output!A361-1)</f>
        <v>2238.737230708909</v>
      </c>
      <c r="I361" s="2">
        <f>Inputs!$C$10*(1-Inputs!$C$12)*(1+Inputs!$C$9)^(Output!$A361-1)</f>
        <v>0</v>
      </c>
      <c r="J361" s="2">
        <f>Inputs!$C$13*Inputs!$C$8*(1+Inputs!$C$9)^(Output!A361-1)</f>
        <v>0</v>
      </c>
      <c r="K361" s="2">
        <f>'Key Variables'!$B$3*(1+Inputs!$C$16)^(Output!A361-1)</f>
        <v>294.57068825117221</v>
      </c>
      <c r="L361" s="2">
        <f>'Key Variables'!$B$4*(1+Inputs!$C$18)^(Output!$A361-1)</f>
        <v>157.10436706729186</v>
      </c>
      <c r="M361" s="2">
        <f>'Key Variables'!$B$5*(1+Inputs!$C$20)^(Output!$A361-1)</f>
        <v>0</v>
      </c>
      <c r="N361" s="2">
        <f>'Key Variables'!$B$6*(1+Inputs!$C$22)^(Output!$A361-1)</f>
        <v>196.38045883411479</v>
      </c>
      <c r="O361" s="2">
        <f>'Key Variables'!$B$7*(1+Inputs!$C$24)^(Output!$A361-1)</f>
        <v>39.276091766822965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tabSelected="1" workbookViewId="0">
      <selection activeCell="F5" sqref="F5"/>
    </sheetView>
  </sheetViews>
  <sheetFormatPr defaultRowHeight="14.75"/>
  <cols>
    <col min="6" max="6" width="26.08984375" bestFit="1" customWidth="1"/>
  </cols>
  <sheetData>
    <row r="1" spans="1:8">
      <c r="A1" t="s">
        <v>0</v>
      </c>
      <c r="F1" t="s">
        <v>4</v>
      </c>
      <c r="G1" t="s">
        <v>5</v>
      </c>
      <c r="H1" t="s">
        <v>6</v>
      </c>
    </row>
    <row r="2" spans="1:8">
      <c r="A2" t="s">
        <v>1</v>
      </c>
      <c r="H2" s="2">
        <f>SUM(Output!H2:H11)</f>
        <v>9500</v>
      </c>
    </row>
    <row r="3" spans="1:8">
      <c r="A3" t="s">
        <v>2</v>
      </c>
    </row>
    <row r="4" spans="1:8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Key Variables</vt:lpstr>
      <vt:lpstr>Output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chy03</dc:creator>
  <cp:lastModifiedBy>Owner</cp:lastModifiedBy>
  <dcterms:created xsi:type="dcterms:W3CDTF">2018-10-28T18:38:55Z</dcterms:created>
  <dcterms:modified xsi:type="dcterms:W3CDTF">2019-04-02T06:11:47Z</dcterms:modified>
</cp:coreProperties>
</file>