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tamas\Documents\Workshop\"/>
    </mc:Choice>
  </mc:AlternateContent>
  <xr:revisionPtr revIDLastSave="0" documentId="13_ncr:1_{4CADD40F-DEB5-4F7E-9234-EC8C829BA087}" xr6:coauthVersionLast="47" xr6:coauthVersionMax="47" xr10:uidLastSave="{00000000-0000-0000-0000-000000000000}"/>
  <bookViews>
    <workbookView xWindow="-108" yWindow="-108" windowWidth="23256" windowHeight="13896" firstSheet="2" activeTab="5" xr2:uid="{94FE9EEE-7467-4F92-BF3B-FE3BF0383DD2}"/>
  </bookViews>
  <sheets>
    <sheet name="Data" sheetId="1" r:id="rId1"/>
    <sheet name="Temp" sheetId="2" state="hidden" r:id="rId2"/>
    <sheet name="Description" sheetId="5" r:id="rId3"/>
    <sheet name="AnalysisTemp" sheetId="7" state="hidden" r:id="rId4"/>
    <sheet name="Gauge" sheetId="9" r:id="rId5"/>
    <sheet name="Dashboard" sheetId="6" r:id="rId6"/>
    <sheet name="Overlapped" sheetId="10" r:id="rId7"/>
    <sheet name="Average" sheetId="11" r:id="rId8"/>
    <sheet name="MaxMin" sheetId="12" r:id="rId9"/>
    <sheet name="Negative" sheetId="13" r:id="rId10"/>
    <sheet name="SecondaryAxis" sheetId="14" r:id="rId11"/>
    <sheet name="Scatter" sheetId="16" r:id="rId12"/>
    <sheet name="Interactive" sheetId="17" r:id="rId13"/>
  </sheets>
  <definedNames>
    <definedName name="_xlchart.v1.0" hidden="1">AnalysisTemp!$K$3:$K$22</definedName>
    <definedName name="_xlchart.v1.1" hidden="1">AnalysisTemp!$L$3:$L$22</definedName>
    <definedName name="_xlchart.v6.2" hidden="1">AnalysisTemp!$K$25</definedName>
    <definedName name="_xlchart.v6.3" hidden="1">AnalysisTemp!$K$26:$K$35</definedName>
    <definedName name="_xlchart.v6.4" hidden="1">AnalysisTemp!$L$25</definedName>
    <definedName name="_xlchart.v6.5" hidden="1">AnalysisTemp!$L$26:$L$35</definedName>
    <definedName name="Slicer_Month">#N/A</definedName>
    <definedName name="Slicer_Region">#N/A</definedName>
    <definedName name="Slicer_Year">#N/A</definedName>
  </definedNames>
  <calcPr calcId="191029"/>
  <pivotCaches>
    <pivotCache cacheId="0" r:id="rId14"/>
  </pivotCaches>
  <extLs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9" l="1"/>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J8" i="1"/>
  <c r="J12" i="1"/>
  <c r="J13" i="1"/>
  <c r="J15" i="1"/>
  <c r="J16" i="1"/>
  <c r="J17" i="1"/>
  <c r="J25" i="1"/>
  <c r="J26" i="1"/>
  <c r="J27" i="1"/>
  <c r="J29" i="1"/>
  <c r="J33" i="1"/>
  <c r="J40" i="1"/>
  <c r="J44" i="1"/>
  <c r="J45" i="1"/>
  <c r="J47" i="1"/>
  <c r="J48" i="1"/>
  <c r="J49" i="1"/>
  <c r="J57" i="1"/>
  <c r="J58" i="1"/>
  <c r="J59" i="1"/>
  <c r="J61" i="1"/>
  <c r="J65" i="1"/>
  <c r="J72" i="1"/>
  <c r="J76" i="1"/>
  <c r="J77" i="1"/>
  <c r="J79" i="1"/>
  <c r="J80" i="1"/>
  <c r="J81" i="1"/>
  <c r="J89" i="1"/>
  <c r="J90" i="1"/>
  <c r="J91" i="1"/>
  <c r="J93" i="1"/>
  <c r="J97" i="1"/>
  <c r="J104" i="1"/>
  <c r="J108" i="1"/>
  <c r="J109" i="1"/>
  <c r="J111" i="1"/>
  <c r="J112" i="1"/>
  <c r="J113" i="1"/>
  <c r="J121" i="1"/>
  <c r="J122" i="1"/>
  <c r="J123" i="1"/>
  <c r="J125" i="1"/>
  <c r="J129" i="1"/>
  <c r="J136" i="1"/>
  <c r="J140" i="1"/>
  <c r="J141" i="1"/>
  <c r="J143" i="1"/>
  <c r="J144" i="1"/>
  <c r="J145" i="1"/>
  <c r="J153" i="1"/>
  <c r="J154" i="1"/>
  <c r="J155" i="1"/>
  <c r="J157" i="1"/>
  <c r="J161" i="1"/>
  <c r="J168" i="1"/>
  <c r="J172" i="1"/>
  <c r="J173" i="1"/>
  <c r="J175" i="1"/>
  <c r="J176" i="1"/>
  <c r="J177" i="1"/>
  <c r="J185" i="1"/>
  <c r="J186" i="1"/>
  <c r="J187" i="1"/>
  <c r="J189" i="1"/>
  <c r="J193" i="1"/>
  <c r="J200" i="1"/>
  <c r="J204" i="1"/>
  <c r="J205" i="1"/>
  <c r="J207" i="1"/>
  <c r="J208" i="1"/>
  <c r="J209" i="1"/>
  <c r="J217" i="1"/>
  <c r="J218" i="1"/>
  <c r="J219" i="1"/>
  <c r="J221" i="1"/>
  <c r="J225" i="1"/>
  <c r="J232" i="1"/>
  <c r="J236" i="1"/>
  <c r="J237" i="1"/>
  <c r="J239" i="1"/>
  <c r="J240" i="1"/>
  <c r="J241" i="1"/>
  <c r="J249" i="1"/>
  <c r="J250" i="1"/>
  <c r="J251" i="1"/>
  <c r="J253" i="1"/>
  <c r="J257" i="1"/>
  <c r="J264" i="1"/>
  <c r="J268" i="1"/>
  <c r="J269" i="1"/>
  <c r="J271" i="1"/>
  <c r="J272" i="1"/>
  <c r="J273" i="1"/>
  <c r="J281" i="1"/>
  <c r="J282" i="1"/>
  <c r="J283" i="1"/>
  <c r="J285" i="1"/>
  <c r="J289" i="1"/>
  <c r="J296" i="1"/>
  <c r="J300" i="1"/>
  <c r="J301" i="1"/>
  <c r="J303" i="1"/>
  <c r="J304" i="1"/>
  <c r="J305" i="1"/>
  <c r="J313" i="1"/>
  <c r="J314" i="1"/>
  <c r="J315" i="1"/>
  <c r="J317" i="1"/>
  <c r="J321" i="1"/>
  <c r="J328" i="1"/>
  <c r="J332" i="1"/>
  <c r="J333" i="1"/>
  <c r="J334" i="1"/>
  <c r="J335" i="1"/>
  <c r="J336" i="1"/>
  <c r="J337" i="1"/>
  <c r="J345" i="1"/>
  <c r="J346" i="1"/>
  <c r="J347" i="1"/>
  <c r="J349" i="1"/>
  <c r="J353" i="1"/>
  <c r="J360" i="1"/>
  <c r="J364" i="1"/>
  <c r="J365" i="1"/>
  <c r="J366" i="1"/>
  <c r="J367" i="1"/>
  <c r="J368" i="1"/>
  <c r="J369" i="1"/>
  <c r="J14" i="1"/>
  <c r="J18" i="1"/>
  <c r="J24" i="1"/>
  <c r="J28" i="1"/>
  <c r="J30" i="1"/>
  <c r="J31" i="1"/>
  <c r="J32" i="1"/>
  <c r="J34" i="1"/>
  <c r="J46" i="1"/>
  <c r="J50" i="1"/>
  <c r="J56" i="1"/>
  <c r="J60" i="1"/>
  <c r="J62" i="1"/>
  <c r="J63" i="1"/>
  <c r="J64" i="1"/>
  <c r="J66" i="1"/>
  <c r="J78" i="1"/>
  <c r="J82" i="1"/>
  <c r="J88" i="1"/>
  <c r="J92" i="1"/>
  <c r="J94" i="1"/>
  <c r="J95" i="1"/>
  <c r="J96" i="1"/>
  <c r="J98" i="1"/>
  <c r="J110" i="1"/>
  <c r="J114" i="1"/>
  <c r="J120" i="1"/>
  <c r="J124" i="1"/>
  <c r="J126" i="1"/>
  <c r="J127" i="1"/>
  <c r="J128" i="1"/>
  <c r="J130" i="1"/>
  <c r="J142" i="1"/>
  <c r="J146" i="1"/>
  <c r="J152" i="1"/>
  <c r="J156" i="1"/>
  <c r="J158" i="1"/>
  <c r="J159" i="1"/>
  <c r="J160" i="1"/>
  <c r="J162" i="1"/>
  <c r="J174" i="1"/>
  <c r="J178" i="1"/>
  <c r="J184" i="1"/>
  <c r="J188" i="1"/>
  <c r="J190" i="1"/>
  <c r="J191" i="1"/>
  <c r="J192" i="1"/>
  <c r="J194" i="1"/>
  <c r="J206" i="1"/>
  <c r="J210" i="1"/>
  <c r="J216" i="1"/>
  <c r="J220" i="1"/>
  <c r="J222" i="1"/>
  <c r="J223" i="1"/>
  <c r="J224" i="1"/>
  <c r="J226" i="1"/>
  <c r="J238" i="1"/>
  <c r="J242" i="1"/>
  <c r="J248" i="1"/>
  <c r="J252" i="1"/>
  <c r="J254" i="1"/>
  <c r="J255" i="1"/>
  <c r="J256" i="1"/>
  <c r="J258" i="1"/>
  <c r="J270" i="1"/>
  <c r="J274" i="1"/>
  <c r="J280" i="1"/>
  <c r="J284" i="1"/>
  <c r="J286" i="1"/>
  <c r="J287" i="1"/>
  <c r="J288" i="1"/>
  <c r="J290" i="1"/>
  <c r="J302" i="1"/>
  <c r="J306" i="1"/>
  <c r="J312" i="1"/>
  <c r="J316" i="1"/>
  <c r="J318" i="1"/>
  <c r="J319" i="1"/>
  <c r="J320" i="1"/>
  <c r="J322" i="1"/>
  <c r="J338" i="1"/>
  <c r="J344" i="1"/>
  <c r="J348" i="1"/>
  <c r="J350" i="1"/>
  <c r="J351" i="1"/>
  <c r="J352" i="1"/>
  <c r="J354" i="1"/>
  <c r="J370" i="1"/>
  <c r="AB2" i="2"/>
  <c r="AB3" i="2"/>
  <c r="AB4" i="2"/>
  <c r="AB5" i="2"/>
  <c r="AB6" i="2"/>
  <c r="AB7" i="2"/>
  <c r="AB8" i="2"/>
  <c r="AB9" i="2"/>
  <c r="AB10" i="2"/>
  <c r="AB11" i="2"/>
  <c r="AB12" i="2"/>
  <c r="AB13" i="2"/>
  <c r="AB14" i="2"/>
  <c r="AB15" i="2"/>
  <c r="AB16" i="2"/>
  <c r="AB17" i="2"/>
  <c r="AB18" i="2"/>
  <c r="AB19" i="2"/>
  <c r="AB20" i="2"/>
  <c r="AB21" i="2"/>
  <c r="AB22" i="2"/>
  <c r="AB23" i="2"/>
  <c r="AB24" i="2"/>
  <c r="AB25" i="2"/>
  <c r="AB26" i="2"/>
  <c r="AB27" i="2"/>
  <c r="AB28" i="2"/>
  <c r="AB29" i="2"/>
  <c r="AB30" i="2"/>
  <c r="AB31" i="2"/>
  <c r="AB32" i="2"/>
  <c r="AB33" i="2"/>
  <c r="AB34" i="2"/>
  <c r="AB35" i="2"/>
  <c r="AB36" i="2"/>
  <c r="AB37" i="2"/>
  <c r="AB38" i="2"/>
  <c r="AB39" i="2"/>
  <c r="AB40" i="2"/>
  <c r="AB41" i="2"/>
  <c r="AB42" i="2"/>
  <c r="AB43" i="2"/>
  <c r="AB44" i="2"/>
  <c r="AB45" i="2"/>
  <c r="AB46" i="2"/>
  <c r="AB47" i="2"/>
  <c r="AB48" i="2"/>
  <c r="AB49" i="2"/>
  <c r="AB50" i="2"/>
  <c r="AB51" i="2"/>
  <c r="AB52" i="2"/>
  <c r="AB53" i="2"/>
  <c r="AB54" i="2"/>
  <c r="AB55" i="2"/>
  <c r="AB56" i="2"/>
  <c r="AB57" i="2"/>
  <c r="AB58" i="2"/>
  <c r="AB59" i="2"/>
  <c r="AB60" i="2"/>
  <c r="AB61" i="2"/>
  <c r="AB62" i="2"/>
  <c r="AB63" i="2"/>
  <c r="AB64" i="2"/>
  <c r="AB65" i="2"/>
  <c r="AB66" i="2"/>
  <c r="AB67" i="2"/>
  <c r="AB68" i="2"/>
  <c r="AB69" i="2"/>
  <c r="AB70" i="2"/>
  <c r="AB71" i="2"/>
  <c r="AB72" i="2"/>
  <c r="AB73" i="2"/>
  <c r="AB74" i="2"/>
  <c r="AB75" i="2"/>
  <c r="AB76" i="2"/>
  <c r="AB77" i="2"/>
  <c r="AB78" i="2"/>
  <c r="AB79" i="2"/>
  <c r="AB80" i="2"/>
  <c r="AB81" i="2"/>
  <c r="AB82" i="2"/>
  <c r="AB83" i="2"/>
  <c r="AB84" i="2"/>
  <c r="AB85" i="2"/>
  <c r="AB86" i="2"/>
  <c r="AB87" i="2"/>
  <c r="AB88" i="2"/>
  <c r="AB89" i="2"/>
  <c r="AB90" i="2"/>
  <c r="AB91" i="2"/>
  <c r="AB92" i="2"/>
  <c r="AB93" i="2"/>
  <c r="AB94" i="2"/>
  <c r="AB95" i="2"/>
  <c r="AB96" i="2"/>
  <c r="AB97" i="2"/>
  <c r="AB98" i="2"/>
  <c r="AB99" i="2"/>
  <c r="AB100" i="2"/>
  <c r="AB101" i="2"/>
  <c r="AB102" i="2"/>
  <c r="AB103" i="2"/>
  <c r="AB104" i="2"/>
  <c r="AB105" i="2"/>
  <c r="AB106" i="2"/>
  <c r="AB107" i="2"/>
  <c r="AB108" i="2"/>
  <c r="AB109" i="2"/>
  <c r="AB110" i="2"/>
  <c r="AB111" i="2"/>
  <c r="AB112" i="2"/>
  <c r="AB113" i="2"/>
  <c r="AB114" i="2"/>
  <c r="AB115" i="2"/>
  <c r="AB116" i="2"/>
  <c r="AB117" i="2"/>
  <c r="AB118" i="2"/>
  <c r="AB119" i="2"/>
  <c r="AB120" i="2"/>
  <c r="AB121" i="2"/>
  <c r="AB122" i="2"/>
  <c r="AB123" i="2"/>
  <c r="AB124" i="2"/>
  <c r="AB125" i="2"/>
  <c r="AB126" i="2"/>
  <c r="AB127" i="2"/>
  <c r="AB128" i="2"/>
  <c r="AB129" i="2"/>
  <c r="AB130" i="2"/>
  <c r="AB131" i="2"/>
  <c r="AB132" i="2"/>
  <c r="AB133" i="2"/>
  <c r="AB134" i="2"/>
  <c r="AB135" i="2"/>
  <c r="AB136" i="2"/>
  <c r="AB137" i="2"/>
  <c r="AB138" i="2"/>
  <c r="AB139" i="2"/>
  <c r="AB140" i="2"/>
  <c r="AB141" i="2"/>
  <c r="AB142" i="2"/>
  <c r="AB143" i="2"/>
  <c r="AB144" i="2"/>
  <c r="AB145" i="2"/>
  <c r="AB146" i="2"/>
  <c r="AB147" i="2"/>
  <c r="AB148" i="2"/>
  <c r="AB149" i="2"/>
  <c r="AB150" i="2"/>
  <c r="AB151" i="2"/>
  <c r="AB152" i="2"/>
  <c r="AB153" i="2"/>
  <c r="AB154" i="2"/>
  <c r="AB155" i="2"/>
  <c r="AB156" i="2"/>
  <c r="AB157" i="2"/>
  <c r="AB158" i="2"/>
  <c r="AB159" i="2"/>
  <c r="AB160" i="2"/>
  <c r="AB161" i="2"/>
  <c r="AB162" i="2"/>
  <c r="AB163" i="2"/>
  <c r="AB164" i="2"/>
  <c r="AB165" i="2"/>
  <c r="AB166" i="2"/>
  <c r="AB167" i="2"/>
  <c r="AB168" i="2"/>
  <c r="AB169" i="2"/>
  <c r="AB170" i="2"/>
  <c r="AB171" i="2"/>
  <c r="AB172" i="2"/>
  <c r="AB173" i="2"/>
  <c r="AB174" i="2"/>
  <c r="AB175" i="2"/>
  <c r="AB176" i="2"/>
  <c r="AB177" i="2"/>
  <c r="AB178" i="2"/>
  <c r="AB179" i="2"/>
  <c r="AB180" i="2"/>
  <c r="AB181" i="2"/>
  <c r="AB182" i="2"/>
  <c r="AB183" i="2"/>
  <c r="AB184" i="2"/>
  <c r="AB185" i="2"/>
  <c r="AB186" i="2"/>
  <c r="AB187" i="2"/>
  <c r="AB188" i="2"/>
  <c r="AB189" i="2"/>
  <c r="AB190" i="2"/>
  <c r="AB191" i="2"/>
  <c r="AB192" i="2"/>
  <c r="AB193" i="2"/>
  <c r="AB194" i="2"/>
  <c r="AB195" i="2"/>
  <c r="AB196" i="2"/>
  <c r="AB197" i="2"/>
  <c r="AB198" i="2"/>
  <c r="AB199" i="2"/>
  <c r="AB200" i="2"/>
  <c r="AB201" i="2"/>
  <c r="AB202" i="2"/>
  <c r="AB203" i="2"/>
  <c r="AB204" i="2"/>
  <c r="AB205" i="2"/>
  <c r="AB206" i="2"/>
  <c r="AB207" i="2"/>
  <c r="AB208" i="2"/>
  <c r="AB209" i="2"/>
  <c r="AB210" i="2"/>
  <c r="AB211" i="2"/>
  <c r="AB212" i="2"/>
  <c r="AB213" i="2"/>
  <c r="AB214" i="2"/>
  <c r="AB215" i="2"/>
  <c r="AB216" i="2"/>
  <c r="AB217" i="2"/>
  <c r="AB218" i="2"/>
  <c r="AB219" i="2"/>
  <c r="AB220" i="2"/>
  <c r="AB221" i="2"/>
  <c r="AB222" i="2"/>
  <c r="AB223" i="2"/>
  <c r="AB224" i="2"/>
  <c r="AB225" i="2"/>
  <c r="AB226" i="2"/>
  <c r="AB227" i="2"/>
  <c r="AB228" i="2"/>
  <c r="AB229" i="2"/>
  <c r="AB230" i="2"/>
  <c r="AB231" i="2"/>
  <c r="AB232" i="2"/>
  <c r="AB233" i="2"/>
  <c r="AB234" i="2"/>
  <c r="AB235" i="2"/>
  <c r="AB236" i="2"/>
  <c r="AB237" i="2"/>
  <c r="AB238" i="2"/>
  <c r="AB239" i="2"/>
  <c r="AB240" i="2"/>
  <c r="AB241" i="2"/>
  <c r="AB242" i="2"/>
  <c r="AB243" i="2"/>
  <c r="AB244" i="2"/>
  <c r="AB245" i="2"/>
  <c r="AB246" i="2"/>
  <c r="AB247" i="2"/>
  <c r="AB248" i="2"/>
  <c r="AB249" i="2"/>
  <c r="AB250" i="2"/>
  <c r="AB251" i="2"/>
  <c r="AB252" i="2"/>
  <c r="AB253" i="2"/>
  <c r="AB254" i="2"/>
  <c r="AB255" i="2"/>
  <c r="AB256" i="2"/>
  <c r="AB257" i="2"/>
  <c r="AB258" i="2"/>
  <c r="AB259" i="2"/>
  <c r="AB260" i="2"/>
  <c r="AB261" i="2"/>
  <c r="AB262" i="2"/>
  <c r="AB263" i="2"/>
  <c r="AB264" i="2"/>
  <c r="AB265" i="2"/>
  <c r="AB266" i="2"/>
  <c r="AB267" i="2"/>
  <c r="AB268" i="2"/>
  <c r="AB269" i="2"/>
  <c r="AB270" i="2"/>
  <c r="AB271" i="2"/>
  <c r="AB272" i="2"/>
  <c r="AB273" i="2"/>
  <c r="AB274" i="2"/>
  <c r="AB275" i="2"/>
  <c r="AB276" i="2"/>
  <c r="AB277" i="2"/>
  <c r="AB278" i="2"/>
  <c r="AB279" i="2"/>
  <c r="AB280" i="2"/>
  <c r="AB281" i="2"/>
  <c r="AB282" i="2"/>
  <c r="AB283" i="2"/>
  <c r="AB284" i="2"/>
  <c r="AB285" i="2"/>
  <c r="AB286" i="2"/>
  <c r="AB287" i="2"/>
  <c r="AB288" i="2"/>
  <c r="AB289" i="2"/>
  <c r="AB290" i="2"/>
  <c r="AB291" i="2"/>
  <c r="AB292" i="2"/>
  <c r="AB293" i="2"/>
  <c r="AB294" i="2"/>
  <c r="AB295" i="2"/>
  <c r="AB296" i="2"/>
  <c r="AB297" i="2"/>
  <c r="AB298" i="2"/>
  <c r="AB299" i="2"/>
  <c r="AB300" i="2"/>
  <c r="AB301" i="2"/>
  <c r="AB302" i="2"/>
  <c r="AB303" i="2"/>
  <c r="AB304" i="2"/>
  <c r="AB305" i="2"/>
  <c r="AB306" i="2"/>
  <c r="AB307" i="2"/>
  <c r="AB308" i="2"/>
  <c r="AB309" i="2"/>
  <c r="AB310" i="2"/>
  <c r="AB311" i="2"/>
  <c r="AB312" i="2"/>
  <c r="AB313" i="2"/>
  <c r="AB314" i="2"/>
  <c r="AB315" i="2"/>
  <c r="AB316" i="2"/>
  <c r="AB317" i="2"/>
  <c r="AB318" i="2"/>
  <c r="AB319" i="2"/>
  <c r="AB320" i="2"/>
  <c r="AB321" i="2"/>
  <c r="AB322" i="2"/>
  <c r="AB323" i="2"/>
  <c r="AB324" i="2"/>
  <c r="AB325" i="2"/>
  <c r="AB326" i="2"/>
  <c r="AB327" i="2"/>
  <c r="AB328" i="2"/>
  <c r="AB329" i="2"/>
  <c r="AB330" i="2"/>
  <c r="AB331" i="2"/>
  <c r="AB332" i="2"/>
  <c r="AB333" i="2"/>
  <c r="AB334" i="2"/>
  <c r="AB335" i="2"/>
  <c r="AB336" i="2"/>
  <c r="AB337" i="2"/>
  <c r="AB338" i="2"/>
  <c r="AB339" i="2"/>
  <c r="AB340" i="2"/>
  <c r="AB341" i="2"/>
  <c r="AB342" i="2"/>
  <c r="AB343" i="2"/>
  <c r="AB344" i="2"/>
  <c r="AB345" i="2"/>
  <c r="AB346" i="2"/>
  <c r="AB347" i="2"/>
  <c r="AB348" i="2"/>
  <c r="AB349" i="2"/>
  <c r="AB350" i="2"/>
  <c r="AB351" i="2"/>
  <c r="AB352" i="2"/>
  <c r="AB353" i="2"/>
  <c r="AB354" i="2"/>
  <c r="AB355" i="2"/>
  <c r="AB356" i="2"/>
  <c r="AB357" i="2"/>
  <c r="AB358" i="2"/>
  <c r="AB359" i="2"/>
  <c r="AB360" i="2"/>
  <c r="AB361" i="2"/>
  <c r="AB362" i="2"/>
  <c r="AB363" i="2"/>
  <c r="AB364" i="2"/>
  <c r="AB365" i="2"/>
  <c r="AB366" i="2"/>
  <c r="AB367" i="2"/>
  <c r="AB368" i="2"/>
  <c r="AB369" i="2"/>
  <c r="AB370" i="2"/>
  <c r="AB371" i="2"/>
  <c r="B9" i="7" a="1"/>
  <c r="B9" i="7" s="1"/>
  <c r="AA2" i="2"/>
  <c r="AA3" i="2"/>
  <c r="AA4" i="2"/>
  <c r="AA5" i="2"/>
  <c r="AA6" i="2"/>
  <c r="AA7" i="2"/>
  <c r="AA8" i="2"/>
  <c r="AA9" i="2"/>
  <c r="AA10" i="2"/>
  <c r="AA11" i="2"/>
  <c r="AA12" i="2"/>
  <c r="AA13" i="2"/>
  <c r="AA14" i="2"/>
  <c r="AA15" i="2"/>
  <c r="AA16" i="2"/>
  <c r="AA17" i="2"/>
  <c r="AA18" i="2"/>
  <c r="AA19" i="2"/>
  <c r="AA20" i="2"/>
  <c r="AA21" i="2"/>
  <c r="AA22" i="2"/>
  <c r="AA23" i="2"/>
  <c r="AA24" i="2"/>
  <c r="AA25" i="2"/>
  <c r="AA26" i="2"/>
  <c r="AA27" i="2"/>
  <c r="AA28" i="2"/>
  <c r="AA29" i="2"/>
  <c r="AA30" i="2"/>
  <c r="AA31" i="2"/>
  <c r="AA32" i="2"/>
  <c r="AA33" i="2"/>
  <c r="AA34" i="2"/>
  <c r="AA35" i="2"/>
  <c r="AA36" i="2"/>
  <c r="AA37" i="2"/>
  <c r="AA38" i="2"/>
  <c r="AA39" i="2"/>
  <c r="AA40" i="2"/>
  <c r="AA41" i="2"/>
  <c r="AA42" i="2"/>
  <c r="AA43" i="2"/>
  <c r="AA44" i="2"/>
  <c r="AA45" i="2"/>
  <c r="AA46" i="2"/>
  <c r="AA47" i="2"/>
  <c r="AA48" i="2"/>
  <c r="AA49" i="2"/>
  <c r="AA50" i="2"/>
  <c r="AA51" i="2"/>
  <c r="AA52" i="2"/>
  <c r="AA53" i="2"/>
  <c r="AA54" i="2"/>
  <c r="AA55" i="2"/>
  <c r="AA56" i="2"/>
  <c r="AA57" i="2"/>
  <c r="AA58" i="2"/>
  <c r="AA59" i="2"/>
  <c r="AA60" i="2"/>
  <c r="AA61" i="2"/>
  <c r="AA62" i="2"/>
  <c r="AA63" i="2"/>
  <c r="AA64" i="2"/>
  <c r="AA65" i="2"/>
  <c r="AA66" i="2"/>
  <c r="AA67" i="2"/>
  <c r="AA68" i="2"/>
  <c r="AA69" i="2"/>
  <c r="AA70" i="2"/>
  <c r="AA71" i="2"/>
  <c r="AA72" i="2"/>
  <c r="AA73" i="2"/>
  <c r="AA74" i="2"/>
  <c r="AA75" i="2"/>
  <c r="AA76" i="2"/>
  <c r="AA77" i="2"/>
  <c r="AA78" i="2"/>
  <c r="AA79" i="2"/>
  <c r="AA80" i="2"/>
  <c r="AA81" i="2"/>
  <c r="AA82" i="2"/>
  <c r="AA83" i="2"/>
  <c r="AA84" i="2"/>
  <c r="AA85" i="2"/>
  <c r="AA86" i="2"/>
  <c r="AA87" i="2"/>
  <c r="AA88" i="2"/>
  <c r="AA89" i="2"/>
  <c r="AA90" i="2"/>
  <c r="AA91" i="2"/>
  <c r="AA92" i="2"/>
  <c r="AA93" i="2"/>
  <c r="AA94" i="2"/>
  <c r="AA95" i="2"/>
  <c r="AA96" i="2"/>
  <c r="AA97" i="2"/>
  <c r="AA98" i="2"/>
  <c r="AA99" i="2"/>
  <c r="AA100" i="2"/>
  <c r="AA101" i="2"/>
  <c r="AA102" i="2"/>
  <c r="AA103" i="2"/>
  <c r="AA104" i="2"/>
  <c r="AA105" i="2"/>
  <c r="AA106" i="2"/>
  <c r="AA107" i="2"/>
  <c r="AA108" i="2"/>
  <c r="AA109" i="2"/>
  <c r="AA110" i="2"/>
  <c r="AA111" i="2"/>
  <c r="AA112" i="2"/>
  <c r="AA113" i="2"/>
  <c r="AA114" i="2"/>
  <c r="AA115" i="2"/>
  <c r="AA116" i="2"/>
  <c r="AA117" i="2"/>
  <c r="AA118" i="2"/>
  <c r="AA119" i="2"/>
  <c r="AA120" i="2"/>
  <c r="AA121" i="2"/>
  <c r="AA122" i="2"/>
  <c r="AA123" i="2"/>
  <c r="AA124" i="2"/>
  <c r="AA125" i="2"/>
  <c r="AA126" i="2"/>
  <c r="AA127" i="2"/>
  <c r="AA128" i="2"/>
  <c r="AA129" i="2"/>
  <c r="AA130" i="2"/>
  <c r="AA131" i="2"/>
  <c r="AA132" i="2"/>
  <c r="AA133" i="2"/>
  <c r="AA134" i="2"/>
  <c r="AA135" i="2"/>
  <c r="AA136" i="2"/>
  <c r="AA137" i="2"/>
  <c r="AA138" i="2"/>
  <c r="AA139" i="2"/>
  <c r="AA140" i="2"/>
  <c r="AA141" i="2"/>
  <c r="AA142" i="2"/>
  <c r="AA143" i="2"/>
  <c r="AA144" i="2"/>
  <c r="AA145" i="2"/>
  <c r="AA146" i="2"/>
  <c r="AA147" i="2"/>
  <c r="AA148" i="2"/>
  <c r="AA149" i="2"/>
  <c r="AA150" i="2"/>
  <c r="AA151" i="2"/>
  <c r="AA152" i="2"/>
  <c r="AA153" i="2"/>
  <c r="AA154" i="2"/>
  <c r="AA155" i="2"/>
  <c r="AA156" i="2"/>
  <c r="AA157" i="2"/>
  <c r="AA158" i="2"/>
  <c r="AA159" i="2"/>
  <c r="AA160" i="2"/>
  <c r="AA161" i="2"/>
  <c r="AA162" i="2"/>
  <c r="AA163" i="2"/>
  <c r="AA164" i="2"/>
  <c r="AA165" i="2"/>
  <c r="AA166" i="2"/>
  <c r="AA167" i="2"/>
  <c r="AA168" i="2"/>
  <c r="AA169" i="2"/>
  <c r="AA170" i="2"/>
  <c r="AA171" i="2"/>
  <c r="AA172" i="2"/>
  <c r="AA173" i="2"/>
  <c r="AA174" i="2"/>
  <c r="AA175" i="2"/>
  <c r="AA176" i="2"/>
  <c r="AA177" i="2"/>
  <c r="AA178" i="2"/>
  <c r="AA179" i="2"/>
  <c r="AA180" i="2"/>
  <c r="AA181" i="2"/>
  <c r="AA182" i="2"/>
  <c r="AA183" i="2"/>
  <c r="AA184" i="2"/>
  <c r="AA185" i="2"/>
  <c r="AA186" i="2"/>
  <c r="AA187" i="2"/>
  <c r="AA188" i="2"/>
  <c r="AA189" i="2"/>
  <c r="AA190" i="2"/>
  <c r="AA191" i="2"/>
  <c r="AA192" i="2"/>
  <c r="AA193" i="2"/>
  <c r="AA194" i="2"/>
  <c r="AA195" i="2"/>
  <c r="AA196" i="2"/>
  <c r="AA197" i="2"/>
  <c r="AA198" i="2"/>
  <c r="AA199" i="2"/>
  <c r="AA200" i="2"/>
  <c r="AA201" i="2"/>
  <c r="AA202" i="2"/>
  <c r="AA203" i="2"/>
  <c r="AA204" i="2"/>
  <c r="AA205" i="2"/>
  <c r="AA206" i="2"/>
  <c r="AA207" i="2"/>
  <c r="AA208" i="2"/>
  <c r="AA209" i="2"/>
  <c r="AA210" i="2"/>
  <c r="AA211" i="2"/>
  <c r="AA212" i="2"/>
  <c r="AA213" i="2"/>
  <c r="AA214" i="2"/>
  <c r="AA215" i="2"/>
  <c r="AA216" i="2"/>
  <c r="AA217" i="2"/>
  <c r="AA218" i="2"/>
  <c r="AA219" i="2"/>
  <c r="AA220" i="2"/>
  <c r="AA221" i="2"/>
  <c r="AA222" i="2"/>
  <c r="AA223" i="2"/>
  <c r="AA224" i="2"/>
  <c r="AA225" i="2"/>
  <c r="AA226" i="2"/>
  <c r="AA227" i="2"/>
  <c r="AA228" i="2"/>
  <c r="AA229" i="2"/>
  <c r="AA230" i="2"/>
  <c r="AA231" i="2"/>
  <c r="AA232" i="2"/>
  <c r="AA233" i="2"/>
  <c r="AA234" i="2"/>
  <c r="AA235" i="2"/>
  <c r="AA236" i="2"/>
  <c r="AA237" i="2"/>
  <c r="AA238" i="2"/>
  <c r="AA239" i="2"/>
  <c r="AA240" i="2"/>
  <c r="AA241" i="2"/>
  <c r="AA242" i="2"/>
  <c r="AA243" i="2"/>
  <c r="AA244" i="2"/>
  <c r="AA245" i="2"/>
  <c r="AA246" i="2"/>
  <c r="AA247" i="2"/>
  <c r="AA248" i="2"/>
  <c r="AA249" i="2"/>
  <c r="AA250" i="2"/>
  <c r="AA251" i="2"/>
  <c r="AA252" i="2"/>
  <c r="AA253" i="2"/>
  <c r="AA254" i="2"/>
  <c r="AA255" i="2"/>
  <c r="AA256" i="2"/>
  <c r="AA257" i="2"/>
  <c r="AA258" i="2"/>
  <c r="AA259" i="2"/>
  <c r="AA260" i="2"/>
  <c r="AA261" i="2"/>
  <c r="AA262" i="2"/>
  <c r="AA263" i="2"/>
  <c r="AA264" i="2"/>
  <c r="AA265" i="2"/>
  <c r="AA266" i="2"/>
  <c r="AA267" i="2"/>
  <c r="AA268" i="2"/>
  <c r="AA269" i="2"/>
  <c r="AA270" i="2"/>
  <c r="AA271" i="2"/>
  <c r="AA272" i="2"/>
  <c r="AA273" i="2"/>
  <c r="AA274" i="2"/>
  <c r="AA275" i="2"/>
  <c r="AA276" i="2"/>
  <c r="AA277" i="2"/>
  <c r="AA278" i="2"/>
  <c r="AA279" i="2"/>
  <c r="AA280" i="2"/>
  <c r="AA281" i="2"/>
  <c r="AA282" i="2"/>
  <c r="AA283" i="2"/>
  <c r="AA284" i="2"/>
  <c r="AA285" i="2"/>
  <c r="AA286" i="2"/>
  <c r="AA287" i="2"/>
  <c r="AA288" i="2"/>
  <c r="AA289" i="2"/>
  <c r="AA290" i="2"/>
  <c r="AA291" i="2"/>
  <c r="AA292" i="2"/>
  <c r="AA293" i="2"/>
  <c r="AA294" i="2"/>
  <c r="AA295" i="2"/>
  <c r="AA296" i="2"/>
  <c r="AA297" i="2"/>
  <c r="AA298" i="2"/>
  <c r="AA299" i="2"/>
  <c r="AA300" i="2"/>
  <c r="AA301" i="2"/>
  <c r="AA302" i="2"/>
  <c r="AA303" i="2"/>
  <c r="AA304" i="2"/>
  <c r="AA305" i="2"/>
  <c r="AA306" i="2"/>
  <c r="AA307" i="2"/>
  <c r="AA308" i="2"/>
  <c r="AA309" i="2"/>
  <c r="AA310" i="2"/>
  <c r="AA311" i="2"/>
  <c r="AA312" i="2"/>
  <c r="AA313" i="2"/>
  <c r="AA314" i="2"/>
  <c r="AA315" i="2"/>
  <c r="AA316" i="2"/>
  <c r="AA317" i="2"/>
  <c r="AA318" i="2"/>
  <c r="AA319" i="2"/>
  <c r="AA320" i="2"/>
  <c r="AA321" i="2"/>
  <c r="AA322" i="2"/>
  <c r="AA323" i="2"/>
  <c r="AA324" i="2"/>
  <c r="AA325" i="2"/>
  <c r="AA326" i="2"/>
  <c r="AA327" i="2"/>
  <c r="AA328" i="2"/>
  <c r="AA329" i="2"/>
  <c r="AA330" i="2"/>
  <c r="AA331" i="2"/>
  <c r="AA332" i="2"/>
  <c r="AA333" i="2"/>
  <c r="AA334" i="2"/>
  <c r="AA335" i="2"/>
  <c r="AA336" i="2"/>
  <c r="AA337" i="2"/>
  <c r="AA338" i="2"/>
  <c r="AA339" i="2"/>
  <c r="AA340" i="2"/>
  <c r="AA341" i="2"/>
  <c r="AA342" i="2"/>
  <c r="AA343" i="2"/>
  <c r="AA344" i="2"/>
  <c r="AA345" i="2"/>
  <c r="AA346" i="2"/>
  <c r="AA347" i="2"/>
  <c r="AA348" i="2"/>
  <c r="AA349" i="2"/>
  <c r="AA350" i="2"/>
  <c r="AA351" i="2"/>
  <c r="AA352" i="2"/>
  <c r="AA353" i="2"/>
  <c r="AA354" i="2"/>
  <c r="AA355" i="2"/>
  <c r="AA356" i="2"/>
  <c r="AA357" i="2"/>
  <c r="AA358" i="2"/>
  <c r="AA359" i="2"/>
  <c r="AA360" i="2"/>
  <c r="AA361" i="2"/>
  <c r="AA362" i="2"/>
  <c r="AA363" i="2"/>
  <c r="AA364" i="2"/>
  <c r="AA365" i="2"/>
  <c r="AA366" i="2"/>
  <c r="AA367" i="2"/>
  <c r="AA368" i="2"/>
  <c r="AA369" i="2"/>
  <c r="AA370" i="2"/>
  <c r="AA371" i="2"/>
  <c r="Z2"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97" i="2"/>
  <c r="Z98" i="2"/>
  <c r="Z99" i="2"/>
  <c r="Z100" i="2"/>
  <c r="Z101" i="2"/>
  <c r="Z102" i="2"/>
  <c r="Z103" i="2"/>
  <c r="Z104" i="2"/>
  <c r="Z105" i="2"/>
  <c r="Z106" i="2"/>
  <c r="Z107" i="2"/>
  <c r="Z108" i="2"/>
  <c r="Z109" i="2"/>
  <c r="Z110" i="2"/>
  <c r="Z111" i="2"/>
  <c r="Z112" i="2"/>
  <c r="Z113" i="2"/>
  <c r="Z114" i="2"/>
  <c r="Z115" i="2"/>
  <c r="Z116" i="2"/>
  <c r="Z117" i="2"/>
  <c r="Z118" i="2"/>
  <c r="Z119" i="2"/>
  <c r="Z120" i="2"/>
  <c r="Z121" i="2"/>
  <c r="Z122" i="2"/>
  <c r="Z123" i="2"/>
  <c r="Z124" i="2"/>
  <c r="Z125" i="2"/>
  <c r="Z126" i="2"/>
  <c r="Z127" i="2"/>
  <c r="Z128" i="2"/>
  <c r="Z129" i="2"/>
  <c r="Z130" i="2"/>
  <c r="Z131" i="2"/>
  <c r="Z132" i="2"/>
  <c r="Z133" i="2"/>
  <c r="Z134" i="2"/>
  <c r="Z135" i="2"/>
  <c r="Z136" i="2"/>
  <c r="Z137" i="2"/>
  <c r="Z138" i="2"/>
  <c r="Z139" i="2"/>
  <c r="Z140" i="2"/>
  <c r="Z141" i="2"/>
  <c r="Z142" i="2"/>
  <c r="Z143" i="2"/>
  <c r="Z144" i="2"/>
  <c r="Z145" i="2"/>
  <c r="Z146" i="2"/>
  <c r="Z147" i="2"/>
  <c r="Z148" i="2"/>
  <c r="Z149" i="2"/>
  <c r="Z150" i="2"/>
  <c r="Z151" i="2"/>
  <c r="Z152" i="2"/>
  <c r="Z153" i="2"/>
  <c r="Z154" i="2"/>
  <c r="Z155" i="2"/>
  <c r="Z156" i="2"/>
  <c r="Z157" i="2"/>
  <c r="Z158" i="2"/>
  <c r="Z159" i="2"/>
  <c r="Z160" i="2"/>
  <c r="Z161" i="2"/>
  <c r="Z162" i="2"/>
  <c r="Z163" i="2"/>
  <c r="Z164" i="2"/>
  <c r="Z165" i="2"/>
  <c r="Z166" i="2"/>
  <c r="Z167" i="2"/>
  <c r="Z168" i="2"/>
  <c r="Z169" i="2"/>
  <c r="Z170" i="2"/>
  <c r="Z171" i="2"/>
  <c r="Z172" i="2"/>
  <c r="Z173" i="2"/>
  <c r="Z174" i="2"/>
  <c r="Z175" i="2"/>
  <c r="Z176" i="2"/>
  <c r="Z177" i="2"/>
  <c r="Z178" i="2"/>
  <c r="Z179" i="2"/>
  <c r="Z180" i="2"/>
  <c r="Z181" i="2"/>
  <c r="Z182" i="2"/>
  <c r="Z183" i="2"/>
  <c r="Z184" i="2"/>
  <c r="Z185" i="2"/>
  <c r="Z186" i="2"/>
  <c r="Z187" i="2"/>
  <c r="Z188" i="2"/>
  <c r="Z189" i="2"/>
  <c r="Z190" i="2"/>
  <c r="Z191" i="2"/>
  <c r="Z192" i="2"/>
  <c r="Z193" i="2"/>
  <c r="Z194" i="2"/>
  <c r="Z195" i="2"/>
  <c r="Z196" i="2"/>
  <c r="Z197" i="2"/>
  <c r="Z198" i="2"/>
  <c r="Z199" i="2"/>
  <c r="Z200" i="2"/>
  <c r="Z201" i="2"/>
  <c r="Z202" i="2"/>
  <c r="Z203" i="2"/>
  <c r="Z204" i="2"/>
  <c r="Z205" i="2"/>
  <c r="Z206" i="2"/>
  <c r="Z207" i="2"/>
  <c r="Z208" i="2"/>
  <c r="Z209" i="2"/>
  <c r="Z210" i="2"/>
  <c r="Z211" i="2"/>
  <c r="Z212" i="2"/>
  <c r="Z213" i="2"/>
  <c r="Z214" i="2"/>
  <c r="Z215" i="2"/>
  <c r="Z216" i="2"/>
  <c r="Z217" i="2"/>
  <c r="Z218" i="2"/>
  <c r="Z219" i="2"/>
  <c r="Z220" i="2"/>
  <c r="Z221" i="2"/>
  <c r="Z222" i="2"/>
  <c r="Z223" i="2"/>
  <c r="Z224" i="2"/>
  <c r="Z225" i="2"/>
  <c r="Z226" i="2"/>
  <c r="Z227" i="2"/>
  <c r="Z228" i="2"/>
  <c r="Z229" i="2"/>
  <c r="Z230" i="2"/>
  <c r="Z231" i="2"/>
  <c r="Z232" i="2"/>
  <c r="Z233" i="2"/>
  <c r="Z234" i="2"/>
  <c r="Z235" i="2"/>
  <c r="Z236" i="2"/>
  <c r="Z237" i="2"/>
  <c r="Z238" i="2"/>
  <c r="Z239" i="2"/>
  <c r="Z240" i="2"/>
  <c r="Z241" i="2"/>
  <c r="Z242" i="2"/>
  <c r="Z243" i="2"/>
  <c r="Z244" i="2"/>
  <c r="Z245" i="2"/>
  <c r="Z246" i="2"/>
  <c r="Z247" i="2"/>
  <c r="Z248" i="2"/>
  <c r="Z249" i="2"/>
  <c r="Z250" i="2"/>
  <c r="Z251" i="2"/>
  <c r="Z252" i="2"/>
  <c r="Z253" i="2"/>
  <c r="Z254" i="2"/>
  <c r="Z255" i="2"/>
  <c r="Z256" i="2"/>
  <c r="Z257" i="2"/>
  <c r="Z258" i="2"/>
  <c r="Z259" i="2"/>
  <c r="Z260" i="2"/>
  <c r="Z261" i="2"/>
  <c r="Z262" i="2"/>
  <c r="Z263" i="2"/>
  <c r="Z264" i="2"/>
  <c r="Z265" i="2"/>
  <c r="Z266" i="2"/>
  <c r="Z267" i="2"/>
  <c r="Z268" i="2"/>
  <c r="Z269" i="2"/>
  <c r="Z270" i="2"/>
  <c r="Z271" i="2"/>
  <c r="Z272" i="2"/>
  <c r="Z273" i="2"/>
  <c r="Z274" i="2"/>
  <c r="Z275" i="2"/>
  <c r="Z276" i="2"/>
  <c r="Z277" i="2"/>
  <c r="Z278" i="2"/>
  <c r="Z279" i="2"/>
  <c r="Z280" i="2"/>
  <c r="Z281" i="2"/>
  <c r="Z282" i="2"/>
  <c r="Z283" i="2"/>
  <c r="Z284" i="2"/>
  <c r="Z285" i="2"/>
  <c r="Z286" i="2"/>
  <c r="Z287" i="2"/>
  <c r="Z288" i="2"/>
  <c r="Z289" i="2"/>
  <c r="Z290" i="2"/>
  <c r="Z291" i="2"/>
  <c r="Z292" i="2"/>
  <c r="Z293" i="2"/>
  <c r="Z294" i="2"/>
  <c r="Z295" i="2"/>
  <c r="Z296" i="2"/>
  <c r="Z297" i="2"/>
  <c r="Z298" i="2"/>
  <c r="Z299" i="2"/>
  <c r="Z300" i="2"/>
  <c r="Z301" i="2"/>
  <c r="Z302" i="2"/>
  <c r="Z303" i="2"/>
  <c r="Z304" i="2"/>
  <c r="Z305" i="2"/>
  <c r="Z306" i="2"/>
  <c r="Z307" i="2"/>
  <c r="Z308" i="2"/>
  <c r="Z309" i="2"/>
  <c r="Z310" i="2"/>
  <c r="Z311" i="2"/>
  <c r="Z312" i="2"/>
  <c r="Z313" i="2"/>
  <c r="Z314" i="2"/>
  <c r="Z315" i="2"/>
  <c r="Z316" i="2"/>
  <c r="Z317" i="2"/>
  <c r="Z318" i="2"/>
  <c r="Z319" i="2"/>
  <c r="Z320" i="2"/>
  <c r="Z321" i="2"/>
  <c r="Z322" i="2"/>
  <c r="Z323" i="2"/>
  <c r="Z324" i="2"/>
  <c r="Z325" i="2"/>
  <c r="Z326" i="2"/>
  <c r="Z327" i="2"/>
  <c r="Z328" i="2"/>
  <c r="Z329" i="2"/>
  <c r="Z330" i="2"/>
  <c r="Z331" i="2"/>
  <c r="Z332" i="2"/>
  <c r="Z333" i="2"/>
  <c r="Z334" i="2"/>
  <c r="Z335" i="2"/>
  <c r="Z336" i="2"/>
  <c r="Z337" i="2"/>
  <c r="Z338" i="2"/>
  <c r="Z339" i="2"/>
  <c r="Z340" i="2"/>
  <c r="Z341" i="2"/>
  <c r="Z342" i="2"/>
  <c r="Z343" i="2"/>
  <c r="Z344" i="2"/>
  <c r="Z345" i="2"/>
  <c r="Z346" i="2"/>
  <c r="Z347" i="2"/>
  <c r="Z348" i="2"/>
  <c r="Z349" i="2"/>
  <c r="Z350" i="2"/>
  <c r="Z351" i="2"/>
  <c r="Z352" i="2"/>
  <c r="Z353" i="2"/>
  <c r="Z354" i="2"/>
  <c r="Z355" i="2"/>
  <c r="Z356" i="2"/>
  <c r="Z357" i="2"/>
  <c r="Z358" i="2"/>
  <c r="Z359" i="2"/>
  <c r="Z360" i="2"/>
  <c r="Z361" i="2"/>
  <c r="Z362" i="2"/>
  <c r="Z363" i="2"/>
  <c r="Z364" i="2"/>
  <c r="Z365" i="2"/>
  <c r="Z366" i="2"/>
  <c r="Z367" i="2"/>
  <c r="Z368" i="2"/>
  <c r="Z369" i="2"/>
  <c r="Z370" i="2"/>
  <c r="Z371" i="2"/>
  <c r="M371" i="2"/>
  <c r="M370" i="2"/>
  <c r="M369" i="2"/>
  <c r="M368" i="2"/>
  <c r="M367" i="2"/>
  <c r="M366" i="2"/>
  <c r="M365" i="2"/>
  <c r="M364" i="2"/>
  <c r="M363" i="2"/>
  <c r="M362" i="2"/>
  <c r="M361" i="2"/>
  <c r="M360" i="2"/>
  <c r="M359" i="2"/>
  <c r="M358" i="2"/>
  <c r="M357" i="2"/>
  <c r="M356" i="2"/>
  <c r="M355" i="2"/>
  <c r="M354" i="2"/>
  <c r="M353" i="2"/>
  <c r="M352" i="2"/>
  <c r="M351" i="2"/>
  <c r="M350" i="2"/>
  <c r="M349" i="2"/>
  <c r="M348" i="2"/>
  <c r="M347" i="2"/>
  <c r="M346" i="2"/>
  <c r="M345" i="2"/>
  <c r="M344" i="2"/>
  <c r="M343" i="2"/>
  <c r="M342" i="2"/>
  <c r="M341" i="2"/>
  <c r="M340" i="2"/>
  <c r="M339" i="2"/>
  <c r="M338" i="2"/>
  <c r="M337" i="2"/>
  <c r="M336" i="2"/>
  <c r="M335" i="2"/>
  <c r="M334" i="2"/>
  <c r="M333" i="2"/>
  <c r="M332" i="2"/>
  <c r="M331" i="2"/>
  <c r="M330" i="2"/>
  <c r="M329" i="2"/>
  <c r="M328" i="2"/>
  <c r="M327" i="2"/>
  <c r="M326" i="2"/>
  <c r="M325" i="2"/>
  <c r="M324" i="2"/>
  <c r="M323" i="2"/>
  <c r="M322" i="2"/>
  <c r="M321" i="2"/>
  <c r="M320" i="2"/>
  <c r="M319" i="2"/>
  <c r="M318" i="2"/>
  <c r="M317" i="2"/>
  <c r="M316" i="2"/>
  <c r="M315" i="2"/>
  <c r="M314" i="2"/>
  <c r="M313" i="2"/>
  <c r="M312" i="2"/>
  <c r="M311" i="2"/>
  <c r="M310" i="2"/>
  <c r="M309" i="2"/>
  <c r="M308" i="2"/>
  <c r="M307" i="2"/>
  <c r="M306" i="2"/>
  <c r="M305" i="2"/>
  <c r="M304" i="2"/>
  <c r="M303" i="2"/>
  <c r="M302" i="2"/>
  <c r="M301" i="2"/>
  <c r="M300" i="2"/>
  <c r="M299" i="2"/>
  <c r="M298" i="2"/>
  <c r="M297" i="2"/>
  <c r="M296" i="2"/>
  <c r="M295" i="2"/>
  <c r="M294" i="2"/>
  <c r="M293" i="2"/>
  <c r="M292" i="2"/>
  <c r="M291" i="2"/>
  <c r="M290" i="2"/>
  <c r="M289" i="2"/>
  <c r="M288" i="2"/>
  <c r="M287" i="2"/>
  <c r="M286" i="2"/>
  <c r="M285" i="2"/>
  <c r="M284" i="2"/>
  <c r="M283" i="2"/>
  <c r="M282" i="2"/>
  <c r="M281" i="2"/>
  <c r="M280" i="2"/>
  <c r="M279" i="2"/>
  <c r="M278" i="2"/>
  <c r="M277" i="2"/>
  <c r="M276" i="2"/>
  <c r="M275" i="2"/>
  <c r="M274" i="2"/>
  <c r="M273" i="2"/>
  <c r="M272" i="2"/>
  <c r="M271" i="2"/>
  <c r="M270" i="2"/>
  <c r="M269" i="2"/>
  <c r="M268" i="2"/>
  <c r="M267" i="2"/>
  <c r="M266" i="2"/>
  <c r="M265" i="2"/>
  <c r="M264" i="2"/>
  <c r="M263" i="2"/>
  <c r="M262" i="2"/>
  <c r="M261" i="2"/>
  <c r="M260" i="2"/>
  <c r="M259" i="2"/>
  <c r="M258" i="2"/>
  <c r="M257" i="2"/>
  <c r="M256" i="2"/>
  <c r="M255" i="2"/>
  <c r="M254" i="2"/>
  <c r="M253" i="2"/>
  <c r="M252" i="2"/>
  <c r="M251" i="2"/>
  <c r="M250" i="2"/>
  <c r="M249" i="2"/>
  <c r="M248" i="2"/>
  <c r="M247" i="2"/>
  <c r="M246" i="2"/>
  <c r="M245" i="2"/>
  <c r="M244" i="2"/>
  <c r="M243" i="2"/>
  <c r="M242" i="2"/>
  <c r="M241" i="2"/>
  <c r="M240" i="2"/>
  <c r="M239" i="2"/>
  <c r="M238" i="2"/>
  <c r="M237" i="2"/>
  <c r="M236" i="2"/>
  <c r="M235" i="2"/>
  <c r="M234" i="2"/>
  <c r="M233" i="2"/>
  <c r="M232" i="2"/>
  <c r="M231" i="2"/>
  <c r="M230" i="2"/>
  <c r="M229" i="2"/>
  <c r="M228" i="2"/>
  <c r="M227" i="2"/>
  <c r="M226" i="2"/>
  <c r="M225" i="2"/>
  <c r="M224" i="2"/>
  <c r="M223" i="2"/>
  <c r="M222" i="2"/>
  <c r="M221" i="2"/>
  <c r="M220" i="2"/>
  <c r="M219" i="2"/>
  <c r="M218" i="2"/>
  <c r="M217" i="2"/>
  <c r="M216" i="2"/>
  <c r="M215" i="2"/>
  <c r="M214" i="2"/>
  <c r="M213" i="2"/>
  <c r="M212" i="2"/>
  <c r="M211" i="2"/>
  <c r="M210" i="2"/>
  <c r="M209" i="2"/>
  <c r="M208" i="2"/>
  <c r="M207" i="2"/>
  <c r="M206" i="2"/>
  <c r="M205" i="2"/>
  <c r="M204" i="2"/>
  <c r="M203" i="2"/>
  <c r="M202" i="2"/>
  <c r="M201" i="2"/>
  <c r="M200" i="2"/>
  <c r="M199" i="2"/>
  <c r="M198" i="2"/>
  <c r="M197" i="2"/>
  <c r="M196" i="2"/>
  <c r="M195" i="2"/>
  <c r="M194" i="2"/>
  <c r="M193" i="2"/>
  <c r="M192" i="2"/>
  <c r="M191" i="2"/>
  <c r="M190" i="2"/>
  <c r="M189" i="2"/>
  <c r="M188" i="2"/>
  <c r="M187" i="2"/>
  <c r="M186" i="2"/>
  <c r="M185" i="2"/>
  <c r="M184" i="2"/>
  <c r="M183" i="2"/>
  <c r="M182" i="2"/>
  <c r="M181" i="2"/>
  <c r="M180" i="2"/>
  <c r="M179" i="2"/>
  <c r="M178" i="2"/>
  <c r="M177" i="2"/>
  <c r="M176" i="2"/>
  <c r="M175" i="2"/>
  <c r="M174" i="2"/>
  <c r="M173" i="2"/>
  <c r="M172" i="2"/>
  <c r="M171" i="2"/>
  <c r="M170" i="2"/>
  <c r="M169" i="2"/>
  <c r="M168" i="2"/>
  <c r="M167" i="2"/>
  <c r="M166" i="2"/>
  <c r="M165" i="2"/>
  <c r="M164" i="2"/>
  <c r="M163" i="2"/>
  <c r="M162" i="2"/>
  <c r="M161" i="2"/>
  <c r="M160" i="2"/>
  <c r="M159" i="2"/>
  <c r="M158" i="2"/>
  <c r="M157" i="2"/>
  <c r="M156" i="2"/>
  <c r="M155" i="2"/>
  <c r="M154" i="2"/>
  <c r="M153" i="2"/>
  <c r="M152" i="2"/>
  <c r="M151" i="2"/>
  <c r="M150" i="2"/>
  <c r="M149" i="2"/>
  <c r="M148" i="2"/>
  <c r="M147" i="2"/>
  <c r="M146" i="2"/>
  <c r="M145" i="2"/>
  <c r="M144" i="2"/>
  <c r="M143" i="2"/>
  <c r="M142" i="2"/>
  <c r="M141" i="2"/>
  <c r="M140" i="2"/>
  <c r="M139" i="2"/>
  <c r="M138" i="2"/>
  <c r="M137" i="2"/>
  <c r="M136" i="2"/>
  <c r="M135" i="2"/>
  <c r="M134" i="2"/>
  <c r="M133" i="2"/>
  <c r="M132" i="2"/>
  <c r="M131" i="2"/>
  <c r="M130" i="2"/>
  <c r="M129" i="2"/>
  <c r="M128" i="2"/>
  <c r="M127" i="2"/>
  <c r="M126" i="2"/>
  <c r="M125" i="2"/>
  <c r="M124" i="2"/>
  <c r="M123" i="2"/>
  <c r="M122" i="2"/>
  <c r="M121" i="2"/>
  <c r="M120" i="2"/>
  <c r="M119" i="2"/>
  <c r="M118" i="2"/>
  <c r="M117" i="2"/>
  <c r="M116" i="2"/>
  <c r="M115" i="2"/>
  <c r="M114" i="2"/>
  <c r="M113" i="2"/>
  <c r="M112" i="2"/>
  <c r="M111" i="2"/>
  <c r="M110" i="2"/>
  <c r="M109" i="2"/>
  <c r="M108" i="2"/>
  <c r="M107" i="2"/>
  <c r="M106" i="2"/>
  <c r="M105" i="2"/>
  <c r="M104" i="2"/>
  <c r="M103" i="2"/>
  <c r="M102" i="2"/>
  <c r="M101" i="2"/>
  <c r="M100" i="2"/>
  <c r="M99" i="2"/>
  <c r="M98" i="2"/>
  <c r="M97" i="2"/>
  <c r="M96" i="2"/>
  <c r="M95" i="2"/>
  <c r="M94" i="2"/>
  <c r="M93" i="2"/>
  <c r="M92" i="2"/>
  <c r="M91" i="2"/>
  <c r="M90" i="2"/>
  <c r="M89" i="2"/>
  <c r="M88" i="2"/>
  <c r="M87" i="2"/>
  <c r="M86" i="2"/>
  <c r="M85" i="2"/>
  <c r="M84" i="2"/>
  <c r="M83" i="2"/>
  <c r="M82" i="2"/>
  <c r="M81" i="2"/>
  <c r="M80" i="2"/>
  <c r="M79" i="2"/>
  <c r="M78" i="2"/>
  <c r="M77" i="2"/>
  <c r="M76" i="2"/>
  <c r="M75" i="2"/>
  <c r="M74"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9" i="2"/>
  <c r="M18" i="2"/>
  <c r="M17" i="2"/>
  <c r="M16" i="2"/>
  <c r="M15" i="2"/>
  <c r="M14" i="2"/>
  <c r="M13" i="2"/>
  <c r="M12" i="2"/>
  <c r="M11" i="2"/>
  <c r="M10" i="2"/>
  <c r="M9" i="2"/>
  <c r="M8" i="2"/>
  <c r="M7" i="2"/>
  <c r="M6" i="2"/>
  <c r="M5" i="2"/>
  <c r="M4" i="2"/>
  <c r="M3" i="2"/>
  <c r="M2" i="2"/>
  <c r="J3" i="1"/>
  <c r="J4" i="1"/>
  <c r="J5" i="1"/>
  <c r="J6" i="1"/>
  <c r="J7" i="1"/>
  <c r="J9" i="1"/>
  <c r="J10" i="1"/>
  <c r="J11" i="1"/>
  <c r="J19" i="1"/>
  <c r="J20" i="1"/>
  <c r="J21" i="1"/>
  <c r="J22" i="1"/>
  <c r="J23" i="1"/>
  <c r="J35" i="1"/>
  <c r="J36" i="1"/>
  <c r="J37" i="1"/>
  <c r="J38" i="1"/>
  <c r="J39" i="1"/>
  <c r="J41" i="1"/>
  <c r="J42" i="1"/>
  <c r="J43" i="1"/>
  <c r="J51" i="1"/>
  <c r="J52" i="1"/>
  <c r="J53" i="1"/>
  <c r="J54" i="1"/>
  <c r="J55" i="1"/>
  <c r="J67" i="1"/>
  <c r="J68" i="1"/>
  <c r="J69" i="1"/>
  <c r="J70" i="1"/>
  <c r="J71" i="1"/>
  <c r="J73" i="1"/>
  <c r="J74" i="1"/>
  <c r="J75" i="1"/>
  <c r="J83" i="1"/>
  <c r="J84" i="1"/>
  <c r="J85" i="1"/>
  <c r="J86" i="1"/>
  <c r="J87" i="1"/>
  <c r="J99" i="1"/>
  <c r="J100" i="1"/>
  <c r="J101" i="1"/>
  <c r="J102" i="1"/>
  <c r="J103" i="1"/>
  <c r="J105" i="1"/>
  <c r="J106" i="1"/>
  <c r="J107" i="1"/>
  <c r="J115" i="1"/>
  <c r="J116" i="1"/>
  <c r="J117" i="1"/>
  <c r="J118" i="1"/>
  <c r="J119" i="1"/>
  <c r="J131" i="1"/>
  <c r="J132" i="1"/>
  <c r="J133" i="1"/>
  <c r="J134" i="1"/>
  <c r="J135" i="1"/>
  <c r="J137" i="1"/>
  <c r="J138" i="1"/>
  <c r="J139" i="1"/>
  <c r="J147" i="1"/>
  <c r="J148" i="1"/>
  <c r="J149" i="1"/>
  <c r="J150" i="1"/>
  <c r="J151" i="1"/>
  <c r="J163" i="1"/>
  <c r="J164" i="1"/>
  <c r="J165" i="1"/>
  <c r="J166" i="1"/>
  <c r="J167" i="1"/>
  <c r="J169" i="1"/>
  <c r="J170" i="1"/>
  <c r="J171" i="1"/>
  <c r="J179" i="1"/>
  <c r="J180" i="1"/>
  <c r="J181" i="1"/>
  <c r="J182" i="1"/>
  <c r="J183" i="1"/>
  <c r="J195" i="1"/>
  <c r="J196" i="1"/>
  <c r="J197" i="1"/>
  <c r="J198" i="1"/>
  <c r="J199" i="1"/>
  <c r="J201" i="1"/>
  <c r="J202" i="1"/>
  <c r="J203" i="1"/>
  <c r="J211" i="1"/>
  <c r="J212" i="1"/>
  <c r="J213" i="1"/>
  <c r="J214" i="1"/>
  <c r="J215" i="1"/>
  <c r="J227" i="1"/>
  <c r="J228" i="1"/>
  <c r="J229" i="1"/>
  <c r="J230" i="1"/>
  <c r="J231" i="1"/>
  <c r="J233" i="1"/>
  <c r="J234" i="1"/>
  <c r="J235" i="1"/>
  <c r="J243" i="1"/>
  <c r="J244" i="1"/>
  <c r="J245" i="1"/>
  <c r="J246" i="1"/>
  <c r="J247" i="1"/>
  <c r="J259" i="1"/>
  <c r="J260" i="1"/>
  <c r="J261" i="1"/>
  <c r="J262" i="1"/>
  <c r="J263" i="1"/>
  <c r="J265" i="1"/>
  <c r="J266" i="1"/>
  <c r="J267" i="1"/>
  <c r="J275" i="1"/>
  <c r="J276" i="1"/>
  <c r="J277" i="1"/>
  <c r="J278" i="1"/>
  <c r="J279" i="1"/>
  <c r="J291" i="1"/>
  <c r="J292" i="1"/>
  <c r="J293" i="1"/>
  <c r="J294" i="1"/>
  <c r="J295" i="1"/>
  <c r="J297" i="1"/>
  <c r="J298" i="1"/>
  <c r="J299" i="1"/>
  <c r="J307" i="1"/>
  <c r="J308" i="1"/>
  <c r="J309" i="1"/>
  <c r="J310" i="1"/>
  <c r="J311" i="1"/>
  <c r="J323" i="1"/>
  <c r="J324" i="1"/>
  <c r="J325" i="1"/>
  <c r="J326" i="1"/>
  <c r="J327" i="1"/>
  <c r="J329" i="1"/>
  <c r="J330" i="1"/>
  <c r="J331" i="1"/>
  <c r="J339" i="1"/>
  <c r="J340" i="1"/>
  <c r="J341" i="1"/>
  <c r="J342" i="1"/>
  <c r="J343" i="1"/>
  <c r="J355" i="1"/>
  <c r="J356" i="1"/>
  <c r="J357" i="1"/>
  <c r="J358" i="1"/>
  <c r="J359" i="1"/>
  <c r="J361" i="1"/>
  <c r="J362" i="1"/>
  <c r="J363" i="1"/>
  <c r="J371" i="1"/>
  <c r="J2" i="1"/>
  <c r="C7" i="7" l="1"/>
  <c r="B12" i="9" s="1"/>
  <c r="C3" i="7"/>
  <c r="C9" i="7" a="1"/>
  <c r="C9" i="7" s="1"/>
  <c r="C6" i="7" s="1" a="1"/>
  <c r="C6" i="7" s="1"/>
  <c r="C5" i="7"/>
  <c r="C2" i="7"/>
  <c r="B14" i="9" l="1"/>
  <c r="C4"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0"/>
        </ext>
      </extLst>
    </bk>
    <bk>
      <extLst>
        <ext uri="{3e2802c4-a4d2-4d8b-9148-e3be6c30e623}">
          <xlrd:rvb i="37"/>
        </ext>
      </extLst>
    </bk>
    <bk>
      <extLst>
        <ext uri="{3e2802c4-a4d2-4d8b-9148-e3be6c30e623}">
          <xlrd:rvb i="72"/>
        </ext>
      </extLst>
    </bk>
    <bk>
      <extLst>
        <ext uri="{3e2802c4-a4d2-4d8b-9148-e3be6c30e623}">
          <xlrd:rvb i="105"/>
        </ext>
      </extLst>
    </bk>
    <bk>
      <extLst>
        <ext uri="{3e2802c4-a4d2-4d8b-9148-e3be6c30e623}">
          <xlrd:rvb i="138"/>
        </ext>
      </extLst>
    </bk>
    <bk>
      <extLst>
        <ext uri="{3e2802c4-a4d2-4d8b-9148-e3be6c30e623}">
          <xlrd:rvb i="164"/>
        </ext>
      </extLst>
    </bk>
    <bk>
      <extLst>
        <ext uri="{3e2802c4-a4d2-4d8b-9148-e3be6c30e623}">
          <xlrd:rvb i="192"/>
        </ext>
      </extLst>
    </bk>
    <bk>
      <extLst>
        <ext uri="{3e2802c4-a4d2-4d8b-9148-e3be6c30e623}">
          <xlrd:rvb i="222"/>
        </ext>
      </extLst>
    </bk>
    <bk>
      <extLst>
        <ext uri="{3e2802c4-a4d2-4d8b-9148-e3be6c30e623}">
          <xlrd:rvb i="251"/>
        </ext>
      </extLst>
    </bk>
    <bk>
      <extLst>
        <ext uri="{3e2802c4-a4d2-4d8b-9148-e3be6c30e623}">
          <xlrd:rvb i="283"/>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<sst xmlns="http://schemas.openxmlformats.org/spreadsheetml/2006/main" count="9124" uniqueCount="274">
  <si>
    <t>Order ID</t>
  </si>
  <si>
    <t>Order Date</t>
  </si>
  <si>
    <t>Customer ID</t>
  </si>
  <si>
    <t>Customer Name</t>
  </si>
  <si>
    <t>City</t>
  </si>
  <si>
    <t>State</t>
  </si>
  <si>
    <t>Country/Region</t>
  </si>
  <si>
    <t>Salesperson</t>
  </si>
  <si>
    <t>Region</t>
  </si>
  <si>
    <t>Shipped Date</t>
  </si>
  <si>
    <t>Month</t>
  </si>
  <si>
    <t>Quarter</t>
  </si>
  <si>
    <t>Shipper Name</t>
  </si>
  <si>
    <t>Ship City</t>
  </si>
  <si>
    <t>Ship State</t>
  </si>
  <si>
    <t>Ship ZIP/Postal Code</t>
  </si>
  <si>
    <t>Ship Country/Region</t>
  </si>
  <si>
    <t>Payment Type</t>
  </si>
  <si>
    <t>Product Name</t>
  </si>
  <si>
    <t>Category</t>
  </si>
  <si>
    <t>Unit Price</t>
  </si>
  <si>
    <t>Quantity</t>
  </si>
  <si>
    <t>Shipping Fee</t>
  </si>
  <si>
    <t>BRIGHTON SPRINGS</t>
  </si>
  <si>
    <t>LE</t>
  </si>
  <si>
    <t>PK</t>
  </si>
  <si>
    <t>James Walker</t>
  </si>
  <si>
    <t>North</t>
  </si>
  <si>
    <t>May</t>
  </si>
  <si>
    <t>Shipping Company C</t>
  </si>
  <si>
    <t>Credit Card</t>
  </si>
  <si>
    <t>Green Tea</t>
  </si>
  <si>
    <t>Beverages</t>
  </si>
  <si>
    <t>Sep</t>
  </si>
  <si>
    <t>Chai</t>
  </si>
  <si>
    <t>Jan</t>
  </si>
  <si>
    <t>Coffee</t>
  </si>
  <si>
    <t>Feb</t>
  </si>
  <si>
    <t>Crab Meat</t>
  </si>
  <si>
    <t>Canned Meat</t>
  </si>
  <si>
    <t>Mar</t>
  </si>
  <si>
    <t>Apr</t>
  </si>
  <si>
    <t>Jun</t>
  </si>
  <si>
    <t>Cash</t>
  </si>
  <si>
    <t>Check</t>
  </si>
  <si>
    <t>Jul</t>
  </si>
  <si>
    <t>Aug</t>
  </si>
  <si>
    <t>Oct</t>
  </si>
  <si>
    <t>Nov</t>
  </si>
  <si>
    <t>Dec</t>
  </si>
  <si>
    <t>GREENFIELD BAY</t>
  </si>
  <si>
    <t>MN</t>
  </si>
  <si>
    <t>Henry Collins</t>
  </si>
  <si>
    <t>West</t>
  </si>
  <si>
    <t>Shipping Company B</t>
  </si>
  <si>
    <t>Sauce</t>
  </si>
  <si>
    <t>Dried Plums</t>
  </si>
  <si>
    <t>Dried Fruit &amp; Nuts</t>
  </si>
  <si>
    <t>IRONWOOD</t>
  </si>
  <si>
    <t>JM</t>
  </si>
  <si>
    <t>Peter Hughes</t>
  </si>
  <si>
    <t>South</t>
  </si>
  <si>
    <t>Clam Chowder</t>
  </si>
  <si>
    <t>Soups</t>
  </si>
  <si>
    <t>Curry Sauce</t>
  </si>
  <si>
    <t>Sauces</t>
  </si>
  <si>
    <t>RIVERSTONE</t>
  </si>
  <si>
    <t>HD</t>
  </si>
  <si>
    <t>Syrup</t>
  </si>
  <si>
    <t>Condiments</t>
  </si>
  <si>
    <t>SUNCREST</t>
  </si>
  <si>
    <t>GA</t>
  </si>
  <si>
    <t>Samuel Scott</t>
  </si>
  <si>
    <t>Chocolate</t>
  </si>
  <si>
    <t>Candy</t>
  </si>
  <si>
    <t>Fruit Cocktail</t>
  </si>
  <si>
    <t>Fruit &amp; Veg</t>
  </si>
  <si>
    <t>MAPLEWOOD HEIGHTS</t>
  </si>
  <si>
    <t>BR</t>
  </si>
  <si>
    <t>David Brooks</t>
  </si>
  <si>
    <t>East</t>
  </si>
  <si>
    <t>Shipping Company A</t>
  </si>
  <si>
    <t>Dried Pears</t>
  </si>
  <si>
    <t>Dried Apples</t>
  </si>
  <si>
    <t>Chocolate Biscuits Mix</t>
  </si>
  <si>
    <t>Baked Goods &amp; Mixes</t>
  </si>
  <si>
    <t>Gnocchi</t>
  </si>
  <si>
    <t>Pasta</t>
  </si>
  <si>
    <t>Marmalade</t>
  </si>
  <si>
    <t>Jams, Preserves</t>
  </si>
  <si>
    <t>Long Grain Rice</t>
  </si>
  <si>
    <t>Grains</t>
  </si>
  <si>
    <t>SILVERBROOK</t>
  </si>
  <si>
    <t>ID</t>
  </si>
  <si>
    <t>William Riley</t>
  </si>
  <si>
    <t>CEDAR FALLS</t>
  </si>
  <si>
    <t>KI</t>
  </si>
  <si>
    <t>WESTWOOD HAVEN</t>
  </si>
  <si>
    <t>FD</t>
  </si>
  <si>
    <t>Mozzarella</t>
  </si>
  <si>
    <t>Dairy Products</t>
  </si>
  <si>
    <t>ROCKFORD PLAINS</t>
  </si>
  <si>
    <t>LW</t>
  </si>
  <si>
    <t>John Harper</t>
  </si>
  <si>
    <t>Ravioli</t>
  </si>
  <si>
    <t>OAKRIDGE BAY</t>
  </si>
  <si>
    <t>KC</t>
  </si>
  <si>
    <t>Thomas Lane</t>
  </si>
  <si>
    <t>Boysenberry Spread</t>
  </si>
  <si>
    <t>Cajun Seasoning</t>
  </si>
  <si>
    <t>Almonds</t>
  </si>
  <si>
    <t>STORMHAVEN</t>
  </si>
  <si>
    <t>KS</t>
  </si>
  <si>
    <t>Scones</t>
  </si>
  <si>
    <t>Olive Oil</t>
  </si>
  <si>
    <t>Oil</t>
  </si>
  <si>
    <t>Unit Cost</t>
  </si>
  <si>
    <t>Emily Stratton</t>
  </si>
  <si>
    <t>Liam Pendleton</t>
  </si>
  <si>
    <t>Olivia Harrison</t>
  </si>
  <si>
    <t>Jacob Barlow</t>
  </si>
  <si>
    <t>Ava Montgomery</t>
  </si>
  <si>
    <t>Mason Knight</t>
  </si>
  <si>
    <t>Sophia Westbrook</t>
  </si>
  <si>
    <t>Noah Carver</t>
  </si>
  <si>
    <t>Isabella Cole</t>
  </si>
  <si>
    <t>Ethan Rivers</t>
  </si>
  <si>
    <t>Mia Lancaster</t>
  </si>
  <si>
    <t>Jameson Gray</t>
  </si>
  <si>
    <t>Harper Fields</t>
  </si>
  <si>
    <t>Alexander Brooks</t>
  </si>
  <si>
    <t>Bob Marley</t>
  </si>
  <si>
    <t>Atlanta</t>
  </si>
  <si>
    <t xml:space="preserve"> Georgia</t>
  </si>
  <si>
    <t>Chicago</t>
  </si>
  <si>
    <t xml:space="preserve"> Illinois</t>
  </si>
  <si>
    <t>Denver</t>
  </si>
  <si>
    <t xml:space="preserve"> Colorado</t>
  </si>
  <si>
    <t>Miami</t>
  </si>
  <si>
    <t xml:space="preserve"> Florida</t>
  </si>
  <si>
    <t>Houston</t>
  </si>
  <si>
    <t xml:space="preserve"> Texas</t>
  </si>
  <si>
    <t>Seattle</t>
  </si>
  <si>
    <t xml:space="preserve"> Washington</t>
  </si>
  <si>
    <t>Boston</t>
  </si>
  <si>
    <t xml:space="preserve"> Massachusetts</t>
  </si>
  <si>
    <t>San Francisco</t>
  </si>
  <si>
    <t xml:space="preserve"> California</t>
  </si>
  <si>
    <t>Dallas</t>
  </si>
  <si>
    <t>Phoenix</t>
  </si>
  <si>
    <t xml:space="preserve"> Arizona</t>
  </si>
  <si>
    <t>Portland</t>
  </si>
  <si>
    <t xml:space="preserve"> Oregon</t>
  </si>
  <si>
    <t>Nashville</t>
  </si>
  <si>
    <t xml:space="preserve"> Tennessee</t>
  </si>
  <si>
    <t>1. Total Sales</t>
  </si>
  <si>
    <r>
      <t>Metric:</t>
    </r>
    <r>
      <rPr>
        <sz val="11"/>
        <color theme="1"/>
        <rFont val="Aptos Narrow"/>
        <family val="2"/>
        <scheme val="minor"/>
      </rPr>
      <t xml:space="preserve"> </t>
    </r>
    <r>
      <rPr>
        <b/>
        <sz val="11"/>
        <color theme="1"/>
        <rFont val="Aptos Narrow"/>
        <family val="2"/>
        <scheme val="minor"/>
      </rPr>
      <t>Total Sales</t>
    </r>
  </si>
  <si>
    <r>
      <t>Calculation:</t>
    </r>
    <r>
      <rPr>
        <sz val="11"/>
        <color theme="1"/>
        <rFont val="Aptos Narrow"/>
        <family val="2"/>
        <scheme val="minor"/>
      </rPr>
      <t xml:space="preserve"> </t>
    </r>
    <r>
      <rPr>
        <sz val="10"/>
        <color theme="1"/>
        <rFont val="Arial Unicode MS"/>
      </rPr>
      <t>Total Sales = (Unit Price - Unit Cost) * Quantity</t>
    </r>
  </si>
  <si>
    <t>Visualization:</t>
  </si>
  <si>
    <r>
      <t>KPI Card/Single Value:</t>
    </r>
    <r>
      <rPr>
        <sz val="11"/>
        <color theme="1"/>
        <rFont val="Aptos Narrow"/>
        <family val="2"/>
        <scheme val="minor"/>
      </rPr>
      <t xml:space="preserve"> Display the total sales amount.</t>
    </r>
  </si>
  <si>
    <t>This provides a quick summary of overall sales performance.</t>
  </si>
  <si>
    <t>2. Sales by Product or Category</t>
  </si>
  <si>
    <r>
      <t>Metric:</t>
    </r>
    <r>
      <rPr>
        <sz val="11"/>
        <color theme="1"/>
        <rFont val="Aptos Narrow"/>
        <family val="2"/>
        <scheme val="minor"/>
      </rPr>
      <t xml:space="preserve"> </t>
    </r>
    <r>
      <rPr>
        <b/>
        <sz val="11"/>
        <color theme="1"/>
        <rFont val="Aptos Narrow"/>
        <family val="2"/>
        <scheme val="minor"/>
      </rPr>
      <t>Sales by Product</t>
    </r>
    <r>
      <rPr>
        <sz val="11"/>
        <color theme="1"/>
        <rFont val="Aptos Narrow"/>
        <family val="2"/>
        <scheme val="minor"/>
      </rPr>
      <t xml:space="preserve"> or </t>
    </r>
    <r>
      <rPr>
        <b/>
        <sz val="11"/>
        <color theme="1"/>
        <rFont val="Aptos Narrow"/>
        <family val="2"/>
        <scheme val="minor"/>
      </rPr>
      <t>Sales by Category</t>
    </r>
  </si>
  <si>
    <r>
      <t>Calculation:</t>
    </r>
    <r>
      <rPr>
        <sz val="11"/>
        <color theme="1"/>
        <rFont val="Aptos Narrow"/>
        <family val="2"/>
        <scheme val="minor"/>
      </rPr>
      <t xml:space="preserve"> Sum of sales (Unit Price * Quantity) grouped by Product Name or Category.</t>
    </r>
  </si>
  <si>
    <r>
      <t>Bar Chart (Horizontal or Vertical):</t>
    </r>
    <r>
      <rPr>
        <sz val="11"/>
        <color theme="1"/>
        <rFont val="Aptos Narrow"/>
        <family val="2"/>
        <scheme val="minor"/>
      </rPr>
      <t xml:space="preserve"> Display total sales by product or category.</t>
    </r>
  </si>
  <si>
    <r>
      <t>Pie Chart:</t>
    </r>
    <r>
      <rPr>
        <sz val="11"/>
        <color theme="1"/>
        <rFont val="Aptos Narrow"/>
        <family val="2"/>
        <scheme val="minor"/>
      </rPr>
      <t xml:space="preserve"> Show the percentage contribution of each product/category to the total sales.</t>
    </r>
  </si>
  <si>
    <t>Helps you identify which products or categories are driving revenue.</t>
  </si>
  <si>
    <t>3. Sales Trend Over Time (Month/Quarter)</t>
  </si>
  <si>
    <r>
      <t>Metric:</t>
    </r>
    <r>
      <rPr>
        <sz val="11"/>
        <color theme="1"/>
        <rFont val="Aptos Narrow"/>
        <family val="2"/>
        <scheme val="minor"/>
      </rPr>
      <t xml:space="preserve"> </t>
    </r>
    <r>
      <rPr>
        <b/>
        <sz val="11"/>
        <color theme="1"/>
        <rFont val="Aptos Narrow"/>
        <family val="2"/>
        <scheme val="minor"/>
      </rPr>
      <t>Sales Trend</t>
    </r>
  </si>
  <si>
    <r>
      <t>Calculation:</t>
    </r>
    <r>
      <rPr>
        <sz val="11"/>
        <color theme="1"/>
        <rFont val="Aptos Narrow"/>
        <family val="2"/>
        <scheme val="minor"/>
      </rPr>
      <t xml:space="preserve"> Sum of sales by Month or Quarter.</t>
    </r>
  </si>
  <si>
    <r>
      <t>Line Chart</t>
    </r>
    <r>
      <rPr>
        <sz val="11"/>
        <color theme="1"/>
        <rFont val="Aptos Narrow"/>
        <family val="2"/>
        <scheme val="minor"/>
      </rPr>
      <t xml:space="preserve"> showing total sales over time (Month or Quarter).</t>
    </r>
  </si>
  <si>
    <r>
      <t>Area Chart</t>
    </r>
    <r>
      <rPr>
        <sz val="11"/>
        <color theme="1"/>
        <rFont val="Aptos Narrow"/>
        <family val="2"/>
        <scheme val="minor"/>
      </rPr>
      <t xml:space="preserve"> can be used to show the trend with a fill below the line.</t>
    </r>
  </si>
  <si>
    <t>This allows you to visualize seasonality and sales trends.</t>
  </si>
  <si>
    <t>4. Sales by Region or State</t>
  </si>
  <si>
    <r>
      <t>Metric:</t>
    </r>
    <r>
      <rPr>
        <sz val="11"/>
        <color theme="1"/>
        <rFont val="Aptos Narrow"/>
        <family val="2"/>
        <scheme val="minor"/>
      </rPr>
      <t xml:space="preserve"> </t>
    </r>
    <r>
      <rPr>
        <b/>
        <sz val="11"/>
        <color theme="1"/>
        <rFont val="Aptos Narrow"/>
        <family val="2"/>
        <scheme val="minor"/>
      </rPr>
      <t>Sales by Region/State</t>
    </r>
  </si>
  <si>
    <r>
      <t>Calculation:</t>
    </r>
    <r>
      <rPr>
        <sz val="11"/>
        <color theme="1"/>
        <rFont val="Aptos Narrow"/>
        <family val="2"/>
        <scheme val="minor"/>
      </rPr>
      <t xml:space="preserve"> Sum of sales by Region or State (can be grouped by Ship State or Region).</t>
    </r>
  </si>
  <si>
    <r>
      <t>Map (Geographical Heatmap):</t>
    </r>
    <r>
      <rPr>
        <sz val="11"/>
        <color theme="1"/>
        <rFont val="Aptos Narrow"/>
        <family val="2"/>
        <scheme val="minor"/>
      </rPr>
      <t xml:space="preserve"> Show a map of sales by region or state.</t>
    </r>
  </si>
  <si>
    <r>
      <t>Bar Chart:</t>
    </r>
    <r>
      <rPr>
        <sz val="11"/>
        <color theme="1"/>
        <rFont val="Aptos Narrow"/>
        <family val="2"/>
        <scheme val="minor"/>
      </rPr>
      <t xml:space="preserve"> Total sales by region or state.</t>
    </r>
  </si>
  <si>
    <t>This helps visualize the performance across different locations.</t>
  </si>
  <si>
    <t>5. Sales by Salesperson</t>
  </si>
  <si>
    <r>
      <t>Metric:</t>
    </r>
    <r>
      <rPr>
        <sz val="11"/>
        <color theme="1"/>
        <rFont val="Aptos Narrow"/>
        <family val="2"/>
        <scheme val="minor"/>
      </rPr>
      <t xml:space="preserve"> </t>
    </r>
    <r>
      <rPr>
        <b/>
        <sz val="11"/>
        <color theme="1"/>
        <rFont val="Aptos Narrow"/>
        <family val="2"/>
        <scheme val="minor"/>
      </rPr>
      <t>Sales by Salesperson</t>
    </r>
  </si>
  <si>
    <r>
      <t>Calculation:</t>
    </r>
    <r>
      <rPr>
        <sz val="11"/>
        <color theme="1"/>
        <rFont val="Aptos Narrow"/>
        <family val="2"/>
        <scheme val="minor"/>
      </rPr>
      <t xml:space="preserve"> Sum of sales by Salesperson (Unit Price * Quantity grouped by Salesperson).</t>
    </r>
  </si>
  <si>
    <r>
      <t>Bar Chart</t>
    </r>
    <r>
      <rPr>
        <sz val="11"/>
        <color theme="1"/>
        <rFont val="Aptos Narrow"/>
        <family val="2"/>
        <scheme val="minor"/>
      </rPr>
      <t xml:space="preserve"> showing total sales by each salesperson.</t>
    </r>
  </si>
  <si>
    <r>
      <t>Leaderboard/Ranking Chart</t>
    </r>
    <r>
      <rPr>
        <sz val="11"/>
        <color theme="1"/>
        <rFont val="Aptos Narrow"/>
        <family val="2"/>
        <scheme val="minor"/>
      </rPr>
      <t xml:space="preserve"> showing the top-performing salespeople.</t>
    </r>
  </si>
  <si>
    <t>Helps track the performance of individual salespeople.</t>
  </si>
  <si>
    <t>6. Average Sales Per Order</t>
  </si>
  <si>
    <r>
      <t>Metric:</t>
    </r>
    <r>
      <rPr>
        <sz val="11"/>
        <color theme="1"/>
        <rFont val="Aptos Narrow"/>
        <family val="2"/>
        <scheme val="minor"/>
      </rPr>
      <t xml:space="preserve"> </t>
    </r>
    <r>
      <rPr>
        <b/>
        <sz val="11"/>
        <color theme="1"/>
        <rFont val="Aptos Narrow"/>
        <family val="2"/>
        <scheme val="minor"/>
      </rPr>
      <t>Average Sales Per Order</t>
    </r>
  </si>
  <si>
    <r>
      <t>Calculation:</t>
    </r>
    <r>
      <rPr>
        <sz val="11"/>
        <color theme="1"/>
        <rFont val="Aptos Narrow"/>
        <family val="2"/>
        <scheme val="minor"/>
      </rPr>
      <t xml:space="preserve"> </t>
    </r>
    <r>
      <rPr>
        <sz val="10"/>
        <color theme="1"/>
        <rFont val="Arial Unicode MS"/>
      </rPr>
      <t>Average Sales = Total Sales / Total Number of Orders</t>
    </r>
  </si>
  <si>
    <r>
      <t>KPI Card/Single Value:</t>
    </r>
    <r>
      <rPr>
        <sz val="11"/>
        <color theme="1"/>
        <rFont val="Aptos Narrow"/>
        <family val="2"/>
        <scheme val="minor"/>
      </rPr>
      <t xml:space="preserve"> Display the average sales value per order.</t>
    </r>
  </si>
  <si>
    <t>This metric helps understand the average transaction value.</t>
  </si>
  <si>
    <t>7. Quantity Sold (Total Units)</t>
  </si>
  <si>
    <r>
      <t>Metric:</t>
    </r>
    <r>
      <rPr>
        <sz val="11"/>
        <color theme="1"/>
        <rFont val="Aptos Narrow"/>
        <family val="2"/>
        <scheme val="minor"/>
      </rPr>
      <t xml:space="preserve"> </t>
    </r>
    <r>
      <rPr>
        <b/>
        <sz val="11"/>
        <color theme="1"/>
        <rFont val="Aptos Narrow"/>
        <family val="2"/>
        <scheme val="minor"/>
      </rPr>
      <t>Quantity Sold</t>
    </r>
  </si>
  <si>
    <r>
      <t>Calculation:</t>
    </r>
    <r>
      <rPr>
        <sz val="11"/>
        <color theme="1"/>
        <rFont val="Aptos Narrow"/>
        <family val="2"/>
        <scheme val="minor"/>
      </rPr>
      <t xml:space="preserve"> Sum of Quantity (Total units sold).</t>
    </r>
  </si>
  <si>
    <r>
      <t>Bar Chart or Column Chart</t>
    </r>
    <r>
      <rPr>
        <sz val="11"/>
        <color theme="1"/>
        <rFont val="Aptos Narrow"/>
        <family val="2"/>
        <scheme val="minor"/>
      </rPr>
      <t xml:space="preserve"> to show total quantity sold by product or category.</t>
    </r>
  </si>
  <si>
    <t>Helps track which products are selling the most in terms of volume.</t>
  </si>
  <si>
    <t>8. Top Selling Products</t>
  </si>
  <si>
    <r>
      <t>Metric:</t>
    </r>
    <r>
      <rPr>
        <sz val="11"/>
        <color theme="1"/>
        <rFont val="Aptos Narrow"/>
        <family val="2"/>
        <scheme val="minor"/>
      </rPr>
      <t xml:space="preserve"> </t>
    </r>
    <r>
      <rPr>
        <b/>
        <sz val="11"/>
        <color theme="1"/>
        <rFont val="Aptos Narrow"/>
        <family val="2"/>
        <scheme val="minor"/>
      </rPr>
      <t>Top Selling Product</t>
    </r>
  </si>
  <si>
    <r>
      <t>Calculation:</t>
    </r>
    <r>
      <rPr>
        <sz val="11"/>
        <color theme="1"/>
        <rFont val="Aptos Narrow"/>
        <family val="2"/>
        <scheme val="minor"/>
      </rPr>
      <t xml:space="preserve"> Sort by Quantity Sold or Total Sales, then display top products.</t>
    </r>
  </si>
  <si>
    <r>
      <t>Bar Chart</t>
    </r>
    <r>
      <rPr>
        <sz val="11"/>
        <color theme="1"/>
        <rFont val="Aptos Narrow"/>
        <family val="2"/>
        <scheme val="minor"/>
      </rPr>
      <t xml:space="preserve"> or </t>
    </r>
    <r>
      <rPr>
        <b/>
        <sz val="11"/>
        <color theme="1"/>
        <rFont val="Aptos Narrow"/>
        <family val="2"/>
        <scheme val="minor"/>
      </rPr>
      <t>Leaderboard</t>
    </r>
    <r>
      <rPr>
        <sz val="11"/>
        <color theme="1"/>
        <rFont val="Aptos Narrow"/>
        <family val="2"/>
        <scheme val="minor"/>
      </rPr>
      <t xml:space="preserve"> for top-selling products by quantity or revenue.</t>
    </r>
  </si>
  <si>
    <t>Gives insight into which products are your bestsellers.</t>
  </si>
  <si>
    <t>9. Profit (Gross Profit)</t>
  </si>
  <si>
    <r>
      <t>Metric:</t>
    </r>
    <r>
      <rPr>
        <sz val="11"/>
        <color theme="1"/>
        <rFont val="Aptos Narrow"/>
        <family val="2"/>
        <scheme val="minor"/>
      </rPr>
      <t xml:space="preserve"> </t>
    </r>
    <r>
      <rPr>
        <b/>
        <sz val="11"/>
        <color theme="1"/>
        <rFont val="Aptos Narrow"/>
        <family val="2"/>
        <scheme val="minor"/>
      </rPr>
      <t>Profit</t>
    </r>
  </si>
  <si>
    <r>
      <t>Calculation:</t>
    </r>
    <r>
      <rPr>
        <sz val="11"/>
        <color theme="1"/>
        <rFont val="Aptos Narrow"/>
        <family val="2"/>
        <scheme val="minor"/>
      </rPr>
      <t xml:space="preserve"> </t>
    </r>
    <r>
      <rPr>
        <sz val="10"/>
        <color theme="1"/>
        <rFont val="Arial Unicode MS"/>
      </rPr>
      <t>Profit = (Unit Price - Unit Cost) * Quantity</t>
    </r>
  </si>
  <si>
    <r>
      <t>KPI Card/Single Value</t>
    </r>
    <r>
      <rPr>
        <sz val="11"/>
        <color theme="1"/>
        <rFont val="Aptos Narrow"/>
        <family val="2"/>
        <scheme val="minor"/>
      </rPr>
      <t xml:space="preserve"> showing total profit.</t>
    </r>
  </si>
  <si>
    <r>
      <t>Bar Chart</t>
    </r>
    <r>
      <rPr>
        <sz val="11"/>
        <color theme="1"/>
        <rFont val="Aptos Narrow"/>
        <family val="2"/>
        <scheme val="minor"/>
      </rPr>
      <t xml:space="preserve"> for profit by product or category.</t>
    </r>
  </si>
  <si>
    <t>Displays how much profit the company is generating.</t>
  </si>
  <si>
    <t>10. Shipping Fees</t>
  </si>
  <si>
    <r>
      <t>Metric:</t>
    </r>
    <r>
      <rPr>
        <sz val="11"/>
        <color theme="1"/>
        <rFont val="Aptos Narrow"/>
        <family val="2"/>
        <scheme val="minor"/>
      </rPr>
      <t xml:space="preserve"> </t>
    </r>
    <r>
      <rPr>
        <b/>
        <sz val="11"/>
        <color theme="1"/>
        <rFont val="Aptos Narrow"/>
        <family val="2"/>
        <scheme val="minor"/>
      </rPr>
      <t>Total Shipping Fee</t>
    </r>
  </si>
  <si>
    <r>
      <t>Calculation:</t>
    </r>
    <r>
      <rPr>
        <sz val="11"/>
        <color theme="1"/>
        <rFont val="Aptos Narrow"/>
        <family val="2"/>
        <scheme val="minor"/>
      </rPr>
      <t xml:space="preserve"> Sum of Shipping Fee column.</t>
    </r>
  </si>
  <si>
    <r>
      <t>KPI Card/Single Value</t>
    </r>
    <r>
      <rPr>
        <sz val="11"/>
        <color theme="1"/>
        <rFont val="Aptos Narrow"/>
        <family val="2"/>
        <scheme val="minor"/>
      </rPr>
      <t xml:space="preserve"> for total shipping costs.</t>
    </r>
  </si>
  <si>
    <r>
      <t>Bar Chart</t>
    </r>
    <r>
      <rPr>
        <sz val="11"/>
        <color theme="1"/>
        <rFont val="Aptos Narrow"/>
        <family val="2"/>
        <scheme val="minor"/>
      </rPr>
      <t xml:space="preserve"> for shipping fees by product or region.</t>
    </r>
  </si>
  <si>
    <t>Helps track logistics and shipping expenses.</t>
  </si>
  <si>
    <t>11. Payment Type Breakdown</t>
  </si>
  <si>
    <r>
      <t>Metric:</t>
    </r>
    <r>
      <rPr>
        <sz val="11"/>
        <color theme="1"/>
        <rFont val="Aptos Narrow"/>
        <family val="2"/>
        <scheme val="minor"/>
      </rPr>
      <t xml:space="preserve"> </t>
    </r>
    <r>
      <rPr>
        <b/>
        <sz val="11"/>
        <color theme="1"/>
        <rFont val="Aptos Narrow"/>
        <family val="2"/>
        <scheme val="minor"/>
      </rPr>
      <t>Payment Type Distribution</t>
    </r>
  </si>
  <si>
    <r>
      <t>Calculation:</t>
    </r>
    <r>
      <rPr>
        <sz val="11"/>
        <color theme="1"/>
        <rFont val="Aptos Narrow"/>
        <family val="2"/>
        <scheme val="minor"/>
      </rPr>
      <t xml:space="preserve"> Count of orders grouped by Payment Type.</t>
    </r>
  </si>
  <si>
    <r>
      <t>Pie Chart</t>
    </r>
    <r>
      <rPr>
        <sz val="11"/>
        <color theme="1"/>
        <rFont val="Aptos Narrow"/>
        <family val="2"/>
        <scheme val="minor"/>
      </rPr>
      <t xml:space="preserve"> showing the breakdown of payment types (e.g., Credit Card, PayPal, etc.).</t>
    </r>
  </si>
  <si>
    <t>Helps understand the distribution of different payment methods.</t>
  </si>
  <si>
    <t>12. Order Fulfillment and Delivery Time</t>
  </si>
  <si>
    <r>
      <t>Metric:</t>
    </r>
    <r>
      <rPr>
        <sz val="11"/>
        <color theme="1"/>
        <rFont val="Aptos Narrow"/>
        <family val="2"/>
        <scheme val="minor"/>
      </rPr>
      <t xml:space="preserve"> </t>
    </r>
    <r>
      <rPr>
        <b/>
        <sz val="11"/>
        <color theme="1"/>
        <rFont val="Aptos Narrow"/>
        <family val="2"/>
        <scheme val="minor"/>
      </rPr>
      <t>Average Time to Ship</t>
    </r>
  </si>
  <si>
    <r>
      <t>Calculation:</t>
    </r>
    <r>
      <rPr>
        <sz val="11"/>
        <color theme="1"/>
        <rFont val="Aptos Narrow"/>
        <family val="2"/>
        <scheme val="minor"/>
      </rPr>
      <t xml:space="preserve"> </t>
    </r>
    <r>
      <rPr>
        <sz val="10"/>
        <color theme="1"/>
        <rFont val="Arial Unicode MS"/>
      </rPr>
      <t>Time to Ship = Shipped Date - Order Date</t>
    </r>
    <r>
      <rPr>
        <sz val="11"/>
        <color theme="1"/>
        <rFont val="Aptos Narrow"/>
        <family val="2"/>
        <scheme val="minor"/>
      </rPr>
      <t xml:space="preserve"> (or in days).</t>
    </r>
  </si>
  <si>
    <r>
      <t>KPI Card</t>
    </r>
    <r>
      <rPr>
        <sz val="11"/>
        <color theme="1"/>
        <rFont val="Aptos Narrow"/>
        <family val="2"/>
        <scheme val="minor"/>
      </rPr>
      <t xml:space="preserve"> for average shipping time.</t>
    </r>
  </si>
  <si>
    <t>Visualizes how fast the company is fulfilling orders.</t>
  </si>
  <si>
    <t>13. Orders by Month or Quarter</t>
  </si>
  <si>
    <r>
      <t>Metric:</t>
    </r>
    <r>
      <rPr>
        <sz val="11"/>
        <color theme="1"/>
        <rFont val="Aptos Narrow"/>
        <family val="2"/>
        <scheme val="minor"/>
      </rPr>
      <t xml:space="preserve"> </t>
    </r>
    <r>
      <rPr>
        <b/>
        <sz val="11"/>
        <color theme="1"/>
        <rFont val="Aptos Narrow"/>
        <family val="2"/>
        <scheme val="minor"/>
      </rPr>
      <t>Total Orders by Month/Quarter</t>
    </r>
  </si>
  <si>
    <r>
      <t>Calculation:</t>
    </r>
    <r>
      <rPr>
        <sz val="11"/>
        <color theme="1"/>
        <rFont val="Aptos Narrow"/>
        <family val="2"/>
        <scheme val="minor"/>
      </rPr>
      <t xml:space="preserve"> Count of Order ID grouped by Month or Quarter.</t>
    </r>
  </si>
  <si>
    <r>
      <t>Bar Chart</t>
    </r>
    <r>
      <rPr>
        <sz val="11"/>
        <color theme="1"/>
        <rFont val="Aptos Narrow"/>
        <family val="2"/>
        <scheme val="minor"/>
      </rPr>
      <t xml:space="preserve"> showing the number of orders placed in each month/quarter.</t>
    </r>
  </si>
  <si>
    <t>Tracks order volume over time.</t>
  </si>
  <si>
    <t>Dashboard Layout Suggestion:</t>
  </si>
  <si>
    <r>
      <t>Top row (KPI Summary)</t>
    </r>
    <r>
      <rPr>
        <sz val="11"/>
        <color theme="1"/>
        <rFont val="Aptos Narrow"/>
        <family val="2"/>
        <scheme val="minor"/>
      </rPr>
      <t xml:space="preserve">: Include key KPIs such as </t>
    </r>
    <r>
      <rPr>
        <b/>
        <sz val="11"/>
        <color theme="1"/>
        <rFont val="Aptos Narrow"/>
        <family val="2"/>
        <scheme val="minor"/>
      </rPr>
      <t>Total Sales</t>
    </r>
    <r>
      <rPr>
        <sz val="11"/>
        <color theme="1"/>
        <rFont val="Aptos Narrow"/>
        <family val="2"/>
        <scheme val="minor"/>
      </rPr>
      <t xml:space="preserve">, </t>
    </r>
    <r>
      <rPr>
        <b/>
        <sz val="11"/>
        <color theme="1"/>
        <rFont val="Aptos Narrow"/>
        <family val="2"/>
        <scheme val="minor"/>
      </rPr>
      <t>Profit</t>
    </r>
    <r>
      <rPr>
        <sz val="11"/>
        <color theme="1"/>
        <rFont val="Aptos Narrow"/>
        <family val="2"/>
        <scheme val="minor"/>
      </rPr>
      <t xml:space="preserve">, </t>
    </r>
    <r>
      <rPr>
        <b/>
        <sz val="11"/>
        <color theme="1"/>
        <rFont val="Aptos Narrow"/>
        <family val="2"/>
        <scheme val="minor"/>
      </rPr>
      <t>Average Sales per Order</t>
    </r>
    <r>
      <rPr>
        <sz val="11"/>
        <color theme="1"/>
        <rFont val="Aptos Narrow"/>
        <family val="2"/>
        <scheme val="minor"/>
      </rPr>
      <t xml:space="preserve">, </t>
    </r>
    <r>
      <rPr>
        <b/>
        <sz val="11"/>
        <color theme="1"/>
        <rFont val="Aptos Narrow"/>
        <family val="2"/>
        <scheme val="minor"/>
      </rPr>
      <t>Top Selling Product</t>
    </r>
    <r>
      <rPr>
        <sz val="11"/>
        <color theme="1"/>
        <rFont val="Aptos Narrow"/>
        <family val="2"/>
        <scheme val="minor"/>
      </rPr>
      <t xml:space="preserve">, and </t>
    </r>
    <r>
      <rPr>
        <b/>
        <sz val="11"/>
        <color theme="1"/>
        <rFont val="Aptos Narrow"/>
        <family val="2"/>
        <scheme val="minor"/>
      </rPr>
      <t>Shipping Fees</t>
    </r>
    <r>
      <rPr>
        <sz val="11"/>
        <color theme="1"/>
        <rFont val="Aptos Narrow"/>
        <family val="2"/>
        <scheme val="minor"/>
      </rPr>
      <t>.</t>
    </r>
  </si>
  <si>
    <t>This dashboard will provide a comprehensive view of sales performance, trends, product popularity, and operational efficiency. The use of different charts and KPIs will give stakeholders a clear and actionable understanding of business health.</t>
  </si>
  <si>
    <t>Revenue</t>
  </si>
  <si>
    <t>Profit</t>
  </si>
  <si>
    <t>Total Revenue</t>
  </si>
  <si>
    <t>Total Profit</t>
  </si>
  <si>
    <t>Margin</t>
  </si>
  <si>
    <t>Average Sales / Order</t>
  </si>
  <si>
    <t xml:space="preserve">Top Selling Product </t>
  </si>
  <si>
    <t>Average Shipping Days</t>
  </si>
  <si>
    <t>Shipping Days</t>
  </si>
  <si>
    <t>Sales Performance Dashboard</t>
  </si>
  <si>
    <t>Track and Analyze Key Metrics for Optimized Sales Growth</t>
  </si>
  <si>
    <t>Row Labels</t>
  </si>
  <si>
    <t>Grand Total</t>
  </si>
  <si>
    <t>Sum of Revenue</t>
  </si>
  <si>
    <t>Year</t>
  </si>
  <si>
    <t>Sum of Profit</t>
  </si>
  <si>
    <r>
      <t>Conclusion 1:</t>
    </r>
    <r>
      <rPr>
        <sz val="11"/>
        <color theme="1"/>
        <rFont val="Aptos Narrow"/>
        <family val="2"/>
        <scheme val="minor"/>
      </rPr>
      <t xml:space="preserve"> "The dashboard provides a comprehensive view of our sales performance, highlighting trends, opportunities, and areas for improvement. By analyzing key metrics, we can make data-driven decisions to optimize sales strategies and drive consistent growth."</t>
    </r>
  </si>
  <si>
    <r>
      <t>Conclusion 2:</t>
    </r>
    <r>
      <rPr>
        <sz val="11"/>
        <color theme="1"/>
        <rFont val="Aptos Narrow"/>
        <family val="2"/>
        <scheme val="minor"/>
      </rPr>
      <t xml:space="preserve"> "This sales dashboard offers valuable insights into revenue generation, conversion rates, and customer behavior. Continuous monitoring of these key indicators will enable the team to identify challenges early, capitalize on high-performing areas, and adjust strategies for maximum efficiency."</t>
    </r>
  </si>
  <si>
    <r>
      <t>Conclusion 3:</t>
    </r>
    <r>
      <rPr>
        <sz val="11"/>
        <color theme="1"/>
        <rFont val="Aptos Narrow"/>
        <family val="2"/>
        <scheme val="minor"/>
      </rPr>
      <t xml:space="preserve"> "With real-time data at our fingertips, this dashboard empowers us to stay agile in our sales approach. By focusing on the most impactful metrics, we can streamline operations, enhance customer engagement, and ultimately achieve sustained sales growth."</t>
    </r>
  </si>
  <si>
    <t>Section A</t>
  </si>
  <si>
    <t>Section d</t>
  </si>
  <si>
    <t>Section e</t>
  </si>
  <si>
    <t>Section B</t>
  </si>
  <si>
    <t>Section C</t>
  </si>
  <si>
    <t>Total</t>
  </si>
  <si>
    <t>Width of Pointer</t>
  </si>
  <si>
    <t>Overlapped in Column Chart</t>
  </si>
  <si>
    <t>Sales</t>
  </si>
  <si>
    <t>Profits</t>
  </si>
  <si>
    <t>New Customers</t>
  </si>
  <si>
    <t>Linear Regression</t>
  </si>
  <si>
    <t>?</t>
  </si>
  <si>
    <t>Negative</t>
  </si>
  <si>
    <t>Highlight Max</t>
  </si>
  <si>
    <t>Average Line</t>
  </si>
  <si>
    <t>Overlapped  Bar Chart</t>
  </si>
  <si>
    <t>Interactive</t>
  </si>
  <si>
    <r>
      <t>Middle row (Trends and Breakdown)</t>
    </r>
    <r>
      <rPr>
        <sz val="11"/>
        <color theme="1"/>
        <rFont val="Aptos Narrow"/>
        <family val="2"/>
        <scheme val="minor"/>
      </rPr>
      <t xml:space="preserve">: Use </t>
    </r>
    <r>
      <rPr>
        <b/>
        <sz val="11"/>
        <color theme="1"/>
        <rFont val="Aptos Narrow"/>
        <family val="2"/>
        <scheme val="minor"/>
      </rPr>
      <t>Sales Trend Over Time (Line Chart)</t>
    </r>
    <r>
      <rPr>
        <sz val="11"/>
        <color theme="1"/>
        <rFont val="Aptos Narrow"/>
        <family val="2"/>
        <scheme val="minor"/>
      </rPr>
      <t xml:space="preserve">, </t>
    </r>
    <r>
      <rPr>
        <b/>
        <sz val="11"/>
        <color theme="1"/>
        <rFont val="Aptos Narrow"/>
        <family val="2"/>
        <scheme val="minor"/>
      </rPr>
      <t>Sales by Product/Category (Bar/Pie Chart)</t>
    </r>
  </si>
  <si>
    <r>
      <t>Bottom row (Performance Metrics)</t>
    </r>
    <r>
      <rPr>
        <sz val="11"/>
        <color theme="1"/>
        <rFont val="Aptos Narrow"/>
        <family val="2"/>
        <scheme val="minor"/>
      </rPr>
      <t xml:space="preserve">: Visualize </t>
    </r>
    <r>
      <rPr>
        <b/>
        <sz val="11"/>
        <color theme="1"/>
        <rFont val="Aptos Narrow"/>
        <family val="2"/>
        <scheme val="minor"/>
      </rPr>
      <t>Sales by Salesperson (Treemap Chart)</t>
    </r>
    <r>
      <rPr>
        <sz val="11"/>
        <color theme="1"/>
        <rFont val="Aptos Narrow"/>
        <family val="2"/>
        <scheme val="minor"/>
      </rPr>
      <t xml:space="preserve">,  </t>
    </r>
    <r>
      <rPr>
        <b/>
        <sz val="11"/>
        <color theme="1"/>
        <rFont val="Aptos Narrow"/>
        <family val="2"/>
        <scheme val="minor"/>
      </rPr>
      <t>Payment Type Breakdown (Pie Chart)</t>
    </r>
    <r>
      <rPr>
        <sz val="11"/>
        <color theme="1"/>
        <rFont val="Aptos Narrow"/>
        <family val="2"/>
        <scheme val="minor"/>
      </rPr>
      <t xml:space="preserve">, and </t>
    </r>
    <r>
      <rPr>
        <b/>
        <sz val="11"/>
        <color theme="1"/>
        <rFont val="Aptos Narrow"/>
        <family val="2"/>
        <scheme val="minor"/>
      </rPr>
      <t>Average Shipping Time (Gauge chart)</t>
    </r>
    <r>
      <rPr>
        <sz val="11"/>
        <color theme="1"/>
        <rFont val="Aptos Narrow"/>
        <family val="2"/>
        <scheme val="minor"/>
      </rPr>
      <t>.</t>
    </r>
  </si>
  <si>
    <r>
      <t>Line Chart or Gauge</t>
    </r>
    <r>
      <rPr>
        <sz val="11"/>
        <color theme="1"/>
        <rFont val="Aptos Narrow"/>
        <family val="2"/>
        <scheme val="minor"/>
      </rPr>
      <t xml:space="preserve"> showing average days from order to shipment over time (monthly/quarterly).</t>
    </r>
  </si>
  <si>
    <t>Indicator</t>
  </si>
  <si>
    <t>Donught</t>
  </si>
  <si>
    <t>Pie</t>
  </si>
  <si>
    <t>Helper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</si>
</sst>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mm/dd/yy"/>
    <numFmt numFmtId="165" formatCode="#,##0.00\ &quot;HUF&quot;;\-#,##0.00\ &quot;HUF&quot;"/>
    <numFmt numFmtId="166" formatCode="#.00,\ \K"/>
  </numFmts>
  <fonts count="13">
    <font>
      <sz val="11"/>
      <color theme="1"/>
      <name val="Aptos Narrow"/>
      <family val="2"/>
      <scheme val="minor"/>
    </font>
    <font>
      <sz val="11"/>
      <color theme="1"/>
      <name val="Aptos Narrow"/>
      <family val="2"/>
      <scheme val="minor"/>
    </font>
    <font>
      <b/>
      <sz val="11"/>
      <color theme="1"/>
      <name val="Aptos Narrow"/>
      <family val="2"/>
      <scheme val="minor"/>
    </font>
    <font>
      <b/>
      <sz val="11"/>
      <color rgb="FFFFFFFF"/>
      <name val="Calibri"/>
      <family val="2"/>
    </font>
    <font>
      <sz val="11"/>
      <color theme="1"/>
      <name val="Calibri"/>
      <family val="2"/>
    </font>
    <font>
      <b/>
      <sz val="11"/>
      <color rgb="FF000000"/>
      <name val="Aptos Narrow"/>
      <family val="2"/>
      <scheme val="minor"/>
    </font>
    <font>
      <b/>
      <sz val="13.5"/>
      <color theme="1"/>
      <name val="Aptos Narrow"/>
      <family val="2"/>
      <scheme val="minor"/>
    </font>
    <font>
      <sz val="10"/>
      <color theme="1"/>
      <name val="Arial Unicode MS"/>
    </font>
    <font>
      <b/>
      <sz val="11"/>
      <color theme="0"/>
      <name val="Aptos Narrow"/>
      <family val="2"/>
      <scheme val="minor"/>
    </font>
    <font>
      <sz val="26"/>
      <color theme="1"/>
      <name val="Aharoni"/>
      <charset val="177"/>
    </font>
    <font>
      <sz val="26"/>
      <color theme="9" tint="0.39997558519241921"/>
      <name val="ADLaM Display"/>
    </font>
    <font>
      <sz val="11"/>
      <color theme="9" tint="0.39997558519241921"/>
      <name val="Calibri"/>
      <family val="2"/>
    </font>
    <font>
      <b/>
      <i/>
      <sz val="11"/>
      <color theme="1"/>
      <name val="Aptos Narrow"/>
      <family val="2"/>
      <scheme val="minor"/>
    </font>
  </fonts>
  <fills count="9">
    <fill>
      <patternFill patternType="none"/>
    </fill>
    <fill>
      <patternFill patternType="gray125"/>
    </fill>
    <fill>
      <patternFill patternType="solid">
        <fgColor rgb="FF002060"/>
      </patternFill>
    </fill>
    <fill>
      <patternFill patternType="solid">
        <fgColor theme="4" tint="0.79998168889431442"/>
        <bgColor theme="4" tint="0.79998168889431442"/>
      </patternFill>
    </fill>
    <fill>
      <patternFill patternType="solid">
        <fgColor rgb="FF002060"/>
        <bgColor indexed="64"/>
      </patternFill>
    </fill>
    <fill>
      <patternFill patternType="solid">
        <fgColor theme="5" tint="-0.249977111117893"/>
        <bgColor indexed="64"/>
      </patternFill>
    </fill>
    <fill>
      <patternFill patternType="solid">
        <fgColor theme="9"/>
        <bgColor indexed="64"/>
      </patternFill>
    </fill>
    <fill>
      <patternFill patternType="solid">
        <fgColor theme="5" tint="0.39997558519241921"/>
        <bgColor indexed="64"/>
      </patternFill>
    </fill>
    <fill>
      <patternFill patternType="solid">
        <fgColor rgb="FF92D050"/>
        <bgColor indexed="64"/>
      </patternFill>
    </fill>
  </fills>
  <borders count="19">
    <border>
      <left/>
      <right/>
      <top/>
      <bottom/>
      <diagonal/>
    </border>
    <border>
      <left style="thin">
        <color rgb="FF8FAADC"/>
      </left>
      <right style="thin">
        <color rgb="FFC6C6C6"/>
      </right>
      <top style="thin">
        <color rgb="FF8FAADC"/>
      </top>
      <bottom style="thin">
        <color rgb="FFC6C6C6"/>
      </bottom>
      <diagonal/>
    </border>
    <border>
      <left style="thin">
        <color rgb="FFC6C6C6"/>
      </left>
      <right style="thin">
        <color rgb="FFC6C6C6"/>
      </right>
      <top style="thin">
        <color rgb="FF8FAADC"/>
      </top>
      <bottom style="thin">
        <color rgb="FFC6C6C6"/>
      </bottom>
      <diagonal/>
    </border>
    <border>
      <left style="thin">
        <color rgb="FFC6C6C6"/>
      </left>
      <right style="thin">
        <color rgb="FF8FAADC"/>
      </right>
      <top style="thin">
        <color rgb="FF8FAADC"/>
      </top>
      <bottom style="thin">
        <color rgb="FFC6C6C6"/>
      </bottom>
      <diagonal/>
    </border>
    <border>
      <left style="thin">
        <color rgb="FF8FAADC"/>
      </left>
      <right/>
      <top style="thin">
        <color rgb="FF8FAADC"/>
      </top>
      <bottom/>
      <diagonal/>
    </border>
    <border>
      <left/>
      <right/>
      <top style="thin">
        <color rgb="FF8FAADC"/>
      </top>
      <bottom/>
      <diagonal/>
    </border>
    <border>
      <left/>
      <right style="thin">
        <color rgb="FF8FAADC"/>
      </right>
      <top style="thin">
        <color rgb="FF8FAADC"/>
      </top>
      <bottom/>
      <diagonal/>
    </border>
    <border>
      <left/>
      <right/>
      <top style="thin">
        <color rgb="FF8FAADC"/>
      </top>
      <bottom style="thin">
        <color rgb="FF8FAADC"/>
      </bottom>
      <diagonal/>
    </border>
    <border>
      <left/>
      <right style="thin">
        <color rgb="FF8FAADC"/>
      </right>
      <top style="thin">
        <color rgb="FF8FAADC"/>
      </top>
      <bottom style="thin">
        <color rgb="FF8FAADC"/>
      </bottom>
      <diagonal/>
    </border>
    <border>
      <left/>
      <right style="thin">
        <color rgb="FFC6C6C6"/>
      </right>
      <top/>
      <bottom style="thin">
        <color rgb="FFC6C6C6"/>
      </bottom>
      <diagonal/>
    </border>
    <border>
      <left style="thin">
        <color rgb="FFC6C6C6"/>
      </left>
      <right style="thin">
        <color rgb="FFC6C6C6"/>
      </right>
      <top/>
      <bottom style="thin">
        <color rgb="FFC6C6C6"/>
      </bottom>
      <diagonal/>
    </border>
    <border>
      <left style="thin">
        <color rgb="FFC6C6C6"/>
      </left>
      <right/>
      <top/>
      <bottom style="thin">
        <color rgb="FFC6C6C6"/>
      </bottom>
      <diagonal/>
    </border>
    <border>
      <left/>
      <right/>
      <top/>
      <bottom style="thin">
        <color theme="4" tint="0.39997558519241921"/>
      </bottom>
      <diagonal/>
    </border>
    <border>
      <left/>
      <right/>
      <top style="thin">
        <color theme="4" tint="0.39997558519241921"/>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80">
    <xf numFmtId="0" fontId="0" fillId="0" borderId="0" xfId="0"/>
    <xf numFmtId="164" fontId="3" fillId="2" borderId="2" xfId="0" applyNumberFormat="1" applyFont="1" applyFill="1" applyBorder="1" applyAlignment="1">
      <alignment horizontal="left"/>
    </xf>
    <xf numFmtId="3" fontId="3" fillId="2" borderId="2" xfId="0" applyNumberFormat="1" applyFont="1" applyFill="1" applyBorder="1" applyAlignment="1">
      <alignment horizontal="left"/>
    </xf>
    <xf numFmtId="0" fontId="3" fillId="2" borderId="2" xfId="0" applyFont="1" applyFill="1" applyBorder="1" applyAlignment="1">
      <alignment horizontal="left"/>
    </xf>
    <xf numFmtId="3" fontId="4" fillId="0" borderId="5" xfId="0" applyNumberFormat="1" applyFont="1" applyBorder="1" applyAlignment="1">
      <alignment horizontal="right"/>
    </xf>
    <xf numFmtId="0" fontId="4" fillId="0" borderId="5" xfId="0" applyFont="1" applyBorder="1" applyAlignment="1">
      <alignment horizontal="left"/>
    </xf>
    <xf numFmtId="164" fontId="4" fillId="0" borderId="5" xfId="0" applyNumberFormat="1" applyFont="1" applyBorder="1" applyAlignment="1">
      <alignment horizontal="left"/>
    </xf>
    <xf numFmtId="165" fontId="4" fillId="0" borderId="0" xfId="0" applyNumberFormat="1" applyFont="1" applyAlignment="1">
      <alignment horizontal="right"/>
    </xf>
    <xf numFmtId="3" fontId="4" fillId="0" borderId="7" xfId="0" applyNumberFormat="1" applyFont="1" applyBorder="1" applyAlignment="1">
      <alignment horizontal="right"/>
    </xf>
    <xf numFmtId="0" fontId="4" fillId="0" borderId="7" xfId="0" applyFont="1" applyBorder="1" applyAlignment="1">
      <alignment horizontal="left"/>
    </xf>
    <xf numFmtId="3" fontId="0" fillId="0" borderId="0" xfId="0" applyNumberFormat="1" applyAlignment="1">
      <alignment horizontal="right"/>
    </xf>
    <xf numFmtId="164" fontId="0" fillId="0" borderId="0" xfId="0" applyNumberFormat="1"/>
    <xf numFmtId="0" fontId="5" fillId="0" borderId="0" xfId="0" applyFont="1"/>
    <xf numFmtId="14" fontId="0" fillId="0" borderId="0" xfId="0" applyNumberFormat="1"/>
    <xf numFmtId="44" fontId="3" fillId="2" borderId="2" xfId="1" applyFont="1" applyFill="1" applyBorder="1" applyAlignment="1">
      <alignment horizontal="left"/>
    </xf>
    <xf numFmtId="44" fontId="3" fillId="2" borderId="3" xfId="1" applyFont="1" applyFill="1" applyBorder="1" applyAlignment="1">
      <alignment horizontal="left"/>
    </xf>
    <xf numFmtId="44" fontId="4" fillId="0" borderId="5" xfId="1" applyFont="1" applyBorder="1" applyAlignment="1">
      <alignment horizontal="right"/>
    </xf>
    <xf numFmtId="44" fontId="4" fillId="0" borderId="6" xfId="1" applyFont="1" applyBorder="1" applyAlignment="1">
      <alignment horizontal="right"/>
    </xf>
    <xf numFmtId="44" fontId="4" fillId="0" borderId="7" xfId="1" applyFont="1" applyBorder="1" applyAlignment="1">
      <alignment horizontal="right"/>
    </xf>
    <xf numFmtId="44" fontId="4" fillId="0" borderId="8" xfId="1" applyFont="1" applyBorder="1" applyAlignment="1">
      <alignment horizontal="right"/>
    </xf>
    <xf numFmtId="44" fontId="0" fillId="0" borderId="0" xfId="1" applyFont="1" applyAlignment="1">
      <alignment horizontal="right"/>
    </xf>
    <xf numFmtId="0" fontId="3" fillId="2" borderId="2" xfId="1" applyNumberFormat="1" applyFont="1" applyFill="1" applyBorder="1" applyAlignment="1">
      <alignment horizontal="left"/>
    </xf>
    <xf numFmtId="0" fontId="0" fillId="0" borderId="0" xfId="1" applyNumberFormat="1" applyFont="1" applyAlignment="1">
      <alignment horizontal="right"/>
    </xf>
    <xf numFmtId="1" fontId="3" fillId="2" borderId="1" xfId="0" applyNumberFormat="1" applyFont="1" applyFill="1" applyBorder="1" applyAlignment="1">
      <alignment horizontal="left"/>
    </xf>
    <xf numFmtId="1" fontId="4" fillId="0" borderId="4" xfId="0" applyNumberFormat="1" applyFont="1" applyBorder="1" applyAlignment="1">
      <alignment horizontal="right"/>
    </xf>
    <xf numFmtId="1" fontId="0" fillId="0" borderId="0" xfId="0" applyNumberFormat="1" applyAlignment="1">
      <alignment horizontal="right"/>
    </xf>
    <xf numFmtId="1" fontId="4" fillId="0" borderId="5" xfId="0" applyNumberFormat="1" applyFont="1" applyBorder="1" applyAlignment="1">
      <alignment horizontal="right"/>
    </xf>
    <xf numFmtId="1" fontId="4" fillId="0" borderId="7" xfId="0" applyNumberFormat="1" applyFont="1" applyBorder="1" applyAlignment="1">
      <alignment horizontal="right"/>
    </xf>
    <xf numFmtId="1" fontId="3" fillId="2" borderId="9" xfId="0" applyNumberFormat="1" applyFont="1" applyFill="1" applyBorder="1" applyAlignment="1">
      <alignment horizontal="left"/>
    </xf>
    <xf numFmtId="164" fontId="3" fillId="2" borderId="10" xfId="0" applyNumberFormat="1" applyFont="1" applyFill="1" applyBorder="1" applyAlignment="1">
      <alignment horizontal="left"/>
    </xf>
    <xf numFmtId="3" fontId="3" fillId="2" borderId="10" xfId="0" applyNumberFormat="1" applyFont="1" applyFill="1" applyBorder="1" applyAlignment="1">
      <alignment horizontal="left"/>
    </xf>
    <xf numFmtId="0" fontId="3" fillId="2" borderId="10" xfId="0" applyFont="1" applyFill="1" applyBorder="1" applyAlignment="1">
      <alignment horizontal="left"/>
    </xf>
    <xf numFmtId="14" fontId="3" fillId="2" borderId="10" xfId="0" applyNumberFormat="1" applyFont="1" applyFill="1" applyBorder="1" applyAlignment="1">
      <alignment horizontal="left"/>
    </xf>
    <xf numFmtId="44" fontId="3" fillId="2" borderId="10" xfId="1" applyFont="1" applyFill="1" applyBorder="1" applyAlignment="1">
      <alignment horizontal="left"/>
    </xf>
    <xf numFmtId="0" fontId="3" fillId="2" borderId="10" xfId="1" applyNumberFormat="1" applyFont="1" applyFill="1" applyBorder="1" applyAlignment="1">
      <alignment horizontal="left"/>
    </xf>
    <xf numFmtId="44" fontId="3" fillId="2" borderId="11" xfId="1" applyFont="1" applyFill="1" applyBorder="1" applyAlignment="1">
      <alignment horizontal="left"/>
    </xf>
    <xf numFmtId="0" fontId="6"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2" fillId="0" borderId="0" xfId="0" applyFont="1" applyAlignment="1">
      <alignment horizontal="left" vertical="center" indent="2"/>
    </xf>
    <xf numFmtId="44" fontId="0" fillId="0" borderId="0" xfId="1" applyFont="1"/>
    <xf numFmtId="44" fontId="3" fillId="4" borderId="10" xfId="1" applyFont="1" applyFill="1" applyBorder="1" applyAlignment="1">
      <alignment horizontal="left"/>
    </xf>
    <xf numFmtId="44" fontId="0" fillId="0" borderId="0" xfId="0" applyNumberFormat="1"/>
    <xf numFmtId="10" fontId="0" fillId="0" borderId="0" xfId="2" applyNumberFormat="1" applyFont="1"/>
    <xf numFmtId="0" fontId="3" fillId="4" borderId="10" xfId="1" applyNumberFormat="1" applyFont="1" applyFill="1" applyBorder="1" applyAlignment="1">
      <alignment horizontal="left"/>
    </xf>
    <xf numFmtId="0" fontId="4" fillId="0" borderId="0" xfId="0" applyFont="1" applyAlignment="1">
      <alignment horizontal="right"/>
    </xf>
    <xf numFmtId="2" fontId="0" fillId="0" borderId="0" xfId="0" applyNumberFormat="1"/>
    <xf numFmtId="0" fontId="9" fillId="0" borderId="0" xfId="0" applyFont="1"/>
    <xf numFmtId="0" fontId="0" fillId="5" borderId="0" xfId="0" applyFill="1"/>
    <xf numFmtId="0" fontId="9" fillId="5" borderId="0" xfId="0" applyFont="1" applyFill="1"/>
    <xf numFmtId="0" fontId="10" fillId="5" borderId="0" xfId="0" applyFont="1" applyFill="1"/>
    <xf numFmtId="0" fontId="11" fillId="5" borderId="0" xfId="0" applyFont="1" applyFill="1"/>
    <xf numFmtId="166" fontId="0" fillId="0" borderId="0" xfId="0" applyNumberFormat="1"/>
    <xf numFmtId="0" fontId="2" fillId="3" borderId="12" xfId="0" applyFont="1" applyFill="1" applyBorder="1"/>
    <xf numFmtId="1" fontId="3" fillId="2" borderId="10" xfId="0" applyNumberFormat="1" applyFont="1" applyFill="1" applyBorder="1" applyAlignment="1">
      <alignment horizontal="left"/>
    </xf>
    <xf numFmtId="1" fontId="4" fillId="0" borderId="5" xfId="0" applyNumberFormat="1" applyFont="1" applyBorder="1" applyAlignment="1">
      <alignment horizontal="left"/>
    </xf>
    <xf numFmtId="1" fontId="0" fillId="0" borderId="0" xfId="0" applyNumberFormat="1"/>
    <xf numFmtId="0" fontId="0" fillId="0" borderId="0" xfId="0" applyAlignment="1">
      <alignment horizontal="right"/>
    </xf>
    <xf numFmtId="164" fontId="0" fillId="0" borderId="0" xfId="0" applyNumberFormat="1" applyAlignment="1">
      <alignment horizontal="left"/>
    </xf>
    <xf numFmtId="0" fontId="2" fillId="3" borderId="13" xfId="0" applyFont="1" applyFill="1" applyBorder="1" applyAlignment="1">
      <alignment horizontal="left"/>
    </xf>
    <xf numFmtId="44" fontId="2" fillId="3" borderId="13" xfId="0" applyNumberFormat="1" applyFont="1" applyFill="1" applyBorder="1"/>
    <xf numFmtId="0" fontId="2" fillId="0" borderId="0" xfId="0" applyFont="1" applyAlignment="1">
      <alignment wrapText="1"/>
    </xf>
    <xf numFmtId="0" fontId="0" fillId="0" borderId="16" xfId="0" applyBorder="1" applyAlignment="1">
      <alignment horizontal="center"/>
    </xf>
    <xf numFmtId="0" fontId="0" fillId="0" borderId="16" xfId="0" applyBorder="1"/>
    <xf numFmtId="0" fontId="2" fillId="0" borderId="16" xfId="0" applyFont="1" applyBorder="1" applyAlignment="1">
      <alignment horizontal="center"/>
    </xf>
    <xf numFmtId="0" fontId="2" fillId="0" borderId="16" xfId="0" applyFont="1" applyBorder="1" applyAlignment="1">
      <alignment horizontal="center" vertical="center"/>
    </xf>
    <xf numFmtId="0" fontId="12" fillId="0" borderId="16" xfId="0" applyFont="1" applyBorder="1" applyAlignment="1">
      <alignment horizontal="center"/>
    </xf>
    <xf numFmtId="0" fontId="12" fillId="0" borderId="16" xfId="0" applyFont="1" applyBorder="1"/>
    <xf numFmtId="0" fontId="0" fillId="0" borderId="0" xfId="0" pivotButton="1"/>
    <xf numFmtId="0" fontId="0" fillId="0" borderId="0" xfId="0" applyAlignment="1">
      <alignment horizontal="left"/>
    </xf>
    <xf numFmtId="0" fontId="2" fillId="6" borderId="16" xfId="0" applyFont="1" applyFill="1" applyBorder="1" applyAlignment="1">
      <alignment horizontal="center"/>
    </xf>
    <xf numFmtId="0" fontId="2" fillId="7" borderId="16" xfId="0" applyFont="1" applyFill="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0" xfId="0" applyFont="1" applyAlignment="1">
      <alignment horizontal="left" vertical="center" wrapText="1"/>
    </xf>
    <xf numFmtId="0" fontId="8" fillId="4" borderId="16" xfId="0" applyFont="1" applyFill="1" applyBorder="1" applyAlignment="1">
      <alignment horizontal="center"/>
    </xf>
    <xf numFmtId="0" fontId="8" fillId="4" borderId="17" xfId="0" applyFont="1" applyFill="1" applyBorder="1" applyAlignment="1">
      <alignment horizontal="center"/>
    </xf>
    <xf numFmtId="0" fontId="8" fillId="4" borderId="18" xfId="0" applyFont="1" applyFill="1" applyBorder="1" applyAlignment="1">
      <alignment horizontal="center"/>
    </xf>
    <xf numFmtId="0" fontId="2" fillId="8" borderId="16" xfId="0" applyFont="1" applyFill="1" applyBorder="1"/>
    <xf numFmtId="2" fontId="2" fillId="8" borderId="16" xfId="0" applyNumberFormat="1" applyFont="1" applyFill="1" applyBorder="1" applyAlignment="1">
      <alignment horizontal="center" vertical="center"/>
    </xf>
  </cellXfs>
  <cellStyles count="3">
    <cellStyle name="Currency" xfId="1" builtinId="4"/>
    <cellStyle name="Normal" xfId="0" builtinId="0"/>
    <cellStyle name="Percent" xfId="2" builtinId="5"/>
  </cellStyles>
  <dxfs count="32">
    <dxf>
      <numFmt numFmtId="0" formatCode="General"/>
    </dxf>
    <dxf>
      <numFmt numFmtId="34" formatCode="_(&quot;$&quot;* #,##0.00_);_(&quot;$&quot;* \(#,##0.00\);_(&quot;$&quot;* &quot;-&quot;??_);_(@_)"/>
    </dxf>
    <dxf>
      <numFmt numFmtId="34" formatCode="_(&quot;$&quot;* #,##0.00_);_(&quot;$&quot;* \(#,##0.00\);_(&quot;$&quot;* &quot;-&quot;??_);_(@_)"/>
    </dxf>
    <dxf>
      <font>
        <b val="0"/>
        <i val="0"/>
        <strike val="0"/>
        <condense val="0"/>
        <extend val="0"/>
        <outline val="0"/>
        <shadow val="0"/>
        <u val="none"/>
        <vertAlign val="baseline"/>
        <sz val="11"/>
        <color theme="1"/>
        <name val="Calibri"/>
        <family val="2"/>
        <scheme val="none"/>
      </font>
      <alignment horizontal="right" vertical="bottom" textRotation="0" wrapText="0" indent="0" justifyLastLine="0" shrinkToFit="0" readingOrder="0"/>
      <border diagonalUp="0" diagonalDown="0">
        <left/>
        <right/>
        <top style="thin">
          <color rgb="FF8FAADC"/>
        </top>
        <bottom/>
        <vertical/>
        <horizontal/>
      </border>
    </dxf>
    <dxf>
      <font>
        <b val="0"/>
        <i val="0"/>
        <strike val="0"/>
        <condense val="0"/>
        <extend val="0"/>
        <outline val="0"/>
        <shadow val="0"/>
        <u val="none"/>
        <vertAlign val="baseline"/>
        <sz val="11"/>
        <color theme="1"/>
        <name val="Calibri"/>
        <family val="2"/>
        <scheme val="none"/>
      </font>
      <numFmt numFmtId="3" formatCode="#,##0"/>
      <alignment horizontal="right" vertical="bottom" textRotation="0" wrapText="0" indent="0" justifyLastLine="0" shrinkToFit="0" readingOrder="0"/>
      <border diagonalUp="0" diagonalDown="0">
        <left/>
        <right/>
        <top style="thin">
          <color rgb="FF8FAADC"/>
        </top>
        <bottom/>
        <vertical/>
        <horizontal/>
      </border>
    </dxf>
    <dxf>
      <font>
        <b val="0"/>
        <i val="0"/>
        <strike val="0"/>
        <condense val="0"/>
        <extend val="0"/>
        <outline val="0"/>
        <shadow val="0"/>
        <u val="none"/>
        <vertAlign val="baseline"/>
        <sz val="11"/>
        <color theme="1"/>
        <name val="Calibri"/>
        <family val="2"/>
        <scheme val="none"/>
      </font>
      <numFmt numFmtId="34" formatCode="_(&quot;$&quot;* #,##0.00_);_(&quot;$&quot;* \(#,##0.00\);_(&quot;$&quot;* &quot;-&quot;??_);_(@_)"/>
      <alignment horizontal="right" vertical="bottom" textRotation="0" wrapText="0" indent="0" justifyLastLine="0" shrinkToFit="0" readingOrder="0"/>
      <border diagonalUp="0" diagonalDown="0">
        <left/>
        <right/>
        <top style="thin">
          <color rgb="FF8FAADC"/>
        </top>
        <bottom/>
        <vertical/>
        <horizontal/>
      </border>
    </dxf>
    <dxf>
      <font>
        <b val="0"/>
        <i val="0"/>
        <strike val="0"/>
        <condense val="0"/>
        <extend val="0"/>
        <outline val="0"/>
        <shadow val="0"/>
        <u val="none"/>
        <vertAlign val="baseline"/>
        <sz val="11"/>
        <color theme="1"/>
        <name val="Calibri"/>
        <family val="2"/>
        <scheme val="none"/>
      </font>
      <alignment horizontal="right" vertical="bottom" textRotation="0" wrapText="0" indent="0" justifyLastLine="0" shrinkToFit="0" readingOrder="0"/>
      <border diagonalUp="0" diagonalDown="0">
        <left/>
        <right/>
        <top style="thin">
          <color rgb="FF8FAADC"/>
        </top>
        <bottom/>
        <vertical/>
        <horizontal/>
      </border>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border diagonalUp="0" diagonalDown="0">
        <left/>
        <right/>
        <top style="thin">
          <color rgb="FF8FAADC"/>
        </top>
        <bottom/>
        <vertical/>
        <horizontal/>
      </border>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border diagonalUp="0" diagonalDown="0">
        <left/>
        <right/>
        <top style="thin">
          <color rgb="FF8FAADC"/>
        </top>
        <bottom/>
        <vertical/>
        <horizontal/>
      </border>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border diagonalUp="0" diagonalDown="0">
        <left/>
        <right/>
        <top style="thin">
          <color rgb="FF8FAADC"/>
        </top>
        <bottom/>
        <vertical/>
        <horizontal/>
      </border>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border diagonalUp="0" diagonalDown="0">
        <left/>
        <right/>
        <top style="thin">
          <color rgb="FF8FAADC"/>
        </top>
        <bottom/>
        <vertical/>
        <horizontal/>
      </border>
    </dxf>
    <dxf>
      <font>
        <b val="0"/>
        <i val="0"/>
        <strike val="0"/>
        <condense val="0"/>
        <extend val="0"/>
        <outline val="0"/>
        <shadow val="0"/>
        <u val="none"/>
        <vertAlign val="baseline"/>
        <sz val="11"/>
        <color theme="1"/>
        <name val="Calibri"/>
        <family val="2"/>
        <scheme val="none"/>
      </font>
      <numFmt numFmtId="3" formatCode="#,##0"/>
      <alignment horizontal="right" vertical="bottom" textRotation="0" wrapText="0" indent="0" justifyLastLine="0" shrinkToFit="0" readingOrder="0"/>
      <border diagonalUp="0" diagonalDown="0">
        <left/>
        <right/>
        <top style="thin">
          <color rgb="FF8FAADC"/>
        </top>
        <bottom/>
        <vertical/>
        <horizontal/>
      </border>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border diagonalUp="0" diagonalDown="0">
        <left/>
        <right/>
        <top style="thin">
          <color rgb="FF8FAADC"/>
        </top>
        <bottom/>
        <vertical/>
        <horizontal/>
      </border>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border diagonalUp="0" diagonalDown="0">
        <left/>
        <right/>
        <top style="thin">
          <color rgb="FF8FAADC"/>
        </top>
        <bottom/>
        <vertical/>
        <horizontal/>
      </border>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border diagonalUp="0" diagonalDown="0">
        <left/>
        <right/>
        <top style="thin">
          <color rgb="FF8FAADC"/>
        </top>
        <bottom/>
        <vertical/>
        <horizontal/>
      </border>
    </dxf>
    <dxf>
      <font>
        <b val="0"/>
        <i val="0"/>
        <strike val="0"/>
        <condense val="0"/>
        <extend val="0"/>
        <outline val="0"/>
        <shadow val="0"/>
        <u val="none"/>
        <vertAlign val="baseline"/>
        <sz val="11"/>
        <color theme="1"/>
        <name val="Calibri"/>
        <family val="2"/>
        <scheme val="none"/>
      </font>
      <numFmt numFmtId="3" formatCode="#,##0"/>
      <alignment horizontal="right" vertical="bottom" textRotation="0" wrapText="0" indent="0" justifyLastLine="0" shrinkToFit="0" readingOrder="0"/>
      <border diagonalUp="0" diagonalDown="0">
        <left/>
        <right/>
        <top style="thin">
          <color rgb="FF8FAADC"/>
        </top>
        <bottom/>
        <vertical/>
        <horizontal/>
      </border>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border diagonalUp="0" diagonalDown="0">
        <left/>
        <right/>
        <top style="thin">
          <color rgb="FF8FAADC"/>
        </top>
        <bottom/>
        <vertical/>
        <horizontal/>
      </border>
    </dxf>
    <dxf>
      <font>
        <b val="0"/>
        <i val="0"/>
        <strike val="0"/>
        <condense val="0"/>
        <extend val="0"/>
        <outline val="0"/>
        <shadow val="0"/>
        <u val="none"/>
        <vertAlign val="baseline"/>
        <sz val="11"/>
        <color theme="1"/>
        <name val="Calibri"/>
        <family val="2"/>
        <scheme val="none"/>
      </font>
      <numFmt numFmtId="1" formatCode="0"/>
      <alignment horizontal="left" vertical="bottom" textRotation="0" wrapText="0" indent="0" justifyLastLine="0" shrinkToFit="0" readingOrder="0"/>
      <border diagonalUp="0" diagonalDown="0" outline="0">
        <left/>
        <right/>
        <top style="thin">
          <color rgb="FF8FAADC"/>
        </top>
        <bottom/>
      </border>
    </dxf>
    <dxf>
      <font>
        <b val="0"/>
        <i val="0"/>
        <strike val="0"/>
        <condense val="0"/>
        <extend val="0"/>
        <outline val="0"/>
        <shadow val="0"/>
        <u val="none"/>
        <vertAlign val="baseline"/>
        <sz val="11"/>
        <color theme="1"/>
        <name val="Calibri"/>
        <family val="2"/>
        <scheme val="none"/>
      </font>
      <numFmt numFmtId="164" formatCode="mm/dd/yy"/>
      <alignment horizontal="left" vertical="bottom" textRotation="0" wrapText="0" indent="0" justifyLastLine="0" shrinkToFit="0" readingOrder="0"/>
      <border diagonalUp="0" diagonalDown="0">
        <left/>
        <right/>
        <top style="thin">
          <color rgb="FF8FAADC"/>
        </top>
        <bottom/>
        <vertical/>
        <horizontal/>
      </border>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border diagonalUp="0" diagonalDown="0">
        <left/>
        <right/>
        <top style="thin">
          <color rgb="FF8FAADC"/>
        </top>
        <bottom/>
        <vertical/>
        <horizontal/>
      </border>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border diagonalUp="0" diagonalDown="0">
        <left/>
        <right/>
        <top style="thin">
          <color rgb="FF8FAADC"/>
        </top>
        <bottom/>
        <vertical/>
        <horizontal/>
      </border>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border diagonalUp="0" diagonalDown="0">
        <left/>
        <right/>
        <top style="thin">
          <color rgb="FF8FAADC"/>
        </top>
        <bottom/>
        <vertical/>
        <horizontal/>
      </border>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border diagonalUp="0" diagonalDown="0">
        <left/>
        <right/>
        <top style="thin">
          <color rgb="FF8FAADC"/>
        </top>
        <bottom/>
        <vertical/>
        <horizontal/>
      </border>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border diagonalUp="0" diagonalDown="0">
        <left/>
        <right/>
        <top style="thin">
          <color rgb="FF8FAADC"/>
        </top>
        <bottom/>
        <vertical/>
        <horizontal/>
      </border>
    </dxf>
    <dxf>
      <font>
        <b val="0"/>
        <i val="0"/>
        <strike val="0"/>
        <condense val="0"/>
        <extend val="0"/>
        <outline val="0"/>
        <shadow val="0"/>
        <u val="none"/>
        <vertAlign val="baseline"/>
        <sz val="11"/>
        <color theme="1"/>
        <name val="Calibri"/>
        <family val="2"/>
        <scheme val="none"/>
      </font>
      <numFmt numFmtId="3" formatCode="#,##0"/>
      <alignment horizontal="right" vertical="bottom" textRotation="0" wrapText="0" indent="0" justifyLastLine="0" shrinkToFit="0" readingOrder="0"/>
      <border diagonalUp="0" diagonalDown="0">
        <left/>
        <right/>
        <top style="thin">
          <color rgb="FF8FAADC"/>
        </top>
        <bottom/>
        <vertical/>
        <horizontal/>
      </border>
    </dxf>
    <dxf>
      <font>
        <b val="0"/>
        <i val="0"/>
        <strike val="0"/>
        <condense val="0"/>
        <extend val="0"/>
        <outline val="0"/>
        <shadow val="0"/>
        <u val="none"/>
        <vertAlign val="baseline"/>
        <sz val="11"/>
        <color theme="1"/>
        <name val="Calibri"/>
        <family val="2"/>
        <scheme val="none"/>
      </font>
      <numFmt numFmtId="3" formatCode="#,##0"/>
      <alignment horizontal="right" vertical="bottom" textRotation="0" wrapText="0" indent="0" justifyLastLine="0" shrinkToFit="0" readingOrder="0"/>
      <border diagonalUp="0" diagonalDown="0">
        <left/>
        <right/>
        <top style="thin">
          <color rgb="FF8FAADC"/>
        </top>
        <bottom/>
        <vertical/>
        <horizontal/>
      </border>
    </dxf>
    <dxf>
      <font>
        <b val="0"/>
        <i val="0"/>
        <strike val="0"/>
        <condense val="0"/>
        <extend val="0"/>
        <outline val="0"/>
        <shadow val="0"/>
        <u val="none"/>
        <vertAlign val="baseline"/>
        <sz val="11"/>
        <color theme="1"/>
        <name val="Calibri"/>
        <family val="2"/>
        <scheme val="none"/>
      </font>
      <numFmt numFmtId="164" formatCode="mm/dd/yy"/>
      <alignment horizontal="left" vertical="bottom" textRotation="0" wrapText="0" indent="0" justifyLastLine="0" shrinkToFit="0" readingOrder="0"/>
      <border diagonalUp="0" diagonalDown="0">
        <left/>
        <right/>
        <top style="thin">
          <color rgb="FF8FAADC"/>
        </top>
        <bottom/>
        <vertical/>
        <horizontal/>
      </border>
    </dxf>
    <dxf>
      <font>
        <b val="0"/>
        <i val="0"/>
        <strike val="0"/>
        <condense val="0"/>
        <extend val="0"/>
        <outline val="0"/>
        <shadow val="0"/>
        <u val="none"/>
        <vertAlign val="baseline"/>
        <sz val="11"/>
        <color theme="1"/>
        <name val="Calibri"/>
        <family val="2"/>
        <scheme val="none"/>
      </font>
      <numFmt numFmtId="1" formatCode="0"/>
      <alignment horizontal="right" vertical="bottom" textRotation="0" wrapText="0" indent="0" justifyLastLine="0" shrinkToFit="0" readingOrder="0"/>
      <border diagonalUp="0" diagonalDown="0">
        <left/>
        <right/>
        <top style="thin">
          <color rgb="FF8FAADC"/>
        </top>
        <bottom/>
        <vertical/>
        <horizontal/>
      </border>
    </dxf>
    <dxf>
      <border outline="0">
        <top style="thin">
          <color rgb="FF8FAADC"/>
        </top>
      </border>
    </dxf>
    <dxf>
      <border outline="0">
        <left style="thin">
          <color rgb="FF8FAADC"/>
        </left>
        <right style="thin">
          <color rgb="FF8FAADC"/>
        </right>
        <top style="thin">
          <color rgb="FF8FAADC"/>
        </top>
      </border>
    </dxf>
    <dxf>
      <border outline="0">
        <bottom style="thin">
          <color rgb="FFC6C6C6"/>
        </bottom>
      </border>
    </dxf>
    <dxf>
      <font>
        <b/>
        <i val="0"/>
        <strike val="0"/>
        <condense val="0"/>
        <extend val="0"/>
        <outline val="0"/>
        <shadow val="0"/>
        <u val="none"/>
        <vertAlign val="baseline"/>
        <sz val="11"/>
        <color rgb="FFFFFFFF"/>
        <name val="Calibri"/>
        <family val="2"/>
        <scheme val="none"/>
      </font>
      <fill>
        <patternFill patternType="solid">
          <fgColor indexed="64"/>
          <bgColor rgb="FF002060"/>
        </patternFill>
      </fill>
      <alignment horizontal="left" vertical="bottom" textRotation="0" wrapText="0" indent="0" justifyLastLine="0" shrinkToFit="0" readingOrder="0"/>
      <border diagonalUp="0" diagonalDown="0" outline="0">
        <left style="thin">
          <color rgb="FFC6C6C6"/>
        </left>
        <right style="thin">
          <color rgb="FFC6C6C6"/>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microsoft.com/office/2017/06/relationships/richStyles" Target="richData/richStyle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schemas.microsoft.com/office/2017/06/relationships/rdArray" Target="richData/rdarray.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29"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17/06/relationships/rdRichValue" Target="richData/rdrichvalue.xml"/><Relationship Id="rId28" Type="http://schemas.microsoft.com/office/2017/06/relationships/rdSupportingPropertyBag" Target="richData/rdsupportingpropertybag.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20/07/relationships/rdRichValueWebImage" Target="richData/rdRichValueWebImage.xml"/><Relationship Id="rId27" Type="http://schemas.microsoft.com/office/2017/06/relationships/rdSupportingPropertyBagStructure" Target="richData/rdsupportingpropertybagstructure.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[Sales.xlsx]AnalysisTemp!PivotTable1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s>
    <c:plotArea>
      <c:layout/>
      <c:barChart>
        <c:barDir val="col"/>
        <c:grouping val="clustered"/>
        <c:varyColors val="0"/>
        <c:ser>
          <c:idx val="0"/>
          <c:order val="0"/>
          <c:tx>
            <c:strRef>
              <c:f>AnalysisTemp!$F$2</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54C1-45B5-B714-0B67A86F7383}"/>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54C1-45B5-B714-0B67A86F7383}"/>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54C1-45B5-B714-0B67A86F7383}"/>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54C1-45B5-B714-0B67A86F7383}"/>
              </c:ext>
            </c:extLst>
          </c:dPt>
          <c:dPt>
            <c:idx val="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9-54C1-45B5-B714-0B67A86F7383}"/>
              </c:ext>
            </c:extLst>
          </c:dPt>
          <c:dPt>
            <c:idx val="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B-54C1-45B5-B714-0B67A86F7383}"/>
              </c:ext>
            </c:extLst>
          </c:dPt>
          <c:dPt>
            <c:idx val="6"/>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D-54C1-45B5-B714-0B67A86F7383}"/>
              </c:ext>
            </c:extLst>
          </c:dPt>
          <c:dPt>
            <c:idx val="7"/>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F-54C1-45B5-B714-0B67A86F7383}"/>
              </c:ext>
            </c:extLst>
          </c:dPt>
          <c:dPt>
            <c:idx val="8"/>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1-54C1-45B5-B714-0B67A86F7383}"/>
              </c:ext>
            </c:extLst>
          </c:dPt>
          <c:dPt>
            <c:idx val="9"/>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3-54C1-45B5-B714-0B67A86F738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AnalysisTemp!$E$3:$E$13</c:f>
              <c:strCache>
                <c:ptCount val="10"/>
                <c:pt idx="0">
                  <c:v>Cajun Seasoning</c:v>
                </c:pt>
                <c:pt idx="1">
                  <c:v>Chocolate</c:v>
                </c:pt>
                <c:pt idx="2">
                  <c:v>Clam Chowder</c:v>
                </c:pt>
                <c:pt idx="3">
                  <c:v>Coffee</c:v>
                </c:pt>
                <c:pt idx="4">
                  <c:v>Crab Meat</c:v>
                </c:pt>
                <c:pt idx="5">
                  <c:v>Curry Sauce</c:v>
                </c:pt>
                <c:pt idx="6">
                  <c:v>Marmalade</c:v>
                </c:pt>
                <c:pt idx="7">
                  <c:v>Mozzarella</c:v>
                </c:pt>
                <c:pt idx="8">
                  <c:v>Olive Oil</c:v>
                </c:pt>
                <c:pt idx="9">
                  <c:v>Sauce</c:v>
                </c:pt>
              </c:strCache>
            </c:strRef>
          </c:cat>
          <c:val>
            <c:numRef>
              <c:f>AnalysisTemp!$F$3:$F$13</c:f>
              <c:numCache>
                <c:formatCode>_("$"* #,##0.00_);_("$"* \(#,##0.00\);_("$"* "-"??_);_(@_)</c:formatCode>
                <c:ptCount val="10"/>
                <c:pt idx="0">
                  <c:v>15048</c:v>
                </c:pt>
                <c:pt idx="1">
                  <c:v>17837.25</c:v>
                </c:pt>
                <c:pt idx="2">
                  <c:v>16829.600000000002</c:v>
                </c:pt>
                <c:pt idx="3">
                  <c:v>75486</c:v>
                </c:pt>
                <c:pt idx="4">
                  <c:v>25465.599999999995</c:v>
                </c:pt>
                <c:pt idx="5">
                  <c:v>72600</c:v>
                </c:pt>
                <c:pt idx="6">
                  <c:v>41391</c:v>
                </c:pt>
                <c:pt idx="7">
                  <c:v>33129.599999999991</c:v>
                </c:pt>
                <c:pt idx="8">
                  <c:v>13322.400000000001</c:v>
                </c:pt>
                <c:pt idx="9">
                  <c:v>18046</c:v>
                </c:pt>
              </c:numCache>
            </c:numRef>
          </c:val>
          <c:extLst>
            <c:ext xmlns:c16="http://schemas.microsoft.com/office/drawing/2014/chart" uri="{C3380CC4-5D6E-409C-BE32-E72D297353CC}">
              <c16:uniqueId val="{00000014-54C1-45B5-B714-0B67A86F7383}"/>
            </c:ext>
          </c:extLst>
        </c:ser>
        <c:dLbls>
          <c:showLegendKey val="0"/>
          <c:showVal val="0"/>
          <c:showCatName val="0"/>
          <c:showSerName val="0"/>
          <c:showPercent val="0"/>
          <c:showBubbleSize val="0"/>
        </c:dLbls>
        <c:gapWidth val="100"/>
        <c:axId val="591378175"/>
        <c:axId val="591380095"/>
      </c:barChart>
      <c:catAx>
        <c:axId val="5913781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380095"/>
        <c:crosses val="autoZero"/>
        <c:auto val="1"/>
        <c:lblAlgn val="ctr"/>
        <c:lblOffset val="100"/>
        <c:noMultiLvlLbl val="0"/>
      </c:catAx>
      <c:valAx>
        <c:axId val="59138009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378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[Sales.xlsx]AnalysisTemp!PivotTable2</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Trend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AnalysisTemp!$I$2</c:f>
              <c:strCache>
                <c:ptCount val="1"/>
                <c:pt idx="0">
                  <c:v>Total</c:v>
                </c:pt>
              </c:strCache>
            </c:strRef>
          </c:tx>
          <c:spPr>
            <a:ln w="28575" cap="rnd">
              <a:solidFill>
                <a:schemeClr val="accent1"/>
              </a:solidFill>
              <a:round/>
            </a:ln>
            <a:effectLst/>
          </c:spPr>
          <c:marker>
            <c:symbol val="none"/>
          </c:marker>
          <c:cat>
            <c:strRef>
              <c:f>AnalysisTemp!$H$3:$H$152</c:f>
              <c:strCache>
                <c:ptCount val="149"/>
                <c:pt idx="0">
                  <c:v>12/31/21</c:v>
                </c:pt>
                <c:pt idx="1">
                  <c:v>01/02/22</c:v>
                </c:pt>
                <c:pt idx="2">
                  <c:v>01/03/22</c:v>
                </c:pt>
                <c:pt idx="3">
                  <c:v>01/05/22</c:v>
                </c:pt>
                <c:pt idx="4">
                  <c:v>01/06/22</c:v>
                </c:pt>
                <c:pt idx="5">
                  <c:v>01/07/22</c:v>
                </c:pt>
                <c:pt idx="6">
                  <c:v>01/08/22</c:v>
                </c:pt>
                <c:pt idx="7">
                  <c:v>01/09/22</c:v>
                </c:pt>
                <c:pt idx="8">
                  <c:v>01/10/22</c:v>
                </c:pt>
                <c:pt idx="9">
                  <c:v>01/11/22</c:v>
                </c:pt>
                <c:pt idx="10">
                  <c:v>01/26/22</c:v>
                </c:pt>
                <c:pt idx="11">
                  <c:v>01/27/22</c:v>
                </c:pt>
                <c:pt idx="12">
                  <c:v>01/28/22</c:v>
                </c:pt>
                <c:pt idx="13">
                  <c:v>01/31/22</c:v>
                </c:pt>
                <c:pt idx="14">
                  <c:v>02/02/22</c:v>
                </c:pt>
                <c:pt idx="15">
                  <c:v>02/03/22</c:v>
                </c:pt>
                <c:pt idx="16">
                  <c:v>02/05/22</c:v>
                </c:pt>
                <c:pt idx="17">
                  <c:v>02/07/22</c:v>
                </c:pt>
                <c:pt idx="18">
                  <c:v>02/08/22</c:v>
                </c:pt>
                <c:pt idx="19">
                  <c:v>02/09/22</c:v>
                </c:pt>
                <c:pt idx="20">
                  <c:v>02/10/22</c:v>
                </c:pt>
                <c:pt idx="21">
                  <c:v>02/24/22</c:v>
                </c:pt>
                <c:pt idx="22">
                  <c:v>02/25/22</c:v>
                </c:pt>
                <c:pt idx="23">
                  <c:v>02/27/22</c:v>
                </c:pt>
                <c:pt idx="24">
                  <c:v>02/28/22</c:v>
                </c:pt>
                <c:pt idx="25">
                  <c:v>03/02/22</c:v>
                </c:pt>
                <c:pt idx="26">
                  <c:v>03/03/22</c:v>
                </c:pt>
                <c:pt idx="27">
                  <c:v>03/05/22</c:v>
                </c:pt>
                <c:pt idx="28">
                  <c:v>03/07/22</c:v>
                </c:pt>
                <c:pt idx="29">
                  <c:v>03/08/22</c:v>
                </c:pt>
                <c:pt idx="30">
                  <c:v>03/09/22</c:v>
                </c:pt>
                <c:pt idx="31">
                  <c:v>03/10/22</c:v>
                </c:pt>
                <c:pt idx="32">
                  <c:v>03/24/22</c:v>
                </c:pt>
                <c:pt idx="33">
                  <c:v>03/25/22</c:v>
                </c:pt>
                <c:pt idx="34">
                  <c:v>03/27/22</c:v>
                </c:pt>
                <c:pt idx="35">
                  <c:v>03/28/22</c:v>
                </c:pt>
                <c:pt idx="36">
                  <c:v>03/31/22</c:v>
                </c:pt>
                <c:pt idx="37">
                  <c:v>04/02/22</c:v>
                </c:pt>
                <c:pt idx="38">
                  <c:v>04/03/22</c:v>
                </c:pt>
                <c:pt idx="39">
                  <c:v>04/05/22</c:v>
                </c:pt>
                <c:pt idx="40">
                  <c:v>04/06/22</c:v>
                </c:pt>
                <c:pt idx="41">
                  <c:v>04/07/22</c:v>
                </c:pt>
                <c:pt idx="42">
                  <c:v>04/09/22</c:v>
                </c:pt>
                <c:pt idx="43">
                  <c:v>04/10/22</c:v>
                </c:pt>
                <c:pt idx="44">
                  <c:v>04/11/22</c:v>
                </c:pt>
                <c:pt idx="45">
                  <c:v>04/27/22</c:v>
                </c:pt>
                <c:pt idx="46">
                  <c:v>04/28/22</c:v>
                </c:pt>
                <c:pt idx="47">
                  <c:v>04/30/22</c:v>
                </c:pt>
                <c:pt idx="48">
                  <c:v>05/02/22</c:v>
                </c:pt>
                <c:pt idx="49">
                  <c:v>05/03/22</c:v>
                </c:pt>
                <c:pt idx="50">
                  <c:v>05/05/22</c:v>
                </c:pt>
                <c:pt idx="51">
                  <c:v>05/06/22</c:v>
                </c:pt>
                <c:pt idx="52">
                  <c:v>05/07/22</c:v>
                </c:pt>
                <c:pt idx="53">
                  <c:v>05/08/22</c:v>
                </c:pt>
                <c:pt idx="54">
                  <c:v>05/09/22</c:v>
                </c:pt>
                <c:pt idx="55">
                  <c:v>05/10/22</c:v>
                </c:pt>
                <c:pt idx="56">
                  <c:v>05/24/22</c:v>
                </c:pt>
                <c:pt idx="57">
                  <c:v>05/25/22</c:v>
                </c:pt>
                <c:pt idx="58">
                  <c:v>05/27/22</c:v>
                </c:pt>
                <c:pt idx="59">
                  <c:v>05/28/22</c:v>
                </c:pt>
                <c:pt idx="60">
                  <c:v>05/31/22</c:v>
                </c:pt>
                <c:pt idx="61">
                  <c:v>06/02/22</c:v>
                </c:pt>
                <c:pt idx="62">
                  <c:v>06/03/22</c:v>
                </c:pt>
                <c:pt idx="63">
                  <c:v>06/05/22</c:v>
                </c:pt>
                <c:pt idx="64">
                  <c:v>06/06/22</c:v>
                </c:pt>
                <c:pt idx="65">
                  <c:v>06/07/22</c:v>
                </c:pt>
                <c:pt idx="66">
                  <c:v>06/08/22</c:v>
                </c:pt>
                <c:pt idx="67">
                  <c:v>06/09/22</c:v>
                </c:pt>
                <c:pt idx="68">
                  <c:v>06/10/22</c:v>
                </c:pt>
                <c:pt idx="69">
                  <c:v>06/24/22</c:v>
                </c:pt>
                <c:pt idx="70">
                  <c:v>06/25/22</c:v>
                </c:pt>
                <c:pt idx="71">
                  <c:v>06/27/22</c:v>
                </c:pt>
                <c:pt idx="72">
                  <c:v>06/28/22</c:v>
                </c:pt>
                <c:pt idx="73">
                  <c:v>06/30/22</c:v>
                </c:pt>
                <c:pt idx="74">
                  <c:v>07/02/22</c:v>
                </c:pt>
                <c:pt idx="75">
                  <c:v>07/03/22</c:v>
                </c:pt>
                <c:pt idx="76">
                  <c:v>07/05/22</c:v>
                </c:pt>
                <c:pt idx="77">
                  <c:v>07/07/22</c:v>
                </c:pt>
                <c:pt idx="78">
                  <c:v>07/08/22</c:v>
                </c:pt>
                <c:pt idx="79">
                  <c:v>07/09/22</c:v>
                </c:pt>
                <c:pt idx="80">
                  <c:v>07/10/22</c:v>
                </c:pt>
                <c:pt idx="81">
                  <c:v>07/24/22</c:v>
                </c:pt>
                <c:pt idx="82">
                  <c:v>07/25/22</c:v>
                </c:pt>
                <c:pt idx="83">
                  <c:v>07/27/22</c:v>
                </c:pt>
                <c:pt idx="84">
                  <c:v>07/28/22</c:v>
                </c:pt>
                <c:pt idx="85">
                  <c:v>07/31/22</c:v>
                </c:pt>
                <c:pt idx="86">
                  <c:v>08/03/22</c:v>
                </c:pt>
                <c:pt idx="87">
                  <c:v>08/05/22</c:v>
                </c:pt>
                <c:pt idx="88">
                  <c:v>08/06/22</c:v>
                </c:pt>
                <c:pt idx="89">
                  <c:v>08/07/22</c:v>
                </c:pt>
                <c:pt idx="90">
                  <c:v>08/08/22</c:v>
                </c:pt>
                <c:pt idx="91">
                  <c:v>08/09/22</c:v>
                </c:pt>
                <c:pt idx="92">
                  <c:v>08/10/22</c:v>
                </c:pt>
                <c:pt idx="93">
                  <c:v>08/24/22</c:v>
                </c:pt>
                <c:pt idx="94">
                  <c:v>08/25/22</c:v>
                </c:pt>
                <c:pt idx="95">
                  <c:v>08/27/22</c:v>
                </c:pt>
                <c:pt idx="96">
                  <c:v>08/28/22</c:v>
                </c:pt>
                <c:pt idx="97">
                  <c:v>08/31/22</c:v>
                </c:pt>
                <c:pt idx="98">
                  <c:v>09/02/22</c:v>
                </c:pt>
                <c:pt idx="99">
                  <c:v>09/03/22</c:v>
                </c:pt>
                <c:pt idx="100">
                  <c:v>09/05/22</c:v>
                </c:pt>
                <c:pt idx="101">
                  <c:v>09/07/22</c:v>
                </c:pt>
                <c:pt idx="102">
                  <c:v>09/08/22</c:v>
                </c:pt>
                <c:pt idx="103">
                  <c:v>09/09/22</c:v>
                </c:pt>
                <c:pt idx="104">
                  <c:v>09/10/22</c:v>
                </c:pt>
                <c:pt idx="105">
                  <c:v>09/24/22</c:v>
                </c:pt>
                <c:pt idx="106">
                  <c:v>09/25/22</c:v>
                </c:pt>
                <c:pt idx="107">
                  <c:v>09/27/22</c:v>
                </c:pt>
                <c:pt idx="108">
                  <c:v>09/28/22</c:v>
                </c:pt>
                <c:pt idx="109">
                  <c:v>09/30/22</c:v>
                </c:pt>
                <c:pt idx="110">
                  <c:v>10/02/22</c:v>
                </c:pt>
                <c:pt idx="111">
                  <c:v>10/03/22</c:v>
                </c:pt>
                <c:pt idx="112">
                  <c:v>10/05/22</c:v>
                </c:pt>
                <c:pt idx="113">
                  <c:v>10/06/22</c:v>
                </c:pt>
                <c:pt idx="114">
                  <c:v>10/07/22</c:v>
                </c:pt>
                <c:pt idx="115">
                  <c:v>10/08/22</c:v>
                </c:pt>
                <c:pt idx="116">
                  <c:v>10/09/22</c:v>
                </c:pt>
                <c:pt idx="117">
                  <c:v>10/10/22</c:v>
                </c:pt>
                <c:pt idx="118">
                  <c:v>10/24/22</c:v>
                </c:pt>
                <c:pt idx="119">
                  <c:v>10/25/22</c:v>
                </c:pt>
                <c:pt idx="120">
                  <c:v>10/27/22</c:v>
                </c:pt>
                <c:pt idx="121">
                  <c:v>10/28/22</c:v>
                </c:pt>
                <c:pt idx="122">
                  <c:v>10/31/22</c:v>
                </c:pt>
                <c:pt idx="123">
                  <c:v>11/02/22</c:v>
                </c:pt>
                <c:pt idx="124">
                  <c:v>11/03/22</c:v>
                </c:pt>
                <c:pt idx="125">
                  <c:v>11/05/22</c:v>
                </c:pt>
                <c:pt idx="126">
                  <c:v>11/07/22</c:v>
                </c:pt>
                <c:pt idx="127">
                  <c:v>11/08/22</c:v>
                </c:pt>
                <c:pt idx="128">
                  <c:v>11/09/22</c:v>
                </c:pt>
                <c:pt idx="129">
                  <c:v>11/10/22</c:v>
                </c:pt>
                <c:pt idx="130">
                  <c:v>11/24/22</c:v>
                </c:pt>
                <c:pt idx="131">
                  <c:v>11/25/22</c:v>
                </c:pt>
                <c:pt idx="132">
                  <c:v>11/27/22</c:v>
                </c:pt>
                <c:pt idx="133">
                  <c:v>11/28/22</c:v>
                </c:pt>
                <c:pt idx="134">
                  <c:v>11/30/22</c:v>
                </c:pt>
                <c:pt idx="135">
                  <c:v>12/02/22</c:v>
                </c:pt>
                <c:pt idx="136">
                  <c:v>12/03/22</c:v>
                </c:pt>
                <c:pt idx="137">
                  <c:v>12/05/22</c:v>
                </c:pt>
                <c:pt idx="138">
                  <c:v>12/06/22</c:v>
                </c:pt>
                <c:pt idx="139">
                  <c:v>12/07/22</c:v>
                </c:pt>
                <c:pt idx="140">
                  <c:v>12/08/22</c:v>
                </c:pt>
                <c:pt idx="141">
                  <c:v>12/09/22</c:v>
                </c:pt>
                <c:pt idx="142">
                  <c:v>12/10/22</c:v>
                </c:pt>
                <c:pt idx="143">
                  <c:v>12/11/22</c:v>
                </c:pt>
                <c:pt idx="144">
                  <c:v>12/24/22</c:v>
                </c:pt>
                <c:pt idx="145">
                  <c:v>12/25/22</c:v>
                </c:pt>
                <c:pt idx="146">
                  <c:v>12/26/22</c:v>
                </c:pt>
                <c:pt idx="147">
                  <c:v>12/27/22</c:v>
                </c:pt>
                <c:pt idx="148">
                  <c:v>12/28/22</c:v>
                </c:pt>
              </c:strCache>
            </c:strRef>
          </c:cat>
          <c:val>
            <c:numRef>
              <c:f>AnalysisTemp!$I$3:$I$152</c:f>
              <c:numCache>
                <c:formatCode>_("$"* #,##0.00_);_("$"* \(#,##0.00\);_("$"* "-"??_);_(@_)</c:formatCode>
                <c:ptCount val="149"/>
                <c:pt idx="0">
                  <c:v>3624.33</c:v>
                </c:pt>
                <c:pt idx="1">
                  <c:v>878.15</c:v>
                </c:pt>
                <c:pt idx="2">
                  <c:v>7635.1</c:v>
                </c:pt>
                <c:pt idx="3">
                  <c:v>2274</c:v>
                </c:pt>
                <c:pt idx="4">
                  <c:v>1104</c:v>
                </c:pt>
                <c:pt idx="5">
                  <c:v>948.84999999999991</c:v>
                </c:pt>
                <c:pt idx="6">
                  <c:v>3930.2999999999997</c:v>
                </c:pt>
                <c:pt idx="7">
                  <c:v>1897.8999999999999</c:v>
                </c:pt>
                <c:pt idx="8">
                  <c:v>430.01</c:v>
                </c:pt>
                <c:pt idx="9">
                  <c:v>3482</c:v>
                </c:pt>
                <c:pt idx="10">
                  <c:v>850.5</c:v>
                </c:pt>
                <c:pt idx="11">
                  <c:v>4654.2</c:v>
                </c:pt>
                <c:pt idx="12">
                  <c:v>1198.5</c:v>
                </c:pt>
                <c:pt idx="13">
                  <c:v>239.2</c:v>
                </c:pt>
                <c:pt idx="14">
                  <c:v>2054.25</c:v>
                </c:pt>
                <c:pt idx="15">
                  <c:v>3648</c:v>
                </c:pt>
                <c:pt idx="16">
                  <c:v>5833.25</c:v>
                </c:pt>
                <c:pt idx="17">
                  <c:v>2645.75</c:v>
                </c:pt>
                <c:pt idx="18">
                  <c:v>260.55</c:v>
                </c:pt>
                <c:pt idx="19">
                  <c:v>641.5</c:v>
                </c:pt>
                <c:pt idx="20">
                  <c:v>2880</c:v>
                </c:pt>
                <c:pt idx="21">
                  <c:v>2156</c:v>
                </c:pt>
                <c:pt idx="22">
                  <c:v>525</c:v>
                </c:pt>
                <c:pt idx="23">
                  <c:v>2672</c:v>
                </c:pt>
                <c:pt idx="24">
                  <c:v>2394</c:v>
                </c:pt>
                <c:pt idx="25">
                  <c:v>3320</c:v>
                </c:pt>
                <c:pt idx="26">
                  <c:v>6496</c:v>
                </c:pt>
                <c:pt idx="27">
                  <c:v>946</c:v>
                </c:pt>
                <c:pt idx="28">
                  <c:v>6484.7999999999993</c:v>
                </c:pt>
                <c:pt idx="29">
                  <c:v>1455.3</c:v>
                </c:pt>
                <c:pt idx="30">
                  <c:v>623.5</c:v>
                </c:pt>
                <c:pt idx="31">
                  <c:v>2680</c:v>
                </c:pt>
                <c:pt idx="32">
                  <c:v>460</c:v>
                </c:pt>
                <c:pt idx="33">
                  <c:v>4203</c:v>
                </c:pt>
                <c:pt idx="34">
                  <c:v>782</c:v>
                </c:pt>
                <c:pt idx="35">
                  <c:v>1008</c:v>
                </c:pt>
                <c:pt idx="36">
                  <c:v>990</c:v>
                </c:pt>
                <c:pt idx="37">
                  <c:v>916.75</c:v>
                </c:pt>
                <c:pt idx="38">
                  <c:v>738.4</c:v>
                </c:pt>
                <c:pt idx="39">
                  <c:v>680</c:v>
                </c:pt>
                <c:pt idx="40">
                  <c:v>2714</c:v>
                </c:pt>
                <c:pt idx="41">
                  <c:v>1168.6500000000001</c:v>
                </c:pt>
                <c:pt idx="42">
                  <c:v>2442.12</c:v>
                </c:pt>
                <c:pt idx="43">
                  <c:v>511.62</c:v>
                </c:pt>
                <c:pt idx="44">
                  <c:v>5748</c:v>
                </c:pt>
                <c:pt idx="45">
                  <c:v>4416</c:v>
                </c:pt>
                <c:pt idx="46">
                  <c:v>446.25</c:v>
                </c:pt>
                <c:pt idx="47">
                  <c:v>4282.2700000000004</c:v>
                </c:pt>
                <c:pt idx="48">
                  <c:v>5154.95</c:v>
                </c:pt>
                <c:pt idx="49">
                  <c:v>2367</c:v>
                </c:pt>
                <c:pt idx="50">
                  <c:v>3938.25</c:v>
                </c:pt>
                <c:pt idx="51">
                  <c:v>1426</c:v>
                </c:pt>
                <c:pt idx="52">
                  <c:v>4677.5499999999993</c:v>
                </c:pt>
                <c:pt idx="53">
                  <c:v>2886.6</c:v>
                </c:pt>
                <c:pt idx="54">
                  <c:v>2441.85</c:v>
                </c:pt>
                <c:pt idx="55">
                  <c:v>384.23</c:v>
                </c:pt>
                <c:pt idx="56">
                  <c:v>660</c:v>
                </c:pt>
                <c:pt idx="57">
                  <c:v>2785.75</c:v>
                </c:pt>
                <c:pt idx="58">
                  <c:v>2830.1</c:v>
                </c:pt>
                <c:pt idx="59">
                  <c:v>472.5</c:v>
                </c:pt>
                <c:pt idx="60">
                  <c:v>3064.89</c:v>
                </c:pt>
                <c:pt idx="61">
                  <c:v>1623.12</c:v>
                </c:pt>
                <c:pt idx="62">
                  <c:v>11595</c:v>
                </c:pt>
                <c:pt idx="63">
                  <c:v>4817</c:v>
                </c:pt>
                <c:pt idx="64">
                  <c:v>3266</c:v>
                </c:pt>
                <c:pt idx="65">
                  <c:v>4473</c:v>
                </c:pt>
                <c:pt idx="66">
                  <c:v>4322.2999999999993</c:v>
                </c:pt>
                <c:pt idx="67">
                  <c:v>4164.6000000000004</c:v>
                </c:pt>
                <c:pt idx="68">
                  <c:v>1357.4</c:v>
                </c:pt>
                <c:pt idx="69">
                  <c:v>2536</c:v>
                </c:pt>
                <c:pt idx="70">
                  <c:v>3668.1</c:v>
                </c:pt>
                <c:pt idx="71">
                  <c:v>5786.2</c:v>
                </c:pt>
                <c:pt idx="72">
                  <c:v>4928</c:v>
                </c:pt>
                <c:pt idx="73">
                  <c:v>1014.99</c:v>
                </c:pt>
                <c:pt idx="74">
                  <c:v>1390</c:v>
                </c:pt>
                <c:pt idx="75">
                  <c:v>4588</c:v>
                </c:pt>
                <c:pt idx="76">
                  <c:v>2502</c:v>
                </c:pt>
                <c:pt idx="77">
                  <c:v>4910.7999999999993</c:v>
                </c:pt>
                <c:pt idx="78">
                  <c:v>2997.6</c:v>
                </c:pt>
                <c:pt idx="79">
                  <c:v>894.5</c:v>
                </c:pt>
                <c:pt idx="80">
                  <c:v>3880</c:v>
                </c:pt>
                <c:pt idx="81">
                  <c:v>340</c:v>
                </c:pt>
                <c:pt idx="82">
                  <c:v>2191.4</c:v>
                </c:pt>
                <c:pt idx="83">
                  <c:v>2287.25</c:v>
                </c:pt>
                <c:pt idx="84">
                  <c:v>322</c:v>
                </c:pt>
                <c:pt idx="85">
                  <c:v>2413.56</c:v>
                </c:pt>
                <c:pt idx="86">
                  <c:v>3124</c:v>
                </c:pt>
                <c:pt idx="87">
                  <c:v>1646</c:v>
                </c:pt>
                <c:pt idx="88">
                  <c:v>3956</c:v>
                </c:pt>
                <c:pt idx="89">
                  <c:v>4343.55</c:v>
                </c:pt>
                <c:pt idx="90">
                  <c:v>2400.6</c:v>
                </c:pt>
                <c:pt idx="91">
                  <c:v>4260.97</c:v>
                </c:pt>
                <c:pt idx="92">
                  <c:v>263.98</c:v>
                </c:pt>
                <c:pt idx="93">
                  <c:v>550</c:v>
                </c:pt>
                <c:pt idx="94">
                  <c:v>2678.75</c:v>
                </c:pt>
                <c:pt idx="95">
                  <c:v>3696.05</c:v>
                </c:pt>
                <c:pt idx="96">
                  <c:v>588</c:v>
                </c:pt>
                <c:pt idx="97">
                  <c:v>5547.86</c:v>
                </c:pt>
                <c:pt idx="98">
                  <c:v>4230</c:v>
                </c:pt>
                <c:pt idx="99">
                  <c:v>4647</c:v>
                </c:pt>
                <c:pt idx="100">
                  <c:v>2162</c:v>
                </c:pt>
                <c:pt idx="101">
                  <c:v>4820.7999999999993</c:v>
                </c:pt>
                <c:pt idx="102">
                  <c:v>2919.6</c:v>
                </c:pt>
                <c:pt idx="103">
                  <c:v>1353.6</c:v>
                </c:pt>
                <c:pt idx="104">
                  <c:v>509.86</c:v>
                </c:pt>
                <c:pt idx="105">
                  <c:v>940</c:v>
                </c:pt>
                <c:pt idx="106">
                  <c:v>2874.25</c:v>
                </c:pt>
                <c:pt idx="107">
                  <c:v>1245</c:v>
                </c:pt>
                <c:pt idx="108">
                  <c:v>700</c:v>
                </c:pt>
                <c:pt idx="109">
                  <c:v>4431.3500000000004</c:v>
                </c:pt>
                <c:pt idx="110">
                  <c:v>3750</c:v>
                </c:pt>
                <c:pt idx="111">
                  <c:v>6845</c:v>
                </c:pt>
                <c:pt idx="112">
                  <c:v>6738.5</c:v>
                </c:pt>
                <c:pt idx="113">
                  <c:v>2852</c:v>
                </c:pt>
                <c:pt idx="114">
                  <c:v>7402.4</c:v>
                </c:pt>
                <c:pt idx="115">
                  <c:v>4542.8500000000004</c:v>
                </c:pt>
                <c:pt idx="116">
                  <c:v>3561.4800000000005</c:v>
                </c:pt>
                <c:pt idx="117">
                  <c:v>2616.5100000000002</c:v>
                </c:pt>
                <c:pt idx="118">
                  <c:v>900</c:v>
                </c:pt>
                <c:pt idx="119">
                  <c:v>1915.3000000000002</c:v>
                </c:pt>
                <c:pt idx="120">
                  <c:v>6386.2000000000007</c:v>
                </c:pt>
                <c:pt idx="121">
                  <c:v>1092</c:v>
                </c:pt>
                <c:pt idx="122">
                  <c:v>2956.18</c:v>
                </c:pt>
                <c:pt idx="123">
                  <c:v>1320</c:v>
                </c:pt>
                <c:pt idx="124">
                  <c:v>4471</c:v>
                </c:pt>
                <c:pt idx="125">
                  <c:v>1381.25</c:v>
                </c:pt>
                <c:pt idx="126">
                  <c:v>2130</c:v>
                </c:pt>
                <c:pt idx="127">
                  <c:v>3849.9999999999995</c:v>
                </c:pt>
                <c:pt idx="128">
                  <c:v>2663.3</c:v>
                </c:pt>
                <c:pt idx="129">
                  <c:v>3566</c:v>
                </c:pt>
                <c:pt idx="130">
                  <c:v>990</c:v>
                </c:pt>
                <c:pt idx="131">
                  <c:v>3007.8</c:v>
                </c:pt>
                <c:pt idx="132">
                  <c:v>4905.8999999999996</c:v>
                </c:pt>
                <c:pt idx="133">
                  <c:v>532</c:v>
                </c:pt>
                <c:pt idx="134">
                  <c:v>6895.36</c:v>
                </c:pt>
                <c:pt idx="135">
                  <c:v>2439.9200000000005</c:v>
                </c:pt>
                <c:pt idx="136">
                  <c:v>11026</c:v>
                </c:pt>
                <c:pt idx="137">
                  <c:v>5699.75</c:v>
                </c:pt>
                <c:pt idx="138">
                  <c:v>1886</c:v>
                </c:pt>
                <c:pt idx="139">
                  <c:v>7392.1999999999989</c:v>
                </c:pt>
                <c:pt idx="140">
                  <c:v>2964.8999999999996</c:v>
                </c:pt>
                <c:pt idx="141">
                  <c:v>4187.6900000000005</c:v>
                </c:pt>
                <c:pt idx="142">
                  <c:v>2857.4700000000003</c:v>
                </c:pt>
                <c:pt idx="143">
                  <c:v>4844</c:v>
                </c:pt>
                <c:pt idx="144">
                  <c:v>2430</c:v>
                </c:pt>
                <c:pt idx="145">
                  <c:v>4358.8999999999996</c:v>
                </c:pt>
                <c:pt idx="146">
                  <c:v>441</c:v>
                </c:pt>
                <c:pt idx="147">
                  <c:v>5242.1000000000004</c:v>
                </c:pt>
                <c:pt idx="148">
                  <c:v>4049.25</c:v>
                </c:pt>
              </c:numCache>
            </c:numRef>
          </c:val>
          <c:smooth val="0"/>
          <c:extLst>
            <c:ext xmlns:c16="http://schemas.microsoft.com/office/drawing/2014/chart" uri="{C3380CC4-5D6E-409C-BE32-E72D297353CC}">
              <c16:uniqueId val="{00000000-430A-4ACD-A347-FB945DDDB75D}"/>
            </c:ext>
          </c:extLst>
        </c:ser>
        <c:dLbls>
          <c:showLegendKey val="0"/>
          <c:showVal val="0"/>
          <c:showCatName val="0"/>
          <c:showSerName val="0"/>
          <c:showPercent val="0"/>
          <c:showBubbleSize val="0"/>
        </c:dLbls>
        <c:smooth val="0"/>
        <c:axId val="242559823"/>
        <c:axId val="242533423"/>
      </c:lineChart>
      <c:dateAx>
        <c:axId val="242559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533423"/>
        <c:crosses val="autoZero"/>
        <c:auto val="0"/>
        <c:lblOffset val="100"/>
        <c:baseTimeUnit val="days"/>
      </c:dateAx>
      <c:valAx>
        <c:axId val="24253342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559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411B-4A81-BD72-2E9038BBD20F}"/>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411B-4A81-BD72-2E9038BBD20F}"/>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411B-4A81-BD72-2E9038BBD20F}"/>
              </c:ext>
            </c:extLst>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7-411B-4A81-BD72-2E9038BBD20F}"/>
              </c:ext>
            </c:extLst>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009-411B-4A81-BD72-2E9038BBD20F}"/>
              </c:ext>
            </c:extLst>
          </c:dPt>
          <c:dPt>
            <c:idx val="5"/>
            <c:bubble3D val="0"/>
            <c:spPr>
              <a:noFill/>
              <a:ln w="19050">
                <a:solidFill>
                  <a:schemeClr val="lt1"/>
                </a:solidFill>
              </a:ln>
              <a:effectLst>
                <a:innerShdw blurRad="114300">
                  <a:schemeClr val="accent6"/>
                </a:innerShdw>
              </a:effectLst>
            </c:spPr>
            <c:extLst>
              <c:ext xmlns:c16="http://schemas.microsoft.com/office/drawing/2014/chart" uri="{C3380CC4-5D6E-409C-BE32-E72D297353CC}">
                <c16:uniqueId val="{0000000B-411B-4A81-BD72-2E9038BBD20F}"/>
              </c:ext>
            </c:extLst>
          </c:dPt>
          <c:cat>
            <c:strRef>
              <c:f>Gauge!$A$4:$A$9</c:f>
              <c:strCache>
                <c:ptCount val="6"/>
                <c:pt idx="0">
                  <c:v>Section A</c:v>
                </c:pt>
                <c:pt idx="1">
                  <c:v>Section d</c:v>
                </c:pt>
                <c:pt idx="2">
                  <c:v>Section e</c:v>
                </c:pt>
                <c:pt idx="3">
                  <c:v>Section B</c:v>
                </c:pt>
                <c:pt idx="4">
                  <c:v>Section C</c:v>
                </c:pt>
                <c:pt idx="5">
                  <c:v>Total</c:v>
                </c:pt>
              </c:strCache>
            </c:strRef>
          </c:cat>
          <c:val>
            <c:numRef>
              <c:f>Gauge!$B$4:$B$9</c:f>
              <c:numCache>
                <c:formatCode>General</c:formatCode>
                <c:ptCount val="6"/>
                <c:pt idx="0">
                  <c:v>20</c:v>
                </c:pt>
                <c:pt idx="1">
                  <c:v>20</c:v>
                </c:pt>
                <c:pt idx="2">
                  <c:v>20</c:v>
                </c:pt>
                <c:pt idx="3">
                  <c:v>20</c:v>
                </c:pt>
                <c:pt idx="4">
                  <c:v>20</c:v>
                </c:pt>
                <c:pt idx="5">
                  <c:v>100</c:v>
                </c:pt>
              </c:numCache>
            </c:numRef>
          </c:val>
          <c:extLst>
            <c:ext xmlns:c16="http://schemas.microsoft.com/office/drawing/2014/chart" uri="{C3380CC4-5D6E-409C-BE32-E72D297353CC}">
              <c16:uniqueId val="{0000000C-411B-4A81-BD72-2E9038BBD20F}"/>
            </c:ext>
          </c:extLst>
        </c:ser>
        <c:dLbls>
          <c:showLegendKey val="0"/>
          <c:showVal val="0"/>
          <c:showCatName val="0"/>
          <c:showSerName val="0"/>
          <c:showPercent val="0"/>
          <c:showBubbleSize val="0"/>
          <c:showLeaderLines val="1"/>
        </c:dLbls>
        <c:firstSliceAng val="270"/>
        <c:holeSize val="5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noFill/>
              <a:ln w="19050">
                <a:solidFill>
                  <a:schemeClr val="lt1"/>
                </a:solidFill>
              </a:ln>
              <a:effectLst/>
            </c:spPr>
            <c:extLst>
              <c:ext xmlns:c16="http://schemas.microsoft.com/office/drawing/2014/chart" uri="{C3380CC4-5D6E-409C-BE32-E72D297353CC}">
                <c16:uniqueId val="{00000001-7DA0-4F4D-87AC-559550C3FD5E}"/>
              </c:ext>
            </c:extLst>
          </c:dPt>
          <c:dPt>
            <c:idx val="1"/>
            <c:bubble3D val="0"/>
            <c:spPr>
              <a:solidFill>
                <a:schemeClr val="tx1"/>
              </a:solidFill>
              <a:ln w="19050">
                <a:solidFill>
                  <a:schemeClr val="lt1"/>
                </a:solidFill>
              </a:ln>
              <a:effectLst/>
            </c:spPr>
            <c:extLst>
              <c:ext xmlns:c16="http://schemas.microsoft.com/office/drawing/2014/chart" uri="{C3380CC4-5D6E-409C-BE32-E72D297353CC}">
                <c16:uniqueId val="{00000003-7DA0-4F4D-87AC-559550C3FD5E}"/>
              </c:ext>
            </c:extLst>
          </c:dPt>
          <c:dPt>
            <c:idx val="2"/>
            <c:bubble3D val="0"/>
            <c:spPr>
              <a:noFill/>
              <a:ln w="19050">
                <a:solidFill>
                  <a:schemeClr val="lt1"/>
                </a:solidFill>
              </a:ln>
              <a:effectLst/>
            </c:spPr>
            <c:extLst>
              <c:ext xmlns:c16="http://schemas.microsoft.com/office/drawing/2014/chart" uri="{C3380CC4-5D6E-409C-BE32-E72D297353CC}">
                <c16:uniqueId val="{00000005-7DA0-4F4D-87AC-559550C3FD5E}"/>
              </c:ext>
            </c:extLst>
          </c:dPt>
          <c:cat>
            <c:strRef>
              <c:f>Gauge!$A$12:$A$14</c:f>
              <c:strCache>
                <c:ptCount val="3"/>
                <c:pt idx="0">
                  <c:v>Helper</c:v>
                </c:pt>
                <c:pt idx="1">
                  <c:v>Width of Pointer</c:v>
                </c:pt>
                <c:pt idx="2">
                  <c:v>Total</c:v>
                </c:pt>
              </c:strCache>
            </c:strRef>
          </c:cat>
          <c:val>
            <c:numRef>
              <c:f>Gauge!$B$12:$B$14</c:f>
              <c:numCache>
                <c:formatCode>General</c:formatCode>
                <c:ptCount val="3"/>
                <c:pt idx="0">
                  <c:v>58.4</c:v>
                </c:pt>
                <c:pt idx="1">
                  <c:v>2</c:v>
                </c:pt>
                <c:pt idx="2">
                  <c:v>139.6</c:v>
                </c:pt>
              </c:numCache>
            </c:numRef>
          </c:val>
          <c:extLst>
            <c:ext xmlns:c16="http://schemas.microsoft.com/office/drawing/2014/chart" uri="{C3380CC4-5D6E-409C-BE32-E72D297353CC}">
              <c16:uniqueId val="{00000006-7DA0-4F4D-87AC-559550C3FD5E}"/>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Profit Distribution</cx:v>
        </cx:txData>
      </cx:tx>
      <cx:txPr>
        <a:bodyPr vertOverflow="overflow" horzOverflow="overflow" wrap="square" lIns="0" tIns="0" rIns="0" bIns="0"/>
        <a:lstStyle/>
        <a:p>
          <a:pPr algn="ctr" rtl="0">
            <a:defRPr sz="1600" b="0" i="0">
              <a:solidFill>
                <a:srgbClr val="595959"/>
              </a:solidFill>
              <a:latin typeface="Aptos Narrow" panose="020B0004020202020204" pitchFamily="34" charset="0"/>
              <a:ea typeface="Aptos Narrow" panose="020B0004020202020204" pitchFamily="34" charset="0"/>
              <a:cs typeface="Aptos Narrow" panose="020B0004020202020204" pitchFamily="34" charset="0"/>
            </a:defRPr>
          </a:pPr>
          <a:r>
            <a:rPr lang="en-US" b="0"/>
            <a:t>Profit Distribution</a:t>
          </a:r>
        </a:p>
      </cx:txPr>
    </cx:title>
    <cx:plotArea>
      <cx:plotAreaRegion>
        <cx:series layoutId="treemap" uniqueId="{FABA6211-04F7-4037-AE0A-4BB928A35C87}">
          <cx:dataLabels pos="ctr">
            <cx:txPr>
              <a:bodyPr vertOverflow="overflow" horzOverflow="overflow" wrap="square" lIns="0" tIns="0" rIns="0" bIns="0"/>
              <a:lstStyle/>
              <a:p>
                <a:pPr algn="ctr" rtl="0">
                  <a:defRPr sz="1000" b="0" i="0">
                    <a:solidFill>
                      <a:srgbClr val="FFFFFF"/>
                    </a:solidFill>
                    <a:latin typeface="Aptos Narrow" panose="020B0004020202020204" pitchFamily="34" charset="0"/>
                    <a:ea typeface="Aptos Narrow" panose="020B0004020202020204" pitchFamily="34" charset="0"/>
                    <a:cs typeface="Aptos Narrow" panose="020B0004020202020204" pitchFamily="34" charset="0"/>
                  </a:defRPr>
                </a:pPr>
                <a:endParaRPr lang="en-US" b="0"/>
              </a:p>
            </cx:txPr>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entityId">
        <cx:lvl ptCount="10">
          <cx:pt idx="0">1945</cx:pt>
          <cx:pt idx="1">5599</cx:pt>
          <cx:pt idx="2">7636</cx:pt>
          <cx:pt idx="3">11032</cx:pt>
          <cx:pt idx="4">12004</cx:pt>
          <cx:pt idx="5">20543</cx:pt>
          <cx:pt idx="6">24561</cx:pt>
          <cx:pt idx="7">33025</cx:pt>
          <cx:pt idx="8">33145</cx:pt>
          <cx:pt idx="9">35841</cx:pt>
        </cx:lvl>
      </cx:strDim>
      <cx:strDim type="cat">
        <cx:f>_xlchart.v6.3</cx:f>
        <cx:nf>_xlchart.v6.2</cx:nf>
      </cx:strDim>
      <cx:numDim type="colorVal">
        <cx:f>_xlchart.v6.5</cx:f>
        <cx:nf>_xlchart.v6.4</cx:nf>
      </cx:numDim>
    </cx:data>
  </cx:chartData>
  <cx:chart>
    <cx:title pos="t" align="ctr" overlay="0">
      <cx:tx>
        <cx:txData>
          <cx:v>Sales by Regions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Sales by Regions</a:t>
          </a:r>
        </a:p>
      </cx:txPr>
    </cx:title>
    <cx:plotArea>
      <cx:plotAreaRegion>
        <cx:series layoutId="regionMap" uniqueId="{4161E0E6-7D5F-45E8-A9C2-54061F942180}">
          <cx:dataId val="0"/>
          <cx:layoutPr>
            <cx:geography cultureLanguage="en-US" cultureRegion="HU" attribution="Powered by Bing">
              <cx:geoCache provider="{E9337A44-BEBE-4D9F-B70C-5C5E7DAFC167}">
                <cx:binary>lHrblp24suWv1PBzU6X7ZY9T/QBrrbyn7Uynu+wXRtrOQlyEkBAI+PoTOL1P21nd9th+MCOBhaRQ
xIwZM/Rfn5d/fe6eHsNvi+368V+flz9fmRiHf/3xx/jZPNnH8Xdbfw5udH/H3z87+4f7++/689Mf
X8JjqvvqD4Iw++OzeQzxaXn1v/8LvlY9ucNjfDz2sY7r2+kprHdP49TF8adP/z8Pf3v6+pl36/D0
56vPburj/rmqdv2rb48uvvz5ijD26rc/vv/Et4e3jxZ+99DX8enLb/fxMT6N//jd0+MY/3yVCfG7
lpQKLhUVGjMkXv2WnvZHWJLfOSYaKU05Z0KpV7/1LkTz5yuJf6ecSSooUZjwV7+NbtrvY/W7poRj
rTGRWEsi/8c2b1y3Vq7/H2t8+/u3frJvXN3H8c9XlL76bXh+bV/dPiImSAtMiRSaKgITGD4/3oH9
4W38vzrchB6nlj8pXMZJH8nAhqwr0DDX23vOp6F9ZFng46n367iyQyQLN0uRuRJ9qvrA+qxwZGnl
pTZ8nQ6tznp/nrTtxpuO2yFbc9cufPjE29gs7gC26hpaVFIy/CQXt053nVlk96gUH8rP1FIvbitR
+4HmFtcjTIUNPNjXBqOY+kPV8dAOuUvc2mssVw9TrqzF6xWxtG/+zsbZwW++29L/h5HkCxtppAnT
XDAtYPsIAo/43kYS23oywqinMrm+8efRso6dd2wegzzfxirWqdjqoav/7lBZk/L08+ExeTm+lFRS
wqiisFMwmR/H3xqqRoFE/aXBLW3rIjrKqcm1JplvTmFJVYiHYGLFTJ6xbBv6N4nRdSQFZptI9DIK
049t7pynAd9qrjw8+/kkwSG/8yOOuBYMUcQpFxhjJcHFv7dRK4wH18jmWzO2GUxus0mKj8PI++nt
mqmJXf/n43HEJNr/CSHQj+PJZRkwUWi63WzgxOdLZXyTI9fW3OVhrKvH/2w8iRVWCtanKEIMixc+
QFOJcT/XzW3ZVHN237fNishBtp2kx370Epb88wF3g30XmBJRSpmCmBSY6T3Of1zgYuqMmECzLyIL
MwxVbbKS/tQpFinK+xCF+NhyVMaLn4/7wtn3cZlmkhCOiFb05bjDtDrpMqq+VCsEschnNHTjX4aV
pK/y1NRT/bovAeZjbowjRPxi2fofy5ZMYaaIZlwRAKUfl13xuc7QYuiXTHbS04InJPgjIFMWL9xW
y+62zrDDN7T163TfjghtJh9N3YFRfm6IHz0aPIsTwRTnSnAB1qAvNiCKGjVr25efS731PJw5P9hy
PWalHfV6tqqwwK78fMh/Ll5JJZjgCmlENXvh1EaasgO/Cl+YSACbpxWLDbcnHtI0smOtSiY+hgms
7vNRSIgvh9Y56ONcOzSkXzgCfpEawAAaMYAdQD4K+Um9mE2lt4brIWafTB2kzc6XaHaEsYszoyum
1LCNFbUdVzLkiyYUZsVrZKZ7O4hmLfoMh/5eW2NDf/DcBXJn57ofP/3cZnuC+j5OMKaIMcQ4lpAU
6cvAnFKpAvLb8mkJMYAToKlFYCy0JMqzfAkUonUgrd+DJia3X+qhmv5TY2EsJBMUCa0YZZArfvRb
5ckY11G4T33HM0iKDaSDLeXziuLKr2jJIZGO1RTaR9vwHlJUGGzA/FxlTTa3uTeQvvZUuhr4VV9v
3XzFlnZw9hc4jV/6GN6NJImQisAOC/Ei4S809YPuN/ppLInI7LGJ49BNb/wW66Evkl89TC6TdoZn
bvXWrQfVbmt2n4ahvBh16JqqsNuG1itrfB/LvNdIlLGYOMq6O2F1tdmCUL1AjiFZs+L+Em26g6+2
dZm8/0WYYvzCAYjASgstEIbcw8FZf7Q8eGbv534ePkrueMOLAak9IZTlpHUo8Cb3dFSuz+jZTQye
TV/hZMClgkdLilT405TorwOavURxAvRNQyBhTOgOJC/col3a0ZbGDR+HAFHkj3RsFbsh2ND1io7T
CubQ5dxt761Z1lXmkwnJmwIAP4m7ym9ldh4sa7b3IZtGcatqsTOuhc2202ftxPftcSPV4ELrLPl8
N4Sm3d5vnWhTm6Ou21lADdaHDXK9NnCTrgGonbLLAntHebPCZdxQFdVh4CMdT0JO+961S1UDY/Nf
h9eqytaUK7c08AkHbAxmXmf9TrbiwG37uIyi98NJzwHP94y6LV6H0JYh7zobiC2yqrTLecWArXzo
VV+y9zOaMTiZVBUQt9n3Djjfz7HhJYSD9SWSkLopk4JT/MI1aLn2FdZD93HDdgxVvhAkhzFPrnHd
BZ18AqD4+Ygv0YhIwCKCIW9jBrn75YhjQKNJlqYPdJt2Z0wT2+GPjLKF5C1mz8XHsqEbOGEiUxyr
GwnAAn7682ns9cEPqEilEERC4uIEEQZlx49BsdF58pkW9r1lvY00j27i2ZPzxgMamXbs8TGU0tVv
5lFVgDiD4a46ViqS2eVKytTNeSSVv+pKJe4XGjq15mPCYr6LKkN14fm2uCtwImTyBrGyHnJWAjWE
YDcI/NDNBtjFRdm0cY/8mXH6mkC+H9actoEu89nPV/wS1xSFBAV0A1YNq6VQZP244laUpk9+lA/z
1COoCngIBKqCedv9lgHJYucGpwXcdmk1hUsVv5YKmRh2l6ZTk0h5Xy5id2nia+CV5/VA6A6RfhsR
PvluHsb6bONrC1FXJrsXKXhVFqJTYg9h9PMlkRfIpoABKUibgGqwgxijF1DtaW831/TkQUVDIbbi
UO0TiBmd9tD9GscEoRXmVpplD3HAyh1SwuAh0WQGQ12EF77fcr4d28dON5Kd16nb7eDX5MRt6Rd4
qzZ0X+JaWTGe2kwGehpUmOlYrJAvYLm/WNoLlglL05gygiFUEGfA937crbi0WHaTWx9oNe9IFYMH
19q6rXafI1It6fM1Or+9l6Tf86PNHIYNWYTtqvW4WYFjddI0m9IDsNQA5kiyoeB9dN4ATfo60+Bi
LHXDjm4TwOZ5TYYEsBaBkcCAdSwR/AVFKwZT2IqBKWKUJosF76YGQsJo0sBfz/bZobD9j0oKpoAu
ALuShCuo49E/qC5OGxOr8Nm72UoH6PBMb4lRy9wWUKqbqv8VLLxIR/uQjAKxR5CWEBRsL9IRahxQ
yGGR78YJg4fENUZwKMj9YB/WDMzxY5kyt4y56OgKBu/msgfKAqAHVkph6eIbKUZVNqcyMgVgAAE5
34XOwVuLzSDw49JDovq2bZVPPZhy6VQPsQJRtG9H1S77RmRNjeGi10bPd8hZBzPhbQu5qRVxL/x/
7nJM0x8xERa/JwEACYwZsKCXlQ3QwTGr0LK+M2YVXZnHqaVDUSZUNreCbCysR2+CGFSuCdGNyUPw
tb9E3UQXng/AdrKrUNmM3ZTWSFr45JbqM6o7dJ7KiYlDK3vXfWFNt4U764QFnWvDXXrNZoyW7aCa
XvOh8MAfx+mUElfzbfCmXFwuLLL4mqKA9aHvg8ZFs8QplLlblN+a3PRzYEtRLe0MwTBvIa1dvmS8
Yc1JEzyxe9HFlVUFWvCUprNBJ4NL4G9lFS+ikcDMCrl1adtAJwBXHC6Wdi2n3I9DI06zlhU9cJst
27skHKnfT6yrygNlkeBihfrUrbmo4qgPuiapLSreVeeS0HjwDqXtqtQ9Qmc4YUNOVTYqg45D6yx7
WPlctdmDdmhZ3i1xofEmG2Of3UHGkNMXHoQID5ucq97lg3PYjG/1snXtWVmDXHTaHFPW5bp1lJhC
hm306hO2jeq/GDK4eTmAq6z+SU8xJVS0XRpxcx7L3nN1gDqAd+KstFkrbjWWWduezWIgY2eejOpp
BCsvmKrAbjbqZnDpDYdxMG+pQFGgY9+zYZAXky5r0133fGl9dWzmKqb5OvGyqutTyWya+F3ZE+ov
RMNMpU7gK4K2+TBvCNJ6N6o66bzKmPDxYMqwNetFqsbM1GeptpBtilYnBgA7D/XE/3LZJPh4Ac6R
srJIFGgLvp0GYF06jytVi3jdESnhEp9vZnXdwTOkoaoPxeZG5j9tk9dkvmxEGCpyjpcsk7JYG95O
8mzpG2y7nLN5z4uIZzUsp6IcksrjUq4C6aLhRvPq9ZqGNMg3TZk1qTvJlmZkuGinVav5tWgor3Xu
td41CRkiN+17WZVltl0x1o1gqWz1ANk3gNre8KuMlkF217j2Ne7eNE1qVHlMDQBBdXQ1pjB3gKx9
SuucdYgcUWXW2h/Q0DZBHfqIMt7/RSrSw3i26bR+mCrlfRGgDgbLEjXVkEEKLMz+EZg/UJbce71z
emZGWH0xGNxTcWpM2i1Gu9jCxY0mgpxj5Q75bI6VkoVO0YEDbD3wjbOog4X3huelmsg3MJ9vJPyD
XDKWMFpn8C4J4XrfHjwwQ/j/wd2y27lnugFxLpuyAFuR9a0y7Ml7KGj8KdQ1MK0iKbxKX9TK8CmD
HWSTn97Hpp/qHuyVmc2dmWljeLlRjdynXMNOD9u9AM+CESg88p/KbNkdTIRs33m+ZnCv03Y3zTxj
eBVSrPIJ5jD3IwxbfFtPCJT6T6BgGrjHl8GJ+5azUtOCJQ0CUD5Ig8EW37yn3EYNn5RNti+ujOtX
Y0zgNaH4xnE13/j+Fx15e0NRHbL7b6bOnl//t5Gf3wOlgLQ3kgwWJoD7zMyf2loMdTire7rCoj3Z
oL2QV4RWNbqHArxyOufPG+W2OYKrQeU9heqix3oteY5bM6/itbaTAyvNxHbwChlAYwsFyBzlrPMW
rTvprSwncLOTFfKf9LMF3QARBLj2vCZDaqjRisH1IuHzdVJ7dY6et/bZPUTZdmAfwWr4xZHLbl/8
IlYDflrhsA9jmBFwc3UeSfOwZTWb4iWslO7mfXakbVonmCUscv8KrsMIv6NcUvCuMZp96s8Gzba0
wR+uo47JY4Y4CJEXG+FyGc6qXdFCx1RPDmJaf9UphzHB/tazJP4TFlUP7jNyYKyw+DAD2X09QnNg
/yCZ9wubKwWXrkd7ONiN7/PvJ1GZ9DB1VVfVp75S4OzGU1zR83ZcJY5X9NlX6mbUUZ59M7lu5gDT
WWrawkcgAzgYvBnqFvL8jP0m0AMwt0bNh8Fnsa8LNFYlDM4b46Bkit0A2mYHggFINrBNZrqQrtrD
eYL8CvfadRKNOrVAFpf1kuqxW9x5ZA5ZW3SadXbOy7EC2RBrPMH7JvoRLkAaeXdr/QT/r19Fao4S
BqnIQ3Oku53bWIIokEIDo2NTufm96MsFqoBy3XbfTxqgvDkt1BNAGBVMN6ljZyHF2uOS9aUeL7iG
VLV8QGJpAG+qzrm2Pf+mzzexM6E5TaaDevfzykZG6fnQGDDHGf0aM96pDgw2lqktt/fUKJfig6fJ
JHEen5e+6GoEE9Fh2VpYUVulkR/FhjCgXAxsNx8GfRyMCXrV7uLP+qka2wQWwBPZ1xvrmsAlgIPD
+74GKTTL624DXVkz0vY6B8liFfaGDjjAG2LFew0782kERe1ZZNkw70J5mnofSnJRlX6Db2zP0lsJ
ZTmohp6zFvTSErdQ+loLtVNfxA6ECX5loWsAK40s1dDVqFoVASqpKFfIeeMKSNOcoNbbjTfVdJcK
yKRaaG40XV/Bz8PawSo/JKBnZXaZyjGE+lbTZhcp3QTp7ka2JRXxLQMZay2PS9lkqzmJNPBuPIB0
ASp/LkEEEh9ZRTGU5JAMNWz+lrENViV6u6cNy8vd3QIJGJzv2ZJNdKBE0xrVdL5MG7elfNtuU8ru
A5BpUBW2wWvxEfAWRNosDRtYoGFoX0M59BmA/7e2RVcDXwVmra1Lw0ehV+PxJ7Z0orsVwg9reWLE
jTH7O9W4WcojZDTa8XzsQP/OCtVhGd6DIpna+A5VvqmqouQrNctdksBt/Bc917MnH8ZSgTRxFtpp
trrIyDa27zc2EebyCbLDAsU+xg44pZRcT3gCL7eNJsUMNzM55zJBq285fFvJ8176oQGBuOCcrvuy
vsJN1807/um12tEE2P8evPVo9zf6r+p92ZD9HscogzfWat1fLCmoE/YIlfve26i7coBQroAtlrdb
XPFwbCBQ96jUdn/yzWWBUwISaQ7dM2gBfNXDdzjNqiIsa6AyxyQg9WYyskouT6gH9ZytW6nJRfL9
HuVVtu1y4AhNH7gwoGXxwm8I/Jsh6D/cgm65zxx6SvDTbwPxoCGleXCV7P65YuvrZpNt3vTDxN62
z4DVPguNXuFdjM46v4uQYxCBsYOtrHdlbryYsvup5gOsOSZoi86XNal2GmfYAmPIudunNX0NuMy1
kEfykk97kA9k79se+rTsPinLjbR1zs3YW3s0TQfReHo2COjAO+i1SuwUi404a64MoZ1UvxC+XhT0
oOUAPoAHEwA3gf8hK5sIPQTQq8m9cU7ArGVVLRANyQHM+oztEdTNILyYfK79PvdfVHc/1nb78GJv
nCDNOYbxXxS2YVpclkYJUtUzNDagAcMsoA6ASPr5UC8EdIgmBF1HGAskK/hf7NLbdx3zpFqvSqCS
//YR1C7OFX4oGXstNfSsAJGF2Td1qhvYYccCgy37Bo4/n8uPMh9HCPxHYWhKCjhfAH5OfpxLOVMC
8m1T3WvoqomPNcc7Hx9HBV3JzQF1/pWd/zkg0XunVyhNQFzUL3TF1gSEO4vKO7/0kCiqFjL+hVxb
gLlvkf3zBeJdtvu/7Z19haDdIi6hmUswtKNeDLh0Dav62Im7b4iRzLaL9qugK+enhY1qPjVDuYW3
U6Jrc7BTv+M5DQAN2bgxyEe/mNGPng4zglJKaUheUnMGEt0LoXHVKEtypf6uew6qBLwOYnyZ2hJw
vVZzDVtg2LT3hzWF5ADUIjP7RJqB+mkrZg+V/Ylb6jjKF4CWtQCo9/A6xEeJb+uVQj1ZpOd+1vAM
sz9fxB4O31kV5g/dEgYOA+dRGAhwL+S3tG5LHTbenss+Cy0vpLWSfhQB9vdXHvPPoeBcgIKGk2JQ
mMqXkWlLYtepEtX5c+acORTzsGziLVx+vqoXrSD4OpzQ0NA7hhY90FYAgh/DoUfRlM0y6M+oAVX1
mxcQ0e7MJlC7Vz9Jzb0tkGWByFyGDoT5vAPmNBaR9ot8aBKCmP3FvJ6PiHxncJDcwAQaDu4gCpGo
XnbdEIL2hqzNeBY2gsx4JHzZm/oTYmRyf49bD33hwo0VSJQ6t+UGRVceeRWxvYKkB0eDqsK1Awgo
14RBCY/e2JJXlTtfIcVyd1sudYuXtSgJdG4+jN5bqCZCQ1jvj7abNhIL5JAY7UEFDorVNV2wo+KN
fm6LtQI4PX1d9hb75aatzKzhKM80ixqDtNDAEZJz4OuytocuawZwkW95XmbwM5O3z9kZiK4CzBVf
0eCZsbdfrZmMJYCAUGHt2TTNJANe6IgCut2TCcwNTEVM8paO3d65y54pwgA9Rtg3NCi81Xk7Rou3
vB+D7uuDGGTXTPm/lQMP2cfk3/jAVyICDaoE9t282nOh9DMINEDRW0GOg3IwpG2BnM+XCET/uiq6
xY5QloAs3jXdAwX2qOmtWKNmw0UjULbX1OMcQK5cn8sZndaR+oNpJwvqJQgZEsT6vDFRubLIJlcl
ZHNP4VQTeaO9HmQ6Vl4w7t/xVc+bewey/d4YAiqFiLh1cQQt/l09gGhbHcDPoSt/MsFj3BQWA3f7
e4UKblSXXCyJfMR8WaO6BfWpHN72WjctOTb9mCEoKOG0zBILOGIGLelj71bY20NayBbWHGVQ4M8F
MBzMVbGytUzXrR7juOXQ1U01FKVaBWgv1gaNZwx1MX0SyLarOZQMeGufW9nb8FcPAkY25eq5c/WN
yXpoK1fiWlmAv+bUm06QCcjoV7oC+vFOt9Y+7tj97BrdV1LVy66FyidoOFgy5HNAwmI4vlM5CdMg
bUvy1GazfgdY6NT90OusO9maVzw3VZXu+Vrz5rDWqTyr2UzPa0S3CxuW+RwEAXcngyDForm5lXXs
EEivc3hXglOfs4q7MYfoM5+aMHR/Vah2h0XjEkq6jsYzqBlBmSE9v1ID+uhaCMc+DeJapHo4SGYM
7C7KwqmRCzs2rp5eb00X0RHIbTyqFdEOPFbYz2aY7glmw1VgWXVl5zEe+QhKLpznqM5nN+mD0Um9
lYPx0B4f6i/16MtDZ4YqX1nfH3ip/aXaiD2tZQ/N1H7gDD6t1r5gTS9PCT55oaCs+RQWN53B8YHy
i9dtd9YuuNvyVTf8ZBrk7gcGEnfegdIx5hl11UNaNvXYZT2Hiniy75Ii9RGRiC4Z0qbOXZbRawZq
1ynEsX8aG1m+BQ2uhmM/keovGDomUBbgAd/NpDH1aVj77IhHG+/GmUHdDlBwGNdluqRjWNuc26SK
UurSqL/qmej1Ahr50+eRsAYf3TREqBZqa9Z8plw9qcilPWRlFi6thq7+geHYvF1m2kK5Yd0VHyP2
RamMe0TNOFwvkqGrUeDdQ0u+tyKrOV0uwApvkGznCxCRs8u6pYYcFKDfF5wS7fNtU9hA9TlkH9Lg
05PPsqUgNd4ex7FxBBrzAxxr3LYRPNd0Q5fDwaMwHYYttculmCpf5QgP9e2KJQAxVCbFnGhHL5lC
3XAZFh9OZJjIFe/skoNg+p6n9TOayvKWYQifeZziARQ6VOfVYmd54KujRyZjfzsYFj6swwLUBkGX
uBrzqYWjBG0h64oPeTZR9ggNXpdT0vVnDurtnCAb3y64b9+OZo1t0cZYPXiz+r/CMliS+2VaihKH
ockbmB80LhVIVxB4i9kKtqj0RpPRdEW/zc1jY4cth16Jfd+72ufDMOO3GrT4i4EEVUwBlZes7tnj
qMRy3YBsPoN6zyYYtIx5OWUeCrupuhYqc3Xe4VY/hgw49UEBzWly3oz+jUiiPQHQC1HoepPnETvz
Bo67wBGJZMIDcf1wNk8LPmuGWTwGWj4kKDcfNm83deYHtuaNt9XTCgY5M1FO0xHY1Hofg+ZlHpiH
xmdbxRyZeb4Quh3OPNA5nFdy1A+6j/oTXQb6rgml+zRv8/Y0gYMfZunIDYP+/BmCTHHwi4/3QNOy
nKd+vs7C2H7ckOvPaIdLOOAEquytWRGDXLYAIqGmViCr8FacS+hvFMPYN2ctn8IDHJGiMP+ZXGLU
01Mj6PgB5C3/RvcmnOO10/fWhu2qGht/XCRALlSTtr7tGYqXYWLpTT+W4V1Qin2m7QzgQPw637LV
QvCANPQa0zhdLUGmizot1IH8ofqzUlh2gCoTTn6CeqAvtiyU12VpwtuNKPOg4ODkB7+p+A4SfnUO
wSZvNpxFOAok6lOnS34NjWJMi2h1d1Db2lPw99Cftipzb1pQst9Uixt8AQcs0Cmkxn8Y4sQqqFG3
7TpoNl3BeZ8Wimzr3lV00xYw2y5HKlt1jqF1VszDxl6ruaIgcIfsS1YSOMp1vXK21bpY7QI1wUFO
oAyr65bTWcYjcqHtYt7pobxO2VC9AbGiu83Y2r/vYniE31Sgl9b4/WiBwTSTbG4X3cApRj7g+lK7
gXycsnJKRWcSuoETM9NDTebZnxnSUVZog+UVK11QJ41sry+tUcMB2qFsy2doGx+U3qzMmy3qObe0
7G9dBm3zqzXzEmwtUIrh2usZ+iV4CThd9Mzb13Rh2VvZ63ooxBKMOxo9hLumqmd7hM7paq5s3br6
kIWew8HCssTZmZzHcbtbVR8mc7ZTD3TQfnGda8FqLlXtZQulbegKLIG5FNxO5XwDokMzFnTC1bsk
N7cWDnXiGk69lfiQMFDEqwj1bHzPayiiAuBIGCIXQJyqHk7nnM9RyEtOFtQ37za6lmTO18UjPV0S
ADt0oRgI62e+W/twMPPIp3udVW0DB1mqToc8ZGXVtUXG9HJfUzh8khPDurduxdl2lqBeawokPUHX
STdLX5AAcviN7ABOD3DObDs4EIguGxLrQmDZXsZsXcbmdbdmQm8UzN+jxR5A7rDtfthpINy+jpE1
Kh5W0YiOgE49OogHBV3CYsIrsUeGp85ctwaanLntQS0ttrj4Pqd2hf6JnJr2vK8Zd8cq8XTT1qA2
HpqlXs5pxbA6CIWMBGWpCfiircIAXb2JyzUnCZrIIpJ4m3G9yMI2JRtzyVoKihZIX+/xkIUvswZq
QsOwkjPnSkyP1WzIRAqgcCZzBbS44URXyqURd2vGnARiNqm17gpA0ggvuP9m78x6JMexLP2LlKOd
EtAYYLTY6vsW7vFC+BIhkRQlShQpSr9+jmVk12R0o3qmMC/zMEC9REWYu5lJurz3nO/c9D3m2CeK
0Jildas6VSTNGLi8FpIEpK1V6IYkuQ48m5pneKKSHviYxe+Ntd+3rW2em1Z9b3KV8AJjgnxcgEjU
NKPT3sfh4aNIpBNcJLKduzXsbqaImZ1tp7xUo9pUQUA7qkLKRD5OfZdW05SuhclYjPpqZ/k5N3Tb
kaGDG9Y4eg2jLvPLwOllrDYcNvFdrtvokYDDmSpmIZngfsANA1KbLV/BoMS9Gnud1ZqQ5koP/fBo
Rj03tXGNpUeIrw0pPOnyoxz4WIX92O3ESBOg135Q53M7nAVNvOtQuPgcKnh/Q6PhAecYi6owpPa9
N8TsNxeGXeETHMKVn9tR1ypIhxtgeMt8VNNCi1wvvitH0fAyTrVVRR5IChQTXKE56hQfrl6hFT9u
dGJfFPbxuOewqaoJD+VSbKuYbnDK4/BnqegqxtFf4C3QB5w6bGdInpamV+0LZ03wHQKW24F9yfeD
n8sdUYTfedyfSivT9tXv5XPHAVQ1GNx2JKT8bVjCeSiSaBjeIp9OJxNG1BV0cjwrGTTGE1UhPnTj
QyhmzpYYwqNbjrHkZJeAfYo2It8FbYJXEUTLlYUBWiVqHI4RlNcXaNihuNQ0p4qI++N1SmmEvhXF
8XITxp+xuAzpay8vp7YL9cdgM4/VXcrgJ0KTHdJjn/RsKPXE3AzLZhuguZGFB2XUoY4Uqcd4ct0p
HX60bTuLIuzwHgrekTYrBX5uCRUJ90S7quQoUxOSCiO87Sb0WqI5STXM3xSmtrYUKor87zh4l6nI
vWyxB28WaTUr7h3YmITPF/t9F2xWmIKtnrpNEsc/jM0UjgdMnrvBUEBFA02iKzhg01mtYDOKqUFL
c+W0UR8inB0rNdQ6WzDbuc95XvGs4KHEnGYUxMAvC/PHFjC2bN1zG52g9TYgj5jb0MyDvvwRg8Sk
O0na+RyvmN8KD+3IXHV09JLaGyXQWX+zycusu+6NKOtKoSNddb43+jdmIcEjTKosB1yDHq5I56Xt
9guaqhOqX7/UbmxbjlYuR+sJGMIbbqJ2CbzS0AvQtko/UfWkLEB9gB24icq4lS2Phd01IB/GXIqS
CzRpU30ZY21J15GF6Kmjnm6vvTa9uA2HYNEVpgoqUNLydNhUOQWm6da954e8j29TE9GsEMHIovcO
9KXXl9bLHKc7+E7C+deiHdIhLzFtu1gVZmulNiXBgZusVQsbKOsKAyg6XqverlSK85pRSDqlNhjA
1F1noVpFhQMtnZvdZNTIXptGxENTLXhU4EYgJRT1U2HdOKTzrkGv1h9Nazz5U4/a2aRugRHJvk5G
WFaP1A9hYewVeKO5r6Y19nx+x40SuA6xB+rIcADBkNItaHF8/B/Sy4mP71Hzfq1y1brkNZmSsH38
pXl66qLbz11+URjDgDp1znNEiOBcoo5Dv8BzuJGvJqa+S/fAkzc8b2Ogc/Zm1NJ6bdFnEOA8TLaU
LymOCJTj+cW0EBSyqxkNpbvxee6vcWkabUax32AS4WrhyOMD/4gy01tZJd1s1v4cGXy8rUCqLQx1
CXYkkvQxmhPF0joF78mik2/MuA7AediMHgezQzPulMo46rE3D5UAzHMdgolC665yVMw1Z2iisnjP
ZiLXVUHMtBAkWQkyyXRLXDe9i1lXqwXgSg7toB+yqw2tX1ZTr0spzCRLc2WKIB7zuCbrFsV72Gfy
RWWme/YAqcxFOCAUV8QGz04NaEN++b1AlwWIvJ1EPaQ6bys7AfdwxRaO8PC21Kx/wuqnnDX2Dokk
e4Ccyq4Gn0alCFNzzYN1lbWKJJgnm8NPVV73yHO3kOOIFo4UUa/WuHD9Ivr9NPuAAV2mlh4ZFyu+
1OZTgdIaS1qkOEdNNUfb+qCZtzg0CF5XowPFhEi5SpL9lMazrKjM3Ie3UbeqImiWMXjIBBNJhXxj
/zn58IELzS1Gg37zLKaRiQdtjXZi0gfTJsJ+NZ67KC7oqMO+3ETb7JAfs9TbSRNkYFzCMe9L6sfD
UMerrw+BHshbZ7sYgiWhYTOUEBRZggmVrPpGZqlvqtBPzPwKggD0AVBQwGol0IjRokEKQuA5ELdu
GkzesohH9OHXDr6VK5ZIkJqItDt5jR5AhJsEGQUgakqCgAhXo6usT3I4O97c7oH/48IQ13hFBETt
MKpu5KWBYPaxwffHvUHze+P5Az7npnZpoNzdiotdxTnN8poDUfjhgQGCeMhVc+WhDOvvGC6X9p5w
OV26rihkB3Qw6WmKScI+UCKjdR/ZmD8MS0SvQRs2X80U4JvPls2B+qIGysi2MVco5i/PmUvM3TJ1
LT4C4nUwWYkcUE2JBPMvkvwhgHxIqpwPyzGAaMGqBYjJtyWKkW9MhI4Pfcw5KL8peRxpM+zmsPdf
00kHRU6A87VTtwF019taIEa03iDrGbIqNNoiG9X14MxzZnN7bNIJkJfuN1CVDV0c3m7eXQgDTMOl
6ska7mC0wK70IwQeq8ZGFqXXQ2yAFbMioPSiRo9oCvpVX0dGmasmDGxW+UmjyA48gXpaHJkB7849
PiVMdfI9ntqsKSQa8NvRu3S8OouzvkBPvbIiFTQH1SFG1lY40DkAJsgld5uEAlBsqVJpLSw4tSry
Jau30eE1TQIqDfSFVJWN1M9Ft30dUu3KZU7WN4JqYc9u7idVdaPNHnQyzQa/LklGDAQMKpAMh+uo
o+E5aztBQNvQVRZTQPOz57Xhx9oxcXKe0ndA3ngJlCp8R7jE9AjXkXwtWaL5VJIlZmtllpXropuy
mdamZVmH+jtF3ZkH4Zrs5nRJXjzaKncD5UpEEAMGuRadksEbywEOFBI8w80AUMOvyZKsGAryEOGA
kfqJrGXA2yeRuGkpcW6iq0N/XrXRNGaX7y29XaIFMnQUDvQm62T0OgJWaAprurdIy+F1moehaFkP
7RFgInijxuKW76a3xlv8Br2V80oPncf1ZJCS0dBdvveN8Y4Tx0NdTUyQ29nMw2lORkQmJiKuoAuQ
g0f97AWKMSO4DZr0Q4VbVLvY1w92WsOj0MMcltxmy6Vb8yUIlB4SD9E6O+io7dNqyz00TpLlbt8n
oe0ekOJl1QRxq5pwq8flGCWmRvsSnPt1aIHYLcFrS1f3mtM5KJQ2PhKIiahl1tGfoHP9Kk7i+TlD
u78PYhp8DAC5X328JCk8hy8O5PwroivZtYNXvld2xlOXmXdwvvOdMv5Ki2we/ADPwXaXN55ARxPE
co/zYOoxZuioyggYD7z6ahnD6RuH2FFlDoPKiKzzVrg2GF68rIsfeRvFsoyh6h+V6gPkPwEsiij6
XA3U/6kWCnrQ9IEDSkhbwUpGGOgVE+0g1cMU6yFObmfejqjyOssuiM80IpcNr92tXI7wGuDbDbfx
CiJl3S8hIg9hFQ2+m9ujb1rJtyN46HV+pswtyWfSx4M48CGTc1zSePJnr8psEi8TipcAFAKvDZgB
zwOW+hX4tWBD25j5KysnkU6+O5rVQcUs0tAluzjul+x72vczisqoROc61LGk9ZMKfR7s/spb06YB
FxIDVQLVizYecNKKjDYeGtDgcQKislXDD3/0VqIreLvg3WqtllW0QF1YIwDdqIZeWGzcgyNskIY3
mz/e2yibMcKwyKXT9DJkC7W8gp+ZYe5D8oY5fsP5oM1Q6SXN0qD2VWT0+GHEZoO1wE9RbC2XIUZL
VmyqRWU4UKQNeV5Csb58kjht/Lzbt42zZPxmvGYLk4LRTODvgJST1J29WWNgPvNV0y4tnZ9nxO7+
a3vud08briGBrYyoZw4fHdDyJYP/d0OfJSuSNA0jX2JQlyiO/MUpSJF3uODeAFvqf2NU/m4hX34j
YtwwKy9RV+SJLysG/v4bIc5lsw+8/4f89RvtLwgkSvoJTrImbWzAbFnfeUgoMA5T8NdH/m+/diTc
/XIef+0B+BwUgiBN+9eShH/88b/vfwyXHQb63y6v+l//97/99qenQeJ//+U/uf73HQ7/8V/99nPx
Zv56d5cNDr/94T+tc/j7toX/07/8bZvD+5dkfcX0PLHP+e9bGYCqZ7gY/3yfw3FYkOL48edmiMuC
hL9e8Ncih9z/IwBOhLhKHBHcRr+WOEDK+iONQ1AnIbnECqCh/WOLQxz9kfgIKOIWA9OL1+FSw629
LHKI/T+iFKJzBpgiu+TT0n9lkQNK8e+ePrAE7IuI0hCgNwh+pMd/v6lWOc+2Jyw7+aPEcwNfpFpE
KB5clIgv2dvtuCCzQUogqg1OopWKmyiS0xvnqVYFJdq7Az2CQ6pVq72LAV+9iC2k8Xlkzn22M+PN
EWLzSEvam8grR0y9O4MTvKauIy9rMi/3ZlKRLiaAw/TU8qz7snZNrixm6JfWDXwqNhzbEigyjmoQ
eE7CdV+ObR6zo01sV6OUj6ZIkZNgRS+j9AseY/ej98mx6brtBr28/TazMX4Q1DNbZayiP9Gly9vG
+1P+bBEbAo71tmEgfo9pY7+5BgdpuOr2pxdFEM7zJsGoPDlyB8kol5VbI33Hk8ZdbwSKbZFP8foT
Q5t3j1UPCywuK5sb64VQpGJF0qLRWcCQIIziq7DlApom/I8cIVLTvm+q6Q8YgHSdWNq+BWvUuDLK
ZLbXJEGDl8u0e1yDtr0F03VMBtjElyxWs2+2HNZuGNu9P8CWqDYp00fZNhvSZnBSSbGubeiKIQjN
VrSiD5oKp0z+tSJXokpE0Ylftp01Z8B0CIFRMZ4MFbzmGgFyjFpDWnZQDc4T5BHYL2vaIzCgYCCv
Q44UA2TwB0vkeGjWdjgIz9cfrUezGc6M7IYSo5d6HLtlPgUk+3PdB76cvIMO76m+uw0IJX6BFCG/
Zek6GKRDiH3tcMQXqYnn7By0A2mLdlsdlKuG5CdA3BBFGrnwutP9dNtD/i+hdY7IBkKmqOLFtUPh
4/k+zVziJE5b19xls/qp8VPMwZ+3EXJ5Fg0/oYR3cQHKplvAxW/zZz9FqXegNOteqHH8aCMgEMD4
eHRUfWrfQcVmMJ8mWw2qT3a5F2HY4NEY7YIhj6BOsmC53RDM5C+jL6iz95uXsaGrg82b5z0JLHtY
VtLeSZiYQfeFqxsucdnKieG7dXHfevrKh9s+sBs/JZJi1BrzSgYwFIN4tm9LsqTHbA3C5ybD76B6
rBAYeoy1a+qljwIQvEFg+wPtA7XDmhVZ9HhCS5uH5LTOsdhpKSQe74vWPEylagQ05D6YCmx1GGok
rGQ5zgFFzEGshUfmsGYuNxC6ItAbIjiHyL1co/EihRti5HDyQwdl5mpTcKywegDAtt+vh9SN+N4N
tmzIwgIUqPpswh0InsSH6D2saaW1icpoovkO+ON8CuUka8ZXcoxcvlyZaMM8NUqxHxNj5mKQ23hO
9QgvgRv5gFB43EO0SJN9yvv5wcv1/dbiwRQD/wnA6/likKZdJr6yaYgrnsKlGICXP3kGDWCHeafU
PWYi5pLgcYoFqlYm+w5abgxgJeWY0kWIYOrSZKUN4xkNuriL4v4lj+GZAGq3Bc71A5+bhzTt21oO
AC3o2PclZz66Fae77DBtqSydSC/f9rA8+VHUVr5dc3Do8VaHXWr3WcjDh1RhNkZ5EvUaT8mRJLGs
UwTVXdEg6HWd5MKvR8fd1SqT7VvUxfErkfAGWgGA3Km2PREzkyegt+aslrRzKFIaNYUMqB0FS6j3
6SNsq/DkN9vtRe0qsL6H320WtVE0KjsMG9Ktxsv5FdTAHGqFbtyOhpspZ0wDJejwBva6GG+ksWxP
JpmdxRS+Aw6Hog8faueo3AoM93MttfWRhsWXcr90rajpFvVdmTYdvu0w4nhQMy/PPxlbcYhkEWBO
XITZlS31+isIEfqW62z5skB3atuLbS/n0K/9TPUVjwn0PJ3JVyDu2R321ai1bHD5X0FrYgY23k0i
XH8bWMOqFajCU5iH3U9sHZrfSNDEjwQC3P04tk2N0Ka/61Rsru02Z0cEkGFydsITNZaKdCi6LTOP
DCn0UwZZ7T3SuKURdFmuwJ3111mg9AHpueBWI6RSunk0eKqW9bEJZJohaxqwGwhI85WPbD7U4o4e
/DbhpeVaVLDBUTK75jbINT8w6rE7D8EqKKIWCZYGNb+K+ByGSMe0G8KDCsOU4PKGhR19bpGGxAYN
5Oy/ryyEiA5ZiF2FGPgPOqRAM7bAfUgEE8stUttTBL6zVJRDRuo6NjcFGfXz2Czh1daC3dmWwTYF
4icc99vYPoCoCB7DxoYIznFVrcs4Ay1c5/YbHB1M1lvq7rC6gzYFChPWGDHu3lsxdk9RGxMwBmng
apARovTDeCs57soT5vh76Iww4popCub51R/ha4TgLxeQS6+r13T9YXBkYt/iJKT9jOVEqcFJJPyM
325Da+HLgS+pTZCO1RpZB4EOYcivbLZpTQU4FlD7KMGY4QJbTBdDBskvs198MCnOjXsmFnhCDaNH
XMquMn3f3UdqnaukJyfTeKoa04n9Cov+S/3x/03r+1sP/c8a7f8X+2Ns3fmv2uP/gdUQQ/97h/zn
S/5qkAM//8OPsSUJsw0y+CCk/9EkB0H8Bxb7pL9Y3txPwSr/teosIn8AqPaRdo8IyNT0b9vOImxB
AwgIpTQC5wzq9l/pkZHS/Y89cpbgfeWI1ft4P/+JJpYjJBFU9AXBOgXYL4UWN2N3XZEl6eCfB2Uz
bKrgI5k3sxdIjkn/G5A1jLaiV1I/hTKetwnoTISEYjeBHFt4SSz2XmSPLIXkl2INCu9ZYEq1oBfY
xdi2IqGb5+uBe8viQYkFly7tEUI6Ki2ed0hcs7ruu5X3SOqxDKohauVVAo71NHjS+keOrup6jSl9
QpuiwOilr54e7B4PP7kEfhHKTbi64hKTu+TOBEWSiPCpTdnWl6xFKAWN5wJ9BXn+vEYcbFyqbtoa
pI671D1s8EHefYWmEftxtL3GBh/4Q2E7L2gaUIk38GGN3+17Z7u9s1gEUSX5wI6pbEZyk+ez5aVe
faTIPQ/aV4pHcz9PwprCu+x8aWUsDopOy45vE9mgHvf4wVBWqcOgTe1tmND+bV7W4GHBljK7H2aO
oKzWqGw4H+Cr6mbdCi3kVPFktK/IN60vdBtIWk7NqNzRDQgeQLdP8EHhuZjwFUuURkR0g26vw3QC
BSBsnTZqDAodTFcLcsYXhg9Ipg9sVBWoMMkRXTt5yfnqrsJ5yfWeccQAd62ewFRa3OoVli6s/v2Y
ijqcvV7uo7mjZTokDmgInwlSLpx7ZWJBchXY8TQNlW8gvmDKkAfEPdoKtrbJduGyLPUy86EEjmyb
3Qrk7tKdKZWUge6Wn4Qy/30DyL8TCZ7GnaBsqpFdWd8ldgKGO8RRk73BmPAY9FN7RgC6ex3A6BbU
t8FSKq+ZkdpvG78KJ3KLwNVUmbClNcATpEyhwgS4aQIX2LrBob5bLfztlkz5rUtGUFJ0MqWBmHRq
c+pIMURSIFsegTpLWtN9+dwbjkgchMdZAtHDykP6HU8DADDkivMPKi2mo1XPVuybeQyfaMfMcZkk
2cH5xRSQ91Q/Qiz+9JfEq+yabRX2N0EKxhPAjgOBeQN2zNm8bNIsuMLAFJ9Em2RvYO3DvdVtSotE
b0FQJTYE6xNKL6o0HZ+ARU43Y+ZvH90saYU05fpimJIHugFrLj3Pz3mhPMimVnn6dh1cfzMmCCIX
88A5K0LLaJkAC6iClg7PaTPOxeLl/RHcTvNtHi8MHwTn7kHEKiz1BqIMEMR+HsBtT4TGpkDOzb9P
2tGUKzjtfDf0cbigstCAnv+020wyq9tJomPGNj9MtYFYj2OOVVrusrrOujUvejp/cp/FFYKfS5kA
tjhcss5w48N3t6zfkLZLyl40uatyG5JJVNBtcR2xwGUEapreLRoUDn4twnZmnX7JVv//VPy1A/Sf
qkZhEF92Mv5z1egadt4PaOy/HYx/veqvkzHL/8ASF6hGCRZTBJcEzT9Oxpz8AdUR5x7cuSgJkr+d
jHH+RwStKSFonqIcMV5ok/8uH0V/xAgUXPao+NnFH0r+laPxso/qP56NmN4hHF1yChEwqj+TOH/L
NUWtyCFZ9/65973hchvjMPcqIKX0wGYELWsBTWgo0MOpaee8CERTquboh4P6o5EVZj3wKFhUboXI
OwB+59s37HKI45cgR1yxWnTw0WRh8yydISVr0uSbjeP5esTqqbttgSO0YwOUGGyX8sh1s+AvS5u6
XO09zLKHCZH4M+FuO0iX3HfTHH14S0zXs69HByc5Decry/O4f44ENeRKb+DcS9Oli4HRKSPzxTc8
EX0I04ritAfGoXbbqpdqExpe1+RHJbZ6mLeFJ0vrCiQlvWsRsWQrRtQvtRO4to8N7WRaRmE/iFp1
lD0HQGzRsWLNSTkxbtNjDA/+i0zD+JgiYHnUBG5p6PhXN+ZrzQgDYuKPDM+7DcM9D9nTip2edynw
U37AP4muV8KprFBC2AGG3gywDm1WPQfeuxPwaTMf4M1x0gDktz6Paqx6yGFTZSCSNoTOk3qLPf0Q
+F1yDQLN1cFsSIAtFvk4nOctpy8bkvaPiiQUUP0aZseJzpFXQS5MunOnY8BzZKL81S5TW3tYG1vC
UCT4DpQtRuP6U5oP3RnGJL5LIxdUzlTTSxp7Xc6wrjBww8xta8LS7WHsm5j5e9pgkwwQ+suaHwTa
ccAeVr5sfUUyeBNlTC9BX3CPBzh14asCeygL0C3bU94RqDtzsxB2ALYBTYdNoB+gnEBi92uDCus8
nKZdrvU+NFidqI9tkyCJgRURCQveG71NOEhJd2mKuhzTbVyGoIdvtoQCp/FpX6d5HxyZ3R6ylqZ1
DmSxFGJAX8cSmILxAPkQ8f0ZOelZZ4gKeRHoiCRc6m6jFknTTBW9R56w5LbCOoEjVvxdJyvgim1B
s8OGm3jcgCMmYh/D1TkR0e/6VOhnuJ73LoIKM+HX7JrNzYW061uAdSo7QhiFKrc++h3Xx3Fq23pD
5vxqlJ5/RABA7GY6hies2p3hKAa6xjoRXsjYsVNsumG3ZAM7e926HX00vLhAXficr+F3xC9g9EHk
vQRVvDKeucUpRWaMeVHEj5otH9MwdaeJxc15BB9ZbZu8kDDrfvByoFHK7GLwQEJ4Y8XAxyHh6+Ve
oeCZlk3b/ki28RW5Yw50HnJFOvpoHuNJZKUfZ0uVm7W57FGBG81WtBp8e5yZp4uLD19Y9IFlDD7i
Du+enzlYmgkO3KyOQRSZH6AfsYewjfDl4GEDbmCxbQcrhfpmmw/DOB77BS59hOM5Y1dbQPf5ZPyS
h9sTS2fAdjo/IQX8AAjn2G/yEgNY64bj22/AlmU2fkZmap+t7pqHHvSXxLgdYiFzbbHxAq59/JJC
0CrQzOsKmy9+dLE/FWEPeod3WHiJRXjXGcI6ZT6nuhjnBEWQZdcxVjwCk4Psif3PQYGEY3wPx7Cv
pZv6koATxr2l9AWIa9N9qKUuvTY3h2zqPjcC130M/fyUolyeDAj4wtGI37T5zA8GOZoKT0Vwj7W3
99Alag95iwyz243LYv7eXaqZMJQAjuDaQ/8Rxg8MtP1pUHNb4oJNO4Wg3BsZgR1iaXLRhe5ni4jV
AYS8KTUbuwK2xlomHs1PBrhYrVHW7yHXq6LZ0vwoOHmg6XS/2NnfoUxk5wEjDnQ5dKTfUFfAoVgC
FkhFM3zC0ABvncW8B8aW7PxhNDcI8bQPkXP5NTapPmyTN1cxl2+6CWFl5+YWLiiWTkN2clyRYuv1
AzYMorrAtaTG5zseCayH9Yb4vY3ZDcIdOB1gTrgLXcn4/NT1It2FcqOPi1iulTdiLwdiJM/E489J
A8ap8+y73vLXtAmPoUlS3MdG7WQHAa4Nl51epuOQ8j3WgMGr5mN8EwbNuF+y6ROcdoIFc5uGFB0+
KUoEbmAxZJWECn9OxsW/aYPoweTqqtPtSyoQvQm7Dfj6JbegVZ16+fc4XwBrxwnQRtRS5WV3ML33
GqLMg8Olk4WyDdbCpFv2i+DsAHxXiLXjUfPA4IbEXpPV1nYUJ5KF8y6xY3iesBKjGLFLCPGYfAA2
uXYZYm1mO7bDfAAteUKfK/YIQ2HhQu5h+LHeDodZVyIXj8FliYHp/2I/PVwvNMdedrNufnyPQQ6r
Hcg0XneGeVgLZ4daYVXQh3JpjKiUuYKAjzNh6Z6D2B56Olwj6IaDlefYKj7NjxaA0siI/LSuP+TZ
+optNhemqgUVL8C1xwlhZ7tGx2CSwS5uaRbCSki2G0RksY0woaOqABMG5wT5r93qRVhIaJrojSI+
9BD5gegBtM+9qjNxQRKxT/UOrtBl7fXUpsCtMfywpT+sWBJaBQHE9f7C0oRNT0sWhuqQGyRxaOQ9
t95yOZ6XphrSvPCy5GbxSfji9V1/6zeANqt47eIGc87GzUPPveyYa7GdkE96jp2vPjyEjxGokL3B
7l6ywBH7xa3G8bDaA87ZsLZz/ik9exe0BPu84wWxqQRbu3sPvprw7uXamlvh2Dc9RdPOYE3UCamM
b5mOuydw/KfQC+Y6wMcDF92N31Fe48MSrPT9EsapsZ1qggzvIRSINYx7jPmsyDIlSikg8jNt3wBJ
67r3M+8a5I94UfkM58vq7GdqkqYyiQox7kXd+5CR9ZEsXloIk71FAuvLZCbJCyGQ9z2a+mVIWv7U
Nz0ivQtCgznpZBFF2BvqsAZp2eGCcRBikdiNGUNBzvH2mkmDs+FfahIfq++Rhzzv7bdI2xpZg/am
8wHQrRZHNuEqkGXGprgtN0AcCDdO3Vlv23DgxsToEfrmOgi7wywoggcJUbUx+fCQyRCALDIu5h7Q
WHbYSDp+87b8MMyre7K6iXdBznJW5ptgyEfMX6PIPlGdux22duQV4tnIhfDgnPZRvlf5tFYQFxhW
d6Q4IFgO7DiMLHYHhn6PTfg8vOmjiGGHTjJe8QBpSvwXC9YrGS/5YRkCV5F2/OwaGZTGdSy4u8Sp
HlEgNbIwJuoAFv1P9s5kOVIsbdO30jdAGgcOcNgCPrtcQ2gIaYNJoQjmeebq+/Ec6o/M6srqWvSi
zWpTZmWW4S65HPjOOzxff835SpD8W4lcwsOr08pXCkvmKbKJNOXMgs/61Jo0OlSuZiDvi4k/aIor
bdj+oIsVe83aR64XxmSORc7AMPCZG+414oHuxgA84jIQOk0I8pSmcRtyUCENCtdjwKql4FMwefix
SsYo9otQFFN8aofJ2ZKZiSh6MIiKGwYtHyf5uXXXg21Mn1Vo27tONB+uJBhYgCTbDGFkH8ISt2ud
LdfjQbnjL3eEVNd75OHIh1VVik82vI29xKtcyYmWdUgsPYeJ0aKB+1pW7WNZ1t4S1r1H/Tffm70h
Pbg547HUpw08lksap+ZTIu12l9e2gl9JLTDt48LPHPfLssbbfGzahzYe5U4XH9RAGJrSsIIkEj6J
qC28vDGCUJNmAKuhDgiseWpMwyMlh3LjNPl+LfnuFS2hPVAIwq+0svbpmAYK3ZBbSmKR+rNHryNX
qQhuvk34BTZD/lZXfMyFWz/NdBo2DkYrWGxq3DbRtVSoIuC4kvIV0ShyRmTA/SavDhVenDsVcmdH
5re8HJ5IdVi3mr3e9wVnFYOU3XaeSkkkk7QO2XLPZC3CjUbVdduumvGcT23n9XlRPM19h+NtEJej
bi29VLRkNKvcT2NLI4CfVtU5K9anAu1sW3XMdUkVJp9ZKwIxO+v9mvBNB0DjUWwrPHtW4ZMj8nMT
D/LSSheBsyl/MAB3XkaPXaRr5ccajsAsx9s57uLtmg/FE8iLJMjlEG0bWbobKRl4jEYRRtLSnIY5
N5hlygpqVlZzsVX4ocPnDdyMxHRMvfK+WRxt61Lp9JfcYfIRtXur1+mlnJfhYuioZ1XD0oWuzcBr
6cvFSN2jBmvUX+3KRJIdce5dZzqjOH9WV0Sb0F4Ntb5HNZFs0Q1njroUedJsO+XrgcTRuFk1bZcT
E1AkEITd6WfRpfW+ydo7ku6nco65RcYN9ccx0bd1zRF3NFoTHXDcGRXVQjNNT0pg86tUP+qZerKc
2PTMZH2fneFbOEQfcKD4/lTm/dDfOFX4VGFe4bGW0ZtGw9wfZH7ok3X1I9M5kwj4quoqaF232tH9
rDwjossQhkbqaaUuzlLW9+nEhKZ1qQ7gae0oyatIv2RhBd1r1e4Gmygm5fx55bGQhvy6PA0aWuBY
UotS3aG9MkOWNv5uZminZjgt2DBG13qTzPvRi63iNa/SotokiSguPLYIaM8V8Bi/q1onYD1BeT9R
g9qPZEwJQtjZLk20CFMa8E4MsKCvXw1qKP484am2FE+epkHlh3GMxwOTdXZwnbjcSbeUW+oY0Qla
gL1ty+FxQZ/2msq9ddWQ3kFzFT+spBtOa5zYxxpm497Il+w4VOGytSbZPkpSi7ANjHfO8elNVlKx
DiP9dl2j0R+7KgJ4ALGT/DN9KTr2m2ad550JXTNIR05MoyO1be86iggmBUazLHdjacoAhg0HqyZK
kXf7KEDf0LCz9NtIDsonGGgilOfhrS16Op/58qGKAXyD4bw7Uc4nxmB7Uw44ZG26HKx2JI49jRdR
UGWAO0hxLHPfXF1PggZgS5AWMbZ0bVHtZrYkvMPLd+5E35aDlj0z8nHy30pKGKgDhl/Nc7qNqfgd
mB0PTlGmPqjtccvtigaEmy/86a1yk2fJLo3pw7CF42FINbnjOIzqYs7pK0E3l2la6tkNj2ueRBMn
hgs5x1PZlcqj0iUDI3Qs6sdIqCNHECIozYmouQ4PNE/2XSaF315LxVnf6ac+a/pjV5k/mnW4WYi9
YljGX401uQju7hsCQ8Vd2vJnrDLbS/ERNyLPJ1+bNOHZVdIHGWCB0yTTu8SgswxC9CayHaKHCPLM
2I0/13z9u3nelkLfRROaRw560q+teNkOGWtY2DRieAk7e9aqvrer/mapl5RAUhisEeVqLH4vNczS
L7Si9KY+5tfLkWzgHOvxzF2ZhRr7uMrbDQKvxeCyHCeuVAo28GL1oeceaYk2YAj8GJ30I3EsWpHN
3dxX8yGh5RtwjDxxi36uwxH3Z5g3HLf4JkN49PuxmzyuBv2yisHYqXlCSll58MrePLQU6ZdUO6h0
2ODrZ37TiBJSV7yWL43UkE7wDXAPcvHIvfPBoL7FbzT2G8wsTl9q8vFn46DXdGrtlG5QBQIRJtMx
JmqFNF1+lH3l3qeUcfmMrB3YkDiwZ3N9wrO7c1a3D+ZakGvt9C2JS8eTbUvqhGFZC+zcWTwOOekj
mfTvSjSXbjVOIKXegaZt6/y9F8Vu6NWPdiSMr6tk2ZRixRUq3KBJS1+kdQqJY/xByz/zcy17iwHi
bBoJIKKrNbob+Eb5qtBL1tQl2oSB5sWCvR7ctd6ovNyRZqf/0g2tPfs1S2FuyTEYR425ns0TEdXP
aeRgPpLF5j/iSV6PWeG5et2QHp+vbVX8mamxT2TAT61u+QRECoYx+rJblJzoyCPLojogHLI4ALSH
s1at7U52Rk4KAy/nkORNeKe4q5FkwUOyCsbjJlbezFTePwJ3LbptoTpt2bZaNrW+KWLkNptzAnHz
xhiSbSpd0eCF8xlZYY3uMGiLfh4cJT+6bHay/hwSKEC1+H+j2f//5FGDNCdF+a/VeH6XNkr+pMWL
3/7NH1q8/osCVcaWG2RujkYmqvrvUU5l/QKsVBr01mzSmaz8+R+XGmf8d+3dJLqJJm8DG4PdTaTk
P5HeMbP/rLzjlXOq4MUIikppWPY1oPyT8u4CO1Ahk/3eVNHrlCE+U1yoNrajf8Xt/cJpcg/Svvmq
CvEVX0jQKl22FN2O/QLHbdUa42BOxXLoctpYbPOyDu6Q5bt20fE5tQbe4uhCkAlHO6hinnGVYroh
uVG/sSBEf9CMxdiRbhsCE0K0X6sr2VgrmeUj5yHFk76bOO1BZyxO5cQ9tqftQOSuadAdDYOYiWyP
OgCPZixuWTeB58lkT8dzvqrU673VhVZQOUhDYpmGRyNxAUgvc3iIE8xXqYn7aTWtHc/XF1sW6MnT
lFOby+ObXk/EKSXc5+t6mdwxlLUbC3jiHVPdhgba8zCTXzJxYJfGtvaFM75X8Gbwa8cpaGU9fySl
G52yibnFdFcQ03lj06af0DRl6+wmGjU+s868yU3zE+C0yS3bCIMksyWB2OHdGBceKT0oZZdZtUhw
ztO1JJTZl9GGv6o3xU75UDTdts8XQjfabbik+WbQmnlfm5RsZqcSD25t5F/70apfrDHdFu50v4q+
eKAIqc5JrrjkU+UA96C/dEN+Npo2hhqB1ZRN9nVYq+QebUseTOCEPr3HGa8vGlvETi38YkhhnWS2
0G3TCqvdR73dnOm+JJe2yqevoA67T0Ar7vNcmOgjVTVMgV056hyTfd10UyYPzZCre2cC1EBlhJRA
bozWvjdV/eokKSZ7Cobwucwg4Vh57O50HkEXWa46khwP9Yz6Zd2enQZUQ52Ygg/PNYggxANhvs6o
y2PbhSFqeKWXx0aDTO01CoYzkMfrzCkqKBc6nRk6oKbAHHfSN8cYNTuYw4gCp5GEz6mRV18obYBX
LZLqi8gqcTFtlk/IKXXPEVPQG5tptITeNniUbcJ9nPqKNm963aR0Zo3JZeiziFJJJKl4JMQk1glD
woSLAAg7GRcKH9TmG6A9z0uy6B/t4JgH4sJD6kddz6fawufmKDnf8QFqPk7tNRWh6+JxrKzyyIGL
UJ0BwjfQ6RfdGRFfTWsIl2xvdXDFWbQQLQ8OJd/E4zA3P2T2UJ26yuIxby78HWrFriBP9PjApEqS
crOMxRLMfVG/xlx/u8R2+bjneVABoC9oFvSL8+dalLBnGtl9Js067mDc1t/pLc13IeDj219/spSu
otqOg+Dlc8Nw7qM11q7GhoWHBYrnHvCLOkutL37kRSyPlLmHxy6V1L/ZTGD7yfUX76ElPCyY10/O
XPAf5lf33xq5iQQkcBdEm27cpQxtEDL5pqUWZxhvjVwSIEAYrBOtGHejsARvp/qqR8RROvg4Bfkz
CqjxguaVVBtW6jn3rRXJQ0Xo9kHME0efllKTEQ1srICmzl1vkOVRQ9DNPSOc6m0+Ff0nKxvgpOiV
fUtUfDk1oTAeQj1VD1MDawyJhFzL6lrhGx0vKoBWQasOni8vRFzvvnWWMtvmUXxleTbjbrXT6ksT
NfTz8x676PrXKqai+pJES6fQtq8JN9GPyq9SPrkF3/Ys6JbSGFUUDQNAyYlHPy0iZc84ua78T6JI
LxBa4fxbYf6l66Ur4wvDyt2gdY9jQxBntKq3MlEAqWEBuurG6IdbfYru4msWM+/jfZG2P6zJPbkc
5KnVuX5pOA9zZ25N9L3eXp/R1OwAuIA62wCymdasTdZpnlEvla9wKx96nmMDCU4gUSIR9oOs0ydg
+eJi40MGmVBRYDu1CU8EkSEplgup4WCaU8IV1dEsnfBOUH69FbOBV1dFDNWTstEWgUwikIxys9TM
XE7dtPtxzGu/B5MZgzQRnyUheKTp7005VicKyfUpXQfUR6MQB9OwvrWi35fKuucxeV0UM7Anhlb9
qxYZXztNUeKqcAPLrkDRIXJeLOW40QoTLaVjUYBntJyca9uGHkHZyR/jdP0sRgthiS6AtcbdFmre
l5K+99F1sh3RzBiG1MofOLHFdm6GkJTwkp0zWzzZi24gGzSHbF6Kgw5ncD9xEw50NdSbucw4AgBD
qSMKrUSdXhsCPpSJK5A1me4cW774O7L1OtGU8FUXwA20AnyrWH6YS/1QJ8r5nhhXJ3Nq9DfH1qpA
ZNljj8zwviBnA24lEJZQAvf1oeyAV7v9kbqsbFj4gJA+m2O+j9LVxMtUuoQUHxhu+KUpuk+62yEZ
IbVcZvZH1RuWqiS9X5K8Xbxyba9HCqM8V8K+5Nzz7/laESmyQ0EkdJEbtPsSQWXQ0n1WZnUgOw1d
Sxj1d2SebINddliKilBwXb9jL8JFUmyCSMX4VQ/XEbDgVdozGmun2cM3cn6vTQxAaWlANonruh8z
Q703WRtB0067wc1+Yi+T7l+x2l5Kkvmrot3llzT+emin50kN0YYhQX3S+x0f6P6Kp2xprjMEiigu
pM2hrA8nC/0lVCzFGNMnsqqZJztJ3Ylzyve+xcUkKOXgD3YhJVdt3PJMn7Y4/ccpKszNsvb6Bcu9
umdhyhzgojFZQQb3prpVl3qs6WXqS/42GQIQIFRx32LC8lpCdUHOVcSdvE+IMcQlDdcwK5SLVJZG
53HuM3EkyyswkbrVvhgu4WJFCQWNRkXPvT1ryAVQtDLTQDRZq0r3wzYiLJ2lwxlaiuQbUxLRrZqr
Ci/XicfgPFSXSgnnKCFNb8KGniq9gfDZbZL+YcrWJN0AvYF+1ruldsGDtw5MCtlOYLQR/yeolk9W
JTdxO/8oC8O4Bd/WP01tMu1rMgMvrA7gBMa9kI6nG/uTAwJCkzVIdmc9ZAVTWDGO2lGvuIFxSmz2
YDQ6vyaS4aMrAX5IBN3/BjLKIvMPh/C817XhdJvZmn7ThmW7hVcPSsOIUbnAHvjMDDf0gbYSzS0y
Iuopan1N27aqg7QccwQj3DpWHwoPZibEP6mzvqzN5G6t1hvwhMuuZU2TZwC+2Fp5N96tV3hANlYd
T65Rsbuiyb80aTftlZlpr2bvXgTxzO9YpgwgRKK3bm3TXoI0DQ3vStNgGQO6/8olbpqGNyr9gSdo
dQt/YPBqnGuvI7H2bNbzbp7mKOjM9QsMWucyJ4bweqXS3VKKHXjAzs/xOKqxir7TnEYe5JE3NhRI
WB46EDmY52My0t4f0i6EQx2ek6h5kMjxYJxVelgIaZ/CVGHzBmBmMrHBeX4AYJZxdnUGzU7GTXpN
8dU7sJtpdG/a0HG4hLspwlqcIPjDR6FJ+RzBbCKX4eos8vSdKV+ISjL/rmeLUQUQSFRk1oZk9xiQ
YUBWsQaQmFQoxoFGZ2EnaLodyKLlW5yBW5GebYaVsedp+DIX8p483bgFkUXdRw7Tl9BZ4Tgsa3eJ
UqvawjyQN8ADvzarSYW8th8St2Ip4tr3D7FbGkFOZvW2cWrro2MJMEZ9uX6ITvQ3U4Hwm4jxexst
Bk6WMd6ocTSJijjyyPK4ibtf3N25U26cJ3ydh4hRhSr6YAaQyt9g74VeUwzp+9RHNGC1VhISCMNj
oSWUt1IdWE7TYQ+OCQphrWIelTW51l4mO0z6R9aMzp6VydNqMmjnefrpGJRFwHi1F1ugXlTyW5wb
XRD2iXtki4RdbpAMGPqjpe0/dJy8TyezKGJMJZRXDLu9aScW/W73iz4Ork6Jd1y1IBv77LCuYNkZ
EuRyluzJuK/zYn3Bus9vurj4xgE0YgWj0Qw1StVqnRY81QCr51tTFDz1wcl8OqN9vWeFfQ+Dnx5H
K3Sq5phYG8Mw54ee1aU+M9CDCYbnlkAWJEH8MpAg+DUBYA6uNMgnz/YwDaemNsszeycVK4qWPr/N
ysax/Ctt+aNsOho2YZrM24I2F4sF3dYBm5EQ1fCm3FWfCM/cOMbIEg8Ji1le+tapX1ezKD9WJErI
nqEpNW75DjiLQZ/KR+SoamOJVZ3Cqq+2HTfGDaDXQwLn0qsnDllVsmaXJBqmV9GvIrAbh7U6VhnT
kya2iR7Om982ADRuKVvHHHwTt38EwNtG4aavGlZcUgTnObguAE0nmm+IWz1R26Ybf8RdUewds0/2
bTPVdEHK79lMwKNbQofjY3fOWlJjddSqB1YzjXfUa/GYU3cNsqlhuk3xwq2oUps2NJMgdVV45Ad7
4uAXBo4bV1stLdQhB2303wzm/11zFwCQ+7fN3cv36X/t34uaXb/t958rvL//y9+1H0f/xRaCswAJ
zGvP4Hfd57qH3QLQofQ/Sgj/0H2k9QuFRMoHf1QaxD90IGn8gmxDZ4Fg51UG0s3/RAi6tr5/YkRL
Qmu8EJxspfNTEAf9swyEyktZVTkrUxiaNm0dFH87ev5JCvu9+P3zwverlvRPb+Kqq3RF2YLtH39+
k55ZiNU/at0PGaii2ekAmTgj+4Ay2W/+/q3+Kmtdfx/0BzANV2K+Zf7lraoinNlIYa77mauQAz/8
Qe5KIYd+SoWskun3Bd7kbl4tSelhqf7N2//Tx4mybdHqdwhzWCax2j//puRtlDWximCflhPNDedF
QVf5+9/w+hJ/+jCvb2HRvHR1/m7GX5eQt622DHoomr0lpsfZMp87V7AZ2SDWp6/N979/M2AE//x2
KJPKkrZEF3Z1vog/64Rm1EjysF3HCcJsjhETQe1XrlbAggyLY06KTYZ0LqHfNj0rNky8O69BEwT8
kbX0J6h+JZ5jRHQLKWdnB+x9t/DHanRxVvKcc2PXuWkJXFTUbP+J2QDDEpADtpP5YaTTLhq7/kcp
QcB5LfSkZ4yi2tcWdygCIjfmJW7gGZMjNuGaL/PzkobtObEjBhOTrHocSAhkjza4qZdkcVjrVrTm
PWAd69bqy+zBtvDaRok1P0R9dBnGElxr4TK+K1QjeE/snhlW5lEV3eBjjVsTNUI6+UOVyG+kpO5B
RNN1lKo40jB7i0aJYVuk9kazeM2Cp1+Q1WuzyxqLR0hJg6BLp+9tzHnPSePbeiHtzJRCX8Qohs1U
TfZlJrgCttwOj0ZkPjuaCI+wjnu/6QjWJeP4na6x+8jCQ/qKIk0vK2C2x94mQsqiGp8JCZZ3BSFu
Bp2xX9lrskn1Ob4pO8sfYkbNUBGatSKdUslE/o02JNKBe+hxgWbC0I772DiQfmJlCd9QiXOu9TQl
oM3mYrEt57a1n2TpaC9xNtKi5nyXbdQ8G48VjZcTShJVadPiTImSUvBXteJTWDTtTZXr1sbgZLst
gMszLjXpXVNdx7CJvbDjMhjbka2Gz4BMFEmcZsaHSozhdUh00qO+voiztjrRYxI36wb8n/D+NWq2
Xsv2rmi7c0i2+TfcrCSasscBEjdiNu19UfJd+JU5O/QleJrCfKUZa2FfMkkA2DbnvewS957NX+lO
Mzk5/AqgHfIlMLphufkrhLayr3wDdohFHrtPk137DxItWH37LnG6LZhDRIUQTQTRMHpLhywm6me9
zGN0BP/V4IVN9/WSPZHmiTxtTLWdJPdy6juMuAT2KX3iaLrXwknsDLYA7YVe5yCge3mw6q45LTDJ
gE7CGL8tFp4bfKMNiqVUM/R7M2yWd9B9uk9ftTyPUaqd+sg2dvSmseRy9tzhBKNKZWHjBI3e8G5R
BgDyOtabhIxmssF1vEBLUuGrynr4YCpydyzfm05zCrHKQeX1bVeLd3R5Q679AiFIMsBJGvF+YWUs
v7Pz6bgasTjPLH7fhinCXUUwB0casIbtxO9maL64YiUl2/f6QzIv+t4YzTei4WegO9GXrNKlJ9jy
ck04HDkgD/4YZgAeUBPZjcu01UDX9u01ZeNjQ1ShCfOgbNbPJFLkqGOddroC0HAItWjYCE2/J9mx
7WeQCKkGka9y62m3ZlecAGs1nlqhOQW3p0ljW1hbbQejMt+7EQGoAhG26eZtU0fmo2XVaGMia+nt
OGOHwlab79y31SEpJkQJAeF6BsO6iWMsXXzRer2EedYbpB/q5akSKj9zQ1oPghK7VxvWa1tNJKhd
wM4THo0PtRmTV4/PEYDlmAcAqW0dslsUQY3LC1FeuuvgNxpPWRGT2wkF3r1qj7JVGmlqLQzCTFM3
UZh9DyET+ytAUoc9TO9sgqg/0sEcb2uJcepZOdcetwT7NlnS+ezaIqdyZyBbq4QS8rROX3/lfjMN
8c6Um5bFz20uINIhc/rDTbX8RSA0PXIyk/fmmgIazNl4yfYW4Fls5TF3Th73G7vk+yVme/6kKqbd
Zg0t+o4DUtY66bMVWwQmXfAHftPm10bILP2UJucmV02+G1ZHnnMzmRq0oXW8LTql7Qnh2LjXzjdH
mAC4R5e/O9jWFGtbOY95NwsIVAnkYwNJ1BmXZG9kkiCA7cas+cIJqObB2lu9Zd3aicj2sRZFb8ra
FFGy7HI4GEE3xvOT4M4VGOBetnxINJhVJHxLF1dKe58ZX2QD/nAqipd+yeTbPNrxxW7t9aUDgFoR
FEhYxtK2l0HUPQm3lG8etYu9zIgs0BjRAh6eP8qso8XNJuWtHYXdgefjdBhT5LcridmxT9jecHMD
I++G3+aK/xat/k3RCoTrdSb/19bu4/dr0ar7zuj0P4ye3//VH+au+IXWofOrr/szowfLljHQsQ10
MpYnK4anP+rH4HuUYN5muJJC/3VS/MPolb/AA7MZ/V1lKdNV8j8a8J2/dKxYTcP2JIxnXbBEljH7
LyO+w1oyLZ6s8sBO6w4Jh4R8lI5gM6fJ8PqCXU9Ez1Aczr3B9Vx0zRKIbuZSjUJn3xSSgLIVkp6l
KSYuHePg45zp2cZOdKS7yGauICXKpWLPX6kdNNfGvWW+uxEVF6PWGUtca/IBKEDlDJ1PuMQ9gJQu
2lnIsOCus8bHLyFsSy15t4zIR5xYZIWBMndbEg8sVixVlnvpUn2VdaPe4VUVB4DN61ZP7O0AyjnQ
4VZBSkgAJLSh2pcQrR+NGFAECw8kCAPTsKuvsRiaHT7feuQezmOPx6P9ESrWYHhzgUvrFW0U3VQt
VLUs7dV5Tlf9YZhaIyhz5x5Dy73RaUMHquDmkJM6pKScMWI5A72QpAnRKvR2Ry+z3E+J5GZmLvdV
XTmHtjTKra3x8FmHUSDvuceozAKrmrM7nqeaB1Qzw7ea2Ol4xWAOTItfKFOUm6mROvBeKdmsOXeH
oVvBzGirOMos1o5wbCjIGQ1yi8agSSSvumnsGEo3iSbm2gnnm8653LB60TlHIR1eSbh5a9Df5FW7
9b4eje7GSbSQqLXxaM/F/G3JBh5tE5uoaRgASIEX602srt7iH86BVs/Lg8Sj/RjoUtfl8gausduJ
2qQfMkYMFNgDzyPwmm2ahqCU4FMvN8NipDeRxYaBXNVz7M/YjBtV5GOQxApaIKi3bWMDslx0YWzY
+WZ4keoBJS+t+wEJefrBjOpuV72cld+QcYe4Ycp7uUxdfl7S+inGgYe9WS3vGhA0xLfV0m/YXjee
FABhQDA6f+TEjetNzSTg2Wj4Qbxm6hjqdnlrirG6ySfxxD57wr+aKZu9Gqrsfq4a7cjWZgrjReue
ZJPYcD5zScw1EVrhgD8ZEuI3BPEhNIP6A6ExXCNWVKjT0hhd8sgstY9lrXxDNBGB6coo9iACU3Ze
sC+YEWkgzp0bnGaIHIxGkDaRE3SCSALrc4o7TbP2rtUQOGXd5U1rG+9V3jjhmdbRHJ9qkb/YgCxY
/G3tQk0JjT7VIENjl/dmmqEquVPpfkPra5JNxC7R23Wcu7tuMFTxzS3NcD3Lkii06ocnq57NO4pu
Mc4NsMxHGXbphmiQ2EDbcI9T5RjEm8KOCbgmAvVQzxq8Rj+hy72vpZO1TwaY3mzGEMxKMm6lzX75
I6cOEkqU1FJDv+VGyedesIFhG0LgoSXPOUV/hcEzsSqKEvmFBC5nZqANRtNuOmsR9yUcofAzvUa0
rWTF8NA5RwqpyY0+4JBqoZVhBRYDx66Wzj2DVp6QB+vd9MMB96ntVTnqFdyrHOefQ92QBePQEjkI
Z8LFN/gy7nOx1NZ7JlgHx8bYRUQHEfc65fJmmu/K3pGfizT7bGcAZqr3ztI4UBM0zCL2V4aQyEqL
JTpAxqIW4P+MQW9GK4dCkOZEOPWpTmANSt6RwsDVRXa7ImYdY5KyXwA2aHXrqMUAlsUy3tjsT+wT
t/SgQjIhqD1DTdRBad4yTMxbeI78Xz0fCRdafMa+zUaQx3xSBhUcjQhtVrHfwIepOu1SOBQ3pSvx
FROX6362wsACW0X6fTCdHaHUeMe0qnYV6OO70sjPuOfXZiAoy/McX09tNaRX1sCyADJHRuKiGhM4
WQNAX69PbeOonHZnaWV6vVZT7l+RnWxYgGRqW91J9C9OXoOIMejN++bETi1bK8uLEw9UJUbHvhAa
GV+tNDSICJvuaWEdJvF4AuEAvCNgDj0duHUdct0roN1+a5bmg2cUgrgp7e3kAMtPyEQrdtA0+peI
9t12xoF/slioeS8lvV49KXPmJ6e7rXqlbXOib8ex1MNvKzC9u4X1FKxujA7cOsN9wUt9zRyRBIzB
6nUUDFteH1LQSa1mPjmrs97QlsYsb+YsAGOZvrHQUhytphovEu4RdAZs2V4ngdibsagRgU12NC3h
eme7aQoc3N118HnZO1/1h8UeccTbct2BbrAa4vIU7ymfjv6UV/GtIzEqgnY2qBhAj964hgl5s2V7
0MT7f5mBo3iGSKDzGiH7a5Zo8scVbJIkyLiz+QW2dZeNuScmGXNrXOVXMEQtz0LLrd+hjfQ3wlnF
95HzzNbqoRNkHO33gLLMF23m/QyXrHDNKXSbJjVwd1YhXjJ9ap4HrsOboe3bO8sS7pmYGvzouEzZ
djHD4jDj8ZJxkPEtOFX7fB3fiLgk54XNVS9hNegEyYXLi3Q2k0CxQmRXnEgrcP+Xbo6L3k+48u+s
1Jnpv9ntu3JKVA8bDX1e+/u2s+ZrqVrZh4LQ4n3GHt+TSLPqY+oi9gXNtEYzDsGHWI9ewra0fVFi
gOYlRWJNW8wN1PlWebrQvs5lqG+muGpuZigpJ1Prkvz69OcMzlk/kCKW1EVE/6QZREyDoYu6zpPO
vAFoi141zrbrN5bu+ATmaUyWEavuGphsoPogZQmiOFz3ajXZdzawtiJAArPejWvshcRzSuRUT7kT
tC3ld66q697uLyZLqSMeeVEBVvOxs5c6uf91aP3vfP9v5nu0UkTifz3e++958oMtAX8Ob/72r34f
78H2/CJgIhCWNNBelcUL/q7hC0P+wtlTJ7+vo2wDbfjHiI9QD9GOtYsM+EBSfo11/jHio/ybvCDw
g9+kf/GfjPjiqsH+JAnrrEQVhgDl4Ji6KY0rTulnjZZLmJVIwzBfysl0N+NEGM+rTKqOFJOm8R67
bjmmM2Q0nh5Z/9pXcnzKZEenqHPL5uWnT+//IPaLvyjG159G6ujTIG7pABr29af9KVlKK6LO3HgY
L2DPxCXK1jL0Bqei8zyP5MG9cZLDqwMRBUW3UH3js5r3+kBeO0f6SOvlp4v8c8trxPR581w8rRaz
zW6xrfC7WDQxb//+Jzb+otr/+hPbznW9LMYKEZu/bFeVCZtBwNL1F3NGxgtsCBJPI8d8c9s7pNG9
caFfHiR45ZRRba54sjfm/2bvPJbkRrJt+y93jjaHBgZ3EoGQqQUzSU5gSZHQyqHx9Xd5FOs9MsjO
tOpxT9rKqotEQDn8nLP32rsCDLZOIkvVfYunttUZ/NZ2QBJURRgBjRjcQNLOok1UpfFt1hPs1Ppx
G7hC+E9t3Jy+9NMmaTXnKkHoV+zePqvfbwP8V+FyIxyeDfN00j/dBnfWItKq8va6ZCL7VEVKk28B
KKxXddlPt+Mk/Yc61POPbx9WPWs/P4uuTh3MdoCPklD/o37WT4e1xRRZdRuV16W36Nd6FvfX5Geu
E7D770yVVN16fiSos8LFMQQCVxXXPx+pBk+0wCmorr1aoKQcoQjswo7N1CqDBSHQmC5rU8xetU5N
eyzee2jOQ4I5S4POgYFj0XFYHc4O77pmAk0ZKanbZPYL7Rz2kLn6DfZStBv4+2BLBLd+N+YNhXaT
Ve53vIztYfRn63JyTCnYGKWYkFOXDB5T1oZJ132ev9calkWhLYW7hnplyb1tOssPjT4QuOh79afX
9Pcb5UGERkrEPM7iXVWTtJ9ulMB1W9pwHq90fN8viQQ/utI1WrugTee5jI5jnGTAU/CTT0tDhD1M
7YQyZnBfO4QX1XqOIxcCejp8T3CIf0NrHLvHtx8mko3PbzJSKB4iuiGsrbydqrnx0690JA5eGXfm
FWisOvS9oPPjBemEgh2hCe+BYTTiDukqQkPSfty11EsIXLLe5RbMpCxvivs6twEpufkYPY84yw6g
orB4Qp76QEwd8tYGN3Z/AjIRVgKcKUzb8nqsITYhHiZCi9kV/rcT0skY4mJvg7+6N9LoNiKeblrl
vdtcA8d47E5gKLSNXMhkNlgbLGZHaiuQXuaKJwUozDrGijG1RNPgr0cRA5HnmU8O2glINSo2FVp6
2rbp9JWufvfQCw2EFapTd4v8qj9Q3RmPTayP2S5kOJSs2PmFX/wTDispG+1zrxhZdd1C6CfP8KA3
fv4NDyyuldossofkhNgaFG1LKu7WzHXY6Zbh3zQjQXnWKJutfkJ15fR7yMsDZ9qsB0XzKloTrhem
SLiboL50HXc/nxpjXJeKBeZ1bv6RXVh8YUi/frAJhNn19ISNbesUy4vnMOZqBV2V7cA4bavBtH8h
2Wp8JYG4RvRxgpKxlwJQNilWmYn7aDOfAGZSscyoaYt9yX9K1LlCnQE5A3uWnhBobjiSrHwCo1mK
kWaecGmS2RRKoVncjYqmlrQKrJbyJHVbhNj4uybTnS4d8jvy8K4fm64oVrSOyJr7FoexYSyf6P1P
KrvDlyzl1VdjLtLOlKu+6/taXMOWINL36KOF3pFe3IXEwCbUgif1uHA185DOKLpxr/pYuWZi7SZu
F9GCAeogvocdevRm4wCbFGuZU03exI2gbt5nszvGwTzlyt/bdiZP1BhWeosvj28hvaQ4DW+oMEwn
WjdeTeyGbmaoVcs8kfifGz5eON8IB1tD0tB9HLAhNDeynsMC+offjyEWVFzz8DXYFWztMiqWtbfY
rJglnfF+XcQSqdvQzhHtgkQr0ARFifeq9QOlXSAqo9slltd716A6InQoptu5wErLqW2Wed8KVjey
4qLYVaLBYWkgyLVlsp1zp5j3om2LmiKB/I21O9kzrpGkAe/AbTWetbpAeINkIYP0lhVCuyGdDGAL
c7ryOS0KvziY0u/yTRZ3zv3SdybZliTZ6BfxGLcIhNwYjuAulENdPvAxNo8ECxjZtq/5BZuqy6MF
zc+0kAeQzvV4VXjE1240XhVJMLLeH6UJtSeIQjPqA1fVvCumd+xPyiU1l+9kPGDF9/gBdGzmIm4O
Oui0PST/zFmTHdyYQVIlOP9gYRNKMcrav03DMbXWZgJ8BgxrumgXTOrAAdRhZPNzfRAC+hwvFeYU
nQo/8y1sv+q/WyliANqlJjIZlo8JmUvdlGifJcZTTKHAnz3jWsccgooInoxmPs45qrxrp/Zxppag
da/svuSTFJE4zh/wC5OrFSaxXn7CSFHGxwZq+rRtR3tJLvQu6h6t1LBfbNC84EdgiZtIvCYXS6iz
ILAnHygF6Gw2WbsmmWGT6EnzKUceZ6xSWsoPre2MX2oZm/vBHVFEeZlN9w2fEX8PVvsUC6Uc9OsF
3Lh113a2/oi+m/9ipHvhrTsMi9NmMIoUhRQJeiRZulFr3CSa6z+VolEPZ5o2uDLhm7S3E4heVMuN
okzGY8kPqzBD6hd8wfwnsi14ugtWSRl4uj/BD2z90FBG0Cy7Nzw6I4fJSsf+qkM8y+YznqdbO0MN
s6nGgkNX1UJPbzKKbiGX1VUnr376yPrE78LTd23ZmHXvenSxIZDkKlvWfjbw6tR5lCV3pXR55WXP
riDi/2NNNboyvml0ayZqxKxjmlLxKKf+qtDA8awSvFak9KFpQSeMcl0tGrxMa86IBYSMMrVP7sri
KaRbcvSGBOW+R5oTz8UcOS9AvPkZE5bfe7ObRHsRsc1NgYuWWfrg8bXYtfi3rxs/aj5ZwnAaHOyM
148VU9z+IowrImNm6TZkC7qzuasNLqtKzpy/Znlm3059S6pSI+Yhex6BcLZ70gqL13nx1RoCtwdP
q6N7qsaelfqdJsSzJkLsS2NNbe6iPt/McozvE0LHL4iES+3ARkUfsezZFn3K2PCfJPqKaJMbJa8J
Q0vTP1jIC5rvBQvyfGTCwrsxqhV7k9rkm21JPBs2fGTG5kKXveEAn8FBzpfWHJghyCb9LH1SvLWZ
bfoRsym2AFKlZ7Bxuu4OhNYa/FUT2kKyiMeIVlDNbcF6RV4Ktqph6AAqufkDAvlm5bkIYAoyRfbL
qDLGiYNsl12dZ1V1VTqTdal15GVt4qYshotoHmsATzaNvkd2Iu03QXw8ckQXCooCGDDc9cfBa/gK
zM1DTr5m8lGvaBcM2JsYE3yogaP5/GXk74LJJKbmqIX1+CWOBC0iwHdOdkhQ6txNgBeXnezJT9kk
i8KmJkaXmreYTBf7unBqlZNZD8K5Ui2NaT2zu2lpfKD53IxeietcLi6tZq9tYc1P5iSDIScPd7d4
uHtWkN9oRs/hLFpkq6RSPo+0ZB/TWE1/+dL5TzzrRXtbQjNjgTVqH5tGETtY0PpPSFNtzQD3quf3
NrqPMRjtqLNIOs694R4EvU8gYMQTvcHCxd2kcICDmtBorS5dWcfmrTGRJHsIJxX3RhqEFl1lUqvH
oAD9xoy0LCAaYAzi90s/i7Ytfl34VJMQBwxKvPeYidwE/UHsXp12pf/tpLzTSTFZrd9EUj59l0VV
dr/MSf/6M38LIfV/kWLEFxI0koEc0KRo+lsMCVrSxByLtVl31DyUI/2YlSKG5F+gkzT+/4T1RyOF
HgvoSODKFm0ZXbBW/JNGylkfgOqftqVP5cbOybXoXvxabHg6Wq+k8uw9oApcPzFm6zRqzNXbRc1Z
SaOqVbjijuofwN8EpPnrUcKe5d1k8rGH2ozcbCBeaOVNIW6sDrdfQZPnkC8gQIJqgWXx9rHV/fq5
aD4dHH8tfmAum8vF/vXgsQNpzMw8fx9hjsu2roRFOUw6x2Vuc0+aWfUS+UXtr9iuAbld5uT7pLH1
oqB1TBDO5JDNfZrssKPla7PRCP3IaFm3Xloitc9DkiRmWW/aKFquGM2G99B0x+A/OAmXkgR9rLB5
kM6uoJAWpQxcyT1EDYNIsmrZwlawDok7zh8aUxAyqmfsWrRiHtYqruTT6ONjtLGQ8fvII7t1SgNj
ZQukSAwEnkCkoCphynyY/CHbesOoPxZJ323ncumo/Qqk4W+fw1n1fboP1N/AxT3agM55y6m1zL5n
k+/vE5MlTQq64XCu551LFsXbR3L+cMdR9prIUlXn8nz8b+P7KGqUK/sBpPZ+7hpunuM1R2CmzZ2w
o2L99vHOXqLTmWENRdjAIw7WVT2BP1Xsht4SEablHC9K5B0rCnOcPvIv3z7KH64fggZFqfUQVpjW
WcvOlywXjPQIzDDGZIcq/xXvc7LPWu/x7QMZf3hdbUMXLExqXfhtUUgj3cAy6nh7gy3zYXFbhFw+
zwwhpWMwFyZ5GnrsIG+quux+Hmzvss6ZWVipHt4ztV0uCttu7iRKT1IQB5SRpMLTGxx0RMrY4cNj
lZfzLuHZ/DBEbjkjwhYo/aN0XMhXiTjIVCutkkc0ZWs4LRuwJdm/fZJsf8+fEk9Ap+dyAk2k2WKf
te1CkCSEZsppPyqxUaFkR+g/2gMEw2xbKVGSgzppyiUyJSVY4uFN98i6SO8+yZmUsKk+aZzgxwaN
U4pn3ciSa5tm12dXiaJs1FFSH40H3S8APcoxh+LihAg1ROZvY1C+QadEVjTVUFwo4RUfdT0dos8s
Z9neUeKsqDfs/aAEW3xdcKgijMN36CR7jTnOulISr9iw9F1rVt6jVAKwFFNEUOpNTJJdFH6N+fAg
ccmiAyo8ZG9EOyunI5KyQonLhtCxN4girDXBS/3a6R1UaJ0eUZHLKnti+0imEWK1UsnWmKbN32YS
+lbYcLtNlHXmzg4tlG6pExsEq9ZOoCkhnB2b4pG8luIZjmj2WuNmmVaZ8FHb+DKmOz5WaBaqMp4+
uh7CEFdJ7phq5LQPkOEtWGtuHCXN6zzYAiuzSMYbyuHmSwlw9kWg5tOUrC9G36cpoR/QQC2AFRht
NFceiXXiVzt6g1TEP0yDVpJDWSPzJ5IWDaGSE2puuQN0damuZ1Dlab1GlaStWiVD1JHG2mpPZ02x
OKD/Li4tJVvUTgpGvRDLtd5rjLOg6hoYPHOgX0r2SNaud2D2aL7I0CHtiutUHsDOMzlzW/Mxs7al
ElFKJafsG9N8qZTEMosNLcDw5gGENEr5ge16D9NpGrk12JrxbUX7Ec1mHJt3RohkmrVtOHR5NQP5
mjpvJWPjG7O0IpCOXt/NMr9KQowNmhKHDlHeB9TlcsWwkc6hEEc8aBGaWQtkmT9FWHajK1hynwky
FPtYiVBDJUdNpfNMNvaLUZRlMEqyQjUlXu3s0NuaUuqXGPZGjOyIXMFrIXcVhDr1aaMRSowY1lWy
WE8JZHUFTLLSiqg0JZ/NAMWsQSRhPFbi2lrJbGP6L2vk7LSP5UmHy8fIDfgMZVtUrA463VG5BiPE
u7KFsmrj5rzslLRX0kp5YYMv7vqkJRumPKmAhZHWZKIobTBeN2TCs24d4nLK97oSERMrhINQY26a
ITE0lqzfGCMpRqiIGoIiYtimIiVWeLCij2mo998ct50/moMcj/SxhkNGZM1qiGrrUsL42oHvhGhP
KsCh13m/tDmDC5TPc2SuROq2+gHDlLs0gd44lOciKlaTtkwfrEGUW3R6hFuCadtYON7W6YxN2jf7
ZKc7DTE/U9WuCBbqVjY+q8sUzmUdoMdpjn4tMgATPbGJDuKephUZ4uJhfh06OVbXYo7yIKzZFCzD
LFayIn6+NgovSCK+HDp2ODQEeK3FMBobzlgeXafDBSjnDNqYmC9w7bbPiz9aNwYv6vWcMFoIsrAj
HkrU1fAdri2c4VwsAKZT+TUmoJhmeeI+odovYQ+7+qMm2F/kVR3fZNnI7mRgy1dVowJa+Sm/Dryf
Mm0T8DGhy7/PI6v5mMKaDTKxjEGisS/UbIjIZGmZh9FCRF9Ttz9RTOeHJoH9vWix2OepxdoDgYWi
j+2XA/6Kutfid81mTWr7Agq6lXy5RtPV1w4RfUFK3wuVz8CZZ0l844tiDOzeNDZNtxgbCzXFzeLW
Idw9oqzxA/h5+xw5DlYCafJLmGqJHZUyp4TwComL6S7RuqO835h+bN/oLAwQw0FV1J2x7OkS52vf
Bf7IXsUmZAjUKftIeRwcnlfdjOdX9sDDUzJI1nVciMd0xoC/Ym9j4Csuml1YavYFngvtfuYAeP1z
vrxLSOMisOfY/jyGNgBteqvdvXAR44dZ1N9LYTSBdGP9o/DsizbT052LO3bXgmoeV+wXzQt7Eruu
YVGgk2BeD2YDHC5upkNBxvd6yNN4W8Gu2FSgKvSQgMyx6xIsm6O9oR96i9vYV5V9NOxkPczxjsvv
Zl9B3TXxJWrFZuBptjuadyWm3q6QAqaugardR5MHjmaamb2UsEDj62k0pmI5nD7v/y1Y3ylYFU7p
p42QCgH9IeFVIaT/+z+MVir58q36uWD968/8PfgXzPBBNbEhMqnaTgLevwf/KnXIdiDro/r1/0pJ
+Lte1alXDVISGEvqPyx/fw/+nX8xyEK677jKC0d00T+qV892bcJzPc9lNAZrmXfAt84LoSKuBXpQ
7YKUkCb1t1S33tx/lINvlfKYikJZzzNqgphHHrtrYl+atOzGDbI30MdqLZ2tGv8JAemZeVVqDHUd
Evzgx4kUjDd2nnbXo4adwh2QcztJLm1CEuBjL/zbsN+H9Il864OwByyqhOf0RT/FlzqqpnkBH+e5
2ir2NJpqg+OVxZGqm25mZo55MpN9HQ7iE1/5EJ+900F8f0ibhU0q4Bbo+3dePPWxfwNYbzOS8c4H
DIkNKDla2kihcozz2rxizA2GF9MLY5C/6vT/vjXvvDU6ClmKtn+vmOFLJZNvLz+/NT/+zI/XxhP/
4q+gNEcSA1vsNJr/8dp47r/QIpBEyFvA028qtfzfknheGwVI80kC4VvvmlSWP14bRDZkkTg8qIy/
HNU5+ievzXlFR/tJcYZ13sC/OlG/VqgRPcIFzGm/Nwxcf1iifKZilhH7l7jE/HYFEKOEzdJTkfgx
VrifrtUfBu9nlSv9MEQxMFkxVbp0uU715k/1cdOAu2CT2O3G3hg27lw4G52cvmB2k+Kdsu6Ph8JE
QPFqYfA975NIMx10vbC7naXz2c8NfVyZLSJoxAzNf3BWNPX8E7/OYfD46zVd9CmrZ8vq4L4jBYTx
yBe367J1N7n9X1+zf6tcUMKEn3QfpwtIK1JY9DRY9s4bGoiIAM3ZXEA/Cdk/zAbDlt55RSIbwFVX
VjRTU4tLtkYXUv2z7saPg9OoVE8xk9Oz8wSXhY+v7joiui1npadTDHfSav5Zd4OjgPHWKcU9yzHw
5J4dpY08yORN2CsfoSN5Nkv6kfbUuIrDURAt9fYjeSYVOh2ORpRAsooZ3bF48X5u2ZBwZiBaxX4R
zU7HMEt+d03j1YvwK2LdunAgev21tv7be6j+xl/vIf1ckjRpSunYX85NzGGcpSMgr36XCjaCJZMb
bpb/nhtbXabfjkKfkPxt+Iq2qd6Pn141q8cJlzVZvzMBrq1MTbuMVAyXTtjDJAr7nXP601U0fjra
2U1DFBc1kZ33O9U+XIXgeqKBcqVOqYEqMutWMsu+vH3jDCUyOj9DNgGObdK14YFk3f75DOc4c7xx
5LWjBWXdWJWVP0WiJze6Wrw9Uc8ZoWT3GN6wTeRA25xOeMfaNvd9JKsdaJBh00/GSDPGrb9iPNaQ
JhNma4Rd87DIGTxPHK31rFneWZj0P9x/E2aq0B2s+jQKz544r6V+rTpeo2TENgGQccStME32sMFv
KgAfw92tvWokySFDkJxP1mexuNNtr8OjJinRXEdUQDeMHKN33gX7jz9NMbN5w+3fdXOpT/cOJUSH
yCiG8RLbAeq8CZmF023aJmo/TIlJAvfowK+v8gUUX5nKS5QVdBiKCYQ1tSzlUqsQfCQUmIz5g7D0
BClQ0XxBB0teG86iHZYM3FwzdF0wukQcNJ1EG82M/4nWerj2kQuspaW5W9BASLdN6W0w4By7TLar
UcMX2YWg7qfcvoit7EM/eu11BqGfqKwl20rK5mDUupuKantPAAZdeys3CXPJw0sRz+JZk5Dn0jLT
1qE9v2azed95RG/4bpTtqWy7G/7mcvv20/r7C0JVx8aAt97yHdc9e1inNrJ7m8ppl7TxNfm1MapA
cdCT6bFfQhWjUOj/+JXkiAyFHJz6gDbOwRM+pHqPvIVuJ8PwoLfWhiBCjC80K0zkMAx6P759hr9/
cMn6ZLVh34/nDmvfr69jC4Cw5N50INnymng/azzQSWVDaxDn8Pahfn9MaecbDA7o1grkMGdvUNTD
9SQOha+gN9gXldboh2rs3Xcu4B+PYoGZMMiRU93hX0+ooLooupELqDmS9CHiIbQ9chTv9u2TOVcw
8wXibDwYKewWdZev36/HyZC26KhWUGRNehWgdEq3uNGQ4rZlxQi3ddlS8OAL14yO0ntGObCrrOy9
Nrhucphfl1MmJFR6zBKZTVK7/fozmoaQ7WRwW/wyuYv7zs+3aHe6LYSlxFub1mIddBxJGymq73k1
uvdZpxAVthiuimUxj2jEwnfugPnH3+TTnre5DfpvEzvSyqwRdWO7g8zVqW6aZ3/hg3rrWi1VkC++
VfkwPbuGHn9FZ9vhwlunlREHAFyhJRHvYYgWriV4j9WIvgheotHXhG4IsZvIoqQdGenf4YjpvCTu
A7yjjS1S1HWa/1x7qdzrgw2419ZJp6iqF3cQD87MgSJLV4GzPvbPt5+F3z/aRBIy2mFEyqCSffKv
9wCXjYvnkEehSfPnMqRVQ4dMWwRh7AuZdG8f7DyA8PTgqYmvp6axVARnH+0IGJwWxma7K6O+PAhp
b3yBmWwpu+Y6bJkBxG5ff8qRBtH51+abvk6It06EEfheWSEQI5dLn/C9eBNW+/EzkBBjDSGvfpjL
PoFKnOArJz3sWM75tSa697Zufz4Bn6rYpGBidT2TIYe69IvZG3lk4/k+goC17Ucr+hDzjVjXjZsG
YauLdUFPk/2ALI4IzV6gejy20vEPfR3S4CWjd4Meyb+rcCc9etbynaS68mjCg9ui35lVKgBd+bTL
twj16nfu9ynj8beX7qczOLvhY4dvMKrmdkdMR3QMF788dvZEo1sTQZdIPqE9PQkYJAfIrxDZayJC
3n4K/rBsO2y5qTwtl8frfCLf5sTbSxYd+nblq49Una82JjsLleA7z9tZ6akeN46kjAaWBUr7fGPf
hFFfu3AMd7OMHmnmRs8pkX50NmaqCXvOEOwIR8OX6ujxOyf5h6+vIxjKqikmtfl5r6iLksbAoUw/
x50/oZO/ndzmXljha+52Xyh5nXc+UKe959l9JXibXhcTehPA+Nl99QetnZKEhYsyvLzvTfY9M5k7
cwmQ0RyW7+jDHqskB4Q512xuiLhfD20kA/iP75z6H5cUenV8WegwYRn4dUlhkD/YMVFgu9GrukDU
+LSI+opXQICjtR2/N3H/w0fTQdjBbdapvSnyfz0chr8sog/GTZ7ltIsA52AL9uJ3asQ/Xl8mthZP
EpcXpPyvh0lb5pK6Vbc7amS59oYpDoYy9deYbLXDiFYbSqnVB9rc5JuROMw13YAcVbB2sSzOe2/x
70U5shaqQopyXE32+arNTE5xbzN+DNF8G5wBCLLkcjUPYIlJodLWdVsAL3GhnlRZL955rfQ/vcHs
hrjY7NsRA509a100oIsssd8z3SIdzpWKUCij7qZNdLtYjU4FWbrq+QtWsKOYxA9Ok9sBTU6IkyS0
x9l61ObxaohN0ElG1/WQPSIGK/94oUGXZ4HuovXrYQ379ZYR79XWDTLLXbeEcKTM2b1bypjARs0R
/9GxeDyEo/pcvy01dVkjH/KsZgfQXN75tu5sq9kNL1KpIoX/X/fv9q9X+g28m1rUPN9xHFZOvD+u
fva8xxrpG3bpNDvyYgiOs5BlWm3jb6hQkndu9B8WMXa7tEXYIuJZOa8bjQV0RdVzUokpIniYZf1A
JLyxYY+D0QJGKOGp8fzO8vGHh8tX5j7L0QlLoK3/612LIlHiOrGbHWLcYV3YQDqTlDxP5krtO4di
rsBfdrZq8i2E00FUlGeyYv16MC+DaoSdmYtpMf/dOvNMykESW+MSoDQu87UjWyNw2JPDxyFzQNtS
OZL5siDTLu4Kz+blSnCg+4ewnfMnox4Q58oyIxsTOSihfEwK4pcKjwlBw2hUt1GsfOptqQzFJadE
kpVTYVHwB5vUh5Hp2HxhExG6SxAILxv8SDGW7yzWH50eSQyBW5NtbFO9mJyN6dex8dEncKb47qQ0
SyJ4RsKJL0BEmyE5R5mMP7R5pc+HvKS7tkPxXlgbTdT6sSAdSdu1fTa01zYxhkSZdv0c3jktSnVy
ExkjICeGtUBMsuVnZVAit46uMAnbLumBgOe2vQ2Bd9B82Gmy1Kq9LjPUFXMkDUmMVvJUtI6JTbvH
tIS6ZYzqtdeTj7Wds2SONkWN8eMyHSgnE1BWNYkQsJ/8LED2O08AnTFRXBQa6lP6DkVtBHVhqy12
4nnGi4tWl2lE2E3QS61KPtQ2uvUdE9p0viXhaHgoE0t2m1lrfPdeVIUXbXrYCf2BbRYgKW/yky1p
fNh0GMiQx9W2qb8rpeLU56Fq/wnNADnQtLb3IY0bkFJ5QepYa8WDDleoJorC6+/o8257lfoQqvyH
XAMp3JUOlqYinfaaQsaajX/DRJ6U03Y7xW55HxIpMVgxvgOMBDvDysYgU8kTUT8cTZVFYdTtSwrJ
GlgvORW9SqzAR/DNMrVxM6g0i1blWjgq4cK3EmdnqdQL9nTLKlVJGCT4Tl/cjgktTpx0BXTgZWlI
zhhUhgaxBqQh5E/4a8kndZpbG0DfRlfJG0yJFrCtcKAhhcRXuIHyHftZeKnkM0wqvcMmxiNReR6I
98ND6FvgH9KsZ1PRusCdLcyYKgskIxSk6eCFJ8ts8z/ZzSnVabTkMQNcFywiazZTh44rjUlXztyM
4DxyjeALeLehZ92j0CfSevSImVvkgmCD1BK4BcZuoYC5D1WmSanSTcqYnBMEdgRJiE6+OioFhSCP
OvBoWKPsq+yDVGkpLhDygykS49CqLBWaFEcDU2ti1/o2s+ePhcpdKZNw79rWQ9LPH/FjwIIR0MEI
TvxYnAivKHG8w9C75XZQAFhsQY8M+sJjq+Cw4Pi9jUiRkeUKHQsYAOKmwslC/B1umwjEbNvjph+h
znYKP5srEO0MkbZtQNN6ClKbKFxtWXjDq9WCsJ3/wtlmf8Ft+x+sW3aaCn1bKQwuWbQQcQ0enucC
aikRlCd6rqFAuqlC6tZc++tGYXYBI5QrL9MPoo9mzDfAeB2F5eUfqs3EC7EJbcOe20tYhdHYfppj
6aLCn43QGrNgwd/3SdPNrUgjrE8aZoV652pG9XVyUV3tzQygSlB40h1Wc4VF+1LTHGScmeshDsjR
6GlH2rMC3H3V4DUhvY3A76zMg8UrhseYrv6tkafGI6SZLDmMKaQSG5PXNeo1D+74QMr21NCMi5NW
fHFEyH6S/m69cReRX9R8z78S2x05m3yOMJ+OdmJeTlPrPFhDFr76NPfJoigdhOskdolgmT1Ub4NX
vMpaOuVqLlr9M64bGVCo2zeQq+tP2IDGANfLvOvYsTx6s0WQWsvfM2skyVQdUgmSYPJ1MpXWActq
+0wXjjFI2iI8wSfJkxCbfvMxxsz3talJ884mrfnoNogKUwaw+cHEB7MliKR9ZpZKFrpbjWPghHbR
EYDb8nLkhkZssLCy4CQAgdxhHnC/IFejhbyhN+HLbUbdVCDLwwa76pJoeGrCUfmt7ET3Vn40hgSW
Cqsh0JPR4KEuY4JbIeCPR2Qw8YMgyXhVuXg5tsQQ1NoTLh1O0VV28ouIRLc9aX/D02CgtoJmF0Y3
ideQLCTq5QrGB6EiscXfakJcsUBDPQydYS8rNj3N0anj+AZtVP2Z1h3iHjjrN5HkVd2UVbFsF3K5
tmM1WcUOW3t0k+e1wtOCorvhJWp4qbi7NOGbY8bg/MaN4/qLHCJ5Zy1Sf2wTrneSZvNuwamy82Iu
Kgzw+YKExeaOyMz6i60qzHXpLCpDvEE/zZVN9gAtVCwzbmxdWs2RhGz/chna+ks31/IjYkhkOa7b
fK0ID0WNBZsHP0dJontEvbzr/Y6gnbG1b6yl0cbVUPnRzcSQHnS3A1jvG4Y1i+DW2hhNYj/NEVrM
pc5nuQ5GP43ga3pNs4rKmGw/wDiIfJoKek2tEwKa2ERF1k4cXTt2X312IhStHQLReGVghEW07rFf
PQmFog4t8SxFGES4Ay9kwcmTqjF98LSUdTEKk71Z86droUU3vQ8LHkWAzQ6cJGAmFmaTH2Sm7Gad
T5uBGKSRaNii4z84qaSiaMyB0i911a8W3nMaLWX7PM80rT1gi9/ciDDrMJzzgy479ZT3MeGuNS62
h4RoQ3CiHYkJY8WPJGcvu/c6Wb+YRJ8/aD5xMHjhx/hmdgqE+C2aiY85kvJbz2n7J1FP2X2ibjdK
He/SVnrexho4UEbkGj0lZW3T0L5bLVfNS+P5VkTa/CpIT9ppE/awFU378B4/G4FHUHwuHfIocEAt
2T3VwfTBF0xklhHf3nFBZxEjV0cA5dY0oohlisNqRdetJd3a0cZyTXQH5kYrXQrIN9Bh762YkmuF
rLSZDyQloEaLQUDckswlWXrRrw4Ba1Z8k2dppa8LfaluNRNCGRPTnHstWo9ATES9Xrn2QexWIMMg
HYgiBWUyNq9EDOtPJ/nxMLb6d2dIMVvz6jV3rBbLa4WsUK4do4TqL1O7/254WFO5Z2SNaHXNZXH4
krc7MWa6XKGD1x8XI9fu/U6wmrnO8H2qveauC9Gf9Y1RX3fDXH+aAMzc6WRW3MDfRKeuVPtJ6+Gj
bWPlF/J4v0st6p6bJCnFndS8ljW+InPyUGGJfGVH7V5RE4fbug8B8KIlcOnsdWbPQNj0Pi+t112H
RR3thjwf9paDaaDhs3lpSivrV7YbJbeO1dZb4ALtB7RcWPiW+LWLKv5VW9d1EA61+cX2I3tr1RgS
awujJdT7cm0PprPTkWuvmGhaQdZJ3sNTjJFOoO8tm5BxVVpp+GSg7iOQsHpA03IFi4+kUpXGGXZS
BiN+6euG/o/oYwLAilpy2MwhlwfDIWZa1g0T6fkkEu1qcrT6Bo1n+OCERnXwJ8i1LLoFoU4lw8ZG
t8XBTrrjMM85EsJ+uBLRKC9LNObHKC7nFVt9toA+4z+afC8+qL1D5pYkRVWD+W3IrWOTCJ0lDfTG
YrbEGqKoXU+ddUH6lfXMflsAOJiqL/6o5kxVt43pfR6asHKZlsVsSIe0mp+JnIzuRRmPW3eq9+ip
m8An1xpYblPtvXF5oQtcfMoKGEt8c7hIhmaBY3WocNbuDDtonWZZe8g0JNJDqMEFKax622KsvChA
ywZWbhR3/INLUz7UHvuG3HBz9KP7vuUgvR26tz3+O1jOZLdT/1oveGqdJ1zV+T5BpDmhktrRNI/Z
B7KVWxXJXK2qZIyvEo/GTaUbh9Bc9C+xCEcsIho6QUNfAi8h/GEceBnbGm05eSg+aQyzc8HmwnpO
LRvg6FRteZ1YgCtig1aRQ8KTn/v+6wBs7xlRv37tF/6CaqGwHut4StcTe9gtqDR1am3+BLXPvZsH
7pI9AGvZuuwLV9CXQIpMU/19YdRkrOuoS66blMcA3hX58IrgxLL2f+ydSXOlSLatfxFl9I3ZtRpw
OI2OeilCUmiCRSd6cHBwHH79+1DmrcqIvFVRed/kDd4kyypTEufQONv3XutbgrRmF+rqTgtodbS4
42gl2WoKfAp6Nys/l4uuzhnZ9OSn1gRxuMZVh9r8fjXt5xHH94FH8YAzDzQ3MzYKsmC6aVwv/Yjn
kTLDJdyGJbAkKnssHkKT7NiqccJLuRSsXma+z4HJxpUzeLeN8DrymufIoq1O8PGydOp6A2+31GhG
xQPnt2eR6RKnt5ODZS6x48fD0LItrQ0QVDEzNHUdpWP50tguYXoWLWJaawiC+1XQPZkKQ99FqdNf
LYw02NUFqkBVPpTVOZoL84FUi/MAVuqUqnGnQlldoz8jDa0FGiDdDu06A564neWIdK1cYl+WJ0sb
0UvEzJR9zucB4SeeeNBWvfARcwYt1jB0r9YLLuThorODL9bqf0+Hrn+lYq1fawlnokSf/TGoMew7
oJv3YzA194tPxVIvg8XQOxqJXdYQFCiH9AnjsyrOhtPNbqICUwanoLJwVreu390ac7ZZ0CGY39Ip
2sK5wxJ0+lTXLEKd5ZWvTVO293YfNvdkfoPLLGD+kcFLNEgtbfNLK8v8W5+aq9jZBn+wRwVw9gaS
xxaXJNeXgYqH61awycHBicFDGT4+NBHyRokwUPG2pHe21hbm14yG5AVMK/sD9TE7U6jDLmR4Lb81
FTAcOUmaCHKZmrfKbekqyHVMX01ZWl+qd+to52K2lr1OXyFysQl304J0MbGm8hsqZwNqOKLCAEWy
1z7WvWZhkDnZbIcgG1V3cIlhyRNkhtweuT1R4HQtYX25P2G4j7IuffUsj9+JBG6VJCBF0Uvc1uQ2
ah1E/ImSfEosxMiltlB6vpVraw5aFm4rL4sVCnAizVYBkp7FTLgfxSt/eTXgS164xL+AjnSjxTga
y1YCjExI4RvpJroqc9MFZD00FK116nOVjJVX3a7WU/qqBkUoTzbhPovx/Tdv9jRxVKwPQIRm14le
fzuZnoJNjeLZIcJ6lSbKtMBaodGxn+iODsxIXHdgS3b0gjj1YC3aRw/9WHusi5J2D8oCcPst4d0n
YdEFurV7T1sHYnHIchnG7tGbUVRwCZm37ua05/tVgUc/ZEBFX15KVAzq2JB/nl9H6LrfFFxuHiUb
uMu1b1j5h2pR9rGdgDE0QHnuK6LL0p0QofkBX7FcTpo2fHrrTnzpk61MPiNVOZ+6aFMunr/o1mBC
BQt6xzXh2aX3ny8JfRnOojJGfn5tCZAs2L2gsN7SFhep5PcCzkd9jKYB//8UNUWJK7+w9a42eX7i
mcu5nlr6f2fCkMgj5j6kovNyEucuTH+giTIwWylZXAgi5FF32XDzEub9RQaZSVxfG07IquwV9NNt
rhySMLcSsg5aewR/aOcfrRJ1fl935pmZ9HCam8m5b7JQk3xZFU/rms8fZ9tVvw3H/pIG9V/F5CK2
+tqJhXDwfPz7dfF16GT3Nv7X9rf/+e//64f/96FjpNL8/CM//Ib8+/t/BiK0yaV/+D/7dizG5X76
PiwP3+VUj3/f/vrvP/mf/sf/MHnF9TZu2D+60H+Sbt8O37Ou/aMEFezZ9iv/rdy2/L+RlYvH1SZC
ZRvG/MNpbG1qUp8mMqEWzNX5qX9IUF3/b0gqiMWNaGUzS7VpBf8uQXUtlNuk9zIqZlTuwhn9KxJU
xII/9nkZwDG0CehiUGZ5SO9+mklVckIANEXFXVlFhPzsEMXCYxsyqr0oFS50W7+nfu5qkyQzMKN0
S+N5I7pUPEezvumRMYg4QN4WQznBe/aQhzXNgGcvVEZF0h3pG7GA7nLK1tac78a6N7/BwZ3NOQ4w
94a7wUIEENuT1QGm7fAdherYRS6N0Lwvz7xOrDeH3SEZALIPvxi4+XbaD7NzUJEO2HXZSjFIEoYH
CeQI8XRNkJZTnlVFp3at40/U3PYA83etxcD66bi8DE3jS6h9+Kdb7kbrRMGNn6violjX8kpXbnER
KG96ncsJ84kpIj+G45g/DMFm7ZedXu5waKdRwpaWNqFDhqkRs+8YQ5RZtUgiM89J4yQfVhXYULLZ
/1LMavwo2R2VNx7LfCILEdwyVHZnOlqaXKfa3zzB7OgBHke4f2NpjsXyGHjjiPwXp9tLunRtbBCs
QROMhNhHNOzoTmW3oDBd+PgXhZ/ml+us9YtbMG6ic69xyoEN3kd+hWXQhJpiHQJkVVkc4Pd9pnZh
OJeRFbeVKs3ZkISJstsL0Rs06RrehtUc8BKgtQ4cdC0ISgs0yX5J6Uk5vGejf6I33hMsQcPehDuj
Go0FKddJYU7QWswBFK1R5m/BUJPAlxXVSRbudJgzh8TOvsAGRyjzfb9CeIjbvMoSexk7kJrNcF46
kkXx2lj3hhfN+1Y1/jl10dlTknn+t1lEVqJ5aG6QnKxb77VreENkC3PgQ98a4srFO7Bcm+2EA+eM
m20m3CvyWhmGe06ES7Wj8lbcuVWfdxf0nC03Nh0a8C2NgcKnmmukezWnFROJOG/RrVaxsNBzJ83K
2buHxsm1WuGQPTaiLeYkwP0onupBBSS2dNJMlpwJQDyYORReR+tAJr4NV/tcdukQXflgib4x8lsE
fvUA2WEdLo1xpbwiA3PBS/6GBNDiSgHYRfnazrj+4B3HlZyn/SJwfl7oDKvRTm4GxRgDkplj/Krt
7sSGvoaNay2jtZvJCxlP5tAEB7ysxR1hFhac7l4xPOmGtOHJBj2O0EAsxZhQh+EOJBVOqat1LaY+
YRdE7kbO1UwEnCtrZ7bGQEcdo2uGe90k8m9oQH1d67WZSdj0zONQBVOSZw4RdMwgIYWUgaDWNILi
huTQWh0U/OE8RrXvD0lTU/TZhezYZOseB4gpHxCll+t9NBlfDUQYPFMUihqOCd6lm7FzJJ3EntYM
kwFQ7AALCOPAbZJ/WNfQ7o64Qof2yL/EURkZ7TieWImWR7p91E0oLQHYFHVt+8fazGHoBGXqIOgQ
w9tsuB+9yWcTjpNtfVSVDWaZRHKruxhSBi+hMKxLR0rzeiUF+N5tZ57H1I3KZl9mrGZMvBBcLn15
XLUTnksjxLkXAu7SV9qau8vAke2acKTqGIap3DSAKT0UrlV3yMRaJjYu1XtDLCbxPlNeJwzw7cvO
byOE8iUgFqMQIJvdXNMcW90iIbN5y1+s2EZ9GRhJfC7N0fiIEVx9gm+mhv3QuS7PmqtVApgdNr7l
G+MFdHk2/gQ8QwfMETpc8gMuecWGALXl2T4g39gP1yY/E4bq2c1ucRGGmoDva5e8xAlgmC19IlU8
f8BP2SqhTjR7nG6fjs2cjQRsNCCtcfRNACVanNUWvssnutXPLrcw8w+p2URErWmfUA0H9z6VbZKN
KXHLNpt/YvICc4/T1N4TCJNmO3bj+qFNpXtTN/akQL4EjXU9Qza8XkdSi49h3zkv/ahf2I8CO8df
RKvfKiC87JQyR6BdqtwIRxsuaV0s+dCUHbtRnI86u0c1lQ6Ao9x6WZdT4wTjRhCD3AxPrJesGjcu
E4LDe5Hwl+qp/7kI+qFO+s+qqX9VmP2/WE9t9ca/q6euP0v5+Ws+ye/jKH8oq377zd/LKj/6W4SE
CUASooLNvobo5J8AF/ZMwNGQciLoZoPyz7LK/hs+NZrN/BpIWOwvfyyrMDggYaU1t+FzTf+vlFU/
Ter50xZK/8Bhh8fBYJz8ODyPHCgLlTCYYBX1G1Cr6GiEKDKRGc+/GNT/T0ey8aBAWKW4/JNKsW7d
1l21xZE2Dyl11atocfWD3p1+2wL8Vjn/Wl3x/p04BgRHxGnYeLZP8gcTQzbCeBoEYy10uBONYfNW
qqaM/X59+sMF/88OtLE0oBlzOJNj/XggFdQWSWSrOC2yegP79Ua+/VvJ//5vDuOFqLG44n+6RlRB
q8w9eoEEkET7aJtBSDoOu4oG5l8/ddyr2CIDgBaoi7ca/I+nTpgNchC+kUqb4Uqb5DUTJxteDe2v
JF/bX/qDamO7SCFeLni3uNf+rMWiiAsNBhjilM9zFfsT4fWZfrKM5YlX+q8cZD+JCH87mIPgBtvn
xur46WsZIPp5NjtxinoZJoFshlMZkj/SGcVnM0TohdLAia0FX+Vfv3Q++xbqcnZAf8pxhGk72TW1
20n0BdnnA2gkLzKqJ6P8JSRpu9n+dELRm7MqBKiBg5+2R+tUTkvRNeJkTKS7N5OAwmCb6eP/4gv9
4SgsWX+8QZA1ucqYao4SaQ9sqX5Szdye3y2p/3dH+mllmumRdarlSHk90e7Q5ef3ee2vH6+f5bSY
kTdYFjEnpo/N8k/2OAbtKTNLudk4qMQ8g0CZkZTwHUPAF5wgxgnEvYqZV9kHb4i8HWPQX1B7MVf8
6epB5ELftqmYXBsC9Y/ntcPWHjYkbp5gqXSM/tiR0ugZ6SW6zbKPUpMY+mhgvwCRiyJZd0lZQy7H
dt+eVe+h1SNvhGxenYHp6Nr5a5AXNMK2kpGdu3WYgurtfRiEUkpdC8Q38SBW6cdEF/RxJ/gRqJ7N
3qxmet68tE6B7mm+DpH9XAVMS7y0pCXXKLTNjfZO5JUR6ra00XEueaSqQANWpYNJg64icyZRfeZe
jGPe7lFytPvRDtrH0Sjdsxmt81dUvdHRGuliK9/iKKXbXeLHUSBZgjDv9lhvzC8liT27QvJ50PG4
n8kp7bZAZnFgaitumW53yejR4tgpJyVyx5pqGoW9M0aMigdx6M0U7mHPPMwYhEHDmG+3NqydTRmM
u2Bs7R0denJisgJWl89biBRx+n656Gh5R5ZzdmkvH8th7S4tc+ySsKE/THKKsQtqWv5ZjotEZ1b5
moVd/cT0hUAH6YhPgDrsZ7Ke6bIFsyU+iQaoMZ9JoVrOAxGNO8chYSqm70fDznCH+knOYBZCQzb3
hlGMrymn5jIve3HrT+WbaXFNJ/JDnpuweNNyTh9HH/bpvK3OuZTd5cJeCgtTDQqE5YVd7V0J5+Oh
1IV7wUtlBJ/BIAyYi8Nkwqe/jNqjPRfZliDiTllxkzkwiksfLTcmBhjkHUoqf8LPxK5qBvn1/uTV
MnPPjHzCq9znlFVI+p+ZupKOh5B+10DQ+BCuNl8pC4rqNVqZTDUwxhNoMtBlAE12NN7Xwa+PRWub
Aoq2ElHioyB6yVPBrgGtIFDTluC3NfZp4lwZhEs/h0brEd5Z0f8N8u7Md1zorLF4m2bYn4BGgWrn
4f7gtB33jzeYW26o6ymsWXlOA/W90TwAUEVxArOJ9rOmOa1twTTAyHApwNiIniQsnUS45mrscI9E
+5Xd+XHkuWfGWQOnfBqZoqrjFLblZ+BWxgGCIzOZAKEBMUkK4Ru4nYcZfuYLiqfq6IkJ8f9sDHZx
KIXjrfuVLFfaVTKbp9jXlfVljQBd2ivPFiU8LW1ibORHFUCwy5iGXQZLzTKuOz7sMBnOGal6sSQu
fjf8hVwJL8+q1z6zsdOlWYsmSgLvHso3GxPCVQrfnhn5ah2srFlQNKNSSvKGfL2sivR+yuoIdwxX
aGLCzj8QwuThAPAtj9LHUsF8TXJyp763IvJObeUjC/JzQumxsLzQs1ZHp+loRUc4vvcrYMzz7BZv
MoWd0MP13CFAPEZD9n2chiDJpX5se/tEqPGXKV+Kc9P69n5KhX/J2zi4zyceSiawem9atbpW2Po2
NJQ4uDAaYlsE1XNoifUSFvSBhka9y8DhjrtmriTzsgJ9mzPW3NSsivour8WStFMZ3TrUtYfe4Kmv
thBSpSA4OWgL9+vA6tbMozpa26tfuHxvJAefaYPTR6Ix/rnWMrxHlm3ddNkMvtNNnbOeuKMqFtTX
iazEnVkzxlYtX58dOI8RMKzodmyn+as0BoZBmWTNwWcY3ls+ShTXrD97HgvlMLB++LmBjLnQVWwP
2NyAsSC69JwpvE+7ariy6HIy8tiKvSkaerb/zZQAtmIRsyd8RjOHZks5IDgLSSeyrPkrCZCIg+o2
ziJJrhuK/v1Q1LeOQCeWzw4DGNmIW9lvpX1nd5e1hSsnmfscx01jYewDWRNjDocV6hNg9b7qQrP/
NFah9d0krQ4/JfcIMwPrBpBPcVN6MHsAt9BnmylmyIsZvZuSIb9EcEFY8WDvvG3w3o80RNTqdx8L
zRlayXpD6xfg0DY2NjdXmJGlOQynjLfBByWydAeyqcXUwuhPTqw9RsbqQQLAHvVqwzmPuunglN6m
w1HFjZMyqousabxUBhMSkkhpBcr6xLYft2beRccmyoxrtAW3TuGoF6Ms8TPrfLxOy/W5MJ35OayW
MCHYGg3UaoGrjQricvO+uRXGkN7V1aegH5qkcPI3EJTZzh2LjzzPT4MysxPp9gbdwqbfjaYjbt1F
2giyluzI4v7F8JDg2AEvvSribWgUef3UMwhCasuKYzah9QG9gOh2K5eUPKxNjvaupVi5Bge2f3Nc
+TrY8d5ud2hQmA81eHKGY0vmM+41McfjexL08p4KXbLP7LlFyqjZWZlZXbRzb0ZxKGC6tu/J0mCS
IeTVwima2Mne06ffk6hFY3+Ujd2c595pzl2A4mS3xTmfnS00c/otQDP9LU5z+Q23M5u0D6/9JpjR
+AAUnBOGYTkBvIWiHcMQylE6tptUhWdXTVv7yZ/wY+3YDoAeIKpwCN7kUjIUDlXVfBeev0UAZMGF
Jl6QZuAC/pzqxjP3vdSs6wset6XYjcM43hGUBoe3dKdo2qEaLPejyAc3WZ3JUg1rj3wNiVsEkaLr
R+B8muG+RSrxVt8TzSiCRZ3buqySQphfQLKfBHG8mBwcspKQbR9sn+eLhUPde15J2IPTGmUyBgQi
GK694M2ZbNhzpVw2Z+F4svtp3Os+/VwBl94Hs12hre8Q2QW99dKMtr6ZeEdbsc6AGDFGm8C21856
w+Oafc3qwJriypLoTgMd0V81jItCe2bI7BbqXozghkU/ozphw0YLfnYjXBiCL3yqpplZZ7h46vjv
K+93l/8PW4mtIN54PFiOTVoXPxWjQhedEboTqa4N88GJ+e9b5/ScwXkEltbEmUtpxSCd05aX1nij
fCoLgkvErbAoq8i6/cyLqz2HTNeTxWarwxCBYWGN5+XStYvoqh1wgFe+xPKgegbN45R6pwyJ6dHR
7JT2btCkjzAs3c/4eLeoQP5xDA0ruCeGjOWWLicS6KIoX9/XwLYFCUsHmbCWX3QtfvYMbZsDfCfs
qDAeQHvY0or+uOGR65q5sLzrU08xQVscXcWY0aiPw4GaiTFIcbOQForMb6XGqqKBaNwBPcrokFgH
jv5X++af/By/fR4aNlZAw4jew089hyCzM9YDPs/QWE8TsLWh4v0yB8Xntp4e0oVX/r+/G7aL/fPN
sKU4YS9lb4Kt46cT4CqvyWZRn1RPQdqmMOasltKkZdB1aaDm+gWs5Gdn0vt2DFvShq6JsFCHP21k
24Fiz/WrmsW1J4KQFbND0kbzNim5sQD3RfsKJsstoIT57v0VPHfM5o/0yK1DbtUY9KGdfO5W/Ppa
UuP8+/Pxp312BAMH1zXPCIAdbN4/ng+ynmdfwPE/Rey3UdRn3aVw5189g3/qWHAUGhW2j/0O387P
j+BUTJA12644IUt0gN6xarTCJzQNSwNN76qDW1BSuROTp17+/Re0txP84xWnPtg4sSh7rQ3c8uM3
XKzKVUM95wS6k0lwqt0uujIYqL7SLIcGhxNmuY0YdT2RJ/RURQvSR+HN+xGZODNEqJxEcWYDooG+
niDcZ6OgloMvfqL4RfPRtRJdjZWOF0Yq2TW+f/r/36/+BYPKYW2iqfCv5/8fvuvP8o996t9/4/c+
deT8zaO1iKV7A03Qeua+/71PzXhrQ1DZ2Hw3ENt7M/q/CVRoBiIegnciCV7ZiOXq9/G/7f0tpLeN
y5IFNGAZ/Ut9asaTW8PnD7clyi2ghaSZgaOla86xfrwtmRgZMAiJK5yZkj8rw0XlVC9fQ23XN6QA
9PvcsGSsmw618BxeSynUCyLc/lF0xmNvDvI8sYmJ+zBYr7GMQW5JHT89qi1sbCIH6PMUBIzuUSGx
rQxTMoTo3GfA+gNvce5dt6jIc4UUawUXqzWQI8JLyewwZ/X2RP1QrR0xEOxbxHUoBjOAeMIgScOt
RRaEzQ68Uunih8lMBLhiHob+Yx22+LYRHzW1dc4j7RN6ZafRuA/QRclDjoxGnEe4tDVTHwxpJD1r
EqejfdGUq3UOusV+cgmcQdGwdlbHVJ4Xc3iECr94F6S0e6BUqZqC8gO5ruhZYyuoVJ/kndd9Lts0
/JbR8AqS1ZYEZ+wJBjOVv0MgXJiPeh1KkYx8BHmsdGdfwsteJZ0hjAVpaa0EbzJ9kgdlliRjr125
1dBdeYKDjCi5LcYmrltnPLHJDPczFMlPrA5MP50sZ9tSPGYYBrhYU3nd2213Ku35qewK51iOM4Ua
NfupmjPMMX2T5c+FLkiyWJA9BKG+xk9Hcs00PcusIeqllndOg7aN8V5EZETmf4W9t/l+5k8r0/+d
jXmi0s5FpqsnSFi4RSKrPGOY/JIV5Cs5aTU9ruEEKnU10LVySg1aCbEXCCJAgjw4hEjFICY9gD1/
8mv7rauL8XJlGYxZim/I4g1QRI2fukaeG9W1p2osRMLcPWHQbMdyYZ8rtv7a0K93bBW6uLKrJ2Ea
MGkHo9tXjfpOP8W/bvw1vZujzkdQoYmewWAQSzyA1TJVR1e5lJAAYu0SQYJSSu8yi30ob578Kp3q
4TocobHifzIvgq4oDq1GXD4ZGTHhmxilAJ1G/p5XfAmhdJ71sCx70XvGQyYWN4bi+z110u7WM8ZH
byzYsKNoO5qiYetQiGJrAfiIRk2Uwt1CNG3rTYcRtdAFpKL8MAx2dMgaz8UabkRH5c/fO69qLsac
tlnK2hEDFd1Urrr40jkQxpRHikWW4S2CnyrJ7qX2lu247LwVMTJwEMI1iBiNQ1t/sDyYQENNz7xO
L9a1pauEJTj2RuPZw18YO5Uuz3nvRTtD0IRwJm94ndZgR2EalxUBy8SP9njxCLWqrhDrTZe+P/LE
TwN5IgBKjLeOrScbXCYWHmaaEJvsUKp12S2NNk52ZU4Pi6Xm4LF2K3EHrKBp0cYPxY1g2HBwuiJE
6psGcmfVU0kQKbGso2mt2bGAKnJuAUcxmHYwfSTcWNUap/P4dap7Z2emSt2VyP2Z/XJbgMJBDBFq
vXzDb2Sa+yxwl/M0Fu3JHudljo6kZxV6Zyw+IryeT0sHVs7jm9X3M123ORUgYKYpf1tKGfGszdHm
ZDN7Md8wgZSfpMfdYm85NuuBnZJ5mbdRc5wL1CZ5b9hH02af1lcoDZbSP9JsY5WArrrrcGnsPRS5
aC9AVpqid/ZptGIuxKuCrnZ90ZYbPQWF0Dd1aXzmkXrGewS/CeXzvunH82j07g1ywCoZakJ2WqP4
lspwSApb4DEdyrqLfeyf10B/8GY20+okq9VYd32TfuxrdFb07pzoSoA5PlsRWWSBo67UVIgH14mM
R9hRAaITr0jobvVbnPNQxhOS/S6etW3v067Vh6VezGsfaRIu61EyxR9HVCA0m/k77aEzzOU4bE9t
5ab+fbMqYp8Qgu4NonrIT1J3de6SGbPI02whx4jTEWtPH64hSWF+ez87yycKVe/kqib6OtjyPtBb
KJWsHHVywvHFX8qGzCLT2NuOukBKQdN8glGC+kWMbyn6h31pjMYlW6T8EKrJSloThbzoNDbDjPS3
FJVoLMPlppjD6nY1IOgsBTF77TIFSdFqO9aSDDgFrGY/4iM+5pGrYxMD3o48ZRw+Fl5/IxtYg8fr
aGLVWkktjLdAgp0JZ/cCeYYX+zPKs8yaHyZ6uXEVdhX+ZSRpfDfCI7RGw9tHF4OpNqG/JjUI08rX
Bajz3jSccTdZhpFgwOgTYgPRpEehLT9ERRklDm2WpHfrKJFjfxEZEVt4Q7xB6PvYFEG3Bxc9HUwp
im3vv+4MdwsHanV+AHKlz0bVf1PVel2P6XRpaaAf6+z1xMAH7S07F/PK1lzY1lzKw1yM5sUKt+Zk
QJ6KewKdYtW2xS7MEHkjdWHfXpXEiiNqvvV6/3VdzQU1a2CROT2+0kmvLj0oL7QL4NanzrzEYikh
ltdKHtGEIXKuqrfJr6ODFutrJvireBlYy1D9pNeEzqV2rHC78+LPvjQESdAsJAA6rex0h/VY3sxu
qHi524Iud/YJLfqbiPrv9JXqA5RGjcXXfW4GYF9NJfunOuRPrYM74FzS49swufYOaS95CSyiCBPn
/A5tcHkf2Z24MBmuXykYS4c5qAg2TImeUzxdrFLqmR4XL4zReSwKAPcq01Nc6pB13S/qL3aL2aGx
2c5NbuMfShUsuxZV0kFioLqyLXsr8FeXYcvyRebpEivAKfEc8RnmvCInN+rDJ2naKzZklH68TRnD
Mu+YcPrMFU3WWEG5/sRjX43X49yGH/pg40yQN/qIR/fCx+6zIwQjQ65Wz3cejcFPQek/MtqaoRJn
N67dyZMzhZmz03kp6LumnOgco//HCK70TiPyiReEje6a+hCFZJBxpdW8JGvfLHHhM9PZZZ39zWt1
6yUL15nmstXdKmtFdwYNgJGXF77SVjY/Tab+Wop0vF1Nxyj3SuXqVIrRufUaX+0tsiZxlpkCdp3H
7COyVYQY0vO4I8zmoQ8j72HGGGrSA1UGJYZNsKbnyvpNDmQcbw9qxjWl6UDiaTD4RyEsj0em9ceO
TVK0Mu9h75kgRnqkT4uhczSv2C6XLxJ9wJc2w5o35ynqxg7aIFl334B6e4+tX9hfraw0GkYyPtZ3
o5j0hZjJuI+LKi+nRGPL/2rWYZ3gDpSP6zz0FymLJxQPg45969+tfnuJH2kMEsXrQJ8sYy25nX0V
fEuzgChEWwa30egVz54YXGY4hZcMzVzvseyKnejEWidDT4hhNzrdw+C4Q7FbOBU3umIwEZsp4cCM
OKYsWYdwbBKl5XLbIj45ZtZQHtJgHg8AM+y94HMdx8E3jiWZ982xD+rimdWseuYVN73UIGkfwSyn
INKD4sL0ZiretPfPfasQyhZABxig+jN0R7soF7rDOHSjFVZ9ZNg8EDk2O3K06uhs94Pa5Y3GX6Ld
VhCSmZn71ZTD/Yi879kM1+mbJ2Z1CmUXXRJ6Ot7Sjxs+do43VDx/XTkmDg52LHVM/Kiu1qdoGJsO
h5An5w9EodrRjn3SFCVMfBxAOowo1L4oeR4uGQqTFBmmtf9xTsPVf2EgVayJIt2I6gdqAw/ioMd4
GXyd7V36Ije+U+WfSAv0DYqV6RGeIrMjmbfGdd3q4hOD5PaA/bLZ1J+6vpim1kxKvC9hzB7cCGPZ
zM0zs9H0HuZ0e9INy+vQRI9zQ20s23760jZwuow8gCg3rtnl0FKS1q3qwbE3qvlgERsZb3KY4xw2
Fft52R+WZsyTLgOyIIy1lrE3CO8wW+18X7seNj0Pektc4jHaq9KarpqWdF7XLtvTBPv/zhZOujyE
QTl0tzrLtZdEmTZ7v0Ls6zNR/NaIPFpkGE+TbTM0o9wsQrx7VdDP7mM34rVlko3GMgwGeSqjvIkw
OCxqvQSDybgFI82+XkU7JMB8WUd1WOOBAW1xGnPfe7bDggHLCt0iOA0Vz+IXGkBpYhplml0VSjHV
4hYeyr0dZji8beaWu8qg0xvngPWv1Ih8apKR9aD7kb2A1Rsb5wC20LgY534exMXAPZlMo1NciZLx
ZGpPwVuD5vGrSatrjQeyhMsj1uYPsorS4pNlkYrYYNu5HnkeCZtbVw+wXxh+70KRnfwJMXhsjYzH
+2IIntYSkEThszrvI8hcB2nL9bNJYX3JWMFj2FvfdIEwj7CPpvNq9+O9EIV4ybXbPMyz5Z1XUeBx
Q2jM/M9yBOk8DW2bzahECgbVAemVR10hqR2Q3d64bk+SJ5/xo6SK3I+avvXaWuU+411Hcd4ve20D
7pjq4MIQrUo6Nu4P0LSiw1CZ9mcPEeepqQZB1gArEyEPISLvLj8ykFYMtsgDYkDBPIAu3/yljgwF
iNm9dXQefWMqfIvfxoqH0cTJZ9vLqbcwSFbTlF2BLsHbhLpp3nPf9AeBRGXfLxX7G25KE/ZwkcN1
avJ9VPMaT7VRvUpqelizQXMyClBbUFXJ5p39lrlEPcqdYRoLvD/SOLsUiFobBcbt6KzLg6A9hgW+
vtYV5mMP7TozPwhyEAzy/LsQvnudpkXBQttnp5QhkVvJDaQiGGXUOREPA4mCQzUqXjrzcp+PZnSj
dFbty7bwTxXceRiuEPxM2XXnwrTuQkALsZRSd7sJ8ym5rWXSdtizKOz68KZC17rTjVntrTolm6WO
nE8ZXg+cnZLOe1PkDZEp8lPvBIgGVHh0MTmZCD/UNxypEvmfic+wwS5vsfGE9uRBsNBtVu+WyqH7
EGR+4q8MMSMn35MnRL+71S+YmC4BJCTEin8jWudFlmq73yaz2xO3U3Wxdpy9j5cjrklRPpeFJPJb
arIQMxPFCkYuc2e0GsjKsOV3Iu/trzq/bLlbAFhaxIju7MEtruosq+7oP5hmMrl6CvcKhcyNHKm3
S1PZSb+1f3QoxUXUw+5aZ0VSVBma3+eWLVo5lurUwMYB8Nrb9+UY0BEQICdyPZ6xCJcxcUnBmb4W
yI9FXITC73kBG9XZDhp1vxJTcYAF94X9GqXY0m5j+LVsLtpJqP/D3rktx22kWfdV5gXgQCbOt3Um
q3imSFE3CEqycQYSiVMCT/8v0O5/bLndDsfczMVcdIckSySrCkhk7m/vtSHpj938OvZrQHycbhyn
il/YSj1nVttuA90H59R3pi2hPDaOTXoVT0vbETy39K4ehy+RaG8mamMZpMiX2mLJy0es0MrXzDMY
ALzioWZY12qiFXY4biWDkudlNQV4TDvO9ZxeMqt+63H04EJMn7RPBoWV9DDN7I7qhErftJFvwKoB
Voy1+73zyPjZicYlb1UvhinjL0pV1nJIani9G1QPNt9GDQQG/OoxnHvs002Six1oLAxAeE4oeR1H
OpCieXpsBSl58gBxjOzUT9PB69w5Y/NfCc44xjsWgxM91ixYYJ0dr/F5ebhuGJ6kvcWdUO19u9DX
smYruWSJ4agT7/ioVHBDJYq6G2E6MRgsrIb5SpGJjS8X7ERUoIhuP9ipupXCD6/4Bf+pqMNfZCIf
qQti8Qiz9HoturmePR6uwpm+xYUa2mNBO+je+IO7CQImy15prskcFtzq4kXzSNqWYoWGylULVHWy
nSMYsQj0YIq9nl3emleBkuFuk06yJPhGj9OJNMKJhhSsQMs1kR97WzJcvCqYPMdRx16n9Fq8SAHA
irGHEFUEe9qPS8DSyH9tRFsosdAWxInBlAQbXSfjQ5R33+2K7ughnmFsmvqhdRUMp2oOrmoXCFtg
9emRswsCIoiDu0m6ryRDujP5SngVGiQThh8IcrZK9hgDxcnkHM60N3RXdZ/YKBd9s7EL77ua4uhh
sOirpXc526bN/KVIBMpZPzuHoNDZJu+drzG9eE/4lGgOMvOkt/nQTD970ASeWPsoO/M9vQ3sdrjW
LWIUCZ4tvS/uTalDC50ly3Ak2EVxivwaTFVJcGRxYO3JjKLBfZCIimJyOy2uW56PAh7SAcKUeu9E
07zhjHWqXWEtyzcGfLHZirmw3hu/0neBXVqnnAee3jgBceWwYK5I3EpugQ7n6c5k0G+Jx++dap6/
ss/i1kpU9Q5XLryDMxzjy0+Hb1bm/5JowRA+Sq3uukWGfliMSzFTFkCSUJk9fQqNN9xLmbrLrTZh
Q4QyqJojKuhado5TCJgpNbiiyURADXdmdkpmEExAKKlDphhMuqTtb0WmvXHr8TA4ZfH4PCfeJ3YI
3hOOOLIV7dyfuA/mva87weEqfJlCnxU+reVTYpdq26XOXSi6mPnq2h5ZxeGWPJ/MYIpVhXWeiDs4
l7JGWm2phjuzh+jNIcGGCnIi84drt2b92QA1V/kxiSezikQkXCa0MPY0lS82NYcbtndTo7wVa6Zf
tHLbc9tSXbVJGzh9m8FG45tVHm9n1oU3Ei+Rcztlnv1M8ElQ9d0Oy+tQ9FitIHciGiFQk+OFe3Xj
DGq4BFw97dZWE4UObZ1dFigRescDizyEHhJ2TDPZctqfQcFDKGEnxCrzVhV+8AWSGviiYsj7EyFY
sqmWadm04qzE+WKV49YNHfPkDapHfLIL5W84hoV8Elb0Usou+Y5pKk/oyosTs0NTw3RcjKbYOtxo
+6U1M0ngjoO3kTyi2YJWajc66peJ7fWeEcHDDONjg2uSGrTC73eYvGAZZxA4TDLK1zxnB77zXBbs
RXuCwHZDIItuedhRZGjZ8eqkuS8Xa3y13Gy4dkgNDptqicIbDSLrFR++fUuf1HyUitkch9fOeYBe
FjxGGMSqjRZxdLasVH6lB764hpg0PknpIIYaOXCXNjXL6gYjaS3ZM9L1RDqI8EgwrcaxYUIVhK8S
JfktCv8a1Yu0U54pMJ29Q+9PHp90lZOM0Um+M0V3vyR4eTb+rCS5wcY8g5NPrnOXpbIuwa6UZFTe
YsEEjydFH+5QOvRtGkUwJJI8a18H32swwPHUTRqXhxmX1I7DTra3ky4/KnyFNl161VnHJrgaJ7vf
K2qaLzgIasqzSFJcmqWZPvV53RtW2azapdZEzaB2Y5aT3npQRatuvXkKT1Uqkn03LuqIPcHdOqrg
KrH01N+EZeV8Rr21eIhN6tlmf3cBOTAdhp7dP3JmgEpjpY8YmcZtGNHpbZhlgMrvqpuhj75ZoxB7
Fqf45Kdej49uEaS8uTWcXKb7rCXVn4rwvja+uYI5PV779BdOG0oad27PqWNgx7hFb9bX4FiGG0sH
xQUT8Nc6NGI/0hN9yMP5PZkrkkrQuUnT5ciKIsb00er5xcqc+BAQO90rSSoKU0Z4TEfVbUc9y6ui
A2NF1189S4Q2eGWOETtszsGmx+++s+xFv2WlO285KlBppg0koUB0w30YNOjAIirLXe3JsXw0XpoR
AuRhkwPkxue2jMXFCtrd5DG+QWMV7DSa9CCKcNlEzXLrFQt/bscPnWPmu6mv0YHH4iXq5GcnYbH2
rHqfuc6yQyl5j2rClbiwst00pcmus0qMMIHVHCST5tMEQopc2CMFMxwVXMotosEG/pEsd06aOZsy
b19V1+b3DMFJQEgSXG1/HBd3/GIZxiDSsT47trAP9sIO2bQW1WkjD2oTDu9VlLcP09A+DI0s4bc0
IY92sR4E09K6g289Q3CgQ68l4XXB2P6d+oDh5iOmqFn/NxljMISeyP3cT96wSSpzGZUyQOna1/8b
W3+E3/9ubE1NGJPmvx5bv2QaA3b2/ofJ9a//6LfJdeD9JCkVw4vBsJnh9Grh+W1yHTo/McwmfB6R
vlpB9dgs/jW5jn7iWmKUbNsEQyTRp/8/uXb8n/hqGE8osA2llP4/mlwHPzLymYDj1wnWTD0/BcPw
Hyw74eg3DZ5AQUk2kvKKHSNKjt+IU/PcXjLaDkwdf5nr0Cs36JvpJ8oV8RnaTnPO0mS4dRogpFQO
OgcvwDex14EX3qdzos7ar8vnpp6xj9K5Bkmof8ZmbsLtPLTvGBLZu+0QF5JPnbbqF9n75l5VEybo
UVr6O8hyzEopngzwIt57bbegUYzkjAZ/jL/EbC966f3G+rkw4Mlo2KzMz6tHKMivM/KGt+wH9roi
kg2K5mxDyQiP/hjXzwQnEuiB4M3c2wH4j6AWsrGeLddTwCrSetzDySfZTVMuclTWujsw1OZWaIN4
WKThl7IoQ3nu+jHkbWmkPAkzJZdcAdAfCp/dBP4VQpwUuXgH0ZKqjbviq1st9ZmGSrXxwsXdeQCq
Puu8w6ErYndnBXQwlsj5L1Lm82PVeIJK227IjqQu1D3zLJvKhDh1rwikWm/0RDKf7QycQbujGgBU
iAs7Z2yDF9VlQHECH9wNXuIF0Q8IF+DZOErKbEt9bS/vWjhA7cGCv/Cs29B9HxRDtw3F3urNTdzw
8oH3Muw/eZdpV0zYWkXiGfAKR+UZH9NzkvXAekqAeisTq7RHajjxI3d0m6xycMcOz8FBiHbItpzH
fYoQv7V0W0PlY1ZzFgzanO3HL0sBMX2L3ZpVuAVDwjQyrfg3njMXwUXVsGpktGAl9HrOrjkZ0mz7
kS7uAa2xf0mJjOwSg9+HaRCglrqPoxcxWD0TnHBsMOdpVzxLkDoJozsiE1PQEHgwPcBCJ+29d7Ay
MEjcPmSPgk19OUdIlrzOStBKnIhi2ebuwgsKsCM9I8e6+bkvljK9ZljDDzCJFu0zSHLe3WqM6RbA
9xhvkhjjKB2WdHbtQhOU7o7Hmi9v47Gc4kPXx3Zy1auRLEGCRPs9zxvSJMXC72mP5Mum1OeWRzyM
xKwbqx67ceMj92QbNpN8+V/TGSFl5stmkQXvoJ4M/3VpA+fKXTFohnrfkd0ghv0Pf5YLxQ1A5iDt
+zAb/cvHd/SJmBiAo/B/qG/m2mzHFQuRY6x6mdB/1o4MDw+GO8lxOdKM677bFP+GWzcxzdm3NXkS
qAHjhlkkJuks99yHJB+wwDkrDCBzMnyyq7fWwRqW8fUTp+RlzVTNXlJk5Ve2IbP18vFThiW14qdy
dhnFO8Ljh/WUz1VGhyFgLV0yKCuLjqbAzp/4nDEmtMsTGUqyJdRC8pFKxpfI0vmq5/dz1Jwjf02f
6IbfR3OGQZQtFEqs1eD8LhrKCTY0V2fHYCpZoYKcXJpb2WI+ZK0qf0HU5IrMfWu9psQqyieeFVbH
hqENGXTwyHRJqMJsTVD0066P6EPtsEo/2lNo7qFOqTeHKw19sqHkiOu0pg2Hsjx16UMqkJUXQsqV
VotsJjGaDlXN6GjWHQQNe6V6R3P0woeJUEtThHgER9gvm1J36o1DR8e+K5fmaeQqPuYI3YcF+AmW
nsSjLLjvvuWWI9ic8NB5KaPSPIU+Y5dAai5sqUl8A3xurAuhDYtXx6jRwaID0mHbT7p0dl5Uc97n
LUOoMjh7GSpHAZjRPHD2om5wzbkxauJGdoV7lZAHuXLq9f3FuR6/6ABAqz+0UEMCWU13SLju3h1x
hu6tHtO4xF0XkT13FYxSPDVNGabpVvPEeKjZ/DyWI1H9zVisdJ+A/uhP7OiCgzXp+Wd8t851rIHZ
5mMovpdesLyECay4A/Cg/NKiKvzstGZ6HjxvvlqL1faQHJgFZ9YnnVv6JZVut6vbAmmhjMIMujzT
GDAi5UXQns2fmfpgh0Ta6sRefoZhUXAHTGV3Dr0pyJmbBthRqiV23uYiR8sABN0yXwsEzdi6uKnA
w+y8CVD9JjY9TbNZvAQ0bLa3GorUz54Xpe5+CenI3pi5na85O4S3tN4/isqSBEw8AeQfbEsnLiWb
3PYBkEF6Ndp4K0bfHJj6jzvsVOpmGjAPFNYQ39ejZjWZA4wwlhoeOZ6wxZ0ETseow+SBe8C5qIIN
5KdYOc3LlJb6CZbzfeqN7eMscWtOSSeoxRbBUx2wMS0Z44Z3LfWDpywoqVFOUvtzIidzduPweUmk
/zp0sJIb4zX66E11E3F/KJKQjILWG386GYXHf1DyvutIMfmMR7w9arF9wQmLYhtj7X/A2gAZGFPf
vsw1rM7c0Qbll1javpxshkL0OUxfYmWqcstgwMtB7zFrP1F+QFeWJdxyPzptsw2N3T9L3GdvmUSp
4lHo2HcD7vtNZVvqavQdrurJyb8YHu/nqRyG217aX1ZJ4UZ1y8xRfjLK38Jw7i+dDz1idCP5RKeA
e55NLh4K4fe/jK7RX2ZgZO276e1yfIBrEifnnizVVVIWaDCt/iznJX5IU4Enyi+IBoWC/XgvnG3Z
saUJfH09dI51p3Xv7zsJ1oPpavVz2U/m0i4ZZ1tvRv7N+vENbAr4VRgP9xEJpzszTAknQYoFWmCU
AYVpdKTe2DHetF2K3vHgFo23C9xh2vN2BZvR9c312s/whaYMXE+N+hQPyr4ubP1Czo1yGFhYuy63
34RMrnIikhdr9tzP08ThiHtu1ohjndjHGMfPxOqSO4e285sh0KdwQPwgcUmroC1wgAWNMsBd0t7l
FYYUSqeuU+4SJQf0h9m69V0uFTtLLxVVHSdZilfCrMEmKX0EA0krOJ31q2THWU8oBiedVPBtDD3S
iRMxQk7c1t/UnKrFISK7T2iDadxDmLj+fcgc86nRJASBCmF+B4jXb4vFHKygH28ajQjNIPeTb7cc
DzXHO+EYQGkQNg9RX1VP+J/GepOz/ThI0DQ7jJqQPNRqbuP4TYIHwTq9r4x2wCDb8zMxoPE8d87a
tcY/HGFy37ACjafMdFm366vowemJ9ah6SPmtdNXZqZb2MfUqpJ+57iYK31Z8Xjo14npw8wHYuU9z
dOxfhX0eXhqyg5/sDtLcBvDHC+RbGtorVD5P0GCTmDH5NGLFQAMyTPbbjtCdqszJ2Ezr3SgND/7g
8zn0Op+gBUFkXhhQDr4Gh5963AkV9Z3KeO0BdYenY5licmEWXh4Vlo8XxlHWZlRGP8V5ExzgU8Y5
je5iOoV5l+3akok9QvrGNlo8ppiKOkIuKbkWHJ5nCIAujfDpPJyNdhFWpIQqz78xNyRT0nAbsN58
J+7q/xKW6bTPCt9bTmnUl98UQORTpKN4X65bK1V1ZIDGGTwySlWzLavc3zOtUIyeRlwyQzjcTErI
HYjgfktkCP5yEMhzkVfj7dKFyvnE86246evSoZemikx1n/cZ/MLCax4x6yT+I0M7Z9l6VrS6PkiJ
hPXkfi2EtJMD+i9i/2izFyx8UZDjNU/JWJoLCni3x+oYGewtIcoC24AbWSrFyjs7yWdGMYylFwcV
C5TNWwKF63Gha0wxTEoPdFbOF6/zvNuW7BbJxLa1QDZ5qGxN2Z+NaMFM1xncaK/vntOpQmZszypc
zK6NZHtXdU33DfYt5ex9q6+p8IqPOglf2KjBYQUhNQbafchJYUGeGYuiOOS0rZXIOgupgyxalpls
jma815Q1ImEFV/BxcGz11RRVmXD5yBLbL07fjVMz/6ideLkUGEBxT+GBuLeiebmzUrDGjFEzb/iK
UvGshrkGt6SzwY3lsbJY3K5i4x/b1AkeG1G+Kqc06bku2yC+UOby3k+RujEeG7ks5Fq4KibEyc2S
z8UeZTxFSJSuZ79mFb/SE/WadXzfIK5AbCw3eg34qel1SXFouo4Ok+A+kaq95+l31Vc8QafT707y
9796t39fg/JjtIRiEm8tEVsBEMKlNO+Pju4Ey9csE/a1gdbu1eRwEvWyVD4vcwCnW4vsb4JN3o8p
e3hSDg1D0nUCm8qbH0tvSiqNKD7smlNdwbXCnqreOhbm98Lq4RXJZviWlrbr3iZjODhXWvv4EgiU
WWl1gwulZOXjxt77be3qu0qP4rayAJRfa0kIeYTnvh8L8Lcbd6ljtm2VzwQnsZ2IA73bL0/St2K9
b01BcnMY2GZiBnhvvHHqnzpgdd1h6clyMgvysb9/WThPFCteiwNbEnsOe/2Es0jBivFcBeTMp3IG
/5ku9S/hMtZPDqn4btO367jXl7Z6sysXoFPC2cha106bA5aw4ofF6obuEOUcHI4U1urTzF/UNKES
kjvqVPhm34mwefs4C1d+K27/84f+Y34GcM1Ku/mACdqIMz986AU75NjvGDZ583pe9jKc6JtBlBzX
/vM3Wr/Q7/IC7sc3WjslQ7QPR/54dYUU+GHe5Bsxb+cjViFOm75u+Xy499z3DnLrCso1HEJocVNv
//S7h9Tu0GlJ/oHRxY/IEWXNImA2h58rV/LZnya43G02s38kO9UYi+/q9wGHAGuqOLb9528u1lTa
H187mEZpU5smAoea2x/eZELMVgy7rTl1BH1xxU/J4N6APpTPdd5xbKZKkBc/kt469zgYMfVqgqnY
f5KgPDGGF88fP9A/SuX8FfzpDxyp/wlq6n8jRQqmJJ/NX8ubt43u0//awkMus/oPIicGv/Wf/rfI
yYLlc7v40Feog2ct/ZfI6f4ET4myZBh1PmLj70VOlExs67QScTH+qmT+12/xHMf5ib8quEK4OG2W
F+efYKSCPwFMIuFKB8yN53O/2Riw/7iWBwW4EF2CgeZww6UloiIlWdIlcAfkqAn3U+uC3RHRNfWv
6IIhEF3LmtSmv3Q4aOTk5+bgLKbCcOzhJDtZlB5NmLXGurLZ+DiwkjOsQfMq0alVC8P1CmLEHbih
Z5m3b6VCZBkzUhGYvwB7bj4I8ut47RLRDfAGTxEYh72wBo9suBjggkq8CE6s7/XHWg7ao942NArh
JQN6pI4SqK/ed8W6bAMZQSIr8my+x0EVvQw4oCQc+FURYRJnHj8UsioT5lHnFH3ExSpSOcoEmj0O
XpjrxtNNeO1HPNs65uPPJbIA3gace1uB0SZb0fjmnpj3qr2skIGNilyWCSkTfbJ5iD7brvDeA2nM
fdNYw8mhe+3TsoohtcM6zsYZMcenC+U2kS2vXwWITLlf8qVbQrarwJZ3VDZGS/c916tYVLsNTpWu
REmJW5vpiaP5a9z+zRmB1HufkzWcO5DUOHliWo+yJd/NdhL5nMcrLHJAPkHXjAyvGndhSUUNT6YS
Qjze79JDtxom2+GQklVnyn7SW6ew8ks4Uoihp8zc5HE2wjSMCKtnRH7xNKzvJ61oq5ZoeLruuK75
k18/UJ4Rhd4xcI1e5LB+wuNMfwMfadfhr29mc5nUStLAa4qzg41+kT1Y1Gvg8JpzvorC5op+1a0I
cGrHeV+m3OJnTNEnYkbFLn0tgUWlwbHtK288KRhE9qv2O9c5lNWCCYVE1y9pPKwL5lhHL3M5PfZL
5x2oaPRBFcYULZGmyh8CzrjupmQatVWiYtV1uQBNOq1XLYB7umSoWj/MamWUL/EqEgQp8DB+EvSk
3nYAWfgw/7HKjlwNUrM73UROjzoUzWwFQjgcWCsCSqLA2XdcfJhaU6oWJLdeMKn+OyMRIlN2r8Rt
OrXchEFk+IDx2qEw/6rSFbmqUUjAfWcUO5doyXS8cL0JbstLA0rWPX3wg6x8REqeOeLTuLQMCKhV
AeuEOjke3PVUccXEYui+G+PyLUlR8dmN63UyR0jLw/oRhU7vXFXM5d8wL/DF+tbOjqRfo30A7/w4
jyNJB1eoNzbQ8cvHJUwXGO8vI85zs97s+XqRxv4IY8UZeEsmYtD3BorifQVB5exSyVIcPgYWjlzb
CvtGIYmqMuSCGQKbwxilIGv4n1sCfFV2hPnOmzcDwDi2NgsHid72bWEjemq9FV7JUU88u1MTw+qy
R2ujOP02m7yFGFLqgJvTbwjiLXhHj2XqTeNmyipejg1y51dqZGvP/C0ye1xgBH+oPSh4DO/jVSwf
Zc+rthdWEJ7izhVZmwjtpqTMpl0fzPB0uSTYkbHhK60QL9gQYP24z9sRrdjS3cx6Cqt8hyckOOG8
YfpZAv72WkPt7JRaegM4htfrGM35ZQHMhOmRmwLRRJNt2SwOK1Ylm4nRd2fUzYek/AHAd2bu5Q9e
RUjXeQSJs+TrfAjeRQGYLe9ZMmw7Fs899gfeQXaZj2odu25kWrRvBarJKRJdcox7tvIBJTq3hLmR
5MM018tTR+rZPZmBJdJZeMEG/PGysSLA9jsKk8QzxH221EkTEL5xOC+l11WcZ8fcRlMm+8C0YJz4
lMqMYooukyzNtPRwTdE7xgU++wsfq+7Y8dlYWwAw09P83A4zGBe8AvMOEAYKd2U3XC+iY8tONoi9
dDSiW3/sdrN1EoN/jZ+HOhGqusZovXICUTbztZtrvrxMAO+j72bHLPW4ute5BWPO6EVnnsjPrhr0
aWD71x4+rnlXuvwju+c1k0Zcr39KJcTtkI3RC9ID2C7nQ1gfmXT0D9C8mBiAq2V90x3GijJ11utx
NUCjgoUR+cSFD/LXJY1OU5wRKpi4lLw41MNVHnYtqXkoRnqvhCXuXZ+7qyyLKN8OE28vZ8bDxx1X
jaH7MiGRiq1pPZ1icmRlbXA0+MeJqqMXkTl1/TIlyVy8erjWYD+76ypFGg5YyjraiUogNfkAKUyk
g2QQWH+vU0NASK2I1rAlQ08+KmEFjkrQMdMCbnhTsn8YtiFeZiKNKcDi9E7O6Xxi+XGqaQfuii0E
O/OaFh6/WaJzBbgfw2kQw17WXRaVD0te/pzbWRmE27K3khcepRAJeq/iI6rt9Zg0GNZa7klG/Swx
oJ4mCSwVI6X/vamrl4a4wXUUmwHOJWXQjEx9Rz9LhqirGZig1TpZRZ5WZ54x4b0A9Bpz7zKD1a2T
0RUD9oKCFCoxhjKhIYOpbRa0DHCZxX5pAcJSrtZeunXKiwd0SxyYewBQ88cpuudA3aWDOtO1oKv4
3l5P3PShveK+PzBEYnLoB9G9csdNzlE9/ji0z36psLEETeXHV0I0Favqyj4CO4gqYg+0K5LX3Ekc
kvU26HoPTEDr5mQyZHUSogVZnrkqJFlVoLfVRFZwXS8HezDTtZcT4dliaZ9HfL0qnQ+zT6PBKeJp
DHe7G7ApQt+Kzj2BybvQ9Lhl84jHHFAf1DmLsW41iU+uGJsby/brO3rrwutAxly9WBI3fho2+yTM
FZNbRVItL4LhrM1o3wQOB+QN9F7zDmcg/4Rg+8nNg7a8MDN0H9oC5xUdBxMDsUVHBOOcEW6Mjr6m
IQYzyibJ0XCR7VsvyHahntHirDw62atsNZu+2lehMunWdfMVc9XlN1ikYG3zfvnf8z6sKTKbYp7j
GXHLbPoURbnCeRjoYxBPXxilr+fT4GuCNQyZca53mM3lAf8mQ43e0w8d4j3bn9rfe6YiMjTIZysH
Us0xvrvBgbqQJJy9LUGNii5Zyz3G0cjMNcrcfdJ2zy3o6HyjfXZG+65qG/z+sIWLomJ/QjnEPmHf
cD1UWlzjcLROXtTQ6xMN7qVxFpzTnsEKW7Tek8FhgPWlDfe0jhSbnBVrwxVS3LttvgvYdVpLIe54
CJDLcsf6kISWf1VqZ35IaMR0aoeIqdXpY7g+IZwZI45JouHkFXxgXTZbb11syCcpHd2QqWYARpdr
D3TlEeAYsipC4SdppHWZK1XCggLhg6eQvevXfiwj9iVSLtdEDNsj4nvzOWf7vo6Kwetxfcviea0L
OwWTY93afmsTMsdCWYQu0EJvPuQNSeIJJeHdKqrPxmrJ24mgrPBA6Q4pmssGmX+iWmnphyPNFOnW
g7QGZCfDeOuVPIiStL8aa4yuaeLuZU8iTyi7XFcrcTXn2nmPNaHWXdx0AOkbuWd3rdkJZna9myEJ
7fvW9Z/hH4lbVn5d4abF12dlMjjZnXGOlPDNu45gPh9aKaYL5u5AbBTc6mhgIQk1713v2Y/jVJS4
yTBgz+zF28Xkj1ksSOGtkPfyFCzdiEOxAKzF+KDdLVDPdrE11mjqhL00NmwnPvbAw1iYNCmBEALQ
i1V0kgwqjVb+JhsEzbWq5wSStnvmIc0NxZ4Z7Kp+elF+WF4t/oxbVc8FIIJ+2Q8pEYOIANXBJ23w
aUpMyCUO242GtYzCAVxixVBl0Tfit8klaatbBkjdK922w7nS4Q2W627Lwyt+qhh7U2PbrTR6zi79
ddG2c/ba+Wqwr/BuRv211YpFDlRl5tHBiZyhnfa5sNg5JRzc4rsYGiy72dVQYLysCd/itmRRj/N8
UjPL92xHQNKEXpxjwGh98baydCkuSTrLnqjM9uzBeQvTiqcuPIYZkEEGbeAAoMqrzuAf+POiYcu1
s72KsftIiIiSyoE9aKrh+bOT7diI+KPLs2mdT8/XhLgNEzzcGOxFS2yoE9ty3IJ/p9Y469n4D2qN
4DzvUpPsh8JnBvkDcCUYbaUr3aYn5Sc8MClvasphEzHmDDB3Z9DYn1RKPesVAU5egHGarrgeXTk+
Du4YkSYYp+jFtgmJbdyPx7TAkHf80CqprWE3kSUMwEtiKGwp1qNnHYHv2lHDw+GtCLQZbmZ0iu+/
7pGzCoj5gOeB92RWhlHEOnkec2r+1sfKe1YXAJyYBBCgZFbGhux3Asi/UYX/hFyKhAfxxluFK9sO
8C//UUoYoySzHCssTxTgVEj5sxm6beoXiqc//NYWEk4FshNmxXvlFvNj23PoblMOpRlq3mNVt3/3
E/27D8h2XBxcbkCtyMdP/DsssuW11kIiIEXMA9C58S3omj3aykuHVtFtQjiSnI0lLTwuetyVWgnG
QPcxYgjNs4VqYrUeJtih/+e36k8Sp3A9JCGJ9CIDBJgfZD4qD8kZ9FlOwijiA60AKZjXxV2G7rM7
LziQ3CpiH9vUVIvhhWYc8DeK+r/5rNBWSfcLl6QIP8UP3rYp9UWzyD45eSbCdEvFUoJvKiIDfQvB
gY7kPonVEZtKyjBXxUu9V34X3yZ1L55DexC3bsMc/m/kz3/ztmD1czybA59PAc0PF1DtDHGT5pTi
kfvieGfYN+5Xphn6/Mpu7DPJnnmoKA7YWWPyd8rvx+36x9vZ5dv76/84vAn3R4DVHJAJGxfek7nk
EJ2LdqZgDgpHlfOBpDPhvcWZQue5CGLrSqwHt9otGc2NbqvknevPRN1JZvSwUvpVeyFDBn+7iz1O
vzUBo795uySQnh/Xn0AGri/QDVxa23+4jFLSU9k8BtbRST3WQNksdXodDutRpzYsFyz80WWW4Wg9
1eRvMAnS7PaezdmwPBk8QPVT4ghOJ97CCAmjHL9kdeL/sWVRE/4hDzlylZknTYveZZiAzp6aBAVs
mwVqpJ5vxBu0zBXf3ZNMGklQzCM3FgeC7/9cif6fiMx/UKv/StL+36hE017JffDXSjRbAabo6J4q
+73XFt/e+u9+k6HD8Cdhc5GAPvPWzgCf//SbDB2JnxjrUGIgmbr9y2TLL/+lN9s/iSAKBJBdZp30
OIX/RG/+0x2OCB45LKaBCKFL/XiHDzYnRAIuyVVr6uXGrvR8dPJVMAMwgQDIrlx/g9jaflNCx38D
6/bDP80t8RFxpg95HjiRa/84RsyCjDM6lIsr2jmWmyAploMlO4yZS0V/DCkx+9S3+Es3UvQ8Orn/
yaCO2MovjdvMn5Z4gHjbJJ1E4yl8MpeR4PlLT5U09zqjL5ruIPW2YN+FwdHl3GbnOAvmYV93axhD
9MtNFCQ254EI3XJOXVPc0hA0/hzkIbsXql6Xg6a9utvkPNMeW3r3yP/E5ohhFqJ4wM+rnHQ+olLG
yNKrrdEHinDhx6SDN55qCn+jejkA6CuA6VrO1TyAwOAY51qw7Et0y0E/CRit1nW4qpoUofMpfR+p
0vEPEyFZ+QIhJMn21cB4lx7x1PLeUjsCssq2JqInCDxAETqbCWz0dN/KgLxhkIQTPCU2WFSGF7NI
HidSoghbRdVixU8qoJiyG3ubbDqD5Svhrn8zEWkUfDbktusjhwcf13GRwTGhAJ3pqYACsaOIHr0L
arIvQGmh8sQ4v+EKQufAW3E3BqBD2BmW2aYL5pbZRdKGnxdcWta+xru0n+o2OA7+suPkQG7cHvU3
DyXuNghzu9sWduKcSt8REH1Bt08xPGtdPkRhVB4rXdk3rIwl3PCD0mOYb8fSb8/6/7F3Zs1xG2u2
/UVwYAbyteaBLFZxpl4QFClhHhJz4tf3Qsndx5Lddvi+3g7HUfjIQaIKSOTwfXuvnQ8byWR/llFq
MmAqTweBGZewfQS+fDL/ntLKSV/Re4AYyIpoaREqzcKVOt9mv+y932CKkYKDBYwOsaGGEu9bH89v
4gANHaIIZKJXF3tS0NuDHcBSNIzsPoJ6eulHTm4U2kMPaZDcasbgYn0t9qNQjx6NEBKahGi+OnBM
7vO5iYOHN8bK6AKHH9r8iOWuWTeVDQtiirOnskdLKMk53CJYFR9uSDjqog7q5IzoVb6HPaRRIlWV
jkLUx9uCK0Y7UC3npxQqtAt6S7WlQj09W2b2mGiV+ea6Ifp3/DAfsekaz67PS8W+1t4EWJv3IbpU
Khtjvq+t4VsAUOR9Aqe9FlUJx4U5oX2vp2ZNCFi9A1VgL9JqYGWNHHKdm2xj9RMSLBfW6K4O7ZRy
j+ECbfGMN0xU/snwioEi6dDuBRUbjJZKLDu7bB6brkSlNTjlLrVy6zhECtgRilqIZ5WDoT6ioNdX
ySvyk+SNJ5ptx7Gzjh2CvB2ia2K4JxstDpjjYBnUoXeIa2s6S6ftb/IWTCpNYKNfBBVuL5W0OaQa
ynwbDQHnra9q64I+3QXAyiuxy8Y6oCDtx/GhcEPrDsVOc9PXVvwyQg7rOcAP+m2V9vFtS0X2seOY
OCNfqoOVAgrXxli8ISdKnuvebY9YhYS2Hjs0/Ri8JnNj5FF+djhs7SsQ7tt2goelJ8Kn8NU7350e
IDXISPUyJuCcQqHti7QC9QX6hl57sYIIr+NcpHhLU2tviuqoHB2bjbAWVWp3n10BN8FKi2ynU70H
JFaRbGA0/baOC29jRvq4mkZXfq0Cpzvqcog3OJjipVvYwyUpHQnx0le7su6sS0A997WDEf/hBEZ/
4YYEd2NZdS+Tp2Bq2UO+4j1pV9gWkt3ABmtb2YlLAEBXpk9VzO6cx87bog2SdPK0+rQ0t91Ofj5C
pqNOiksYDxBtzfbsGT1g2z7nWJmYfUQPyTG/TyanwYXu4nFUOsxgmvGPRKD3twQpnPEgiZNZmuGr
6fP+T46Qm9FSWr/QVQyIKk71W9GmgqSx3LyosYchaDSKzgvCni2K4rtMdmwbDV7UA3QDdGC2oAMJ
PWzcx6kRHghJLlahj8+Xm1HcdvA58KEw1cABP2qukxxMaRsPrkI0S/VZC5aNdNVHlAxjzZee1fhd
kyS7Bjj8V9yV6xELx4G1RKwDWZpfErT8e3LS4HyR0vcInqW5DyHDnPAFw0Lu5IRdRaXyqSk6cRqR
Ct/2TaW9g5bRWdGM4T6LS4n0qWy8m2IY1Odsn1TLNJQw5QtnOGhh3m/RQfanvq2tg5mZxcaPpXwe
HKc5A6sJVspGFm+RO3hhZUNoL7oSaVThfVckONKEaRs05iL8HKDAre14EoC5qs0AvRpxaYNm09Db
pVbyOZdCa7S9b6QJgeNN1r9XALgzAtoHC+w2XasDhC/5HHRFuwaXUe59J4/RBrpJ+r2wDblpRC9f
qBm57touw/yrFYb+tuB0cdsZgX/s/QKIM4axfSR84LApJHBlsr4tMvzOpxaZyF3i581tStzduoMm
c5ClBoe8pcuZ2KlzGjKPVlFfdC++7dD3rWhKLBsbguKisYbuQqfPv5lQin2jfj4XCIDvFNjxZHjM
hlZ7jCLHfYOezNSDYd6GcEJi9Dxp44OdpiBYt7pf3nlpYZ1iPYC9UpDmkfqZMhZJ4Phbry2vY2JA
zEcTDZa4EZXLsfT895QYZHoS1jvKeEq8YeE8+GHYLAx9tG4GctmZBpV5VpKyZBgUt/MDPMjMIgi9
7ZY9zIQVVjzzFuB7sg9N1PA1dLZzGZrWk+e3/RqRUraRsnS2GvwH2gWutcb6bK7o4TYrrbSqvQLK
c/Gc0AbcUGfIittqwtbaiwesJ9WmoLOy0aPaeCSqJLKXOTjAcxpIgrzNfhSXLCw82hossnSkb/yg
Hnjsua3f0qS4bWdBr2hNAheRQn6jK4gAV1OD2AWtBAylkZHdZA1IrEA1ZyBH1TlVldyRCWPuRssp
lpNDMMMwTGLaBkbtvbAXMB9HSxCO3TmW993Pte4tL31nA4bg1ZGZt6ZQfbHMukn4fnRqKRr7zc5k
ygMl1iZQ1Kta27tk++IqspFDs2jL6SOmVkQAVBwMB5M0d7THw1FheGVowgzNk9Q5B+xNNwYMzmPn
pjYsCL/2EiBFE/sPMkNxlIUEJhJ58VzodX7XDz0Zk8Gk21vWu2LTg/4mr0NTGw0z+87EP3BHmWZk
VfDiNzZoLmCUBNSKVMEOoklAfTKlEO8ZtZHuqbgaS0Z2dh6gi+A7sMcE5hMmDZIxG7WGvzDcuzVO
5YFT8N7VVXFHovrAe2K5NYNDeJ9sfKM1uCJzm+pMK75nspke2akWC7Tlw0OvZ+GTnpbZE0HD/sYO
G3gMTiDlHQBWcZxSl91K6AR73as6eOV6Ys0Jx6xgC7QHe+DKpK+PoZUcklYg+I17I+7YYopyl0uY
r98sQmIa9Lhpqwy/WljSvwl60AeIW+qDk0Xy4qLGvLXtWp2ErI0VTfQ5PxW0ZlQME5bhNnydXP+Y
UDkOXfD4nRmfCtqDfEv7kONv/hJ7trmgPJQtZUALYeHl7itOH3OvNA/18xBZK9lpCKat6R3zxtfY
0y5+BS5IRL27ohBIbV7G+pLg5mELpowUBxIQRo4IxzgzcmT/4ROPxdp0AMOXohHdyqIPSwBnfNfb
sXXbOPab0ZBdOvaY08M0zWg9+PWyyjNuTD6IRZYrkFYWSKCSRv0hjKS1KTp/EyHyPmByuouUbT5b
NaBHfALoQej91BsqeuZy0kZMZylpnBOUmgUQwa3nA+NGh4+3QzNHegFEq+fErIjA8e7IuEU87Rbp
bcHwe9cab216TvCYt427q/C/HxyTQMsox5fXhxjBcXmwzDURWbiV529UQzZ8RY2EEMhuWMwthlOh
ZazsaaLuHJ0vl/jZOp7anHNCVbdLt/Kaf6ik/PlYignVIrYPganrcz78uXIZBTbVvs6P9wkia7Zw
oxcc6slnlnbwLT7YesGJlL1UwZKtp6s/HNf/om76J3Erp3FXNyk5URYhxO2Xi0/QJmBAVfHeGMv6
Y0rq4gbAWUQehkjv//5Sc1XvpwqXw3nG53/z6ddH8/Xz90TImLhjlHOpypTFmndEZRSLw/Lb31/n
z+VFLmSjVaHgAHya+vjPF0pLpew69cJ9h7BnE/nIhN1uJG4TwvAZ+yiVaNB7Oow5O39H3MGJmhzZ
6E4LovlwHUR8uutH+ldKxv8f60doaH2KPf97/WhffJIx8JOE8fef+e/akf0bqYK+5dm4c3lBGL//
rWD0f0OqilYWo90MCv9DBYkQcaIAPPoAnvND3vifipL3m8d/mH+Mw7TpeP+qomTbv1ZB0UlSsifK
3JnFwuafiukmc8mEFGwfIENktcygXSVBEM7cY1idEVMz+pJGTcum0/qBfaxp3LhRnd9ObmBDpTGK
dB3ocf/pdUZ+NwVj8UXoicIKCCia4gLhaKuxDNoN+LviS+6Qzaa7hnlXxwPkpYQT3O1kZP6EyjAP
83UjMncbu/6DV6fZPU2a/k7v3/Oyrkn9ilKMRnr9RlhWry2nPism1soKBHzWklSCekShqkGoF6xG
UVgjGUnUqSi+y/RrpKVWuLDqnNqUove6Lk3FCX+UnHuCTHS3IandLBs6Mmls1KZvrzPQetayZjvD
XtFPrK0UEYd53IjRjZV4vb+2lBd7Mx7dtYDjpeVH1VTVW9nqE/kniqauhcmPdKLhA5BZ8QbtlMUK
3YQ6xkMqL/BkwneT3dQiTsxykSOE6Lu8Wrr0FZdj7A+nyRnLM57lErafP2LxUPngbbMxTk8+APCL
TajKplLtSjXl3vMoMcMyZu9ZdPUCk9R2MGPvbMiGjUpi5R9jA2zZGnP/7DpGtQ/apH3g4NwQNYEP
xR6UtQumymBa09Li4LTorhI1dUfWsBgOdWPIQ49HOV3ooYPNJ3akd+PrucnUrqns2cqr7qGz03qR
dAbIHbBZxiuYqeAVWuAIlBMgVEHt5maYyCqnXecuyknZy2HEFzKFRveSzRvMpSPI4RyCWh4jCDzf
RS0mjPWq1dJVA8SOhbzI1pUUMw0O3nOxwGbY32baiOVPuCykEn/mGomgdCDVENq1MJOh+QKqhn3H
wI6JnG5phefCJ9BsxxoQ3+O5tV7MMI+pOThcDdQjxb7KTDadjOyjYSa9DsCsjMhFhNO2UGW1Mtte
7gZAK/chKzT76mR804qwPkDWEd+GevDqjavnob0AxOXHawo+4l4k7jQsmzYstdcktNwzhOUZ1usH
GseaZko/7KqECtRFZOpgF81XwiEoXOZG8chzTKF6NdHZG5PmtjFUdPBqRC1roxwk1ucCy7+rwnxm
X5aPviX1u7BuS84SGH9ujDK0b9FIdUCGycw8JQXQ9IZyJG/5K5KxBPJNFgphc3tG09erg+iBN1eH
sjDCtl0Qe68S9x4i6KhnN4Wuj0W7MButpR40sP0IeoLy7tUALfcQkX+3k4N7NnyovZXtTUsqauGC
lU08jBlvz7oZu+yNhA21gN7XZysP8ieVxcos8Q43zkPXoZ1cqNgALW4ruYyKWD/ZeNNuWkCTW1Qe
zqIpG/KvUvotAmf8muMyQ5H35T5oCNxii9tnT4DxrRzrcKsnZy9u0N+t7Grq9Ad7aoYZ/ue5hQNS
TWq7oaufbZxkFy31qQJj0hv2Vt0feg7At2VV1VvcbhzPxmzassdWF1n65r5L0H9wyAn3vmqyy1Bb
9X02JOPSRjm9CSyRrb2KB0nO7SIPILwbMjoRZrDochReekuKfHKohpjfZGly23mBXIuYkmAQQbxL
tEMCjRbns74wUJLyazTAv7Kxn3FF2vugAXRlcFs20L+au1i33wQojRUHDXR+Q6/dEpsQkDPEbK06
/aXgCLkgPZuHrD7rpj+2E/cwaPVjwvkPbo5IEVY20dNoRQUgmvLZ96CvISn6cHhi9BTNe7ruYhW0
cGat+s4dkuTcyuLVDmbFlDp6MYgfxIYPfUzVMR/JYhx0UE7QZ/uVWWRkynVjhfglMtKlQnM2Q5+k
ByTDvZWx0RxqCxM0HNINeYT91rR6e2U0FF3QjXo6ot40OlBMhEwO3mh6i0ZkR2Ic7I1LUZ6qun10
edo38P7Mha51xb0+ynKrOQVJXehllq0C5qNqsj0ZP9Qf/dipLpKIiXsLu3WE1rrNLilBgXeuqD+9
MsLjGofGEcS6XGvIssjPAyQ5T7OS6E8Y3+Gjp9fhit4RIVqjY66nuMlXoRuqE8URuhW9UT9N5AEg
X7KbEyTXi1NTa7DA2i7rvm9OeZ3myzrP8oc+C4KLY8KztDu6CA4FXgiu/ZE41GGVmlZEUl/wHjW6
vJhIIM/mKMYjvibr3qXw/dANnEhai/K2R1DE2DF0Ek1/cZqI+ACNP6JkDJYCTtXKTL2PYeybe18D
2ETtX20sNYlNN3jZdxrWxWka1k03dRQ78N+SLtHYJ+YY7Qbro0dsB87he86F2Up6RXqES2BxHjWr
rRib6MPOYDJQqGmaJa3hewZhdhKlnp0TJ6BVQZ4Z+NapoQ6qnz27sfG2JvU+nyzrnOGfW2mdqu6c
wfhC9dVdA7tMH+jrI/hsPfOlLW1qU4CRCZJnWwB1rYetSb++2KjYhNPIYWFrVHV81HpXHJxmUDuA
y+PebVkix3Ry91pmuMaP08j/7ZP/EWhEE/3v9skv7+wji5AcpD+2Wa053vt/2qxErv2GLdIBmkjT
xnHmverve2XDZBtN43HmHLGD/r3RaovfdN208bzxQ9cu7P9sk23nN1JwDRRVBj3+uXf7bxqvXOIP
Jz+y1DG0EQtlszFln84G/+cD2USqFjWJzr3kPY6IJY7a7oLtp3UX4yCbL3+4MX9xov35OH29GH3W
efcvECf8ya4ZOqONA6e1L5EG7ONqVlEtouk0bpE6XU2Ooe7Z76JP6t3/w6VRrulkMnsuN/Xn7xlr
qTG2pWFfptnEUIh6Fo+oAa02hm/U3vDbaM3qNWLuJphooP795edf/58D9vzNPUQ9BqciTiSwWH65
vMn+oBAkPF+ynHbm0tdwJc8KcpTxcTlfjo2r/w9iIpPx9ueLMlRoq/O+e9cApj+onIqKcLewEiZT
boFlBYXN3iSURm7oxYvnqsV9RdmIi3dGh3k0arv204WGtM00l/sgXQTxnMGTcddoNcL5acJmyUkL
kyPwUN04EsFKcz6eZh0aiijkNyMhQdY/qLV+Psf9uHdX1BbnSJTkv8pvfJQ1AEsi82J0YB8JfwXV
k80UHr/B15jFeB5JAG5+6EqQe4TfKESjUymLP3qZwYX96eZxdCQ8y58PsL9WX0AHecno1MYlMXoE
dlfhkVdE3/Vk5HQzKwkdGzMOkRRo7q62k78fMX9+MVGm+aB9XV0wbn7VJPRCFKlMR4PCJOK0eH5h
INeOZ5Q1/+TgNf5ioFgG9loQJVwQh+HPL0egSM/WEW9d7FiM9xp40nTzw3gXWPj0KDHb7yxCBBnr
Oi2rH+4EdNHj+Zrp/e+/uIUmBTmKRyH911Fr2gQCkvWtX7pW8pLYeHPKG+Cher/gNPFPiru/eklQ
2s3vJf94WMl//u5Ghe1As3qTxjXeDPjLyKGurKary4gsG1A9Pa4lHHeM8qvrIe/FCEd4Frsi9SVO
XJt9THTBkKWluunftOl8bmmhs5FYjVeruLrV4Hgizae61WWbv79lvyjUrq+IZ/L8cIw6eDb9XxRq
SRYGnU8O1oXgdHSxk4eh5jpuUMxjwpozijN/YN5T3MAcRiziePQRBLwLuavU7FuMU1vS1hwmdIdG
oDeffq2P/1Bm/ItZ0COIDuOOzYcFnffzvdboyPeUVoyLM3lMO9fbzE6mejNm/5HM6n8a2fMK+tNb
jPqWUc2aqyN7wsf6yxXzNjQTPVXNZajwdgBEc94DARuP9jWutm425tWWi1UIpx/OI71POBjQ2hQP
cZficrEK1X5aZc9In/1KusZLEFMvBi7JmLjeooZVA5NdTEp303vgs7Dv3qAqJUsL0udpUtDb/v5x
8w1+/Vp8E54zGCu8RlSmfxm0EyVgD4lfeCmZ6JaiUhPmJppad9LKVLsriDcZlhxEibIwHS0Dq9Sj
Dd6ICOAY8cy6pS8VzKGlSfN7reett0HeqLW7yG06AzhRCMBcCxxwMro1UQ3Ro0F7gi8etivdI6l6
MYQqcpZwEgG36KbOm5E0Q7dmCXA5fM35T7ZfFRd6r9HRb/Lkxsz98tQn0J+Ilat14ovMTHs1kFbe
GfgNPvS0ITGdfQDdPZSuFZ+vjz6VUyr30KqoWMUt6/cB/01uLaSVILXROekTHSPcYG5J6yvHi3wJ
VMfTqueOQOBhZQWe90A/CAWDTEIUsxQUaBnlTljTdcGBVS9deoRfMddiyeNk3qa7aZxa9v9dZ9d7
E8k75UN4BDdm2KETr/rgoLtCPFAJ4JDk2X1YX7QBzegicdrCIaXG5NiTR2FVnQn8zWD4CzsKVn6C
opvUX5bdlDGC9otX7uo4lHmEi5CtAWZDhGB8utmoS94X24TCx2PFFhDfYV+xCmDd4MeU18ze0NmC
6DcQsBcjRB6KVSlnEVZmA4BtBYqyo1d2wI2DO8a18C5po/CNTajKnCJXFY/+3g7j6NSnov3AGuhS
1kStAXooqVeCsNtTbdr1phZwiCU0hQHj4yvSp/hg9v648tkHfFVtWWKoAQboCTPYmJNVfslF47yW
luYspFtFnwyU8VvYBckMigyLld7xeJZR0BbgWCpnlVPeWjKwckzIqI1HeuNEG6qFX7aftuTgg3cg
rB41x4/TY1/48NMORZGJ/NHrg1IXDACS271V7uW+li5aha4ZwjbifAwU6cIwsYlBwrZjFE0LnC/K
RUSSGqJ61ei6WXzcNAEfqySEvY2mz5sfCpP3hAlxpwutL4966LMZYga336U/4NhtoD6qRR4G1F+0
hiemAgyt8MiR6vVYshEwzLy8WDEqF5FPFXljF5LfIQyvehN1w5N1jYmHClBJW+o6efWDwB4E3h9W
J7ZSpuzYJjjJA1e4nJRrvwcw0hZhrLNfbWcrLt08553Soni+qtQbGC80UlwmHpt5yEMmvs7riGAC
yRvqL/Pc4tcrOSMdOXGUR7Z1+GZdZO2pystjWqTmo9RnOCWWBEgqbc/8zHQGvihDpoLmzmj5m3Ai
W2LRI206IfXnL9AeQhP0HW5OjZ+Pw2qGmQExgJGcAGwzxUDS8GenibgRXjnem47Loh5rzKjXOZI9
HK1Yh0X0ihMMSp8wWTHfyiuFsmk6/vX6aXNEMxQvpY1bnm0nZSMnVmd5dUqm6LLru6tpMEShduom
nkg/0zDUbPcgEUqsr5jQq0fTypLZ7444M2rHasATxO5Rmdx7I59JkrySXCmN+uaTzM0RkiD/1tcK
YzTQSnuvp73z7s9OSTFvj6qM1VaKUL4lac7ud4wbdX/dKEyppK9KHIb7bo7s76+mZ2IjBRw3P/mk
8AAML/YsqNNyRoVHvNJuGegnmo1pecMw4tkB2WLzXkoWnmamAlCJutcRKkK5LKVYO0aKkbqboQAq
hQK7DkzBLr2ZLaVwAVW5l80MASDYkx1UWQ7otaVWo9S+bnCoY4OgmwBq/jj8WDOmUuEFzFeZo2zy
xYhqS4iRcDGoD46CQpk79nvkWcitWHb4gJU5UvDztWJI1jDEg68ZfB2c5NdXyAgcbOb9WM/bIFae
dlUPF98ems9MADbgBOGzueP/CuIv63VhU3RZlfNRJaUfuTUUVlymAWvv8qRPRWN5e75OeSSHy70n
Sov0Nw0ZJMFTHfpAHDbGibhO9uXkup50srPARmDNr9cEoI1nG9Zld1sNoRYBGQ84AxpuwajtoglE
I4gbPkwwO0BaYmT4k/7S89jH3mOS+uSQtLPN/Ycf/cqgifKBezqCWecIME8CaWbhMIohUyzRuYgb
dzb3S8EbVrnz5fMBp9KVI5q1RvWWkIZwhJFX79juy50MLJ5qjNB+RZzkfB8GjO6iAEKgIU88jyp0
30nZ4n3VM+A3Zky65ip0eOPruuGTXEci8gyjOV7d65iXmTCMKzrWDmXYnMUYmMPeL+cHlEibqcks
8XfjSBTPMflYIPs5jjbrCSEWiiWfSEbEk2H+oHTYRlaSGI8mTM98ifqHpWn0jcfBAjS1sEyaBQvm
eYFKKhYzQrXiRZcobM/Xb8hKxB65IaAW8m0dk47EzZ6GWRdNH++RMrT5GDN1IzbkSPvYSf6SeAIe
yxWfMPkDz+kHRHU26iMeYkRVGVpmy79yW50K24XpazRozHxVdx0nmfmu1RVqoVUyGNm0quePE7l8
i3S2m1ddy/tazMRkkIS8VpMin9WzJppltJP8hdOETEdxystl2jMGJWoowS8ihnzHAIeaEMUByqah
B8mm6IDla0d0mXM/1gNZEVDScFNpte68/86onQ3ZVwsGTEZ7nyKrKddC+ENG1KzLT2f0RuSDoZsD
O/YZObKc5nEVJ9e5bzQTbYvTmUmerUg4H8mRok2knTEmpvkG/JiL5oN7n5jMC/PESj2ZFec6dolJ
YFkb26rejZSyv9YsQ5fr+LQJotnS2uq2VH7t9NbrfIYIjh4Qr07aH6JQ1f7vA4LAMf975ZHbtASa
Ve9QpeFGI5rqHdQKvqh5VLhjOru2zQBawIyEMGQB9MGZqw1poyHaAhtnoP5xrvziKdWWnkQ6ta0d
ZCSLeP5CP0BK5GtkaI4G/ptiI1SvBsM0TobNV2DIIQ6L3BKPeRbyZtFdYIWBPU28U8XWvktK8Uxv
xrjDfjBdOKkzqHXNQNnfDkza1xnQTlsASmXgcbOJWpmX7zbhLlneMBeDWIBQNoe0EvEytkwKZVj3
wUZq0BTXRTd/2qRrec0sqbhuWClADLSC3EXFUe1ZjFBpQyfke3eqJyJhAB6goQ+sR5Ap7IWmh96g
ertru76I7gwYk+UeP5xxqvWeT+H4LVcg2ZjRrqPQrx9bp2MTgioei+AA+KKoEHRveFWGs42n7aHz
x/wOu8dHpAUaIJCk2TmZJNmzZmaH+ZJ8Dwl0XHhQZRcWQcXpsi+pgFsjFO0E6c2MsSUzqKXkKdih
KPcZwQ33Oa54oKUzTGSGdom10Qsfd3koS8iWPeptjCjJrWU3hrFk1cz3nOzH3cynVUugfwWabKv8
LsaM/YI7I2/wXDHC6sYk4nEcm1Y/yHnyP9AcoRApwIKe8s4uOcFkRbbXSsS4hC/w6GQGSvchTEwe
T51X/CmFwU2yHByNVAAHFE5DvbPw9mULOVv38nlLJyMQGWkIqOOKccGuyjszH5RTdM7HwRK8qgJ9
CcDGmo8Hh5Zik4kabwW6l086XheTIGLeRhtYpt9K9pisLqKCmDCv4ZBxg+fAn1E314NhCFClOmRZ
MvscW+a00kU/dKSeBiBvBoTEAmjSUAn4PiOYGANf/Kc5EbxNJCC6eIYT6izXZP0k7IXRmofMVhOh
kI9X29t13kTVjgME65q1VrLgncjm/WYVAEnC0IstLqgoXw2jXb1d8Ully7xXg6A+tTM1JQ5IxdJK
Z+OG88w8TYT/LTnbRTuTCIlvdu/qzREuCG9cq0GacVIpbrQfOwxZHruZg52T02TToQe4vufANrY7
bBcgEUlk3pZt0yH4NgmtRboNwyOdjEffNyjZOTOnhjoPt8RLNJYN4j85SeQuC4sL1+8xomK9uuK5
55bUqZ5m7MSPLbOj599dSJNIhaFJbbAQeP7aVa254crRY1R349MYudNNhNb8Cagp3XXeEGZnTjt4
aYg0IwPKzcmcU3alnWuN1BsUk6JA+FBb484EXf3RVZbzied7+kZeWU9O+Niw3R6gP7KvMo9G1eg3
BpuybUZx5ZVoAhc2TRCQvyNlkci1LEd5cFD8nzDF+aswceOXvGrDB5c9/rjscmzmaePoW+U7yA6t
KniKNC/9KKXiNxGTHTfslAsRnqdC48QKLmkw5uxQeme16N0fhLv/6/D8Q4eH1tkc8fA3SqjP96j8
Y3Pn95/4XQdlGMZvcCj5x7At3QV9+Z/mjuH9xmoDr9ukzzIrpP7Y39EFPR7Xpx2EtvA//R3jN5A5
AuUfjSJQ4fq/Arn5v8qgKIBRzuFjsVWiE0AKxs9Ft9QIZEfOhHtycHvtEXOP8lh4SoE08Q3leOwH
iE62isOoCzd7mOLKEV9pPX2L8OQ/EA9kOUujtB5Z2seXlLrdkaotEaaZ6WNWqwrXn4NYG0HEqAUd
+l7LzJBWbDgM8gl9JM4WMLSZlR9TETdbVAtJcvJwWsjFIDN/E5PFtM8DZS09uDPLHJ8YmWjQ//Hr
OZsoNsj75h28pJVoEd/oQ3CTWVV103Rmu1VuLw+mqIdPWrBfbDgAnwgt9LdsKL2tDinxS52n+tIm
5XfvWs07a8IsPPYjxZHGrKPjpKJxp1elveFBaaci0YJx5XnEOVNNrINlLcywJ3KJGTDvNw5irG5h
xkMC2jUyX3rOUnZHVJgRA0pu4kiHvlSU920nixXGtpfMicXT6BCpMxaAJSpTvFDhcNf97KCx+vxi
J5rc0Qw3T3We1/vOt4KlnsQxwfblsEcLEt8KLXsXrSSupipISa7c9CjzVGyzUuu/NliO9wqaKAQY
I/uGmLZeT4lvfKN56EvmXJCRwoy/dZ1ZrwWEtlfH8AfCtWJme1n5pA3nmf/FNLt07XgEhZGE9pLH
+YvUuDQHeHzL0dC/YWpw1pZVlORexh5YWTrwgMkQgKMp7lFBW7HIHzwydiil6lG1n0fkk+wbd+Mb
AQhnTqjpjtVbwkQDc8an770V9ZXe2uq95Sq28uPQLVyMMPd2aqRnQhOmu2CIdGxpNgIgsHHNItZH
h6uQFSIgkW7tBPTGItes+GFwm+zGySt1EynXujWBY23cKBjOQy3rTdE040fr2xl6Kn2ONU+JKhdN
Q1wX0mNjm3vJcFNPQbwDttvctET3wl9xh/Azokw571+cXQSEgeJbV3nM/AJ2WNx6+mkolL5wUXGh
IShMvaBrBogn9JvumSQllEPSUiY47FSqJbKdeGWGUb/pI9NBVZcDi8EtJI49ob2oxiobjU8vy3oj
QJzHkg/lUUU7NJNqnsLaI5u7JzHvO9kNJafVTOw8uNA3taN9upOjL6woAs6sBaG74FCGL2ucwJtZ
lVURfqCLl7jHftjX3rEKivjMASzaZHA2vvauAdI7NtyPVAbTAWgjOn+3j8BG1RTyaqMdXkVpW2ct
DTwqwH6w6dpShMsiHdSxHDS7Xfp+UB44vw3VKgeDDvmZ6HDPIfV9Qs1GZtZYrNrRMvdUSNEQ6Y6z
pYTSPTuRU4L1LkDZJEGqwTQMUTZUFlkPaMlzQrz4Sm5J62phUjJY5t4AAbnuFandPSG7baDWMYbQ
px69Iyp7aWwiWgErAoZ5JK0d3EZ+UZ9dV9LW8OvHOKVwAK1kVxfWdDd0Omnko3dw0PMPxKyamLGC
fNj5g1tSZTO1tYEqjVy9ylcP+A2r27zpzUfTlMkXYlwlojTI9R2KOBRScRTsC114DyPemCX6kKVF
gPht7mlrvSiHS2jL+kYlQKWZPKnykOW8JEQiovQcW0wKUqxCayDtXhqfxuC4p8qWxd408BDk9OgX
CIioeBeVSRR4EG5rM6AOHFMd9SqFEse02odJROpbrldUgDVP7RQkmgsm2JykFiPqScYwo6URO+nW
Q6e0igldIHtnagkmYstEgcbeyDkk0/V79xYRHJnUlIz2IoyGVZAK/80q9WinKrw22piJdW2TibxK
Gsd9YxGcdrYQ2jcjAVg24ndAAWV335NAI2SYLfN9I10DKmZOkUHq7+GUh4hfANmbZd9v/Z4u8/K/
2DuPHTuSLE2/yqDX4wk3dzMXwPQAc3VoTbVxBCMYrrW2p5/Pgqxqklmdidr3IpEZycu4LkwcO79q
ojb57Oh4uIQxBB+vHs/p8JNv0nXNhcMpj1rI5NAtgb61RRreEAANe2oYI72XsQeLTdYc1t0l2PV5
MOEVmMhv8UpEEVj/y4hjNJw606iM8hl+kqesy8SSLd58av7YLGG6laLR9x4Y2W4gqOnzGCTMDdcj
D1IFxZlI8+WqwhGIBSueN7NK5Ze8wN0+AJC5FlFVEeFZi+cZbiTqEk2OAEu6M6/OSU24z3P8jBTq
TUGepK2DszIs7rUtzqgeENl1OGsDIZIysanApHd+OoFc5fFHa1HlNhtL2JleldxmSJeqjdXG8wc7
9trz0CWLNKZBEbCCRoicsAyEiGlf9r7l3ms93mLQMGxwTy4uRiOkVoy9xww523mEhJspwTkyFNWl
B9n+LAys+3wlkWIh9yTYuG5EelUVBziDeSNeU0Ox790RcUgQXRISlR9rYKOzyM6CTaVtUuEa0nSY
UMlhLOlExANSSGcpTKJvVF7G2KayFUXzM/l0zdECWL7QU++/YAJVfEU+bF2rHicut1QPOpBP9gqt
jBjt9nKe6f51g6WPweiPxiJseurLZDxXXvmc0cM8SzI/xjo+rYnxWPPTqAuE4YsV9+cYC47oCWN5
38cI1TSC/x3EZYUjW3YnYlTK1lzNlyG7MmmZIpo+ijS1ToWe1GXZpGgvU3Wo3QzWhmPf5J78sJBe
uCH6BA0K5u+o3afiEcuU5jgOAbqlAGYr2h3OyW30LUCou/XiJDkGfYhRbdIXpx7vH84ncr5AGR5/
wvfHhFUSy4Aard1J7P7fUJU9JmWFm26e+Q95xCUMIh8I+4nWjZe5V2ScYMCSiC9RLy2QIwjEmHFd
EpCyXiF2xVxXyKeihfDcZi6ZMuQwHNMuCQ/pkkdfunFdjnJJuy+LVSG0D/FCryHFn/lzxqnN67/M
gnUltEtwI3ydcgmLnQ7VszWqddetaLCQzOvzEJ6rn8fFxTJc+LUnMcGsyRaQRR1vk8Cut4ntF0+Z
5VUPFFX5RQWOMm5I8YLFOudBdmMcQY84IDTXRSwPpec2R1JKuqvZlQTkLso64v5SIgZ04kvfNJs6
JxuhfWYYA0xz5iG7hoOdyEIcSAkEzckytZ3l/KUH3t/WfqdIkpyFvmnIpNnmsDrOa4IADyqYl+cx
iALj5gL9PSJ2XmEzHMO79lZizFStl5cqT5oveLhsyYfon8s4jHZcyBt+Z+0hK6uwJqrC6s7W3gZo
yXLrFEO1JB+lzUskwDKvrrDII5M0lx6NwrJNtgTYvkZD5+xkpfGHL71u2KiQ/mieZzfUvdshtYvD
TOTAwY4adtA5EufYR8RbNuFmlwREzUSuZb8FfqDAvEgiGAfiOGtviBE84rFE6YHRcZHfoeLN8ePD
ufwCab29bSsnO7N51V9qPD1PzoKM1Cf4GmhjxYSq67FmisnM3bUzHUrgo8j/BH6KVZ/AvW2TavvO
R9iOU/JK8KiYB/GyNH5xo5eFBWFyiq0b5c4hqoh1Fg/BEo1ZhI8t4a4vKQZxHmFA39G7BYdCeY5M
FVxvWIKwfsSskKcG7rcYADB8xwKzDqQMZLAwMCEAA2FBYZr7u9VgidZgYMXJIIzNO9aIm/WGGkEh
uwOJtGJMSldnQgywRkikhcEtbYNgjhNZNm3Dp+veqz+7zDyXDJcDtbl1ldOK342oX4+pj5gdN7Ol
eu0iRKW1AU0h0WlmMC4p1zDHHnVCV7jtlPcqC9RqAGK6uYhUOO+VDrt7pJ3uJvPK7twqm/LOxsmB
7g7hgZs6mceTLIbArAbrjqrPIS2TEsaZexSOcZqfcBKRe79QzoVd9fK8MzyDVKFjJxEEoShCcHfj
W3wfybj105JO8mMvcojKfdoQv0zOAUA2dhtbmyeHz26gtmkxrJ9nFd2Qps5jtckbeVjmMN5NGWah
Wwhp9hVuIM42G/p+R57sgjRVBd4IrboJbgJ2YazDFqIost4khfdNVZ4vZZY9xkExfB4oPTkz9dP1
Wun4oVS6x+KRhx2VSXa0woHTl3LK5NqKMH0l4HaZ9t5IsjZZtu1DFJXgQ2TRZ8dRh+os77uK5HhC
R+JWtB+6pBOfRBO0n6o6/hCVvn0pHbjlG13Z1sl1moaefGjjbz3ZFzR7mocJ/jQOBlFT+Vfjksg7
okSefQ24tsELAadHjEeIfJlttv1UxxIhOVkyN3mxFh8zu8megO2jY+CEpEOt+JIfOQoNT3k3zq+T
RUxR48j4oscwYscVVYeMHJkaZn2lN503qHXD0YNap01bwlcSNX/FXdim4rcUCGm9GPAygJNd4Wx4
38UhlVirOxgMABj7PrAEgkkdns2A12eJ1tmlShDwl/BCrgu8/DY+EsudZ1tfi6DWT1ghGu6x8Lg5
HB9rsrHy9WPOUkEy7DTbW535JJLAD98ViO+Og8mJRUgU7GCGw4wASYC8b8fnuFdjXU7lu01T9LNV
FoltxrGs5vxpClmhuktkCKDXla3MCoZAYW1n3zhLZmX7qR5gkd8gy+9dQAGiL65awS4AGNkTazNC
MaFDS0tEv1prZc+3IrQy0nhRsqTVZK0fB/x7l0eQoYz91Ro48A63ow3w5+zHEdsrtORut8wXPJIu
wFkmbhNv6/aiHvPN/y7h5SQ02JdrHS/HiMjbR4ywlw8/tX/+BTdQ/Mq/4fhgQ15SARI1mitC/U7n
bEhMg7Eh5uvYwpMAs2MyfhGT+bTBrSDYRfEXp3QNBINFhzpY8ChUIvaBH101o94T84t02joi/dnl
xOn99cX9Snn6cW1wZVHX+VBRfie0lWIi/RaU7xpNx7XfUCtGp3T6m9CPf/UlJLxAprC/53L82lRS
2bBw6J3m69SxN+YfD7k/mpvvxLb/aUn+XUvSpuv3Fx3J/1c8f30un3/pSb7/lR8tyUD+AZuRfiSR
E8hsYXf/syWJ4xf9TgfqWOBACham8/hPdy9I5z6MVWiguAzj7vXPpqRr/+E40qUx6cFhh3v2b5HO
DT3tv9jQShrOBzJgNMA4DEI5NdPrJ2JyhvhM9q60TqFlIcwCZNKnMZT940/P5F9M098G6fvX+KHr
03p17T8LQLXou3XSk0XKpATxrQnhdkc7uClRDpX/FsH7/ZZCIZCKO6y/eH8ax8mfbol3keEn4kan
VdThDUjAdIUO0T2X2l5uG6+kBfbXN8cy86en6LuhB68R+qogAMmwen/6SiLdVSv8jtmN4AfyFEjc
JT46LNS1BYmMzgmcMxvVNzYaYzwRUgkWtR6BS53q2CoUO2rCVGczLuCzjUGYQnJs0s0advbXimPB
ZRv24bGN4vA4E2QFNLM6GGYs1fnaifKOUF+6kFY3PEF1rRDUdc3Bisr0OlqH9JoIcFXt3LhKjmtr
Aw/GeEW0Q1/eOZbU38gr0h+SXHYf/Ca+sscVDSHGWFsscuyTdtwcLwZastskc8c7px/LN+3q+gaH
iezJgaO2YY0rDqpNKtoZ5bQlKG4+2XWESEm3Ds0Eskm6dp33IllwohiQXUGvq6+7JpghKeXuM5YT
nO+8GWNeemWnFn9svG2WMMJpFrPvlx6aA+dhlKjwcJKRzXnGELPDxtjuHYLYMdOf0dElnd+3G38l
V6z/TASCWvvLpGqyg1/59L3miHG+hapIXWK7ZfV17CCBAecHHwlqcO7D2A6T7Wz34WsW9BRXIqTP
tymdldh2K0vB/kCNqdQCN/maYxpLDYe55I1dTLD8PBnXl/44Y46DD9OHYCUtkmNit3OcgrGXaeSc
Ms3UTeoSQbdgLhEZmDdpQ2/fC7v7XPr1dKgXe6BM82j1LbVXvtKKTo5JlbysZB3RkQoUQt8AwaLQ
KkHHzMNJYM1ctShGPkoas3eEmepLkliCfgMnPz/zqsm2diSMRjbhsdaD9FJ1FkELPk1z1e9dzH4u
7SweXyGEDATJGU2rjrVnvMHT8JxH0BNn6b20A6JWMXfXdKYg2vjFK4zdmR6HvIgsHNMg6T2F0AkY
pBh0WQ0289oql22/zHTWHGlvwwglrt8MF4SZShfqQ7xuPTvInknYoVq3/C8uHZpdAqKHZ43X3kdz
4aAC72/VwpFxEwS+ZGgze9C+TVcc4oAjxPRtoal3QOg2XOVOpb8OS71uebPqK4ZR+Q1qNWeX62G4
xxDMImE5uG/bMN2PSn+yxs69dnTi7CG69teWr/V+Dr35AfnwuI1FOB3IYLgjiOOj70a1c0rzAEOX
zRBPyfpSYTTlIEcdx3qHHBhuGXb3aHk3us8I9ovLXO09x9gjrUULAAq1ZF3OitCOVwze4ta2N5Fl
xfpD3s+wV8F+xn4G+LVqDj1YdGaPEgvwGCsmkS3BND/660DUhDC+e+rdg48kTY7dqsWaL8RwvTrO
k/Zw7ONQGwC/5o5CUDnDx00Law0OPdE82P3F5eCB02LmcD/lik+6TTrF117b4RRYl10138aeFWMh
2HhtnyAJhHsJBTGa1WenSYxc0K5MX3nultD5kI2zpQ6tidp99d8dCxPS36xzNNYxVoZ5GVVlexRh
n3+2VJM/hBNkss42YZJ16avTZKPw9KOVjmPkOnRT5tFzz9UyoUSd9WTaE5hiHxX8oPPZofcklkWd
nBJVCBK7NV3hFIRwoZIapmAPeQ84OfKih5WWP7GDVUQrTFTNAW9+yH2I2pPNKCvgXqNeATeuzlOO
XfuhHDH3L9soYrIHEBJaKQHg/ckXB+H19a7ARQ3MJxy2Fe0FXLrWhFhwlMVflo7/ageretC9HSGm
rKyx2U3TXN4trmy+YaQLma3C6/mQOxICGg097JW8uEj23Tpjh8Xh7waAynsuypbrc4tJHCKklRCa
cz8nVZf89S2Ed/5Mkaf35gQdOnh7WG6LHKX3LtBl/RCXCah8z3GY7AfML0fmbbF73+r+pwr8myrQ
Ebhn/FQV7J6H5//1rRrSYb1+Lr/9539c1dXwm0XHj7/zD2jaln9QY3nYaSC6ew8F+6fuUHig1iDQ
rmcL1BiO88868F18+N+A02STUd0gPXBAaN6x7v/7f37RVPW//fyzxop8sl9rGFt5CA8xt3FdFeA7
8buQodE1FLFoTW78Bh7MtniHxGaDjqkWy+CTT0J9dYAsnxCNkboE27zjcWmcvPbvIB0ke6fZBnbS
0gDULagk7nTei8YNfl9WaYDU2ICCdZt3xcfUIIl1r+3XDJ5ruBEsoGzsCJGYz+9YZAoR5Mkf0OGe
9S3L/vlCIPt81WFktE+GHL+q1SlW5OVeftXgprMl0pfe3WpdUsI0gCwGUhVZpZ1du3ZfJgO7Ok5S
nMlpAfNdDTRLfT2qDRGo8hAG+NrsMWhVRFoYsJco7/kMLzj/ZHVjdzbVZdaQF1otd1NrHel60iQC
RJ4NmpxYWINsy7g2V7Xq7OOi+mZLmlLDSr5cJpCiuhPa5E6I3QwNYCA/tcjwBPHdTnHYr3DUwQus
64GKIng5G948T9nWo7jFUVuZ+qG/7RsarBez8NULT2S9yPswi7pH7TX6bOhkT+qz30Er3JtQ6kbO
3tIcuwB7+72zOPNVnckiNWEIuNIJuzp42DFOguZskgzuifomqVv267yZRv8CnXYFlLoVkMhI956T
fIR7vQnjbqErLUp4+xPWeNSO+KssAsoDYdKB5fvNrnEwv5pcR9z3PaTPog2t5TWs/CZ7C+HDvq0R
nEr23apXpXggEUYcPJTeUH0b0+IE0DLdzjKcLmeMs86995YoRi1RwkY6ZmepxHVlT+fojqgWhEKm
yRol+XzTm+6rnaYZMPGS17vVtGktR4hz3CEIScHn4qDTND/mNfS+tFnuB6jUKUEQhbNLQ2zztkU7
xOdBMPhyK6lvPWQ5QXTCTHUa9oW7sp/SDD/gRNc/105TvDhDK1x8sEyzGjY5HqzvLex4IPpiU/Wh
OO/dYd5INy6w/UozcZLV+IUW+oSaoJaKcFrTOa9lE3+JO2lDSaO7Xpo++2Q67j5fd4XvS3MUWix3
lenOJ++NeqQoPl4upn2fO3Z+gY1bCwiGiy+iCq86o8+krlPaskDPQyEvPQMPVDjRkVmL1j8HO+Aa
M4yIgRTGgv0/6fGmG6V3aft+/ykxsERiAIqaVCsOJYAWqCCrc9KXmqes1/C6fXVnRvZNJKgxaM+Q
HNAKYkz8dcNWBBDtNgrXycbpeAKN/VaL1b6pDcRCEK++6Fo5X9ZTDgBToFVaUy8+ZtmUH6OU9m3U
NnDw5rw/NvQ3HmJJTey5gWPUNR80yE9lICDSxL1LbO4VhlxYa2Ronz6qlvAtgnCW+XJJXedzqQje
gvOpayysCtu99xyJQAoG+5vlB+zdA0/jYJj3Z+NQvKDxCrddivutcQdow01Or/yhcWfCbhx/ql9k
gBWDwgTfxmO6U18HA61VcBj4HY11hnWtg+dCQ1LUOBVns+3V5zgAgZ9nGUHpEyRC10B4i0IuNTfV
FGxGb8kOxAoJVoRxSC9EmIyPWDHmW8gZ+SMWM+DyWX0fOOsl8hRrqwy0aPkGZQwM4BiQER5uQlkE
r4tBJcMiSE+ocqpXolbCXfGOYzYlVJD9WksbU1VxFnnZ/QAz8Wx1p2WXM7ofhFWDiwoDkYYGLJ1B
TemTit26KFLcSbtOrzMDseJD6n6pDewK6GftllnIbLfYnvoMkBPuXAPc1u8Qrt/NH/Okx6bNzWoT
Op0jgAD/tRaA4Amc/I1SFHKsavW+LpL+uHCu/0Qhj82TAZUnAy+vBmg2xOJbx4DPkTXbDz55JfkW
p8W8PdR1H9PLA8kOGkAnuYz1fYZ6lZBtg30n2WhtJL6Bb7AwbDR5lf/ZdQZt7TRDa68Nhp4MYB4b
wqYQRxicPYBvAaYG9u60Okb7ZLmYIQrnKW4x3g1mlZzXYYf2zWD5MLonnqwB/OkADA9qitts2xpS
AHgPvi2JoQsQ9IM60VAIdEd1upVO+600dANc5UI4s059tRhGguXCTdCGpVDQ5eUAEeKn4ygwyXda
A84s+VViCA/CUB8KQ4IwcpYr3xAj7HeOhOUl4b0MIYBOAaa29RKlmJZGct5OQL033dTkH0vsTT/G
hpFRjUWEGi5KL0bD3EgMh0N0ct0ndp0dV8PwoJHQbmyC05Od5G7xLsUtcjirQGVJ+vXHJylJSdmk
ki6/hXfq1jN8E4SB9m3LgcXdw1Spz6t3fkppqCoqQ+u6TTsCpgLDZ2kNs0UuAEHKsF3WxRBfMsOB
EYYN4/D7rW1tyDLxkMxbz5BoVq36ky01G31QoeXdoBEgb8cQcXw40I+RP3XxxiJ5Md/EUZDKHSjj
JR433QGXbRgf/1Mcv5e4f1McE1sAk/G/J23SIu3z3zqk5m/8ozJ2wj9gi5PqgdGZ/Z2A+d2RAzfL
P3ivwsaCzgnhbVKC/2iQ+uIPtL183EdyjT7d9P052QzJf/6H4o8UthYBpOzvhnj/jivHb3WxuRxU
DIrUZuIQJL0dvujn3l7gT2tZjrb8BkBFCUOjJXLt3Tw7VjvshiFz1g+IvtPh0K8u0VnUPEq9LFHR
VFhhqZpMs8aSkNbzNrBoJFU47OCbGxR5sjx1NrwzuhWy8TSAImEqOM5N7tTKaesW7FjuDr1J79yQ
1tD4gG92Y81PuEOgoiroXCGTlysmTtCwRkCSo0tETEvriD5T2G2LebHgh1VE8jZI0nqcu6zvQ/6X
Y8TPxwZhKKv/1T8m0YQEbhKSA/5R9Jd+fzqAtgJiuVbfmh67YBIAYj8B9qLBQ98wxL+Nr1xEWpVv
rdel66M0hhfd1qGNwP2QARAvTz+NrX/Ranb+dEm+Hwq05oBC1APhnyKfMmcp676LXwk+V5wNoJrk
51qOLYrSBHrNnG9KP0UWia6wCSifsgUlMHzWps6f66VfSZDwR2C9czpdvZ3sdRTrcaeLhVexHwad
0C7tvMha9h6yQu9akwDHx0ra5opFMu5HP/ybFvOvbXpJ7WTGIPIjTkChx1z4dRBS3i74phTVNxs+
ifegqtSq70tip/TtXz+937w2+CLOf5jd0BHH8YLv+/WLVhoQoSYk+BWStSPcfYP0iXrBsZnhi+tn
8ga8XbkJ5CdVWMO2EbE/3dOGqrK3v76SX3vq5pbNQdS4BeBr6YWeeSQ/9dSFG692uGTe69QHHZTp
Bu/+YdNBMfXdc5qVGh/vv/7GPz1k7JoClhLX5xTOU/jt3i0RW35d+O5LMbZdvXJsbCxcxKaA5MD5
b77LrBo/zRvujoVLCoJWWPnAKX57oU6Kr2+TKud1EexZ8ptDzztJzqJmZNzFdWseMZAtgW/7f/cm
GUN4MUBqDxSL7m+AD1rRvkOp0r/AMR8DFFN+EUzkYFopT/evv+o3WMS8QpyWHHAN5TCiaHD8+goz
/PbzeXLKV/wUVemf0jCqngoCelu1xTMTHsPNEurILi/rtKs8e8/Wn+sPWU8Lwt3AoI4WJEBZVIZ3
Web5rtwmZAUUlzlaf5IKxlnK8u/cif70YlQgVAiaytuxhff7goYvXcBp2a5esJvouArcifLsbRKr
hZaegNDa3UUwwoe/S4oSfx59IW8FIIUMNPyJfl+2IgvD9wb+8FetkMUhgPJVCgPI5wDf2VvhFg5M
NaZJ7j/jjII2eNd2XRfi84yZx/SYlnruKkTumCZ8JX3RJAGiWKLQQgLHUeavXy3z4rcBzAX66n2a
hLSLxO/vVsVz05VjV39NghQlOdal66Bve2/pGFR6pck9HcO+6b1ry41SZlNfSclmUHnrymIZwmBb
XxiAZfYGDYEnw/aHRHPeTIKw0rfvC7CMGlYXDAFj71OPZ2Q0EBTh54zUqRhg9G2qbvDYhitXTLwR
pLRmica5OuELnXUpgrsoaYblM0mhlBCbFps8noWTZS6LPDYiXpsdHNkSX4zPHJx88EGZld+8eaTq
3LhD1Otbpn+oPlXI8/SHTtcZ1wiXLawIl6xG8Ykc7YYsAI5whf6gB9efHqcO6vl9n/F/5k1SZawg
mwRxJO/MSTDzIifDTdJ83WacEpnogDWIJIm/ybIEO8Kkwipy08+Zwyc9kUZ8JPX8vvSOalqS4W6Y
/ZLNbG2XjCW472QWr/ssDvlqK51DPg44Z77NitfGu0ZPl7afWwwIp1Mkp5belkQxeDQnheoiIcNo
PB+XcWEsQQs1K1+K5dB6AQ2YXsPGjgazZ7ZB5DDbIP0MvQP7rWry/PTjBiAhJNxq5aNbyXaEVuLv
v1F2xfDrl9gsYgUcIavct33k8S9EWGuZbfsmx13sx+9oG7TwezeNVJpsGXI1gUBuohXPYHTTla9e
moTFcXVr7onUNvNUZQ7L3UWa2RDleppnUlnOq6IbCUsjvMh8owsjO3tbG7TBKHVXv+X2WOjNcKnD
gV3LzeuKQZNxHC7vyTmuff+QGSGRkY1mDnOKOPqQURM79JxWeOTQkd4wb6IBcxjiIQ/ccwvq5vrS
lsvEM6yXCbnjVrEwiughKJBfZDuNireYOXNXE5yeWCPpJPBbLC5/RsJoYW4iCxtvuWrdaKriPTmp
5r37zsQqsCeaE6AcN2ETygMZrJX8BETTutM5HC/Jb6k52DMV0IMG/GTFA6pgXFbqgUtauXv+5zxm
5lpkmEA62Hq+zxRcA6ytaphHdJhPE/A9l0enKjB1WzTZeXrdY9mkPqWj5IdtiBkxl5VJ4nVx159K
nuC4zCOPUwe+GXMFJSDJfMMieT4xyToMUVNaT49NQELuYyugpw0bH1qbd03piHYST+CUeb52qzaL
R4KRxXPWup2Z0hIkvN51thS8CfwlR/41NMKdHhFcODyFhESRnoTrxe6z8moqJNyAfdv1SOG3gK6j
GdVumnbDrslDLdRpCQq1YNJjP4YJoqBpR3afb1ampEgyjZcuaGIexvCFBzw3pb1jbOMAEE92o2/V
SvYJadw9lA65D0swvYpCYa69a0+pCVPiBDyLpF0vytz0phao0hHmZKN5wxWqD1ugb4JcbJFlb+OY
tsGPAe/c7VL0vTVf5MA+XGNk9bybVgbod5+rXmC3D9yf4aT2EIJRyeq6Nga5RGvbqZyLPQsxy81+
cOMMD9u4GesQc1/qdjKLcF8ZEkiq2ahi9LA5yyxd+RmjkMQstiv3HGaYVQIudQmh4fEl/VG6fNfD
AumAwZNmZknxh3ltSXBeIzMu7XHpGUORm7Z5fFEb88Lm0DrT2OGzpFyWyr7FIgbBb877qDYLWu+x
ve5nj57FISONm7dU4anEXlCv5czvwmrMrIIjD5+Ra6dNNEwHwjtmPskRpuXPhi4y61JuT4YLMGSm
IkzkGLM8NXLBsfZiSCxWh4mnyFwQztAzoKa2w9v6jLffruqC5h0jPSgwQY4v8CSn44nQAHYllAmQ
Wfb6tcFjFOkMYtt+j1LJbLLDMLYMx8VDPIFAPuhW1oc1QLBwA5rQoStmiVLy1LRDxS1hrIQ1ky4d
U2LZoHjrSxlAdL/6cQ5h1TcPZ65btw6POVgF/iEgKwQ1Y/QLnY5sCFihuxZAItpLe4zgZJKSjKV3
zea/vhsmcsWIpSyeEkZCPhM7gzPK4AnS0TzBH8O6TGfzZ1jguAxcnS6mcPZqPIjQyREFq1E7Myrd
vet3yPfwfCpim/lpERU7bGVAgoSAGEvX99rBOjHbYQ8N83/ja7F6X7AaKboHu1xg3DtOiGyt62BZ
0rVvJtTl9TQ2L03JHoP3QWlJwz7F7byu6NZ+gZMArTr3q7p4RT+mu/sSzkP3PKMgnG8IQylAgEFW
QExdRaN0E0A4x0KoRf+JlnmeVTBdd20SLfUGAXEpLnHqSDGKDwZwjZZ3RLBLvQQtTttJNXVYE4OO
TKak190MbVL6a+GEG7Jg1uEzEVOjfPBg5cqYxpPMFwuPOWeNYFvScxV4ua9RPJwNCTtZsfV1MWu9
C9NCgwhEjgYyBo6OEM4N+RUWTaI5TBDp4fpQoOlHRPJJzcbnmYB3un+IOeTgiO1KAmyNhCAeetxo
awdWPP13h2h40l6Q6bnDDk/mmZjCEGPAo5hFAqe7WQSu2INf6BQHJ1dZtw2kKvk00g/NavSWPg7n
e4xwl+VxQes1XFn9UFn30pK9/jCgEi82tMU8/IJ9/D5qaDme3xmuv4r1srEnXGZ24aIL04wf6FgD
VgRlvQnz2siWfGLg2uCrKLOgQpfX4Mq2y71hbSETKXcctyMpT/7GcXs12MchqloV7MbcVtjuR9hu
etcYMFl5fkSHQ1mbfEMY5g6gjnWQjyT9CTWs2tt77uBaxv2Km8luf1Tf9FMjT9zjhELXdzPXqdlQ
mxJXePU0r6pp5K6J5i7CYce2AZBOxK8qqjGMjZkw3bKaWhOVAGSII/ryyWwrIQsJk7sNTPkIH3hi
OiTSMytcqWxTYeL6GInokK3FHBfmxpo5uNBtbFGSqqSd2Hog5GTsMniPxY4+rkgrB8R5qjZ1CjJz
c3LwM6G5WpK3SghbI1ow7xMqx4pLEQ168/CI9Ru9hmZsFcuk6nsq+wBNUOMcpaOogmeb2s3ahuvc
sJZlAWkEs+mHR9CdXfzM7f0kKk+7p1A6BSURQkiXNQWFhM2NUpdgu7NVilRPFsSycNijMfWUlCY4
7Q08IJjFZucM2nnhSrs48fnu0dd+rR8mSVpzQRc2hFnNwazGDR1Oet1x/WCRZp3MpV/wEScTIVdU
EZckuuewC029ink6q40zjJ33FUlyVeM+kfnVZVxjey8OQ9OYWqpqfFOyJCFJfeERr19vEG8Y49IG
35EBP5k2r6joG8AligAHEMXgVFJesYavpkR6b/d4fWl2qR87mBQ1z5GIctOx8BB0cvXCxQrf2jax
zML6uOLfT28PV1MKV3AacwVjbyGMOP3jSeiWKbQZiQyiIsV+lN9Yw6Qp5S4X1YpuhYLIDMUUtJ4z
S7lE6hM2ivSevr9GNkwhSFy0x+ExaKOFO3azSvCOxh6SCcSqOCeZ6FbPmR2Fn6fcV1l+SsgtL+cz
STk6PWrfMVUsqgfTfOo6UuSSs8ZG9yrYKKHxGQBwNQf5wGsZLCX9OrFs09nu/GFH5hNVCrEVppqf
6qbrFHrruJ+CWz0kTp1eepFP3utp1dLMA9ftbG51yikyH4teminSlq1peGGpwAeiiYTp50wUHI3T
Fg5btYHBBcX+2Dp+QZ0df99dk2kihwBeINwp+OFuQxXouZ2pNwdgSfTXCNGprG2eQPaG20fFD/x/
82mqkk7fzkXgs10KgBz2sCTxTWkIwyU2xbzbmKv9Pj3yAWrYY4E9OS+161n4ykt3caf4y0QCKiA8
BIPcZ1YjxmCYpis1AcnRHXkBzbaonLC6KmcRT8MuLvpAjOf8gtKlqJ3rlXdLOEnJd1W64xbsZoI4
ifjClNYhBl8kNPhh2j1P3ZhiSd/nYzOwuKyzdC/lLIacAFhAnuwNswtzCMwaxYnNFot5Ib0MKS85
ePKeh1Xp9cLFT269gBu8LtNxcdw2f54SgawbG/33yqeP7Ylao6+DjrtNF6JQ1v2PE3Ggq5DCYAH0
5vRVxa3LTzFnlm6/Wpa1vLjT2OpbG82fvcWRLuE4MiVd3FunwGvc8dHThTtaW2sGZruFgGUO3dhf
mioMvxxzyPdDouIGRDk14yPqo5i3NpQ0dBFeBJYOAXcmBfGK5JoakhtFCGuAFi1n3rPWbyrkVpwf
GE6e4utp7UXaLJUNa7J3QhG0wHar/IWhf4JZDeGOKDbqqO9Tr5oKU1rBUsF2BDu9uujb3TBNvRkY
1Wz6R1bkrmZI+nYwVze2XJaKnMhYmxO3Ci1y6SA0+maKc1qOmysPLqMxCZ2z+Bgl1TLeYRKj+7Ng
XERxCmCa9h0bmyWpD9xlmFg6UXjU/JpQDh1rVUbuLW/Sgc3BOjN/PzXi8pQzS9tsEixSFPyjt+3p
XDnFPowncwr8frAoiEThomuCQVesAIiThMw1BCY8UU7kbKzktKbQXbdzUhEKuU/FaC59xMgWKeCS
QH4ZCCCtjGFUQ3OED+qVEYWA1SxYA6/RSoio6xF4IxEgoQJkIHGr/Nmt/z97Z7bcNpJt0X+57+jA
mABeOZMSJVHW6BeEZFuYEnNi/Pq7IFd3W3RdOer9RnRUdUWVCRJI5HDO3msP8wl9/DlzQNWfN7qZ
kc6j8vOq0d/UjNCzQ92moTNnDp3VA4kxAx3my/51CMgojulFajLCtEHuhvQXDanoPNLPL3leVaNM
BXPWATxLzpXHxuljCXIs89zTFcpWR/Rz9+bn0JCeNld2/+mlZiE/2dlzw4jW1Fll1YQ0OnVUJ15j
O5jnJ+yXFtDKgcmauevza51jhl2D0rELmBnuPKqx37pSjW7AvkQ7/TpYGZosrMSZyUh0lB3xGpKc
ZLAWTgKx1UsLyQ9dNFqEypPLUpmcu6lCzJ0NnyPvPPf8nJn/6n3kdTgfEVB3NKwJCHGxv//TW4W5
Ha08NG2L47ipz0/tl9o+IbvggHvXeVG4r/keLFDzsZDFlSPU53fqtzFnURj2aQXRCQIMd17vZhsV
mzkbqBc/Al4+7oIRJ9mDMbnzKyKCkF73H37ceQsFA4DhCtNElEeFHZ7Sxx9XV43lhdTvX0o7muco
BYVyumljZvbb0ITAN64Cn/0+m4mRf/4hEQzW18x2mbP//LefD366pg6c9rmryusGuvzjN+lzNXQ4
Cq2v1CQ4OsKSokrlIYZnBvz8Sud32XTA7dCI1V2uRnHsrElKuHnlWUZifG3zwk2PqpTz0TxOOKnt
IGzMu8bPL3hGondNsDyUnWnyOnT4KB99/GkqAQvi9ej66pw+ETpaK5inOSbFkedKqJME6hbF8LN8
gkEcmHnrz7+A/dvNJVLNnEMhXKxn/HTz4zfglBhJo3Tzr3hyR8Kf6WVN6ZqqR+Qn25/blg6fJGse
qRLz/P1XUVxz1FzyygTJVNEegeV8czIcGvyN0v/IW1wAZOO0MEkvZ0loUjJ3m5VnKXTJgCdSxWzt
9s68WHYgrfGpR4HOiw/5kR56slIuntlvRo81L2b7Rolu7bGZN9U+prXsTasi1ea9VYPGnMlCm3Gx
lJHjal7OERmzt3Eba17i8a2VfC33Z4G+YWvPrJmm5rxpSjz1vuMzjXmzHCRZwkyiN3gvKI+FSU1l
0uwGwHkXMOwpy35++38bcMhk8VJh+/NN6/eh3XKyiDQgkc9FVFnsWcNSzUcgf1LzDuCvkvXnl5zf
ll9bdvNU67/3aDy0AO6sOPh10qJRhgam8fpnP8TrZa3b2BfpkQxHM9Wu9EbnGyxsMt44RA1GMG8K
NQnH+k+NovNfbqH91Jk5BSYn3rn39vcvc2cuqpwQJxU9pwXlzwPqR5Xdm2lv1pdmo/5gLjwf5Di2
HNeiUiSsWRLsnA1yYeiAqcum+dpVMAcfnMSdh0WSlPPO6vPba5690ny6h13L04VL580ClPXx/oY9
eV8y78z7HFwGzk3KlyrchJRROenGSc/qsKDhnfE3l4IN43KYsY5shR14mCVlXUowHHnm/n3Z45em
jjDZ80Y9DjmhRC6TwLeoSKK5rDVocxnAU/A5o33niblMjFWB/3q2E/PjtNRhLQpDxFhMKx28dU5V
s0q52msAmUY8loVO0tnnN+HsfnMPfI5wOu+pTRLNbx1TxwmVnwn4L22WzCtzUNCqwJDQQ6h4+PxS
1tl4np8pk5dAcCFYFn/LYSFCmJqqYQd3no0Dnmu1GHyv0q6at/otUz1T0M/eu0Skw13IIWcxuP/6
p7pr5woBUjxurmO7cz2Ts2DJTGdmwND7vZaiu5suG15VQQerRPe1BSfNgWmd5gHH4xjUL8eSvxp/
dIvmJpIGZJl3Z/L0iX+H7Hp+4JOTcBXtvTvu/ixNdEY/13g1J5qfZGKwa+kXbsfEX6xUjRGWk9HP
FhpvJGMXAet8eA5IneYDRyPrKYF8fku9j4/PdYlTdXFSIlhyWAt/S1Wo+AWdp5fBN9lZ7lNS544J
zMl0diIlXpgaf6Q2oT34F6MXy4DAOqLCMzOVDx1A8W6Re21O0zS0Fj5+nWYhIlXdB5xfmxuAh+jh
Iq/DhOQnp4xW27eutJtyIWrYukt6OeK6c4LigsjW5siKFE0zPbtLV1qTWI8TfeTuENRwG2AT+7oN
td5JH7RJQ9enJL6dZePXNzarEox0WL5HF93fSpVjtaYnLh/gpNgQNE26BEmpKOcVaU8LTwF7QzXh
EAn/DladKt1YWWXt3pmszy9lVBjOIqhFRAkjbBp083l+B7q9fYgtGFlgbTVkzhp1u+e09UFRa2X9
RdhNw7YoaHcJ0WIb2gRjiXOL5vISq06sLVo76w4SBJrqcT4vvChJHltPICL2AkTMEGWLuynBl8X2
U4uo9mk2+cn6CUSS/mqOqvlquJN9H7VOu4wGARDPbWKYNGP8h3yIj5M1A4K2MpOZw1aB1Ljf0kAK
yj8u/s78O88L+rIZkGMqZKHgaNW6uP/D8PuwQP28mItQbl7m2cOd70iIFGVrV/v5d6G7GRqhQb/D
+GQ2iyxLj51ttZz/wiI70SLEVPT5tX8b+e8/E60OLRsm8XPZROtAHcRCmn2v8pyDq4XOd9hkloHw
7fMLvX/Sf5fh91+JQwZ9DvlVLMjnh8gBQqLZoZUBy1Xwzlj4CMjA5sAT4wCV7m1uZsEtAnINl6d0
/HJldWQ1b7vYEWQiKWRfiPXEdY3y95BrlXvPegt1hLqiesgyNi+myjNQ28qwT4SQ5NBlSBHJKc+e
OnM0H/2Ec+rCKAy9XIZpeG1lAHIXmpsJqjcpvTij9yms1f74PSlCRSuhJbc7dPQXfVBAY3l+f9gL
nYnwuCXzNoBtEPfFYo0+3xIYmtsMiNKn72hauflRbEVbq0jkbpiGl9zw5bOl+cOqNUOaHhWEVVwI
I5bgz5+MMy/QH54MGWjzqQ4xIMIxkAcfF3AjDTAuUDD+HkJ7Qrqe1ykQQ0zuq4YuiVp1djbs3Exh
9Im1MqPbU2Q7SC7+sStFB8bSDTVE36G9g15J4azGW5fF1NOXdaod4zF3L0dr3OZWZt1RA5XXhcZD
WwgaY+NyUgNtl6RogqVb+u4t28YOOJkdv40iia8sF8RuSqV4F4dFeZ05SipI0037OsqovdcdMz1p
Oc7ehRiMfmOZCmOFVcfhXS/9KFlGFTwUICaGv+hUSAuAjISERghr4hfb0bzLmLz2R4OqdjDHvUN+
+fzmzvfu/N7aVBdcFil0sucoCQKDaa8B6AWBbjtXGrErD2VsjRg5QEwA/5ntlJ9f8SyKilHlzmJM
jjggCpDgnefRGbopYeaUyQ806faBshlO/aAdtQsKlcmGRoRipie/5Xtp6fIhDgd1CaZEP2mdb20+
/y7i96HFVpPp0/TMOUDtXAxY95nTeGGe/wgHGgyc24vga1FPSO+rbCTfRDchz4E4gyYH3jkaV0kk
4EQihyXLt/d9shw0MtHqQrhP5G52c+mXEnquNdExFXGzqyxruBJtFO5DOKxo5YlR6RfNaMATCUs9
a4H2ecUSIyYAK43bsklSpR2BAgApo5ShXYomGm9GAkLzVQKhG0wXq/eygFJ3mdHmZUdpZbh8ZSVz
JCV9Qg+XpucDVoFxzV6k+aLMId9HmbRqaOTIZRiJtIuWgqrfjeXHAABdFHUDHU36SkpIGS4hKZfH
vsR6sihibDJL7l9h7BGn9PVWB8v8qOoifsKQrt5sjGSUegj++VPh6/f5h5ECJ5e9uyF4PudTsmXS
CcVtk/4g8E93F8AOkldUHiNdQx4ZZyr3+9S0AV507XXsEqCn0GIxmnw+SP5uwHqzBJmlz/MhbpyV
O1BKNVkzufJHAB6hXb0/EDG1kbyMpVAbfer8u6rO280IjnRd+sHwHHlYIRgnoLD/8GX+5oX17Lm2
zNSB1vJcsTtlbd8VkPd/hK4uvkBbbG7xS2orl8LuBetie9ViNjuUdp7t5WAZR5W7LGSuVMNNTHwS
guS87y5jrbXeUM5XzsIj/eDLH77lxzPA/I5DrbDgVphopjlUnt0yoqhG4mbt9gdV7yq8Z2fhAEEz
7XHRkmJxZYoupafUTMJbebVTvEWQxdPFRPxqvyWJtXlwfBliGOvTe7O2WzokrAIw0mvJ7Q4Td2lX
tHt/Puj/NyHfjSVW4pfvWUyIVsMh5Zv6wJXxkQr/8oB/MyFfFm3cxGc2ZOPnn/o3jsb7FxQaNPY2
B3pXIDj9n3/bkH0MyhzToFRT33gPQf2P28Ky8C6zx5hPiowUtpf/cVuYfOD85nPwYamYFb//yG3x
cR9JkdKYuS30dOb+AJvZ+d//Ut3APdW3RWzUeycPXA6UiWbc4iiejh5RR5uiouq0AHmsvzaaG9y5
kV/vxywPDhqGvUNTm93Sla5xWWBV2qb21C3NzpCkJ9NEv/PKrFnhmXOIdNaVj0IwGa6RVrU/kto0
LocolA+2Wal1mXlo9FCTHgvdhu+WY/tb1QjSlkao1/1WZdq0K6pMfGnzdvhDyeXjxDHfAdsWpu28
42vM347lyciUVHRluR9qY7gRAdyXcGwJiFNq/l1871+GyM3PPcSvFo6PR5Sf16MjQxgg1SSU72dT
gDnrjtmxlPtew7M6hPKVg3S3jPFL/eFKHws871dyMQ24HrhwivHnZ4SJdNepiQSWyKBqZhEuaMER
pyuk7fgLvEJ7O0ZJcPuPf958KmdlYjB5CIk/DqhEN4lfzxu5b0UEchnkB5QInfbUqh0ckNX//Gqz
V4huE/UVROQfrwabpcfrkgCn1XvUXnmdTRvwXEZ/3Ur/T0vMx03R+/1EBM5FKPD/zXpHZ1FGMNXj
fRUN0qKLGzSEZFdZwVxtoDgGqH7d1q1x2RNysAPAqsp13IjmH/9mCh201mwdTBU7gXlA//LKSoOM
Cc5Iyb5q0zl3thmblQiD4M4XJQyPz2/w72OIxcrgjOM5tPSQB368WF350lK1SPalMU0nOt/NSmm8
wWVUphHgz9hJVm6OiP8P1/39LUHsTlmXZoOAKnXebyCrpY9DUSb7vK9wPHY8zd5qSYLLY5C6n//G
s2vNsCxwEKzGTKocq987D7/cUALyenaVfryPjQoJ4EAy46LU6/EiHHvr/vNrnc2379dy6IwSBerq
tnPeuElQsGi1xhiaxqk33rN3DpI2wV+Z5f+nUexjUwzrEr9pttf4gklm7v9+fG6twHaCAD6GTex0
WIX7hB9lj/kM0LGcL1FMzhBSWAVoBvFjEqz1LIz+UFw9Gzvzd+BgykSHdWHek52NnW6kpw0EiO/Q
NeEKdGplEqOnhUeEAtmhCD1n1Qhr/MN8/n4L/3t0e//pHNv44ZyiWEPfi4a/PM4uFF0xBS7kSC+w
HmsQpAdh2eMVroEIBVqZk26mzeQI8uBCdxn0wH/2vciH7xAkq/pb2fnZIQ3yYBciaD8Qj8pfpkQ7
fT4S/u57OjwYn9qRD43k/Qz2y/dMHSvoCYPVdniXxCsSRbuGgC99HhFsLrHLtaR0F2MC5GGtFX16
hDFLPcGilLtv0UFc+MoP9kPsWVe+JhrUER3V9lUR+W63/fy7/j5q0RHMLXZkT5T1zr+q7udIpmUP
gtPX4SulIf0tsDyNWn9+nd/fRDqLPDJ0Ax5/PV8bY42+J937eF/0xXTyCXmLyRqj2okcyvnTXvxs
Omd4eig7KZ4QQzInIJ8NTwq+TkNiHNN5Uaer0Au6lS7Ldil5VRCYluGyRBtyYbSD+6xlebgdCkf9
4cYanE54Ez8OV4yz9HF9KtgWX+dsCZN0/EzejGAHzKwe9640mUyVP1jlPmzL6aShR3h1ogClGxjh
ejGWURLy/1OaMKhwnYsmJJrVb9vxRnW+2cJkSsqaqCjF8cBMs+mIyz84ROjEbtEYBW/d0Ep4aXI6
EngMUsyvavHFrYb0YGbwzjrSt8AaZb1567Sp+CKiUt8pFEGw3WyOeXoZa2D3++k0hoHVLmQedddZ
rasXGVDtBUIWHBuNXN6FP+TBG9mkTnkASZVNpKGUwW5qDLvZJG4E/QoJ9LxHoJKpL8gJJVzRD4xv
eZtZ9z26tWqBJYIA52YI7DfZKbtfUc2yaDR4SXQMLd5spBYkdNZd/NpGTN5wCZw3xG8etL6MbSMi
fh23ek/eVAtEW9jbntZKs0LnRMyzC20WaZ37jOaw9m4LI2G88faH6SYtfC5PP1Y7eWbD3KnjMn2e
AM2uBswKR3f+s0gx+RoEHdrrKu4b2iGAv+78whqPrDPyocKocP1+ewPRq7WZR/qptCqaswXHZtyH
Rgh6y9QziiKhn8F1n6KkXLvvs1WLgqBWEzOUZwza17xIGZEIjA19KaUBNTIuuXcjFOlmWet6dGcP
sf3Y1gjtlmao5zdWarrURmw+p4/i6ChUGa6ayo1fa92nJhDU9RhCYvUlvh4OrV+S0LLuPYTb5kIz
ubeZZcavEsrQxqgL+yWZxajITxsJ/wX728nptUEB86jJHuuq4ZrY1y5a0W2Mv3L+Z2pCV/4AgsSW
a2seh1lfBAevTXqQwhHhbqtpMNjAGFkxYZpG/ragWDkdQ6Ti4Eg4eo0L1XTTKXM0RHNTxj6njZoS
Gxc/gCp70k/BsmGArfUmKl+iHtYE8nNGr5PapB8G0VDs2ogTg3AK7U6g1OE5hvZ4DGl6HVIPSdik
ATJEqU5tU1YblbjGLuyJGME45SxHrahP4A/ive7V+QWcQ3sZY5NcCbPRj9gspkMLDG5nuU5wFyoX
MWybvlQiT4+UPNIlPTf3OpvcbRoT60ypcpgzhq1nz+O1IwxiqxejovMJhU9Hsw7txDSXxHISgjIQ
8GzXmFYpnNnmgx9315gBxgM6301EC37Tt1FB+IFF+VmDT5hmvU//iZ8lU69eIlWTq7GbI3saO6BG
Zz/XaAyOYRZf1wPk7a6zhlU3evaSBcfaOFV8LwKRrcemNC8kuYN6mzqIl/J+m/qZvkwnQoSpRqBS
L21SCv3olvrbq1+aREmSmplomYWxys4X5gRwQ9O9p0o0AZU3q5QkWnusam1pfs0sSpsouhadGV9F
Iu5XqS3uui64KHI3fFKlOaEEH4dDhK9pWSLjXBETM14J2ldHhQr+ZMSyOWgdIQbTBIrGrYAAQrpK
XHwS8yQSNj8qqOAzjZSMmzzogmoOMUwORmEXBgjA0L1sHckXKqQNx78bzenemWxrM/SSpATVkUqj
DKO6ZqNkR6seKN8qdXV5X5djeN+aev9lJBt3xm2BvFqU3TQeU5J51pTBXLB3JDFh6Kr3gxSAuYiY
5KLsoo91qN96Tt/fuv04rq2pbdfz+jOTJ0t6jXFZZTeNcifSoEg/2GMdYCtgpgVRTCN7kRQGXp7m
osGD5MZMRTmxyHbAiuDiRNyVCUeflvG3ytjmbfxJt7eUxOxyWZdmdt3o6gH3AgyTHiKyXU1esgxl
4aFeQYaJ9D0xM7JnmnSTJ6lzM9uNNgJdy6NKwv7CaoeVioP+gCoAr4oJc+arBU8rgL1nNggLmSf3
OUSng1Wxb1+YvdfsJrS75QLjpuKIILWTHGt3nY01DHPirfRMdc+AAb03ZQ8phozcMO/MzHEfhx7e
01Z3Yg3yOKbEoGjZj9EK35XT5F8NWiVOuKpxBhZFuaSf6hI70Ps7fzBMtSiNtv5Rmp63Lqn5HipF
ZzWz9aNPL5ZIX9+4RBOQs4XJXWT20j/JoIIPEViBxeE/ieCaRbWBrxM+oqGkf+Ch+l8Gp51WLMK0
P0husr8Nk96cXKVRNahytEJgJ1bgZteYGnPISkHobKlRy43AGrPuIaHcp2NTgFJp8FkHRrIPkso8
cgdjXAQdutzA2HaOw8BGEU3BFVpp5ps3YSWdnVO51qUfwjOtS2LJAqcyVhnExK0EkLGRU+O9tIqf
xERTLbumj60lQbk12SZEDGzfHdyLvAd1FKIZfsj1wbpqda+4BlrKth/lE8bLhiDT9ZhqhY2IrJNb
MmHdZycVFHGKKrwYCCEvoMnbcj8i2f+hOI5fKqtvT8rWyC23Sr9rllqas6bbfk/8a9E5V5zYyy35
hC4HAKM4SGNUvF2KCnqSSZy/jromA3vYWVAvUS/73i4bpnrf44XEKBd4F0U1BMekzb2tHXbZa5pX
LhkxpV892qFTbfBWpm++k0HvL/G/7LU2p5ZEMNaD25RfMz56XVcFQc6+M5HO0KB3ftFLO+mZBBry
4MqZFYrVWi1h6cJzT6b2gngRohmLZM0Tj9dpZn7rNXqaMdz4FBWzhRg9DMej67fFq2vkHYlRibYi
EHW4qSILG4ozBivbS9WNAcziNalT5uxKsmowCdRkcC47m3gM517pLQXob8LmrLjQ7XyI3iINL6GK
8efwYitiQ1GgvVUiyo+DU5pXce+091oYdK92HXvPYesjm4GcqsnVQJ6Ow7I3ZtLNoORm+U4T9ngg
+NsPkb51j6My4is9zUht8jppkICcEOMFG2/JLiq8QozsrvBRUtUgHHXvwO20+FZqoHOZ6Eek0HIl
0541ozBHcKqybQWwttm4CC21GnZG0KuDQSZpu1K2WTCdjaQgeBa4luXgmO3e8QeWEYPqEONS+sw+
zaTdxUgjwLlBhS9ZFLYWoq5DOcXtNyxFEyeMSK5ywIhvFYGeXwOU3nKuKOnH2SVDCptZDzuhW8HD
6JjWi2aW2psp2v4yeCeG5VNCfB8fOyABuTdwgy7M1qm/BiBK2E7q/hJEyT0b42CtAqEvorS6FdZD
iFt4MU5Mr4EMGFTZg04g5UInGsjthhSCQz4taZ5tbDKoiT5T49JO9WwxsDkhQI/mtIGkF5FEzOHF
soulP8SvqTTB3Wmck0ncVrDyxJxAopmbVvQ/1GT5W87y9rKqTX+TooZDHCUOZpMRQBh3xiJz2o0X
EjsGwoOeRsBw1pPBuBidjMAI42Uq+eCoaL2tOVbwVrJRbm0VDzRCsI/higyPSd69aaVuLaoJVKTo
OvMQU9hFQRkNh7gegR1gIF+YQzfyPtftFpOA/poqOrCc8Vl12Agd7Law140fVxvyvJtLXQ3JZWoM
25SEH8wo0bDkUC0QhAzXvcAyFNmD2Dl4Bpd6BncNAdQKH0HEAlEEN4PR6GhhknLjqeaHqgmELrVi
2hoiLkDt+V9rDEabeizFhSqpHcAS2yd9c2ot7SUW9qYIEOJgt7jKs+aQadVzn03XbRocVCHuyzo4
MuVSMJKxuhD19EbD5cHw/VsXBjjoGRQuCfGCetxvp5QipavIfnR0kJB12K58zXDuizlTUC/M18E3
2FhpIZN8ZO4loTUr39Q3SVteDJELRzwU37LOR8WQUdVewC6z12Hfto+Qu78NRFeIpDU3lSvjfjn6
Y/iol01IVEbtpQe7LjsglrC8itgCO7gGGPA0dEOzg7506VT3ute1d5WHYTVq4i+uFUY7t/fTZV11
7ZNm1mQIk82x6zjDXLZtre1qMth4zUf94Fix+4StLt/GGD/IBYv6eh9XgvJoTzYv+UB+NGyL3mAL
HdepvZgMwMmqc7R6E2XDLa02/zvKg1E7aKWkoEPmb+PpW7Mze+tCeRk5goAcOqiTJp5cuNNVmrxA
PhI9hQu4m3vgx4xo+lVlvaCqaZNaoyeEFZHAQ45gyn5ohzjJ1a5Uq4gIbLQiqRaaT9FUND1HTpIz
l3VrBs9emAZv0Ax4AbkqLQaH7KKarQgHqRX0Ao5FIcO+RScVSOpMc09jLNrgGd64tg60ijNGYWLh
i6fhCncIR+AqGI8a6WxLM4b7hptS6FfI3uJurfyRY0frMi31qLmWBExyOiHqsvuRTGZ/nYjRuNSN
dEJoUqcHYJjBM3Zbitwh7P9bAxvmWji0Oql3dforfDvhHFXUzUdeX8HLjpyyeazIkFx5UhP6FoN9
vWdvz0eTFaVhsueADnU6nDaI3zlf9UJ9FTKDm1mz/VvYUXnj1NMyNbqczOwwQY9R1HsTROkybqzg
YEUORYGGQz6BYdQI5k7N+/UQsWkwCUUNG8GiZ0OC2xZGbvb0/p8QO2je6oJjf+Em/tZ1nGkHkb58
aTLFGWyoTaoEntVf9xPbHuLd517PlIsvfsrNJF/LITRTAQicC8XkWtJGwYSCFZV/lFlckpgRA5fW
fL5ihgjyICaVbwVqg8ciVvyAOOETmUemU0Ph5caJpfEEDYynnqMm2Qd4Cfc1UqubdGC/i8UGZH7a
TsehHEe1HEgf2AP/Cu5Kh2Nf1UVlsXTGpNqyVeNs37bSrVddGvQpeU5URSheMhmQb0N0Z+2TQtQ5
1T6FkJMx/vVJu/SLsHyh+Bdv9TShouhNF35dNwTLSF9RkqkChd4tnArgBX1vX9Jj1q8cEgwvAJfQ
IZscilfBlB7ex50W59Omg5TI9h8Kt6zldIrQ2XFMIvmJ7xeVwRuyGH6uxjHrJNv5nsiWLpvBP/Ks
hqsCzsRBUKRc2lAfjyaw7W0xl+KaNp9QEQZYuWWPXrCIgSvYjABl63y2380fKBPxBROEhhWFdPBS
FtTz4RiuBgRzT5nOH0lzu967UDJXZaG4W4aYAe+YMEY0bTpjZ6p9h4wsTX+KDAcMJSHy/jZuGPeR
xvbaIKaMN3I+8JPCFLxNhk1RKWE0WRMfmgxa8UIpMbdWLOfdPSoM49I3+uDQRUHxEkTo9sYg4tXR
Il5hVHT0JnsVHILSKF5SevZ7vxo0FKVNN5PxaxkYtxwO+IW5KSh/BWGYsgPGyL/189i85NxSPyp/
vr0ZiVAH4hKmY9cU5m2fogt8f2HNJo2+Z0idX6C2cOkBi+gBZ3qwV5Rcs0Xrac3LhE8shElxUhV/
zq9J72LyfUWK1y0jg4zBUpXfct3zlz7NvG3T1cEBH0i+xcjJyz7wBiLn8alY5Phsawi3Iej9o0UJ
/FhmXfBc987oLCcxGRcyNA2AqyI4ONLimytOPs4qZzrcon6k+EFb1Fs58yjoS0pzTgmzfwFojIxH
D8joovdbRgnB5K+hnpQvtCK1Ykkvlne6qJ1gVXA63bRwDp59mzsVilC7mzgQvLnECZBqrOYxWOtE
v5EEFhziEJUf+wDSSjTIKissGhz7PBF1aFA4JxNQZgxP+JeGr0Pn0YVq2JBDxGORWUdsK1gZywSU
fNPlV1Gv2rtY773vZWcHbzHc0kPnRLClw56VyY77ajM6LkFhfs4I6PwqeE6AfeSLprbqYOUWFLhX
RLgXf3lM/l/o8EehgwOd/BOgZJ0CPXlpPooj5j/zb5WD/y/Q6ADN6WRgE6KZ8avKAf0Y3RgTeQGI
QJ/ewr9Dd8S/MPNjTaT7gQaBKtl/VA6zAMKgME9dHkuEN1fFz+Dqn8HW2QR/LLLj3OB/KMRdepkO
33RucPzSa5lzyOzSbMnmlB5JXI4GyCJX3XZiqTkQeujsiIFIxmXR9+N3B476JSXEik28YfS3JLHq
6HNK7UW6Uj+mtKCwZAfWnUgSih0CQvoqbGz3KpJdczsmXXwHGUBuU/zi+wzzyteiDDwAkm5yAGPD
TqOpXvECJTt4kZzT8VqQ0ddQ7P+mlynhY0TJ4akaUvMLdqb04OcyvwhcS25bq1lghc2PhWPCBpJB
ttKSLDoYHPv3eZxlQNE1wcxKkeuQVW3JqVNS2yw9uS2l51+ONAvY6orBPOEV969g+lDIHGOi76xR
67CpW9UGyZncYuEPnww/9q8MLb0xBtEeA9O4m/QRm4cAu5FXtq8RDVNab+gio0WfjcTHsB8xlzUe
mRsf0gZnQ9dao6EFvV7LuN06Ui+/9z0XsWoLxlVcy23eFul9ZSeCcr+0k21JIPTOb5Ra9Xafkbk8
Gsjezfax8OLgWrVRf6JtOX0DHTA+5XVrnaiNjTtrTOorQVXqhAiHM7xpxpsqcNoLfRDVazaXsOA8
uZuyY8fjGvDKjRBMNSGVctflJEZXqd1+Z2eyiGuH4hLUYTMP9/Zs/W9j0CipXuSrxgmOWVrOYWeQ
p1OXxlFVEAUDgmxbVR3NB5+DdZMAlVbC7rdCp0dH7F92gwVyMjckvrFfHJFLswVI2osSHtBDOMb+
s1tRfgXvXrLSEYlSdn115wd2fKToqh/7Rgct1NZW/Bgou7lMWl1+seGYk/rrwVTpgZbsnEG6UDal
ZZ2m0Y2PYWhPm9ElXJbthIdUO6YJu8hV5SGHsrpLgcP5xq8ZKwinRbBMJlt+a4ehvAqEkLtxaK0L
ugZym5UiJg7YjZ8qIlchJ5TOKQNlsxuicbjC1G5dmL1T7Oq2CK+VXTR3CUfa5ZChA8m0dl/mQU+a
au54V2ZVms8E7opjFdopLXdZ7pJEkoyckTGNgDhyrmXZX5gRGXhdUdU7TVdrhKLqBXcnyONxSIkH
LAP3pbL6H05F8Fw4coTK4AHtC1hNG6wX3mp0c/PBstNv9PA5mWihbT67Xn5XdBasJLoIhBXn+qmI
BLuvIQq0g6Nh0SVhj3jqqMNmsOw1Ub00QZ3cuGFaga+xLP8bS3u0zTv+UDjF8t6L9QyCLCQ1Heff
RRLyEGldceJrpViBfck4sTXqFQVlVy9UatxB2NiHZi8ORV9tcUvDXBBzpHwsk/SE9U7eOoHciZF6
igimfG+nCEyakoi/lsnymfDxeO86GfmesVWt2A9RIc2H5LZsYOZOQ1UQt4pSeprVNxAP0ieX3sK9
i6D+RCG4WPJA0brWUUpOgzDKG60eNr0U1UVVdxSFfX/jqCTbBk2vH7F6y20lT10QdE/abPhLhWWc
Ej20djmQsQbmLbJFcP31N0uNfBPwXb0+uNvC6Ic1haaWs4xreU+KJO4SVcUk40XvjgVMhzG8npoi
3dJEmojeYslf1t0g/KWH/Qp+9LhmQ4vSdipadhy+392H02gnC5lSkJN1WDHNIXRfyDabLuArVceR
bt/aMLSnhKB1jyRRivJUmMitERDCKJcJYjbiR0KF9L3EQYgsjdOmSVjBqxQRyB965ycn88S+aZwh
o+CgqVOsaBG5br6ErdC8iMQdtonueDd6IzJ4rJmlX807Hnac2QSpxpNiDcHCf/BZNa4mwh4ea8+O
L4H6f8UtKXasiBNpGE131YQ2HHukyZdNQs43ceL+ZYYK4EYlQXVM4Oc8aEEsr5o0+1/2zms7biTb
tr9yfwAaMAH3CpOO3orkC4YoifBABDzw9WcmVXW7uvqc7q73etFow2QmkUBE7L3XmkvG58zanUE5
Em1mJmO7V9ZXHEHmwaF7FHeJ1+6ypTB/bm46Xs34ML4JS503l3ETL6icc07axlQF0Lp9QCh+St8o
K2EspXOoGUl2axhI2mdfkCucquVBH7n0TWZvEYWVjPvF9C48ZupoSSriHEDTztxoxhz6lNBMSvWR
5mdqjfsmX4Yz+0s+VWOyzw1ZxGCatttyoikiJ6huwTrotOZGrRGBnS47R7XTtTGl5om00fJtVmYZ
zabDkAqi8FXOI37RM48/gAOAPFWqzn8tHSeP6mbWX6qEGDhWJqapgxmtpmPfbmOhfZfC1U9y8LQd
fLye+ImmOtpCSyiJ0p5ZxOw94UVPdoau9AfSRXXezk0YOayas7Myt7vuVvXe9Nv6Xd9Gln9cKBtk
uUUgBLAYSzHFspiuaRc0B03cFE2XkxgLdAX+1JlUqVNvlLl+h6ziDI8uivRxZMwGhmRU1Ro2NALu
FA3+Q5vxSAeLdEuUvn3HZNZNPPXhd7I8TlVGpPQya5e5yXDOa+rbaWrKw2CPr3Znk9rW0r8LvHEe
adU5r7Acv+nJ+MGo59Vrl/vG2AhN2maaXZaqj13jrvTE80dTpfIkM9d9hExvPpdoxL+TuLd8BQry
6k2NQ73j5BBZy5OEp6GPJ6l6NQ17Zlpqc644ajWpE2wmjKk4B3oo4rOz83IxbTdiaDN6t2pQq/PS
O8nHmK+Wd6immS+OFCcT8NuEUjRp9f24curZ15TpV8y/tPZVsoBy9jpTApekJNB8TeuTp5VddDYX
RhzyyguDUPvT2OVMKFZbveHSSIvbBDPShZvZRvc4ZluW7KutrEhxWnrGucw+Brv44WVLrz3ZwIBs
wvEmppOtlpctdJTcos+sr3vALs1ucvqvMPRnwCtpFekr3+SQiq90a+eDQ880XOthvOYnl51fuRwn
q4wGqrgcUQYTV6e1BGmn7DKaSwAjZ5GnZiMTJkPpe2IH0R4yLU8vSXQzQrix6/VENtl1x7d52ogu
Ydo8fxOlv54639GCXmjj3miWNQBCwnHL2ihxkZJ0F3lOo2IH5oUE5TYZIOzB6wV6DhqKmB0QlOKu
3uhIF0pLj5uApDYmSXLqajM/DXp66RgVTWTXkJfEzQ3RmrrqbbQcUFSLve5zNeU7kJF+rKV6End5
1cZzIiR2iAzo4gBoKoQT6x1GXZo0cc16b+uJ/iFGqImhhLW80HLwLOOH4zWO97X/Ne4Yfw0/EiXO
Vi0c8OfByGdp8ncR9x+KOCjsSIf+7yIOyF/z8/uQfx+HP9Zxv172Wx0H5R+DP9pdOHfOb5L0X9EA
mmt9AQJBlBYaJWEQLIri8Lc6TphfdIgvpgdg5bdi7fdsAKF/oYRzQIrb1F5Uhn9JrS7+BIHgTVye
ELx3xH5CQ/4XSaFtrpSaIOgObZMawH1znivIS3BYhheCqd49HISBbDdShuHrhoS19cGyrOXJM2j4
64P36E303IEcllfIoC4nTxABozkcSxFjV7rG4lvQVEGMt7Cq0q0TVq1HrJYWqGfl76SvUXg56MOR
7d9JiK2RDucfQKtXxoZylyA1eE8emikscIOGOvtLBP/75SxhHaFZBkq2kFDs4t1hHENXlB8vDdbD
dnK7o5y6F8PLJGiKifh0ABVxnbjPuL7vC8t4n8id4bXypWrzDx4hBOStm4fgUe5Imu5hIfH3OHIZ
Yr1TLw5UahiehGp+as2bFLflUjd6NGnukeHDMW2AGCVEUIWTn8TpUOP8ZqYKYGEJHIdL+dnH1RW/
tJq4BILQSf4ELoPuHeucnPSk46cmBAloAGhrZgn21xG42aFgrrEjsaaKHOXw/5bibvZGGuq8shCE
BOY+Qt7NPB+kVy6BRGcc24Ox3aVtdecTLRVXPW9ZAce5sIWC5jpb5GArOsmWdMoIv8sT7W7OnOeG
FKvxx9qoFmNZZ4Z2snKEKFdivvDLfE8qzeA6+I8YKobYaipInLCfQwCCfMGD54EunChbC79/TLyk
JP2VaggSx7aTm74dZo+bw+p509l2j56hPX7eJDnSEzifyEOgZuuRsVp3DLmYV+iIlamEmY/yDxK9
uynnQ6VFKY5UCv7OKMY+atN6Obn+YMaTPN9FAz+LQPk6J8geBGVvxu6EERJVzsJl4sYaqxr4uG1f
cz9/AB/j9IHMIaCX+g71nu9+478VCVbIydCaaB48aOZw58K65ir1BkWR6dIxRv/mh7C1Xj6/75pE
GuTV3FbDzN8LE9UPcDXz1SsOFqPjVSfdSD94yLmrWcuZa3J3ei63Snt+FlI1rE/o4q3A8Yp3y+CD
8ORxmJKgjEculyvcx3Xjm58Vz4nr0uklJX1jhMvT4bv9i0ssBHBkvmFv5GbyeBo/L0YjeShmjR+V
Zf1ek90bJ7qrToDZ7Vgk3LRVSQt/pZi8r/tChpikigANJVkesA13W22acQeFMKo7wSXV6bjOadZf
eL220PHEgmIpZJVq2My4dHkoKRUv87lgqj7SF0dom+N/R8zlmTyols5C4E3s5JxJqljnOSGJNr+b
Mvv68/Gy4MgedANd4EIuFIlzCHbakW4AbsY+EiDdTim90P3CGSaGGsljWGJx/PxucTieAWrNpTMl
5yWEW6CRyg+tmWvzeZdvLtMmIIL+nrKhjJn0+zvHYj4OsZXou/MNcL7DecTvcrE1e2tlGfMnnm+B
nObw+TUP43xm+nIb0Vsa4okJ3TdCEbTDp7yUYQrHxNHQDolvsXrZ+TsHN74CoyQzis+HLIV1hUSP
sLawxTB5oMHdjQ3hP/pybS/23puLdzi2K/bsublMSrOMOSDhUtt07ZDaPKftZhuXKz6inetwkzW1
1VxqDJTDDXoxa29NI5LFwWAEny9iDzCLXjeYtcvEwCQjessJ3UG3ImCKfaDMHrmIAwjDPc8rlrzW
CUK2rVgjICZ0U4PFbear+yR9JqN5l+H1BYnXrHs5sJgARpxCgpTB6Ux8BCD0PEU0rg81ts5D7VbW
r7XJ9Bcz/nxop9yZ6CVoj/zujAkct0RniztzPadLJ5oX2NTnbDszN5Na5K7nvBiWbaVHGJqby8UR
y/XooloRNpdm5Qn4vNaOj5ytrPmVI3OlnWicMhbLwITNs1kCzwUWCqrk1uQ4HwEZq/Zeoj6Uy/9c
jwUsdcQfac56IrQqR63ZfYfzYGO3NZjJKve5RvoWl1p2q83jtXvGIVgkOp/WfCHDVav6yiBRd9Vj
sDb07ptFI8x0q7a30q7qKcB3I5zY94xeC0AlF+9m0S4RhZ1PIrNuPtopYkNAPbK4WtN+PMG/5Cu0
9CRFxpkaZL8VugIJzITvNksFEDAo+xWtOICRUxGu5aDHC9HbfUy5LI3QUUo7yWT8pg1t+4Ns8e8i
19sxSK2l/PCUpZHdA/Bw60FoLPNhaLp259clgGXSI5CwSPShUV2ISYtStqIIBXhyBR5103aVBQbx
ujQzz0WvJvr6APh20F7gjjPEISq8ukwy3wKO2FWGE6q1JIHNnhxzjVMSZbX7ZuT4APz58Q9Hsf/F
FHYWef9RBM65Rpz9Cg6GXYQef0ZJVL5mbqLtxoObr1QhW/ZBXIHHEuQ9ghqHVT/w1In8P3Lt/mR+
O5+nhINYS6echiSm/0kD76MtBUMrxwMDuPNixzNo5eUPcsNACcjy49//lX+W93++G64eZgGGr/+L
4n6bU03kWzMeqpUb5HwSYGysxSmNt+jvIuC/igbDcvdvq4BjVeVNm//zKOfXi36f5bhfzlQd5FaY
Bjnnnz11v9UAvsHABgcIzUowYDjhmAD9owY4z3JQcFA88PsEZqDf8sEs54vvYLTwOJp/zobMvzLL
Ab7152cF87Tlc/qH2WRTcJxtR3+Y5eROjo/f6LPTogyXbqKk3ibdzrmQytV6+sOGiMRY+A+yVHRt
BwIuklCfPHthSjO06tBBSUlCr62c07a5IomJnt2ovHV9QVskarFnbLFqdyWIZUQawrE53EL6p6Y+
52ZOZj9dVjN8+aBivmDCQdA3cZapOpd+4bi0/+duO27GNoigKVoCDwk56tjyCxItCQpBFgCjaQqE
p6l3v1jd7151DjX00OqlG7GeQXYmioarB2+QKcUszEsfAlnUw6q6wsBAEOk03veVqe1c6E5pwGmZ
PRE7Vv4gsXneLQAIrztmtvd1weYZu0sLjLTwltQOGltPcY4U8r6y5bTn10Mc2toV3bvjn0zZ5ReU
EvslNwlkZM1ud3Zjo/Xrs5KLOXOmjRY7UZybXfNr5RPJnhNy9GCYC3tEJt7SaZU3drv6UbNZ1u1o
Fucw31VEmWHeZs7WR3bj4GgifpQlRqtuLYSy16zL97YOotauUEUEcnGz7w5Nv70AixVSwtD2qesq
yuk/3U+d5XLZwQ1e9WMvrkG0Wny2cRsv9TlWZtteJ7KrP4rJ8XdUHuuut3MvTJHA36No+m4nCdMf
+OKho2VEvvT8Q6fzqy+oEzqa8aGs7NM0o8F3ybN/KLreurcWf7mwpDvfEiSh7rA/vhcm1Em7deZo
S5cL0s/WyD77XR0zEUHn0HGf2qV+qLqyDpuy6q+R0mThwBVh2y8RMRfDtbaUY4j0q38qCcsJRG8u
1ytghUgim4wNCFORBnI20qckfSTyAyhI5SlzDIum9fm1RcHoQUrjwuKEcVr1EaTTMt+ko6ju3KlB
HLUuCaK33JY4WcSE3S8pkkCm23YtNAtejpw0SC1Lu98Q0N7rJne064zDpVkKcQGwP5CdJXbEaPZX
7WJtr1NHUlKsDWc5YJEZULVKEjctaxKRIh5mPxZJutPUeOFYfn/CdHMFJli5weY00HCQnMOaXrQD
ZdgnzVxOyFdXNBbJGRa+Dc8aumkIEfdevuq7xL0Q07l8Uc3LSp7KbWZ1NxraGWNFr+NX4t4ALR03
nvzeS5TGddE+r1bWBFQJb7ULF+EMYlzDOjepIlGAN+dvav2BjlYGrTHIc5LfVzH6SzitfnKQ86Rd
zZ7vx9gVUkJLxCuLYX9jMpXcaX3XUnSk9nFVvXgWBGCEC8YDsis6Hd6IyWOlndwEFVSSm6/0k1U8
unW3r1xlHoueBl9+OXDMC6g5grXJr5sEFBKpf4HWiTpi8Mn0aJb5rpyLBVVp0d/jYazupGenx6ng
Mq9baR19OrV3REBs+2ZgjCOxKaFhXJwr0U2ntbPmY7dSIEWIvue7WQzPeIm0g0Yax/UsjKzhAWt7
MesPTaFBUIyU0ZkFqpvZqi/n1r4mpPa9Va0dO87mPxbWKnfCbEo6IHlySy83v7Gz/lsjJPN0COXB
lhvfUCSRrE101vDWM//dY2qSUScr8yKtmnqnmza3tJ5W4VTjB6qI1LpdWXaDbGG9q4jvQJ7SrG/b
SC+ccVMSTiP3YL4u6xtAbsbsda6rB9UtD43OpJiqtb4hhkPAB/KrUd6mdgKIRc4k2kqkCDKo7AkZ
yla0R1mSzBvkzVBFrWz8e1w+Hzil5zBFe7SbM68aSTQyaM1rDtYYxvmAbTht1ePC8Xm0sZHI3NF2
BkmEO88caiKjUKazuMu5WsZnpCt42sg9aIYT3ZVsZG/R1PdSg0KKApZRLbxoBho3DKU4xnJ49g7l
SD705SI6525hw35A2MIjgoTM848dAsyXnqDnU3Y2PSH+sQg95u7PQ2NUaRYaWuKKYHake68qvG5R
YujdqcVYeVJrou0Gv2jSQ6KGIzPC9CarxurB06CQBR2dn33GoYu5zTZnr5L+VzyZoj4YBMt/8zzA
E0HtdTRH0nUQl6nVGeTgCunS7J9BykzS4/mwpgkS2LIxUmRp/2jw780BoIn5apj6HiqPSdOLzjSy
BqotwloKe7SYtS/b+FVPLPVNdXr+yp6c0pqqx6veIn44mWz/Q4esvUVZlVj3gBinr4Qwbte1ThsB
c+5P2PDOD5tQEuZamaXGYLSnKk59kSNZn441q23Ye4a5RmvVeciYEq5iUBSZ9zxOq31ZOX31QyuI
uDvVo0mrypH5fEc32nlmH/FjSV7xblxXk+hbl7iD0CgNEEVMdpbvZZ77gsUoTZ79spluF1fp3JVr
pt3mtBlROMFFfS3WpLyGxkbyz8Sg3g1Nv96OQErLH+T4lvdybh6ot6gPOQgnx9Io68goMx5W1Hbq
ZlO0JMJ+7r2V2RLOYzDhvn4lwUa/2vM6/2T6rN5wl0NxhJaLEc+vU58kDRS6nVFMt43NekOvqtO+
C33tb1Z4vUlgafhxRneV3cHVZvnmp0vjheuWMJo3BmuOirxQ0CHcuvjKBEGIwGutgUjnhPQHbbHU
9VkGcOSZy4s9Dig8eKtg2sUn92NMnPpr4g+JiJtcL6kMJ83ej5XI7xNf6ntFhBV9hbFBKowAGCRl
VlAoG1PNANGEMTYP6mRkgxM5kvHxOtEtgdHsUPLKjYS0DnelbqvQKehZ2BllW2D08s4Y+wE5hu1f
Qskda4Zm7RAtbiGPvYtzLqjhob0i7B7cIE+BYIbj0rcv9ARlEw/CX5lZFmr76XCAuiKrBG6d6bwD
Gfaf3Kypv7Vp3zIHBF0VscQnMO+nklAFhNesiDapJsfc1d0rfxPu22R31QEiAgJBM7XP7gFrtd5h
QmUXQ2JYz/4ACTrwamsR4OAm5qot/QVM1PzHchtLj0y2bL0nKkpN4WJmxrfJpx8pG1u+YfEa7mys
3k1YLKb+OhJ8Q6tWn0fuJUypAXxp44ev4HmfDWipdvLaInnJyVp7orR1emIJs+Vi7Md1PxWgVKOt
61VYu1Z5LNLyluEmqo7GvSZAEO84ZqQJvTSt2iwkkdG/E4Ov07IQaYRDFYU2k2Xzxqk4G3pEke7p
7Z6NJ90k3n30LQ4DSYnJSKxk0hfETDEK1SwD/Wif63t6sel1P2Dxm80NWQzR5vtN2EO0SatCjaiP
l+AjY2fs6p9ZYY5dCMTb/QlPrsuCqUdWWjpD95TabvLuiDbZTS29tIBvk16AhId0lZlLibrCIvQc
8yWj5rxLCwEhThQ/pO5PTdCd/5FaVrG0WPNVm6jsa5UQp5TbeoY9k25YZyTjZScXv+AGd7yLsqt9
lJ+cEUlbOHlbrfW7plMjwU8+PVLiB8qX3nMNssiSGTxZltsDvCssGTF52ttFqRnyNFOGX/IXVpem
yPPvyUaCMbC94VBLRVKEbzVHVZFeRHzAVwnWbMQrQ5RLain3FiSu9tNAof+Ln/r3qOw/jMqI8vq3
esfoZ/Vt/tb9/OOc7Ndrfp+T2aCbfNyhMJ2odz+HYb/PyWxGaICeqHYNCD8mPZDf5Y7+Fxo8lM2E
0DJIswxEir+XyN4XKBm4SxyoOTDVdOuvlMhEE/ypRD5Ts5FPCt04V+r/ipYomBwYm68Oq7NmL0Mx
NJLFFb9esGxIgBa3q4edVOtt1ZrbHFJ9Mqdy/bNbHtDelLNU41wxXhKIA9zgTelgz9Pnnwv0knMP
nCN8woNXpcNtQ7RD0I3Vm9A6Gla40ndN6ves8noad4vvrAEXMT8kTC4eioG28ILe57oqbIbd3sh0
xcVrLc5A8+7kGHpJ45wWuIatg1l4R2HhO93FQswWtAOqPG2xi/3MhzPBRTry6G55ciS8cbhv/FSc
EEy+Fa7SXvKqpkurGlYktTR7ZvNpLM9jPOn18mZbaKXVS3/HEeSHrZX8kQl/KVlfd3TEyp3vlxRO
tqUFBTOyPblWH1RB+Rzo2DeiRmfAaEvE8qYaiOHbePdsMu8ca8Hg4A5XdBkI1jNpxRveYzKNVwZp
Yhx1m4dZbZCvaJUiY2rwo3nz+R8Cedf6UnjyhaAGQuOMYTkxZXhjDHU8q2OCs6QP9/qbspmQuG37
gOtweyWgWo8kWN8I3PHIAsrog7iRkFvwcbGSOHELB7edc/4IlLk2vxrtvLUnXUq/sUqNkyKb2kPa
+9Vzy8jz2eAwvv+cjynYDjsHwQ1ywYGVT68/+k3e6o7YyDTVTgMZIt9agdpCknvDkpeYeAdlxc5h
yttqJlLR27zAsznUrATdvIjSe3T6vN23S0f6Vr+iQEhKN94A5R18zElxV3lP1SY1hdBufmLfS0+C
YHGXRn5f35l+Mn7XdHiCIQcv624wK+u6zhUF6EzIKyM8qGVxlTUPlmYsMUjxDhdCa9EmGfxd7yVN
ZFkZWT48OUFB4CqHTI3Nrl6Uv4c1htgmlYZBG31toVvbMDi8yWmvTWMZL8CSDwTgdZr95OKFvBC1
o78J/vCoX3GBcCoy2Rm5lu3O8LqEAxgHhAvyG+3h2KIWC2wSW1ecHfYGfotaJ/lYfXe+wjUFATUl
RIY5CW0UXCWY3uvC+MU6+Xuh/w8LvWXQ2/5Dj/pfCH4PLSa6/xd9w2H67Y+r/W8v/G259x2WZzB+
Np155ON/bImCi/rCTY8D8hxijbqMDvvvLVH7C1uEiciFqdI/qdsRTAh6d45LB8TABsmL/oK63bT+
1BHVUWzYJgmHkFoRRxCp9c8dUV/vmyFJyHxkk5nuPFsQRSM6+1ijgYpdyXlaB8pwb1XOtPdascUG
vQ7m2B4pq2U7P64lSG6rN+vQUAO1KWx0OhhF0eDjNgrUBU0Wl0N6z/J5gG9AxKno8NKL5nkey9vZ
FAOVa+phAIfeaji0LhKqqcCvafj0oqRMUqIyH4aG0xLHIjfcrLS+FvPUPyKDyzCLDCJax676oWsj
KZ/WU0FqlyVZeNxkvMMxSS3SOvZezTaECZJV6/sct/YJYbu6YJqI/G5RNfGG1pZHRdUsFBUOzaB0
QVJdbAMmy8TfDf1ohYg9N4dsYV2/7hzNXIJZ4NieED1TQiyKx3El4O2w6Z0eYxZHBmAr+1LvELBV
5r3UDZeYat9ABG5cAPSoMTT5jKY85vikbqyBIrd5N+iyDrlh2tjDwhKoFKonthb41TAN+bLqC3rD
5c61NWT6RcGq1FJhII4iysKkNjssJGzbod0vaUwB/KDsRkXzmj0jqjefgPM6x0W402uDSj/IeuWj
UrPa5Fp2q6nH6DPzDnMzBir9YsKosD00qO3LMc5JNtG+l2S1uBv4C9ICdqPTF11AjEyPqdnGABdo
FKpkXdJSvwej6137qY/ta2bwtgQM19W8r5m7HkD6LXt6pdB1c9CSNwhLhnuN4ewQrDnwX+IbNkTm
SOdy+9ItyVQvSF4rY62EuRKAKkL5VYyivKYTbEkt0uqFsLA9I+6t666gaecc0oOy9YgGCfhFPecT
OS3N1tBhawaneyWd2b7vNjnnZeDjPUJaH0A06wpK+qGs98hBPBdguLtN07zzsZahURWbZLf2exzv
ztOMylV/0KbV8dJY8/EeMtZO6fuYOyS+3oK6uHRaW1+uMKytUu04qjSczCvdwI0gl7sZNSSlIfm6
5+ABo2jDUkuXKGe2koQaElqCw9ZJe85KOy8jc3NrmDZOvVyV0Oi8oPHVD3tLFRExEKDu6dZqzPJd
G6l0UcrsObGbsr7WitU0wlqu+s02zc60qxivJ+GospZcxaFpTnhtMyRRlRbnGwbhkPJtfYB/46aU
/t3ytUQFDb5AORbpOcKMgPqkNypb1Y2jcg8og0SBkRnAXvgAOo4DFBZ1quhbNYj8IYHLW6fvmmd/
UcDEXYUZMcC40FcBAD8cikWR4I3ksOJJ+guBDcakRHK5ML3QDFqdutG4fOVbWdMJQigeGIQUYQzr
h/txcptb5cl07yoRZMZk3/jFlD4S0b1cyEqa0Ka1dHv9ez7438wHkfWdEa//t0rwuu3+1w3xtxf+
Y0O02erYahwiTQT8+f8/I/zcENkisXTZ5DR9WsF+3xD9L7quMyQUDso9+I5szb8VQIK90jLQFvKy
z/rnr+kEXd7/D/N04flkB7G7mq7JSU0Yf56nw8yXpFe45uWGcpFVJSfee8D1aOp07Porwghp9iHw
GALmgngA2L+3V82sHAMzuHHoJ6ldJnz2eFUgCFLyDkMCWRmApM0h66zxBDHMjeidOxft2GgPQGAI
om9S7WLIPePMdnIeJhaIp8KjEYMqvND2hlRgDfqCTlYP2orfRzS5UsQD+lNikWbIksHnXhhFpezB
ALtoKJ5IrgHxpJK7eVM3dLAil+sYiFoaB9VTzniOV8LgdU4ky5DhQ2grcuIfo23M0Vgg0q2nrgg7
q1mvki5N43nQo2XSv2fIeAJV9Vjji8LYrfq27W1QL3iZzT3n1OarDzk87lFxoQQRcbV0N7BMBHLg
cvjWmYO1AzXisTvSU7Rqh/evz4iZVYloaDz/sPZjfu9i8o9qA1oZKnOsqiQ6M6+V0yEdiptu9XUI
HOUW1yo3KJd8ajVdkgQM2TIiDds+94ZRs5E1eSpz9yoz/CQwrPre1+s5HhJ3DzPtIAVmbiz/dN18
LKfCSvXITPS9lhcGUcHrsz1MazgN5z9CluQFj1YSVeuYhp2tOXHlje81UdDWstQn2Rj5BRNQ7F/m
EgNp22l5JXf2pho87Mixc9t1A2U7Bz/xT8PaYvsoMbfmW6IxdkLcaemjTUKoRP+CkWpnCrqzhJiu
R5goBbJBuR17w5swlOBy7RfD3mEhWKN+ISGGvrbDIAJ/wejQKCQnI4Y78SYXKS6U5h2xt9ShaeP6
GbEJkPmR7jPYCQD8pIoqFv+yUI9t7zx7y3ZZmLMbpBOYDI2ubGzoW7Z3Zf2NZJ+3Qg1iT5pwF84I
/2EAMbVSJOMBNIEHNeE05p4gghYR6Hw2QXbpnd8W7W48R46aaVKBTwJk40HLFz3WCGOwj8okjW4V
mxHi9QcYVL5j1lkYfHgSV1uxHjAM1OGGzAvBEfcCPQbcS6kUh2xDISQwkoV6xf9WGt0Lyb81zK0l
iZwGd3XfrmoP4F7ELQElO4dWwS6xiqfOdNIrBi71zvLeaTroJ4CeKrQl3KJKGHUfAiEWwKfy/L5G
bAdQBsxLUWbov3K/e9SbhZBb1y/vNyROUd9vV/3AyNAryjk2k8zZwRaoI87ebtwsRhoMpqbf5sBE
Yp29LDZ6L8NMygguGywUk5TbR8PskjBPvelgmulxsCfzotf0MdJw7TyNtsVVpHcSmQJYu5P6c2TP
TNA4eeVhbxf6E7p9oCga4qN6glkxZPgNfBAvQbeVzUOpWettIkf9ZAz9bAf4bjOEazQwYkd6c7QM
tYMfgdQba4XlxUcdL12tQbvnaJfoQqp9Sxi4Jsr3fHJQBDRedZwUx4TRQy3lblxPufX2wc2qgrm+
/rEkGcI6hoInOGdmUDjDg+7lxxEHHJ1Q5BfUGfdwsxSZklYbZ5wQGBRhfRPo1wJT+cjRq3vGeLeJ
Md5WEJrgf+QGAdDaz1ps667qtotucNFd8vO92+xnBxZKI5pmRzxJF9ZdL6MVgmyQ4SMLDJF/Uy3e
jNTbHjDxE3BC5B3NFFcLzvriEOD2Gpt5a0Zdo7ilUqe7Wk13N9bmN58yP/Ag8FH295C0iBClEe7H
hGzQ2DEKQEHq58R0JnC3Nbm2u8La65VhnECNlLuiMie0nxKJyVDKaPZr75BZ+k1bmW+OgyWTaOsj
vrFnb+5dUJDOEFar5RxxAjWP2NdoM3czw1oa2tk8h1OSE1qbVo+mMV64YuiupQeSh2SdwG7b6qpi
AtLo3W2FvJzwqMwLE6U+um7UIwZRkNe2sd0LMgCiBMJFrOahuiQtvduLBe8bHFX/UCFl7a2MAarn
P65iPbRVY1xswGh2E5yg3eBVDN893rHZtkc1ifyW3PTLwmATWjS6cOVMRnxppNWuG23QHrWNqAZk
ozOo/IIZ+DHtOKpO+B857aEbIG8LpSOomdeqXF7mZETQtro/2tGkRZRW2W40h3lPrJm2SxsAiy7Q
nBviQW711GUoThHOB5+v8Bol4WCbSJeTezgaWE+cfLfA2AxY0IB9Z9rX0aeHprTlh5VjQLEAUh29
aetYa2D2rEniHFh/81M2YcJNNVa5GRBpOJ6ngl5lWvucoSoBzbO1MytphYuQxj51i68zwUXHTfMe
Sa266DGbMSxIPyxNugRgVcmOxiRnX+kYO7t1vdgQtX7ypA5NULCTM24mjsHp2mj21s1q8BVS7j2J
HAQEJ2IEPz7F3azlcPmWQXnt/DyAOHV5FBWFGPoI7r7au0nszp9l4GaMA3jI2gJCinVA2QIMirwd
BCZP0LABREAAXTuiWjAEtqzeWKp/1UPNuTZCy+Se66RfVRMJkecaqvhVUQE/+iywml/11t/H6//q
eG3S9v+3x+uf7923vvynXhMq/fOLfj9a219oPgkBROB8wEb78c9H67MFBwUeqDn3H6MFAS5BJ4qF
vBf0cB7H8n+crPW/1Fv6MzmBCQeSP4PgLyYWDgARqoc/qu3OoeT6mcdyadWbP2VXsLJMk9vOEqpY
m8vJzcWKHT6fkuxnNmqeCsq8nB9tr8NFuw3JQ1V7CehfPv4VE2rnxux653IpfFNgG6PcNeHd0QO3
Om3XQH57QZRbX3eeq4oIEue4A0WSX5uLZ4Wl3aVQVtiHYmlkSMVo0F8PKYy0/2HvPLbjVtIk/Crz
AtBBJvy2UI7FoiuRlKgNDikD730+/Xwo6XaL1G1p7qx706Mz3VI5IJEZf8QXgaPXW+wE+W2aQr7t
RqajXmFLnmFzmD428zhijW5c5h+NXXzU6zF47PVII/Tvlt4pi9z8xJ72kb00+zN4uwACnPDWri11
0kXWnKbQCLYG7r4bFXTTRhuN7pBWBHmn0Uj9wUZxNqPFgx8TFL/v42R6dpy83sdtidvZVDZ4wLpq
b5EEow8oVT3gsjJh5hwOMAEiR7zn0B+drMlONoOOyWClsTk5NuEoj27dPpDf7cKVwBnZrMzBkL5u
VOq+6PrU18X0kk5Tg3OXkuk9Yfz4yKGCpaCorPYTxKGRpZXf8CFLk/yagUO01bpIHZrcZIgSzUa4
zgaIc0mRngMkWnwrvTbZY6K/GdMk2TrJBGw1shK/BQCy18dypLyj6I/4y4G4ipyoLkX083v6Wvtt
SjTFByoqb9wGiNks6+IKxX48mi26Giqr8ZyYRnlIPNG9p2gtm/w81dINkJgO/SaSJIsqRrk01+tb
HJ7augiy4k7rdON9N5vdEwGx7NssW/1eDjz97HQqbnica9fAzrahpXc0ToU4FBj7eLcUyOYf6RUb
EOarYl106GNEOtRu1IlWaUYzfanHlnxwV5XHZOomn+zDEtLlwiE8pHneZwO9EZ52I1AvNdZ0elAz
ktMmqugdu1M9Xdle3fHMgXCd6+WwdVu6IF3PfB7k4F4WUEB2pmFV12aDHb8vAAbg9qYIsSX7PAma
4jYD2tOxojx1n4WVu9cHvC5YeJJbvWJuFKehukmtpEIVsgLtM94MnmJB2ILmq0c7I6nmwLkoYttB
L48Io6Y4vIw8SNaJllH7KXL9A1C46Wh7qQ5et+2vYgdi0Kqs6uGuWeSV+qy0ECVBdLFoYfPM1Lpx
UWSaRZoZFpGGXqzuJBfhJj1rOP1ZzxGLtMPJscfKtQg+9ln7accCHSheJCFjEYfkIhOxTUExcs/q
UXBWkmyKyR9ZRqrbeRGaikVywstBpHiRoZyzItUv4pSzyFTNIljli3TVLCIWuTLjU3ZWtri3pw/t
We+aFunLtlNUsGoRxNQijVk2DP9eDWiVUNrQzgaNSdq2WCS1JAC64GvflbbUDR/BerKpcewyqKhT
qgNWkrhSawanX7KzatcvAp5x1vLis66XLBJfiPPJ2zA54hgPKnBaG2c9UJ21wemsE1aLZCgX8bA5
64hhJRtExey7xIiScVYc0cYXARJ6XLj4DsazODmdlcrgu2wZOnnVnToj6glCYsCLiwMAyFZTfucm
+VStzUGm4/smmUL3swk4D/RkBLpmtB5y6sBqZ+NWDD23Gha75MvsYB9Nd2Q3m4YHF9rRf+dOf5g7
eWKZ0fxnle2vtqn/Kb/9j4/Onr/Er7YE3//+X2YD/PM0QTFDclG0cK/x3P/LbOC8EwKRjWez8d1v
8K/pk+G+A8bkMf43BM0tjv3vLQH/FTY+JlOea1sOT+t/NH5abAs/aW3sU3S0PJN5BCVKhm2cp1M/
+fFnUWCSmyd9n06ln4ffMlolJ9Bpieuui5HC3Vg/tGTIGeB+FCkTdaP9nvb4z2UnfJZf3gLZGcGk
zTNZSxAWf96klJbN6ddd8O/NjFvJfR9DLsLZu7jyePSwDOrgW7LgqgKVuKPtkeOAfOIuAZNC0I5K
El0h7pTutkMnrxxxXUc2ZmxrWBFzWmsDdFO9+mxOOf8jUpEFT4L0U0JGc/njjF+OLtuHVpVwNtsV
otpseXsTQx/DXQ5URA+LeaX0Dven1rQGuHdM37NRPM4ujzyuhv3EMzTHyU9L1WXYI90w38J7xQdw
M7KymC4ZISMqdRCI2/QIFeCOWXePQA9tWwMlYXtPwtA2beg8A00hNZwIDv2GT2uSD0sVLGO06cuM
SVfuN3164nx3n4AM3aRtvhm66hMOCX0XZ/1t2DqXRJdfVNj7XZL64EKzna14G2PXLf0jxed8MvVd
mmBSnPXxc7GYw+y+PRaLJAHhya/slhdT2zg1bsKcuor/Liv/l+OFYAfOpf+f15U9tqU4/nmQ/eOv
/FhK4DFy67NaUOdrWMyduZd/LCXMod/JJQvGxPy7PelfS4mU7yTBXekh2S9daS5Hkh+6vWCVobmE
/BgVJv84328t9+m/Y3Co8gbDac490tZZs5iRv76PmR1kKrFC+b5tqwrXtcoRyonKousqZnPHygyb
O0L/lPQ4qbyPolQ7Sa+mo9bUqKzOYtfykS3JlOsUoq815HzIj9BypqF6anWdf8eG4svueijj26Qh
4gYZyzIuymhKoecTGK7IzB+R+abbyCvGdZyk8w7mNRJhYqi9B0uGIRUFWIXSFIY/czRvtCmObpiU
MS2M2m589th9Pjs4OmPyh3xtfhQOMBybtIHmmun1wZq16qWXUfLc8Xi/1dIZloGbzE8zs0/fg7ji
+KAWu69DEwrIiZmJp1EXd2Fk34lOgyuNJC4fsFSr9A9L6Xky8uYnsKmM4lclYIUFQLz+CXI2oYkW
tPZ71RjehWUgZ1eSU9PKKxF1qX+uF0OtzL3bEgb3EXAaH62y3ZIsaKrj54xoWnUcq7zwVD9cqcCK
rmVvll8oZtU+FLXVnqKlCtaKk+SqJ/APvSZaWKgZzMwwAhrQt0Z547rNQ5cZ0O+r8QiLRd7LSO7I
DX9BKKlffrpJbr9/up8r+c6RsVcfmszUcgFjb6f+C8zE6w9dMUQJsb4VENXy4Eksv35YluKjkOZ0
qzmAZ/sEQC+NI8SpcQdLtpGd2rZEvsFITPpLlQq+Bs+Ce724eQ5jaaAvzvypNqT8KqtSXIbwY26i
3iZ2DmDp1nKDR7rp5c6L4+wxpXzUt9NM38c8MxnDNoRyBsNezwzsNkrPuaaNTh8udWV8Kez+OFKh
uO/6wNpTYNh2KxNROYYMsJksgvKcG6KtFT9llZccTLMcP8cRMdIMr/dnyNjGhTNnzb6BOQBsF/df
NfTbDgn2xE2ZXjsD5/KsTeN9anzRcTc1lD43NjUYACkuXRMhHwza1K/juK0X2RsqqYJwIGMS3k5R
TKep4FdadUWcXOUY9Y8zmhsM+qL66mY1BvViRAXAFYVFcVKO2BZR21LgUMWXWdfpV4C9p1usE8OV
ldZ8OGn0Wb6pI5Xs5wZCgQ/PRp60uJtu2k7whco43MbKBdVgLfcmHgNQDGP7wcQc8eJRG340TSwR
OsS/P9SNvVmzLMb0DKYYXRrCYE8lz17Mn7Y/kvalIBwc7YT2CRvW64udJtrsEQ+vu24cSCGmt1w7
Tak+j9JVfstTffZN7Bxfkqqcrhc1j54Kvf7ABByyWZThmccKOHEGW9ccNh7ymn8lHRoLx8SAQy/j
tz+WAbUVehcqaojCCSAARNtJXyDeDtEoCCbafGUutVEsV/N2MC3AQZUq00NjVZ3YWJ0mN4CdSEgm
0MavASWou/Nliy2e8UwMmrapCeuLCrdambn6R1fL2w9eItoPhaZqQBUxpsy8ihCEDaOIXwo93dGl
peVY7b0FdU1JwM4kseRsUjdyb1y9/gvZ+h+3fucSuX/fusvXj5HWpSrMxlrLxPmN92msSaWHZNpO
HKUwp3bCEau5qbX3ifL4BCKROoHyVrtP5hhvtjVVXnU1NXjid66+VAwZ3IPU5GQ13UTpUD2ng01N
pVePUAMr0YDlpfWKb1pm4qKOe237+7Xn7z4Amzrelo3tF8TO4uX96fopVNo2hEycU0b4bUMFNdxq
4iPb2g7gm6Meq21Qj6wX0maJgcimbcBwgPSl2e9SjPC1uPfAk8i5fDYmR0B1nIioy6oPtnXmBveE
z2D3RkXIDu737/38PH7z5ZvwO9CdJLgbtv+v3/uYN3GjzNE6kZKCz4uQEnzjag7cPXwRMnoqVkvJ
yXSTEUXcdVQ1xSBqChufSDwcyqX2dfRkc5FZcOlLbLv3mGO8nUdmDYxK3Rc3ym3joyP5/GPukUVk
6tV+w09a8RPF5ksbjP0Fs2sX7nGtptueYXCxcyDpQAGw1GqSOIi7vg8+kKpA0nI199DGNSQRPNzb
rDXCLdma6QlVUO2acQgu4jlqNqpwyMd0Uk5fBebTZiVzE7Mo3Uhioyg72Rpl+iLyZt9GRoFFOaU+
NjNBOBcOtzp7gun2fOsFnhZ+aQItGjZ2yv+zL2gnUFDUT8QTYdXniTH4nqyjL3rVqm0CSuiJK2/4
CjdyWUGWr4bwyaFHxbsyOaMwb8tZ+aq40VezzNN7ncIkTg3EMD4S3vlslDk4szCaLtJR0gu2YN+J
+MljNI0Eb51susYYzrPk9xcCm0R+6VdXAqZ29gwge63zdvDNtoG1GshJOtSnKBMdhDSdG2x1Xpsz
PFK7mZgF+OmADwCcLdyyFauebdmpO0X2ON2EeXsRabWDKTfJDjUVTxQIgCNHW9WSOAflWGyJTy23
q3D0l3nUsweW/+5FjubwtY8dU1uDocodKg7cEqoi27Er8njYmBydKrrJXBLCmZEF2TYTkOdWHo3h
ezfUpvWsKgc7Xf7AmFMYvMt2zlDo4h2uZO3O4MYa1y2o7C+1xWOF62vptYc0NAnV7kzu2j0D5mXL
ufyumNG6D+2U7tFXhnk9yVhtPGP+ICrUR6MEGcj7iXIIsdwQGNa5WBPZmj6eU+ezAYd/3Qzw3bFd
Arb3MgaTtqHqnaplVF5JQoeY4Po0euQ5ED/S2gPalYEPg9EyJrvVQmhUDENr2kUi9i1IqwarwYp6
tOiL5jmCUB1VBQK5rDzoLr54rc3tdaOWGSpyEv08E9x7Pm7KkgccfiF5jw1/Drpz92BEbgfsd2ua
64xk331IoxEVo+a5OiIxXiKqhWc/FHaVXpIQXrY/3kyFWlyixKHuveQZ+SC/q3PISazsuq8VGOJD
iyqAmQvBhQFelpeaOUeA+znvfxSlIrpNrlndJQUSwgq+/ITrD+mr07D8r5jaq29MJNwLt1faBrEl
BQ9i060HJF2NGxgvIEUBsUQ+cqOzwsXNVRjX7DJXU9isO9grGh3XAXNVQ2XfcGac8O9nsW+xbcWv
ksL+zEZ8eCj60a3MndHnYeDxzSwtEecb6b+C2R8EM0nT729PtlfxZ+L8z8XPZ9sff+nH2dbFVC1o
SvcQyGgM/vls6+nvTN0V3s8ztb88ae47MjI6WzjPsHXOxLyLvzxp4h3cHZ7J33l3aOj/ZJImlo3I
TysktjYu18WVttAxTIZpr5+V9QTnFsMVruHKHDqauujim/aNxXQAZ2ph5yQY2MQdE44S40M8FeYF
pRYRvSmtV1nPTgxZW6xnnUfGBO/CVjPbaBNg9mUol2JGLyi4iTGiNe3u96v78s5evXOTN8wul00W
WyycgK/fudv2FONxMr3EWjWdyI9rvjVySp4HRwd9BRXjD48Tanp/eUmyS8IxcdszHOU7e/2SuK6w
BAOTvrRt70gNhZb42YD/fZeYJssIEFit3otGr568sSbT4vfm4Jh7wHxDsLXCSJQXNABzn6vB4Vsp
AJarnewYw7lFDJK8BA8ISsDE5SQxqO7MoCgvk1YEzSbkWYvsl3LgIaxZ58q3Jp7b23As+K41e5hO
9OjBUhPKeuZEA1w0qZeNjRcFA5EnhyQTnLiA2doIRtXF7dcsgcuu7fttgNmLbshY3jfC4CIYjcx6
bow83s2m5rHx6CrB8LNMF3wVI6gNzaVjuBHLO9cjM2vWdRTKexjHMSWMTstna5ukftKWA1NoYyxg
yxO75F9wTzzJYUyVb9PKgz4R5bwj+t+Ni1mJaHpgcx/BXa41qO4SjkN7KUsSDtcqpbluazuzXX3k
3FVEh65puf5CymR4LDrWcFJNIe81I5PTh4phqfbJkB3fXMxzDxZJV07lRVO5wOiHBve6H9gaL51V
y0OGhxfvTvL0y/1JIYwy6CSffRsMggNh2RQcJkxmqjFG/cJ6piuUSe1se49DT3vayhvpGFvXsX0X
AdjGsd7WfElUZPIr2GbXtR+jkZbZvcmJOd/wPRq9b8VLg0ZMvyf+KPJI6j1PGn7WQVqSUzlP2eig
lp/EWb4cr46JZI+VUV56tYYwE2edRmIBC/lVRDXonebqbG2SiZvXCBHTaICPAY21lFWxw/AE77Kx
Hdyh5SAzOHUO41WrFsmKTex8b3cS5gdlaKiySQBXUVl9+RwmnXU1z6H9qA2Iz+NQgUUx0vCZ7U28
p5rUdP1YFs5zEZKJrwy6v7Yg0srLaESqGKh/cv0oGfnG8yygcU5OtoXEQr3TIwzztrtjG6LZa4tp
vVrB7+DrHePcbm50RnYGdJRQY6yZ97VBj/1supEy1glXJO13+cRvh0HfHL8BOeurJ/6YJ9+oRp5O
8NbEfWKDHPKJS1vPrSwAk4AzFvezXH75LKWsEa7dyG+bjkh4xL3KCkOK5OaiJ4abMq3KMdi2Ot2T
H+lcnU5MO7gRNGwv0z6WhGh3qCLlpSVVVK2CieQBFQYldqxAsss2rJqKVzVPR6Po+eqdclEKaIlK
1Epwt3mbCagGHBePeSi4gKa8pEVFNvepUpr2qPWOqo8dqJsGaoHHO8GyxfKrGGd7D7Gp5+kpGJJm
P+VaU4OJM4wLRZEOGJU557ts2OPAzdLHuFp5XsgXUekcC4LMzaatyaoSAU4GtuSfL+R00vjhSs3j
PraH5aboGoBYK0wErKGFWcp7DpjsQZdojv1xwpsqmU96LBRuSGPBZ8cYBa2pboIpc6lTYgoRJljg
grBJPjWiGUOy2H3YfTECt0s/NKwQIvKnQFkNsAwOXi5bHi3wNg5Dmgbcm+Bf0rmcDm3t8Jt3WSOu
E3gT0we3D+r0qwVFXxLIm8kDbnIgmfIm5/mjoKb3sO4vgoLwIt6n0tb1i0gaSKLEkxSqahzqn+IJ
YnaMGfK6MHTvozX0gY/r+b0zhNPo0/vbP8zljG+1ayNqXXArG30YXRiZF6yNICDWkcfDiOVXzNY6
cnJrr7WjPR5LM6nhuIeR2bdbs7Js8qplNYOXzKiBrCpXf2xpTPRBt37SigF8M0W6q3TGfBhHI/QN
kcrwJWsD5+ti7FiR0SmwodnHfmzqmcRNM93ZpRN+soyh2BBcNddlAQKIxrDikzDxm8pCDwPfUTmm
uM5pbr2QKkkH4BRQTrjTwKzD7EEm+AAJZ3X0VHVEWgkZ+TQD0vCWj9XNkClI1+bQbxj3ZHcs69Wn
BNnk/WBmtyN794RYYmtu67me8EyWxW4AE0RY084extyEBt8Q/ThyKBZUM9aKfjov3RJUg59Sj5Tc
Zw7OsXgwynseOtXHwkKqWSeqLbaUFpQfKD5Yvto8pt/PtvoCBCeVWZU9AT2Mh3wdBk77LW5ogMp6
jAlSJSE9AVJeWwyIoDnpFjOtaWY7sG45Zl7WbV7uUPc4PCWZUV44EUPs0BJ3SVBWu4XrsYZIVX1M
0qYaeUoN9kUxB2JAuXL6axzJwXuvimxOJCrdWlTA+RoZV3c7zzaO1airL1mw571eFPPFqAnvQtG4
RV9x03BQN3u/7udkH+HwvR/iQX3RMRNfMh3FXVo0XvYHmfz1oIKMNok/HdQaty7izS9bojkP4SI0
HXljm/IDCMJLwxaXLetcMS1VSdD+uOu1fODPupZwk/5+T/bLbtJ0HKY4jmA19MgXvlGs6zI33CSj
mWnqMOCnWGR8fTR4Cp5j2Ik+lJeUDjd/eNVl2/V6J4hyj8ommRMttT3Ltu0nrcoMVORElAscao5x
TzG2xtqvOskm5/efbpnzvH0dmzQlsyC+XTT5168zRCXjRC8MDma6bHEQ4HloFFP1ZE0BK9Y/fzFM
dTSYsUPHlvPmq4RPiYLILvTgZqO3KcvIvKDAEAkg7r3N71/q1500g3fO4BwGiOY7yzDv5++vpqi5
0iipOxgUCF6fnUHW6FFNS2HvZevQlPePX28Z8iEuksMxGdO9fj0BCoRUWA5ZnoaTx+/PQEroeWRZ
Rct2qI1nvt7fv+av14hLNmihOzp4CxBoX79mWZi1PmWpfej7uNmPo2ZcTGIsL/8fr+JgpmHqb0lO
Jq9fJQvkCJ63tQ+0kjb7OS7inePO4//js3CgRNTC2MZ1/+ZVbCCxNUKOffDwka3t2Ml8OcFR/v1n
+ZurgiyooS/DT5fj5ptvLF0cPLSZWQcZEI2HdcJvMsyjg6gfdOK6q6ZB/eFI9+vywZrOErIUdi22
zjcfjCrcYMalbx60MrA/CvphD0of2Ir0GbzCgu5QWGatYvH6/Uf99cYGHIkjBX8MNr1fLkhPjjGl
1ZY8pD03V1CyTHU26F6V2O7x9y/1Nx+Ri4MQGHtwBxutfH2FOFjhealcHqYmyqlsEOWlarvqKTO5
YNLlBAd4K/7D9/p3n8/m4SBMCBy29TZ3NmD1NyLGRQcKdZp9kZvGRaZTGMRB54832iJNvFklPdSJ
xZN7Nv3+cqdFbuOis+oHiD4QtxORW2QvHT074ZFtronQwsELZrbJ08i+bmSv1V4P9TAFW1NrTQ4X
pfVM02D7BTetwa5TEUC9dVObxqff/xZ/906RPqTHao5PaYkg/rzuFbE1xrMWcIXnBi8UB3H1tBRB
tqshMbnUAK//6VElfl2HPOwK7CvxBOErcN6stWGGXhLwiDkg+rPXxUDM+aEDPvLFbQju+FRtLtc7
YZTrus/qp2GwlMC0502nupUgluuwV0vJ+BjvulkAUvzn3wkrJdeKMFglz3Ohn56leo1LlOIg65Ar
l023Ti5LhJpxaGEUQzWt9T/JOL9cm9AGlrsBKYdL1Hz7gjXF4mz6Z3WgddF8bvUE9vNcF1ymU8Vp
/Pef7u9eDP6MoSPQsNS8vTZdJT09rGkxmRi53mIt9o46EI5sZekVp6Tfv9gvPzWfDDSduUxh2YtZ
b2517MOiagN9pjDL4mAZxh1XFjcip8Tfv5B8M+bAqc9yuTy7SZXyRH27McmMKJ7A7o08wJuovdU5
w/U+cLUufQiorm4vq2RACTFD0z1GIxXKnEgYCZG0XB6D9NmfImwQUGxGDkt+K1T1pJymwbVtI2Wh
ehlbPVvUj7Gm1XY3ynC+7QB9lvk/XYhtTP2ehWDqWTgf3u5ESLMT1c7b9iAVnOkR4P1lPkbxLtTn
f7zp4aW4BhgUItiS0XrzeOtCXXbDFDWHRreNC1fiSQYDSp019IXy0iymP+qHy9Prp+0jZkdCEDiS
+E+YSr/8SoXKDVHDZT/Y9WR+ZXA8HBoz8B7PgojttKg6tcqsh3LCfvGHK+TtJWLyyjZeRPyQmKLY
Cb2ZieIy7GIYMcmBQi1KcNd64topPCRb9fj2xylwX2yRpiatPa1ooSuU3IFGE8Z72ZHwpNQhmU96
n6MiMjlniaobZ9nXU3ikVsrhOmqoDAHDx79/61AaVvAvjbG1Z9aYLsQy1yjvrKRVj81yeRGxYPdA
kxMMsoEudQj3dss0eZyQxtogRfejRowHPY0/obN2sdqkV5a+NC5RcJ3fjagNkDI6jXBcbN+Ws9CA
NMDjJYfQFUT7QZvqR2RpvfBbbOgenqimOnYpY2NyyZUa16Q3ARwQ7qD4IRa+OWQWWMFeRIShVn0N
LQ3tWwe3+0wlYlFyz4gE8aivRCa+jHSkI4prCfcLBpFFDCXSEd0O+CvCjUOvd3lhl0iUO68B8bC3
h5RDSVEr/ltVOz82n1Q+o7wwT+NhU1fca1GRWfM31HIa2Qm4NRzcZ2hVQIBcbTrBgWTUY+RlVh7T
sB66u9Zo+UFk5XB3lyKv0lNJM4hYN30n6q3Q7emUEm0/hrZdpienEu2XqdX5FKPBHPqrYRe9iZ8C
hrHvjBk/86TH/EU+uvVsjbzd95XAzrtJZWIeB77NAUWDuCgWyi6lIq2aeXl0EJSrTkUI4S51m8Zm
MAL+RVKugXhR48KQm5Jeez+R9FR+nSqeWp5emEg4UQbg5QaXkdWdBMkvzDxcLjQCoDY3vpgdOsIY
jJkXw9C01Fr23aD5qgJxurYlSziYCq6ggspym46EMXaOzLvFeBFNWhbwXBVDfF0CzZcrUFSt2lHl
yZ9l7KEyhj2z0XtRgEncubHFBVZAi5DXWtzwbDjvA9DsufpUaCM1RHaJbgZ3zZipPdUnMkVqLqdv
XqeCW1cN0+13Cc7Ket6MEU3i3kyk9RxjZQo2bd+OFUa95bbCi5BxhXLPjI6RuM8FfeIN4vws7sUk
ohjwFA4mX3Ymy3hjW1xFtWtzMIoyi+9VtotmbiRt/zLH5ThsJ/DTt99HM7gonwPLWDYS9HGgx5WO
+ZyLZFFiG+R56JIcfyaAZmpJ1nhHx+4RGSO0K8plwdooCkXjKdmWbqq3l7kXcpvmlcakIZtNvlgz
GExjS04qjO/aouaNCDpHGvwKsj0xNK2nT/3kGJS2Zo6VpieCTFN/RQWoWHppC9PvG2axX+lO45JN
3Fqad7OoUIGjmb0xeDIxOjnPY8YAUQm5EBl8DQAbfil3cGc4H9iYA/2B7diVFdaxGCZCAlVR5Wjz
xEqSQ9a0qPVzhii5RUFTLooAyNBDrusTUhsKeecikDGqpSvwvMz+d076hzkphKflgfOfHcCXz78U
NX//Kz+mpJ75DooVKo7OYRMh4hW549zjJfXvB5izm+evKSnP7B9T0YXmD+ZfLJZfm7QWTpB/wK4S
5pujwbI9Z//BcJQnJU9O+83uoA4IISfhZF/mklmSDzQLcoUtYN3WPsLMmQGF6aAfVym1msF1WcyQ
kRqeUPC/Vcd+931W1rqWH9rWJs7F5GDiYb93g54MfW8M9MQ4NVy56zQCW+Js8wYC9XjdoYIwxyEa
Ppq+2UJ+DgFE0cZ1HMy6/ZyGtAybsQMCWDL+MSPb2WbELUDJ1+Ea0838XnMV1gVFYV/l1x59Poji
nkyYM4qm1Y8AAzLLT1odVKoDlrDdZ7Xb17e4a9P3TR14TwzUjMhnONgLnDpDUl3aQOsCOjm9jxr0
h5KXYNuwmdB44x10cx0P6FzkG6OM3ZsUtuFTjVthrXnl+CkezORWWZ2zLXta5FERmg63oCRVXxoR
zTRdqVW7VOXZRUJh4Se7teqPsjVkuRJl7H0uPfdzNs3Xrt4kKMgpyAr+I7gaetu4ia1Y33v4RzZd
svT60oXE/8bw6rs+KSL8EPOsr7sxRGoHFe3xOO/Lht6aAPrjKKxhj2Ewv+1F3z4yhyQO1szjju6F
+c5r5Xwg/UbOeo7lpLHAaPEeF1D8hevBuktS0uWboZTaTZQX1BJYNq6rchLHMeiK+4gx0U65fXlb
AuL1hwngiG8C47oiuyE/aPikzZVdS+OmNMN+7VUZERUHTvwQC4XX1AJ6G/fwJ4QkTIFPi6Etwfet
AWFyz2ydRAvWJfVJm/MK2TzTdjR4qgsTH8xnPZfORUSv1ntFuvK61+ryWGphn8OY0uabqVc2I+vt
NJjdEpj96/9CbDfJ0WoMaCvI/zpQ3XpVD55ZNIekahkzH/KgHTNIL11QJ96W4dTJ1QSltathxBgF
fILHvf75vyvq/ylTsfgxfruifiVG+zmdf3aesOwtf+kv54l497PthKPwj0yF672j9XBZZr+nspdT
1o8V1fDeiSWpBBCJw4IU+r8zFaywJCFYFzmhkcpAwP1nK+ybw5BLMoDMBoFxjv8YNd8ssBxno8ZV
wDQHEXT0j2CguxtFqLjGIZvGteMdBv0l0cbpooLAMMKnd73TUA7dniqMYWfUot7pXazrfzi1W5LP
+Oqc5ko+HE8iXUKlEmyPX8tCU0uCO+XMfeEMVlXeAF3Vb1xls9azSFrpSvQlSS5TMzdxwx4zNGDp
VANMI+zFwRe3KMRdS2qybjbV7OTOB0WS63qOQGGwYLfiKY+izqZ8d6jUVg225jKJxw+8pIXdVlub
nGrc/ZgGam3qaUHBishGE4A5Poi0eYjmIdyXk4br3/esrKaKoc3mtem0Rs7gtWBg0PRiQzgk2UxU
r7G6R02/8UbXuFXC7h+8ssqwm9VUaLGCZ0BWxoQmenyNJ9z6Jb2JnJQSH2c+teZualFGMMAkyQ6d
UcIbiYcZd19CI81dQccghMUR7HTwOAWhtuMw2BzqMBG7vjfaz7EeNTdeTsWNnbSXIiwPVWm39w5l
zLfCm+ad0/bdJY7x4TBpkF5ixt4s0ATar2vTmI9FSCicrAuoqV6UJ830nnT2vYxx27LkHJpFH7H1
Vs5K763xSgtL7Q5uOaUZTjS3mFSG6Rg66r3ehxlcpx4XivLIBTOtFeHWTTXzhb1ismLARx8n81RO
d4Ye2yfdTasTvGED0gfpfWtQwBx9SgfSK4LWLSDIEPQ3Ien4Rql6A6pRbmsvG+9n9piYoTnxoMdY
uyzLi23ldFHqi8bmYIswtbh4xR4ObrVxFN25htLrzaQzITZVx/i5Du07vvX6kvN5s01I5hxCPP6U
UNvuAXRiFq6DQs8+4pZv70sHImU9Csfy016r3tdtrCitkfgOaL/8EjrAgiC117Cs+PTMQxf4y8CI
PS47m4zFYG4VLm6g83D9nlMu+5Uhm8kHlEdHAqv+SXeG8RqT9XBpjW2/yczY25k1dYOdBlEe4dzg
A3UGMQPoR3CT5SpsYuA8WZM7wXYk+z/7iiaDjxb/iK9NGc9S1+s3Fp6ZZxlSCZ8n8/xVMsm/qinO
WLtAA/Z0eAwjMb/EfuJJTPooIHV9wXA2adblaMwUyXf0cux4AkNTcKy2dYlU5g4dmx5DQMwD3gxO
kJZO5gWBdm9x6nUYQmbdhTc14hLrGj0iE9/jxeCgU69ylNQjocjikk4Mvj0Kg6FIgRpLWsAE2Swt
WgHdwPwMPH60VzEy/j391cug2/P4+lSNPGEl0BhKgtbSjZe7K3JrIO/sN4Yd0XkjW8vOG++cApz7
zklL+yLtmgcvGtWLM6iJUsDWvPBsqhlJOXj0kgitvGYlHJ+GiDTNqnLtGVBcqAqxTuMmXVLYxThT
mtI4n4rA8fq1VROop0AGlte1Aa+AGRdg/lXuuQ4azNBF+XEunW5xXA3DRRkS8aasgOyLnwAToh+p
tJvVEIfyps3M8c5u8D+tVBHh7ZuLNrshhlMh/7kRjZZMSbRtw0ZjWANrsa9tloPLPPKymNKcLH9k
I1Sf4t7oys0E2uaKuEB91GpE0LVj1PpN7CblvcMWKluLPjbXesl/b3ONeptGzNFhwB5yBUQ5uo3l
mD5UOcZewM3UU8/Qr/JqTIFd/y97Z7YUubJt2V+pH1CZ+sasrB6iVQRtAAmZvMiAJCW5esnVfv0d
4px7KwmiiNr3uR5Omu2z2elIcrnc15pzTMhbC6tJkjcRortd0PulBKQYtX1LEzFVfhKQNZGGU1Xe
nW5Q51k7Kk3yRVhCw9mgo/He68mo9vRh+l+hG5EDM2rdnSY7HEBFuUKepNSLsC0iX0UdBgILUOVF
5HXgJ/quvgecNXH61OzoQD9Qfyq6DLzcOGTA+uomvKVJAh6hg8xEiw4J93OBBD1bmKSPWNt6FOk6
sNvkhZJTpSFRGborzqZdQdRmb+HgNVzCrZJRRpj5pJKglCI5Zuabd39Y3707T4n6TeXYzbONyiJd
gkSdLkl24YA+GmJXJ+Diqt4i7kcph51wkuAn6SUafzDpWOd5yRMEXdhl6ccu2ilSlkDsdDIdrMq5
1EILIbMz6lGyUBut2ntDD9UclWh7ITG+fDw2zAvRRcZpAv+xwUV2mrOmT/0mDAzOvQtQKIHt/YgW
rdwJDgu3nhFpjJq96VXjMREtzLiDUl6KgKV/stLLcHSDN5CCO88hP8O2lAHldgbgXc1L4gtMcT1S
Md2aHBz4D6aB8hEvOsEzsdtfE3ymLnW91VdZNBLGBXkWm7KqPIs+qQ61bgwXpgX2F9NElP+Cnty9
dUZKsRGg5KomqWU770teU+VD1lRZOJVHJ2bpEE7nrscoiC6bosOxw+cU5albDQ1sKBhgS62ZHHNm
dpEphgPFMzZjrcTFinAZ9dEWUubryq6SV1M6IUGpXg63NsQvFqwEQpgJ6oykLu9GTs9Z2iVECcYh
ta62U+tfMSlnj2zheFzRi2KK7kZB3H43qvZ9MgTWVgj4E2vDrJ0JmFxkXFE/tCXMY02/CRIku2yx
iueRPPaNbJVsVUiV5xWoAqi4Yoj82bCqjL8z7n7r+ObXqh2Y80e0zq7AvGiXDcsZb1EzTstwAh+y
YN8FXzB1JRgZ+u3JC4KQXw14uBVFLALf0eGWe+EGClhiCFcmB0SQbSDgApBXCnCIuz4iC66YU+HM
OR9u+IiKm1NP0CnOCXJt09zBoeNjbbnWVWQV0WooeMUuY53W+8obmqZZIkMkpsnKzHBNnahbEfLu
vPViqF5d6IMdcDrF2ztm088bTEuvsZ/TRx4/IvDqOQ3P/QjG8+aMPPkRl1diNdehjE1ziKkQ3WWF
nraEDjkH7dUfoXtsT+on/SOKrwNlZW5bPvr4+uawPpU5AFJgzvBDnseXgFCNvPKTivsJry6IAIgR
W0TQVWq498OcCVh8xAOac1KgWycstJFnlPCw7VRcgRZJEGcFTnYNE294rHEV32lG7zxXgSu2hR1y
mgZsRKqOFswRK06Vb6umxkyvhJlKOLg28cmonKgFAVBqtxgSowwwWOxR/XTKP16umvEyVUN1VyLc
USFrd8qiMVobHickX0Ne2O6oF/b/L5RxHovleK5Qhszm22Pd1Uucv3860/3rv/j3mc6mzDULI5Bp
WR+4LXqO/wnd0P4nRxbUTxbtrFnF81+HOpPoTCyI2BE9DjMfMR7/WTabCV3WXHZzVLQ4nPycf3Ko
O+quEtuKVgeH9uyY51B3LI8fMWNBUVYmnygg+nXWeOWKm78Oubf/6pb97Yn+OgTFPSQvGmUdzqAf
7fW/2tP46oDY6CRHw6YlpAhq50j2t80t/a/i5H9jlPm3+GsUqOzDYEWM4uTPjfJcDO/SOnfMPD5k
0gT8+0KOdABOXJi8awzRTgdHPWDKr6bX76/iqIZpupgj5h4q2jHEQkRTfb4Km11X3ikuaieTXgUw
p3AZl8Uhy6qtFZnZmRbjlyfzMRpQEJXGuk1D5PNozmANku8yqqciRH7a8EecIRYCHXVO5nhqKE03
HI+0Ak5lxwd0tbHLQR80Lixyw4dBmATviU67UskNOdOQdo4fE1eFphA9JVVURjy6h1piqXQSGCqv
IYslqUx8AsLHZTBMAwD9IdsWXTj+07nBoDryYcOAeUEr/GhQgmGp7pK96SODsxbAeq2FXbtkuSr8
8f0c+VLrmIdCeEFxcVYO2Ee1jgSC5FSWSu2TGIfkOA0U7KiVK3aJzkmW0NPqthw1kJvpFF216TCc
Gf9II/ExR3UDB6GHlZCl6WjWEHBdIvwLG9/NoC/YORdoV/2P7y/yuPE+vwgoMOgtqPMS6eifp+ag
FZLMML32pay0rdNHfbwIHSO4TnWCfiakSIuOqM01kNN68/3Qp+aPoaP9mKkVHvqrz0Pj/QLQC0XQ
Z/85rkvDonUlFJLn0ObO8aQhoZxjRC7X98MiMZknyd9qAxcFD4AlxI58FLBCH93Zhg67CDvkXpaS
12+FY5NBG6tAGJyeVccKkvSOenmwV9M22BuN2m6GxuARiAEM7tD127is60cdz4VGKGAjVuBwD8Rl
dmjeu6G/9Grgp8Ca1ZUhBzh28Abu2RViynQIfye8wx3YQTniorE7h+jJ8jlzyxX0pYYkCK3zW+Jm
OaxHJJRS2lglihNdpSUG6qRqi4UdY4mw61bsIjV1LlTqb7+UzMk1MORjdKVWin3B+Z7agqo060ix
uguQi2C5k4E8TYpA7WVLxOEPzLjpCpupviR+6c3GJrkP4sxYgzwlJQel/NbUm0sz0eWPIR/NA3BY
bYv9IoXpXIsdGFXypFrN3DQJa6gzlNqVq8JYFvjzUYsP3Z3hSP6SxJWXzgRjpJhcHTgM0ZtXAREX
fiFYdsOijQ6B6Po3T2bjoZuMtlnawcA06KiV4Zp67zGD/YzKthYrHOXTD7unM7XqJ+29rullL63G
lH+UyiSreRCpfPTwU0WbwZbmoaPUAweeG2yZ2lUxWrpcZDIjO2G0bA7KgSRhMjBwGYDIWBPe4JRL
fr+E8iGe6DYVyjWQ4HfZsE/vR9n+FtPww5z0dw/0969Bt8Kl2SrxTzr+YqeOFbekjniR8t58nwi2
QFtBfpQvENguEH/zEKxgkpAs+fuygd9DDE6yzzyreYznqZ8OlXORUZa8KrM+wBNWUy5kj35Axy92
YW50K68u6w11BnVLgQffBh+ccOkFY7B2iTASYHeQhlqjqfuUNBlAn+xlVQm5hVKb+MIS3T3giPZe
lgE/XHswwxNa/Ic05MSjYkbao80Dj6XA0u8Qo964HrcTuLkWrLK61FcEBTjXsveE2Andzmhv02Eh
zSUmnZkOtnZHgSg8jGGs3uMXSoYFDmvrBhiD2EZhqG41sw5eA8eiPDHoSnCt9x7hrUnkOO18+idu
NQjMG0z9+moMRxvTGSlhBGFWl5WCH1rLpm5ne6V9GyiGsuWwatw6WhZe9qb1GGTVdJBUEziSWZ2K
0aiy9V1VQ8Fq2wFwJS3E4FUOqFm8si8kYRutsi3GyP1jisT9Q8iwXDZ4Vi5qFNqvETk+67CtTMhc
kGjWSiM9YsO9+X4EasIxfxp+p7CPAW12Q7qOwlL1tUYb/QxV7SXhieaDOsDLD0ZXI39VsbSt6+T1
1qJU9tPVg47ilBUd1KxS/S7WZwp3O8TLGO+osYD26b5pSSP3VdZm160xEIEHt+Mqb0PvhvKV8ZB6
csQs3hAAOVSadfEhP4MqOm0o47i3CBrylzGy+kM9YjccRCSvh6ayL7XBGa+ayrMukhI8iVZZEGVG
ad+XFFZWchonv+oVGA1IphgALcPsLtcJtqwn1YGarJIEhknTtlYx6iWq4L36B7URuqCIMJv7iuYo
OSl24xMt2qwTOCRbpoa1GjDwbkpETVtZ9GG2asq4weMXUR5Qzeoi7W2qOFFRRQ8TpowQHj5nf16a
yF4Jj96u7uTTnt82fNDxme/HZKwu6BCMy9QK4mopMHcITr2CsCQOCxtO0faKKEy4SI1XbDBlFmsy
janGRwmQgtw2mBMuUKANBwS5Vse63im1mnIZlTtuOJQqa5Qf6DF0NfUggEvuw1CwwdE5dN7mbAJe
+0pKlrEuOaSF6W4joY5LySrwTPzstC46x/EJEO/eaQYTPxe61oWea1DTUfwQt6aIEvxwob1StAWW
kHpx8KfxWlgSDaHgtKOS/ceP67lt3VMErnfjEGLgmiynv+knAU/HHeW6Q3M1rpnDE3dXuitTC4Fg
fAwZTyVmfwgA3bIlmxbqbCrV1wQL15MzyGbVWRE/ataw6D4YMqT/CoQ0QCtmpd8vYUbFYxdn2faD
lGNZU0BmjQaVX4GLiuoVSM/QJnu7aF/okckdwl4YeWErrJUbJOr8eU9YPOvu2pMqt+8DiFKD+7sC
BNtdaYokcWHUigHbpEdNyi01FHO6AVJXdbtsj8kXIIJT2LJdmWKafCy8/MLqAMfBixP7XqOC/VM2
3XSICTfIFuVMKbFKF1IDfl4cxWXLsDCO8d5AJ1loddstP9glhET3PQGFPHqXgMLLAuXnrkUz+tvT
+OkkFfZ9hsroItAKbxuSArKiGk+Jq2K/ueUgWu9wPSePvUfpP4egdD8TKNbWTC5yKWttw8QDizJ/
7BqPcrEiHLAotqOsDQ3GQeE11CECFEoG8d8vWlaRi14ywakxJfuJGb10VFOuM1PN3wXf8J3eqM0D
xPfpkYkU3tqREt5I0XrkgpMDa5uNhxuhzEmsM+yfkrOoXLSxHlymfc5WvMlyb6sHynCLCRKQh6J2
76RNKT+yOTl5klJoK1ex//2cEjkQeocWaz2YRr9R4a1fo8YioxHD6i210XEPYJ8evDXEv/K2cYmc
6IYN0QnWk9GO5lNXK+aTsMrxmi+VvYmqSFmNcUxwVGlGWCCD4mpC33xHhm2+1jESkzRlDNcfd11a
CJWKxnVv9ETdYCEr+PA14gI7qIYWFc0AVtR+9iaqm8Eq1AunivJ17gm5y0ZprMsq05ZDrZq8xA6i
5lYf05vA1cKdRvUT3PFMfULGPR08xXTZV7jmxeTGw7XT5PgmUydcaial7gWUnORGrUS2s8fB/ukF
dCwk/AyLWAI+hupk8vinarpKwLlfaRRuaT1gXUVhkUQsgZp2Fynxa52MwzWLArEiZZDfOPU0rTCQ
tLivm3J8VCngWTD9e7Ge2rHZOBr6s9QbxaJNHEHyY0TZz9CTvQlr90L0gHM0pycKpi6Hmwp9bAF5
nuawUxWKMUeGogdE1BKQYawR+My3qdt5GBl7guCa8orkgVxbgswpHtpiyDctCw57oNyhE2nq8qai
lAlz0u6WYZROV2OPkLAK7H5j6JpCYlqSKw//gvNRkmfHbBqYFzuWDfWDvSMtSP9TE1uC6FF0mtQb
YQlpefqotkynrJzYVnux9qqGJsirjF6p2fdAYjwXsNMQwz1TzCbYRw0vJslcOm4ofNx14jh7uzfH
tSvHekfxrSupnnZlRRcHl/9CdgUrHb7P6YC8k3cex3vBgZR/eDCVChQ5etPuspXACQJ+9FYYlHQX
xVQFfqMJcxurxgQFNbC3fRVv5yu6mU2Ry8mDiQcbCUBPG2f3RBajKXVFvp7KSNlytpcESFqj/jyi
0sY3nlf3RmeMNChi5SIMutuWdjd5AyB1eqG8uxD5NpqZ/wSSpi1SEsgvuYxkhWualRO3Zr1x3bpf
F1g9trhqOzJ+AnlhopVvl2lFtgk7RHzKk5UtZTTe6niRlkljZ29Orrw1k3UzoBPa6EOfzfu2akfp
XCchI37oi2ha1q4S+qxWW25ER/yGmWMd5XjnJe5PkkdwZwqjoNPWVMHK7YFqJ0YtV6orlR351oTy
OCXXS5vGZFeFX4MVO78aSlitOfEcSRfmaztOC5iHRtciGhLRc9h2FrRZjSSGsR06vB1TcV9CroR9
E6oVTUY9uoiEXd4SXVv+RBedL/iqZxTOy/at7Bz73tFqCsWpS+xn2+GJQKiaAPOJWl8hqw0JQFiZ
t6ZbT7fYnOv7MiS5rstaZ1zSNc1W9mTb68Eh6iWoo2ibepPYdFVCNU5N4z1t+RFQjQQ9V0/ZheYp
hk8P3fLQnhah0SMlaockuWjyV7b32i+Ale6V5rVSXda6VRy6SiAa04u2vw2msdjJMfK2As3uRrot
r2KWqeUioSdFCb/mKa5oTbzCn69IFcELf2NqUhxyS5I1E4/1L7tmf0UTPdKvR+KoiI2NnH1CA+8p
GB01gBnSGo/q/IW0UTZDinUjAgjz9iKKXfMqyhr5ROPZ8uGX9PvUCrsLoB/JmzQFBDpQGwVyLxnc
dsQL/c4aR515+BhMGlHQdUI0sMdubV6SO0Z1ReGATZR6bnLWbdBdjURx/TByJ1sngaUl+JW76LpQ
xvekc9yfOkJz4okmdxmG6bSxmlQsBWlKaAhgVyxr0HPtolUGFINjzUomUuGLsksBUjoqj5ev7X7k
VEGwuTGhRHNXYQPKmy7Lg5LGP1GpUtBilV9QswVW7JE8k2jlU20Ig6jxlOqFajoV3V52xtvCs7OH
IgHRIqdU39V1wFYKctUYhDSvktJtFd9oeiXzOS7Zyvso05aGBjmcWmu7j1KpiAAuW3fLKaYH2htD
5DcUiXbeSW/ZKoqXQTOKH6JKqp9lWw7OtlRo8iziACQFDXgrsBYJ+fUcpmR+AMjco7gv4uE5qXE4
0IHrxb7T2/ewd3tIBy45w56bXxjsbN/yUrVRsjnNylaS66noaN03hpJuZUJgUs+juoR9R1AA3Rx5
TSEwvBZshhbCTEWzdl2ruqpDO1gCG9HveP9/S2KXFi3fNG/R0pZaGIGc9l7RtLcJcqSVSdjL41A3
Bh8uVINangWHBqbGK2WwZ1M0/bM5DvdTC/pqQyRCt1LyXtuKamJlL5U5n6dN79GxouSJoqq+s9S0
yQCJNBs7alXEPF27sJjxNEULcxuhzrzUE3tkcalbRHmZx9lU4PFHYIQTiJWQ3qGCEiUcnAeOOnxP
Qi97DoCDrcrQezIHs79QS03f8rfoq2qo5L0Zm7+d1K1vOopar+EUdJsuobHNfRvFledN/RaSBneM
PBW8YmKoqa9wU4zAeXK6yHyIuwJZSTvnPtaEnPY5e6oxsr2NpVhb4O36LWeQxxlzcDOUk72vKrtZ
yF7a6xKDwEvhoRxP696lTGiIaxuKAx04hVOMXrO7RTxFnmjX52jBm5AdrkK9OZM76Y7ZIYgV+9ap
1BA5EDp7LeqMP1qY58tC9OW6buNwD5qivcmtIbpMrcS6N0vh5eFyJMis/SVytCMRppWM5XbdlQb9
eTmohyBobT/tkS0WMim2Iw3de8mKu2gHOsZEHKnbOm0f8M3hb3Bmm3NYjFvZ18+wdB1fhBFfLDaC
exZSxc8Mr7tkK+fse6B2101YJex/i/wPUHrimVNZvhqVgNvryrbiCFBFyWsBLEa90GAbXrg9+QZU
S3omW6M/tLoyjEsF06l3jcg/1InjqyAnGHVRWpsqp4y8dKPau87HOn3IM6wnmTV624howFVJCevB
1pt37IEtvUW2KnVl1Ht16t8A3mR7KyUcl00Vh6SqA+WtJWIHOUFDtaL5CtIY0kBc66eT2Y9ZyN7Y
DIrQZ1eYrih3vDWAUVeIvIIljeBbeHI94UT2i8MRZBDTpVWrB/ZQNpUzykRK62pvppf2F2ZhGWu7
glOGOg0XRaD5nacEfyLbsG4RQOuHZvD+YHEifIBX7weQRjKvCQKqgBHVhKeRZOIsCPMrtireALRI
xNihc+4Wbk4F4PtC6NcqKKVfvJooIymFgmL/XH81Gg9iRkz9leCWlDDA7ocNHs0PbU63nkMh//vh
TnUmDJotqmnOdttjoy2GHVVDHc1wjbQeKr3acgJAg4Ff5Ey7RZsrx5/ru1wZIAKTbfgJK6M3Tf8u
auPg6t8wj1HiGoP2N2EhQD2aVLuirqRubXdSX6JgPlH21OO+v9xT1Xs8jtiZTUM33S/dA8eQGJrU
2jec0DyADKKkF1In/X6UUzeVRzjXsLHioe///AxN8IKtmdGD+WiHdCKgHumNw0IzRXnm+Z26IJhs
HIQgkdNinH+Vvxp/CUgt5I09naW+Qq7VF88gpJ+/v5xzYxxdDr4y3eZtrX1Nl1eTTTKam/2L1/d/
xc+enBwfFl54BzM2/bjt4Am3r3VZ+yUfsCuMTvpex6IAL6qPf0YKrZYq79SbkPCtFdIGdUf437nW
ztdXzyCCgToq75/H+eWoAWFaZWsoBSjlUCP3RSI4XPZaUl2miqh2CQkyq396XxmP1AmPxRS2xPG7
V7G3csfSqPwsH1il7PGAZtA5s558nYsGPXQY9dR3CLb6SJ34a4J4IVg26GFEKElyCJqSfMSi7C4d
wFtnpuKJkbgI1wISoFkG5tHPU9Fr4ngaR7fwWdpyurfNhTE6D2UtHr+/bSceE0Q71Ng8K1Yuc+5g
/XVFdpklhoeX05/I46zTF8WFlJPkyxjy8PcjfRVWu6i4/xrqqNnIQZXAG5uh2s6jekdAwyLrHYkn
y4M3VHX59GO0aEwDUgxAypmU+FQsKb8A8ytrOelyLWgBbfWGs3RWG1TByGpM9pYrSsTJg7IL+2i6
ClI2g2ZFumSLa3LN5kquU10KuXc6QLN90VLGGltQKpy10THa8XTmQo+xs3Q1aWVS3EdGDw3UOu76
pemkGB7mZX9qIvlE4Lx6rXXuHcig+CWbWmffppCf6hSKM2y6jUN8I40re2fb2Tq2aM9oVZks9fZH
FrA7kkRi5kUGxNUFXM/pMiuSirgN3HJVbDiLgEBIZLd9geCp0509gKJ2OZiF6dPg6ldSuvqSccSK
c7xzmZhoGUSCNmlgvV55Yb+cHHKBTL4+HndLRxnmTY366qDVOvPR+toNNbUP/QrtXrQmx8tSmpZN
k1O68ycCZyc5aQupmk9WaV2gznqS8VlSytfJzYA0LT6yI1CHHa2DpdBCXL5e5seVp7BlbAH5TykE
dIO42GDRzOWa7yf5iUuknz1rcMDpwE45muOePbqZ1I3UT8DorqN6tGdX6eSPomieBN5n7AvR6/dj
fuxiPu8FTHak0EJ1Gr7mF7daqIzEcoJe823S8JZR39r3ZqR1y9wYrYuoSNPHUgdtK0wOMh/Vu49s
g6yF7C3ZYW8VkumiM19t7QhKwEsAg2rOzMBs4jrG8XocDtZUBt2U+c0UcMqDSrjhrAbWL5hd0RBS
FjQvOFRY6dpDTr8c7SahKGlqZ74LxteV1JzVUmxSgEx4+Hs/r3AqGwY7k3GGmkcY7eKj5Bcb6XSg
7JBbFzwuZycFB3W6D2RFpyw2mpKxuuBW6257o1ehfQXqzwjAHqbcSf1ZJA1hCD1TimZCsmG/a22p
Vr1jx4IErXZr0xbRmmO0uaqVXGIdJtwK1NhsZIdnmRj3iZEPNzmIwmwx8iI8RW7r7VPV+aW2Y+J/
Pz1OXT8cCpRZzvzdOt4/cewXaSMNrp/40/sI1Qq5PkP8FGtKtPnnQ1GT4AuMRssB5/H5VqeGUSHi
533zcPetysqdG13Emey9KA2fvh/r47kdz3pPA95iYHsicPzoVcsVO237LM79srMCnIQso/RBJlPb
BmXRrXIn1S60Qg1u5aD317quhAddKgQfGGm5LXPiM77/hb4uNga/BbhXix05p5p5afjrSxqQjIzI
ZGTVF0pz2bES7vimDX4oajT9Q2D0Zx7sfIGfbwBvFdk3AISB9HvHupaqACLdl1nhe65E6h8XhFGg
CL20jVJuAzeUlxHV5QcsG+EZztXXKWUg2lFnixiP+Yu0rA6JliMzJPep5I0/O7vXnsmG0B4AGYv3
7+/qiYtEw8Jei3IO/ztWCNH65Ug9tgR2dTWNH+xi8Gjx8q8Ukdc71gw43A0aAiydOn2J7wc/cZ2c
GlnF1A9b8vH3A0hvS2Utz/0mAN8Ov/AhHELULALK8T8dCbQwuwUH/aQD1GueXH9NHspcTQhePfV1
130aRzJ+dKJM2CMYxvb7kb5OUw5TyEGRfSIyU4+tzSXWqTbs2hTpRNuv8LX5SMBv+t6yoTrYv78f
7OsNNFXANJzeMA2iWDlae0Ny6qFBV1yWlRm+Uo55QZuUthU8oaQ5cw9PXRnfXrblmkXP/nihr5C/
wN/NuDLFfIgM5ama3N9iMB7C3j5zwjrxmQfLzWeFS2NH+4XtA3FnzBW0JkaZrg3KwV5BDIqTdsBQ
8m5PJfbcWfv0iHDR2DjNL93RaqfgYHaLecRK6/aJV77APHkw6qRatGABMcjpZ0hlpx4dgrnZBu9x
MDg+gFgNVRUZOIlPHuN+TDvfNJOb2FbPDDN/Ej4vYkDJAIaZwLA4Wx1/MjpXHeKYv9rvFF15UBzc
CuXAJ/j7efh1FWEUeCf4LiEJcCr+/HoNQH1yIbTErw2KdhSzlqlo/zi5fRCVRDNAAI4xnqMBfoHu
sAX6WDhmOiWow+NXjehV6aHuS3zPwuHRpx6VxrxMSGfyECJMOX36ZsSEuVAKMyGJYvJKOnuqs5VD
Fe5SWuWbnkPfNFrVndcmySosS44+86GnKnTrAuWf/cPTe9sn8MA6s8affDCuN5d2NLZNxw8G1UWU
0rxJfQrw+VqMRDYpA6Xc7x/MyVk2sxbmLzma6KMFIjMrPiNhkfq5dLBFFJ2vJtqD68hzZ7JT04ys
DTTjtm1Tofs8ASwHfllZ5SxEQ2mg1QkiLJrqsPn+ak6tQGwzUVsDjeCQc7T/mYSqD2GrJOijGoy0
Dp+pwSK/omnSV5hy/7xGQEUMETyfDLZAEDI+X5QrY2AoEa/omAS/53tXgyDP6uDp+6s69fLMbmji
+ZDpsqP/PMzQJDlxKLw8aWy5t8mo0UUMrN9sLItNHVruW5+WYodG7xwb7tSa9wHzmKGuX0s6VIdV
aPhd4oc4EmWuvMy031I8lmK6Z5HZfn+ZpyY8RR2CBE2Kml+00CnX6Nhlk/hlWCbbjJDSQ68LZfX9
KMd8xPlcpHITyVQyiUFEofX5bnqtPrQWXQXfbXv1MY7UYqPgp1gEwuhS2o9O/0OASF22hexuqjFP
rq3UMbaEgWO1HUvyyUIiurUqwI3bu0hO2lacq91pJ++8g6+YNxNc2PHGpw4a1YK/xddmMOmEyOpF
kx7UCcNtdrHjPrUDtVeHVOfLNCfyJek7Ale84hloz3KyS7kvgUHvqJF7C5tYQbywXMf3N/LEu6ap
HHbZyADt/HLSTuFCC6LlCr/Pp9/lpMmNWqIXDVIkOuPL92OduB3ah4yaoAl8AMfbGF3D2A2/g619
oP1WKaeuMkt9IZEn9x0vF2scEfLMDuPES6dpNCVVRlO5yKNp0tXpONTE/fm9sH4SQqIsdYRJtGrq
aWHoY/WjqvtqheCk8//5tWoaYnXq7WwQj1dKAh9QVLpN4VOJuiZllZS9Oj2ojR0uQMA+jq51js17
6kmyZaPICXnBYyn7/EbwrvSyMckuUoAzLketQ3iRG/LQV5wkM5sy4fdXeOKbwwWyhyKDGFn+xxv6
1147C2ozigtu7QDxHUt73a/IgKtWBqWM/85QJFAZLlhGJMVHH4TSAUad5RzRNK/Ib3FaA+d3pH0R
w8k7s3ydmqOchJmewCDnbtfnu9ih+ssn6p5+k7UPbVS8W1b1AJilXsRhdXDbXP7jwxELGJYyHV4j
LpnjHak20E7Um4lq3hz2pTr9Xd3Wq5Iq55mBTizMOCdUyzDoq2FSm5/nX8+rnHpEbgFHwDS0ngB3
bt2pejgzJQz+jqNt6Kcxjl43TxEJIS6MgWdBIzc5LveN1Vh3ekviMqmtJAaEKhzbvi5XjS3CH0Vf
Y261aEe3+DZpbbTKus5jmtnkMa8VYMPr3h1TPzZkvZ9MMzroXoiZcySPLSjVfJs1lJM43Y5LlL7B
LrKoEk7qANNOq5EjY2XV7ihdoifLtSbZFFlTb9UOQhMHqCG8wa3J7rAgdTUHBnATDU60hfA0klqH
CrUzouyqU+rOdxPvIaZgteQOJ5uMSjj5sGghffSXEJH6qVwHbWShh07mCANjzuAQ7eb723tqbpqa
42jME4Mu7NHcJOyjkqPN3EQJ/VIN8sWNyhvTUDbADNeBAqLg+/FOveHsudns0ZzE93M0nhWNeWWE
Y+7j158r6tfgI3e9zM9sXr+6p0wqahSg2JtQ6TyGOZtDEsH28nIfnfyhJP4OWaT7VkFdLcIrNDfL
1tKfwzo/c2QyTo9LLY87yuH6eEPmlVkF/8CiJlKM089ogMDl1qZywMujpmtkQZxxKisL1jLpqlUK
kYb+fc5CXundzsLIYIle2RkqsZGaNPNlgPaVCVdusbXRpPfEq6VBIegH1I6JM4UrT8J2jEFlrEIt
uNcTswHLbFWLRAozWcipDNeC34ekjvIdW4t2Kz4c7ENfbfCr8v9nk7WMGinWjuLoj5VhnXsUp564
DVaNsjtlBmMGyP29RsRqY2V50uW+Kl9GDGELwvi2iSa7MzPr1Fr01zjHG6Ou7MiK88iPd63ZLk29
YQnPZ/399D31QbTJ5KJriprAdo++GmpFMm9l1rlPS52UOTIsOYw/FQnYjagZz1hqTw5GvZIzCwi9
L9teu2YxylPeFSUi7Qtc8LYzyw0iV+TiMj5z+04tBDZNTb4WGJK/bH7TcTRsgVDMr0V90BvHXmrB
+FSk9TthfIcsss/cSe3UvHA4JXGAxSnqHHehp6ZMub/s08SQRhjZdG3vTnW/0+k0rgpDiWDNVHJJ
/qpxF6uQWscQ30ZYxPmVG7rJxivM8YeD6wkHShCa05n7cfLXY0GkjET9Fpfi52kLd7dRkrlg3lfl
u+GFj5He3acGUpnvZ9TJcSjI4+XBm/tlc9B0CpltSA59TqIl1Rz5ko8KDNy2PvMhPbVtpTiFN5cY
ErAyR++hQW6ERSpb5ktsMVGDirfPDzU8ceFqNyARH7LUO1OoODWB/xryeMMqJjNFhqhmPrCwLayW
d89M0e/b+7rozpw5jFPzlxMpEgC2j5yFj47CsodoMg1OxjKjj88yKv/0sGSXXaq5S8q34VIplRgS
mJqv42q2UyjaLD6t0TV6XfMEui96Ciq38VsdUwbGPaxUkazvyfsqVi4NIYhTjbsZnN59dC1WzYWd
N2jClGaAdzWXNgv9j9rrOHaI5RhK9VkU7TWO63IN4uM9drt+kY1GvG6zUb8v0ZXzsdetf82mf8Q5
JfqwJmnzj/xf83/2RpBRDTxCflA3/88/PRSIT7Nvf2T7Xly/ZO/N8Q99+mub//3xr8P3YvUiXz79
w/oDvHBo3+vx7r1Bw/+f4M/5J/9f/+X/eP8P9s5kOW4r7bbvcudwoG8Gd5LInkkmmZQokhMERUno
mwPgADh4+ruQlurK8l92efhH1KiiqkyTmQAOvmbvtf8TfINJk8cd8S+UwPIbvv/k8hH+7/+5fWtV
8VZ9+Zng8P2HvhMcPOc3xLnL6gQCOEsbnbv5B8EhgLBHlcv0n5kreZH/IjiA5WMHwvYjsJeXG8ue
/w8+9X7jaaMAYRxhe9wv1j8hOPz6KAXLEGkxSdOy8CL9tV2pdFy5ZZIDPogNcoph/VYnNh7qYwmb
CLWz83cYhF9fp/xCb8kWWcJSaI9+nWD1jEQBiblqTx5a+6BrAwafJdrgp4tw/3sZ/zM14td6id+C
Kncx8ZNs8GfYYM8sewAoPO1Vj+VhNCfxkNftgAXRbja6NhYro6MJtEWmXToSTj7+9a93gl934cux
ywmPFMo3uca/FopSKh9untfvIcMQwTahU9kWXoIfklXiaTLB0E9IdeGxw3oxVk1kRd2qbYiKDDv2
EI81kqR4VUc+hkZ4+A2AKHwJ/jzmWyLt+GexgECGtgqNDLipwSGInbADuIruFp44S7QLoOl8PeNJ
2CdASAGqueLIjEs8YylUu2goFzh0bCh6AsEWd8VIYt7rYoLbbJnNXTsylsXvjK3KwjA+ul3zRpZi
qiP2HtS3hNiI7VAVw1Mh4bJ12VSdIgPfMvYc+LljbVanJNIZEKWqeTFinR8cpzQ4dWIyN7yzoksw
eGW/HrpGrw98VWQ/xIbOz0Z01dZuCbTvaDI7DOx4VD6QGuKvvalOzg7ybBqXAJEZVhJE9l7aPtTF
AEloWJTaWe/5q85FGUSAXEqpXo7EuKUtYS+meOjKnuxr6U07VxjFQSAz2pCBOTxlejk8iWx2H7k6
5gZFjLmpTKcAaz6JdwV3O4w9NBbpWKmPOPjrF+h3XBnBZnnvLh57b2yxAPVVcHIhBe6FSNS3EZPM
R73lR5Tedp9cVNqnaIrtA8Yd4wPZkYhE+rE6TXUdnMoSLckaCq2drewSCf/KlTMpo+hoNl1Dthah
kuamFmZ+adwEybsRo9Y16/bdjvivcU7GRxhjjo732sSuobKlgKzF4+xrvdq5qSwOtc/FVR489UmS
zLLuLEgXAKC64tDgTKO2d3LMpdq004wov8RI+Laun4g7GwFUWMAH/5rrMIYq3HZ0l7rOoWHUZOyJ
4YmB4HwbiIF/lZWoXQNMcWVMfOJg1Jq7KF8edk04Zy3WBySdfBbXzoJVH5CMM+ApKFdDUg1fjTxV
OzC89jm2uRIR4rGVXTVqXWrwl9Y4zvle87h584rACaEsZdm6n7S0wl8RRRdXj8Q765n5thoT9dFE
MrCr8CCBKBT5FmJm/0XPXOMD7DgI64uhw9D4bruY6wiTmK96uUWLahq+KgiQ2xmzA4m2M1fCdhGS
2wb3P+QmQg1iQtGLLn8ZtU4ek7Qtz7H/TZcB2PxUK92EErI0gfM6rziO4RyjXH+KTe5NfBd5ujOx
Rq1tu3glnnP42ttec0dcPDclsXThlHChcFX220jYzbkpLfsc9KNzlsTVfajSrnmRjlu/4lzhbvXw
yLZmVL9ayMlvMkzZj5NPuAbuTB/bZkWqQexjAwxTizBvMgry9fXD+QkPQVd32mVSTdUTRpTNt8wx
uk8NhepF1b3hrxhXFKHRG1hNi6wM3VFP931tkqwwRVO6wyrZvlN261ymMpfErgNCfCZ2IjhhGybm
1jUtcde7uDvNT4wnjNx9Gepq7N/TVtovKbaMPN4P1lzZyCxnrdogtBvlrRIjWT1jbEn7gjETi549
qY8GzuCQYDZChQxnQjYoZnfLfegA62NsVa3qqedoktWdrAOiLbnDjraW3/d6pz3UpBJpjryzy6bc
YiBxHuaWbsvxJuuudeLHyInuSowOa50ueB8T9nkozfxjx2h/A8yMkERbfU79Um5ITPySJ2Z50Kr4
XUk7OSQzE9PKkM2php62KZxhItmCFEwD0xl5vt0NziWSPcfWwLKbB2tDtcARPCdmzRend/aMb1AL
mkGFLV5CN/OPWt4Ikl8FARdNEIkDm2lUytpkh5gqHGIpc7r2sii+xc3c+0ynKg+ygq1CMM4XVXnp
xiy14CbDwn/LEGvEtsIDi+/TuEkVOnUZ+PFhZvAUmsagH/RKG/alh7uw6S1/U4+aGTaWz2NZLZwD
HaGiqZX6zeikwV7GxiNhpsGW9qM7GVVgFRuT7/69a8bRDR0EeCgXoY1GSKz6YY+fz9u6xvhaARE5
yc4swsrUJRrOwGCOEMCmdiJXrFXUvVv1KHexE/PO4wXub7GTDasEiPgmq1xxYYFh4GvLuy26hgSC
Wk4kQOBPr74zIPC08ummmhZ/QZHnL1gVai90J1ftgnQgZ4Odj78OHJ/962BbAL4spqWG6W9tgi68
A524qRNwHQkc0XljdquG5+rWLrrmZpwjzO+mbh7YKnZrK0l4qrpNHLOVr2hJSB02nGPjttPHmcSN
sF0MzIxp92OxtgatPhqtO781he7Qj5bzhyZrajy5XbCfZic4lDJS92luzeshkuKYA/QMXbPA8uHm
5CuMcAQ727IfvI4hTB0te7m4xQ6pN/5WaANTSEgiq9GxwAMHVvbsuTFeWV2NMGEV1qxg0LagXGuE
suVDYWi8yyHEHNLUmqwV2qJ1rMXBE6gNY1ek3PGuVScHn6AuaMKRfUv+D6me+ahdyn7y7wwxqyOc
UnxucBWBHQi3Lb+Si32H/cA7BRO699AexzZeFSgrWGMn+W3TzcahYR4pAA677U0xR9aLBK5nQ3Ud
keeasMVvErJV/DAzMv1rg52ogHZcudN6ySM5zEIEYUMOLtEzhfMyFjJNaZXS7GT3cfdeWpmr3xqd
PTCjNiqYli8YgnTQUXmHj44A1WylTcRbeIkzfK4zow77YlzqgkY84Lsp1oj1q3qDST+9AV+Lbhd7
YuZx+5XJAf18eyKFr7ZR2NJaQ0V1UlyKMJnDDOvzWZlRup+TqvlsNr7WhW2j8uXa6KtriZRlFu8h
No8wSzpgsmbkcDg3hIGl0dgwTUQsuNXzjhcO6l/1jQbRZ8KuRZeGuRzPQE6Z4EV6E61jR1IQJWkZ
iqRxzjMe9ItWN+Q3DamVbCWYQHyGzErDkiIvATM9NZ+nRjL/TVhH4vzl7YwsGhjqtfgSKQncOEa7
Lw0UH4LFnYTPZ5SLbnZSytxQhrqPE2jDDv+tELjbAYqus8QsDoy2qlOB/Xtv6924Lmsg8X27JHuV
jYnhNnE6Xu5BWWuXKg7kU2pa8TkuqTQqx23u4vn6VwTi2YK/mq4iIZZDeS7Vtx6A0CoNPMqTQAjj
nmOw+mI1Lno/LcYf1VEmHt2Yg2hVtvw5i/F8lxiafEpSnWtnCM2vQr1s1S4uXXWjk2+wSeQwruPF
FFZTbL2gxCrDTi3lL+6hF6+fCpgEfIQlWPuDX07qG0aDdDfNUb2pMpJqjXQEa6GciBwfUkkK6FmE
EPxNE/EnQS1bfpbTiyIHxMQy1v7jrMiRGmIjhTllwnkXgiVtso0oyX6o1cRdkaIZCxLL+zaYathD
LIm3mmG+IY7/BBjBYgzOa0pzxngt0QzeDq1pvwwNruZ0tvIbXS+tVxMVyoSFp6mGGwzE/iEiE2oN
InLephNfZMkl3McBpBvdSHDsET99mYoyOPHinrfVRDIOm7Vx3QqUZfVyZU3IQZchbt1HzfHUt9KP
dYhmlW0Dvu64t0GSUW+MdXGQkhsniUhcWtGkUA/GOf8Q8Qlc+hYYCAbDpUaaqlk8VCjKuJZ4HNc2
cJRnEONEUUHufrStvNmYU0SuBsu/UyYF736DVg+gxfAUz1qMut0xi9fWkgRo9sXswfiMSKj+NBIJ
zVHQ9USUE+Wkh7Ih/xrzrAVQF1YV2tHOXvOBKvOpjqDldMLCp+25cxEfYLWm62he/oeIQipa67jc
3DBKkaIMbOx984bZa4d105oaTkFqqVZPsmoN/JxPHFcBlGRufgA0EyWUN8Ee0QhXCmljdNxkFICd
b3efiMdzQwy+Ttg5GglJZdCgJsJxjIvQbj6rTObbNu3TnRx4q+mkm+9hMVHIJZUrn/q0ePVa6vZ5
MpoXfyysdN2qdKCY57sLFh/pcZ4XlbOTaBdMtdbB4IF9yK0h3UUoTaoQAnNx6B2/fpuUVr/ZRBBS
ZxHATMIw19Pq/faeDsA/KaHjnB9pttyi6j5VJTUkwFProE99/dovNXWVEDKblD1sWXsupmGF9UqS
IB+XBzAYVIuVZ614Z3kPpdXKJ92Q5oYs9/rN6UgkxfikbhqDrmVNyg9PXl8bHWBWGnkhiuauh9sL
5Nae6rc+qpD8+z0VaWTbuBlrZ+YZ6XQJUGwy+D97fRbv1yxfv5yLFWAYuL6pPe+Z8IujaATTEGDn
0JyC5ehKSmg6jvJovEtTPCPS8k/GSHsLqSk4xUbTHlPlVSeX7JEd01C1q3TTCWu/Gp4Y0tJWjSrd
+UvnzQy1uStz+nIvpT1hXDp/83lK503qE5SWu+X9MHnN5172tDm6E5+NyoYlMCbMzhG+h5W2FCzL
Xz3ZAcMDn9V2G9ZMJE/KGouDsTyqE50sL5J8XDc0qa+OmOC9tWWGl5pp4kYOKR3p0jSkJIBV62Sy
xYNetVyZOuMVcD0DmyomIYweW4FL9rlVKTbopy38wQy0+HSFp27IylK308BU43obgmnkAI8r0E+T
1OBgxHSaVqfEw7XTrixuHzxAReiC8FjBMykOUDtSQk54kRVMYE8yclkdLW2ZFmt8DQjGCL6xeeCv
A5Q5BWGUNzTiY5J8I1JC3c48blU4qZiXwLiw0/yYqYHeTPlFNCxnVxQewcK6ctDYwKoRErwHYBEu
cTxChJ9AOq3YKBDtFs88gqx7GH1EbsLYJdedsJFavQECTBvJwGTcVMC6QlCQ8L9y+EW8aPSWgQPj
XlwFTGKgp4jn2bIZUDj9KN5hVZobqB/qYwV3YBWZbXHQlqYWJxHHGp1UdLx2yDhJ9ZXfwdIKianj
31SaNNli5oizDH79tW/2wAXdTjkzs2rJiCby+6uuz0uZ4mlcvqLkJSU6Vr+/35opI6OGrLtDVRvR
RTeK6tTUZr5GPOuf/L4Tz7XB7MLoYmYZCIuq01hayXmwqXDDWO853DWiWfEK1a9T3PrrVhfBafQ4
Z+sx4StMHNG+60Dc8FTnBFF0lK2bzqUsAucfnJb7WbTLMYykurspuoJJUJB61Bp5y48HvVA3KYu+
D8kybRxFtrwFKIxfDZ9bwp5l90WKqH5LjCg+e5IMDaNd7h/IEaAgmP8ULh8nWqYO17LCD5hMgdrI
LyVpBNvZ5jXpsqj+cH03GD2jN+nHydnjyKffZ3g1aI599mLN4VUxBv5JBHzDQuXmh7FVQxiUQKbc
mgrEpg0JEzczPjQucJhUciEDBnMHVejVCchfdXJMigdyDOtNQr300iHHaLbtXFMUjQanmR0PT2qk
PGly5iJ6XZgftJL834hz7Bk0EJGAbhEd6Rvd8DqKGXqGRT58nWNMxNE6mxhkdJwmTUh5mW9jf+IO
qSe4sj1FZsmDjanfYvpUFzwUigT2V/DaDAZHZnVWGlGi9RQsFtTNtclQb8PLnpvnesxOHt8GHbu6
ackp+kQ3pRqiqcqljusmuv/Wmu5bmuWPjUe1pBE1oMKBwIQzC7N0lww8R3lg8dZyh4ba2uJe0/To
Mo3MKcxiKtNDBY39ODYFw5vlqERKbm7a3MrPYBQhL7qpw7QBuJolAt4PCa0qz2TLVBC5qLpFVIoG
Wnjyq1dF067nT19VIufBTQOKP2KVms9d2VJyiG4mYariIUubNDlDWHsdBodv7RpdSaABj8qQ8x30
hU4VOozimaoks1dyUuBEQDUE1C3SSe9GiGDGahSUE3Udkf6oBrUeJBdc+Sh7c5NR5vW/Xh9MVWa8
YjRDtu/OyDu14aVyqOZ+ugcLqLZlkqW7eqx5oFNbHGPP4ZDBzRKfkXuz/JmddL5t3JlKePQUhM78
m7Tn2t2QjMznWwZ0Xge6AsTgZVyqADUJSmGCwOSOBo5PPB68IsPY79svcxsnEBOYgPc0shvpePyy
vJb+sY/6v1NgGL8uApeRNyYDbCJYIAFDL6uGn0Q7srbqskFcvbdThsMhLnXn7Lm9uYl7qGPK5mhL
Aopvgliney/Gu5J1DkAaioM4quhdKnIZOmtQN9XYiGcpbfsMPXD6yJEwb/+6tv6TgW75Yxe7PsIp
JK5/Iu6y68u9QbO6vZZa5Fl1lfuoGnox3ciSsyZpTJhWUIgaA00RUDlKK0YZx5ya5y1rGK1eL/Zf
/1HXXeLPkqSAyT4La5bkLMztP+1GYvASZpDG3b4sLcGNFlgLO0GK0zxqw65tZbKme583CtcVhY5k
yJY1XF0vWTo5ZLOXbOSmwnXLaRA59Rfg9t6D78ZAMXqAnZHW1mR89c7fSlz/p3XH71ffQ2T3J1F3
awZ5Hcdav481Uxwj9rHL5J7qUWSihSC4bCIsos4HzsTXTvEWqcaKvlD2zvfdyz9aVf4HS8j/bJv5
v2hVacGV4pH796vKj/1b8vOa8vsPfF9TkvwFGV5n5bh4JpbN2b/WlIZh/4bkCBke8tuFL8BG9Ecg
I1GNOF+RVrK7/JHM6P2GDZqmFW+T8/ta88eC9vvmjt3uvyUbXKUvPz0UOHmR3+ogBRDhYHj9VT1d
i5pgKsUeLKhmbc5Df2wU5ygLl6dyybXPJ1Ck4RDHzQ1TWjLkFW+ia0DqNVS8FWN9g7qGgFcpg02Z
GtMlUcq5Jx2BTRu5DFMawSfD9LlUhSXq02i8aES6VAQ/BgMb2o9JNAVls5cl0UNuPA48fCBlNYKu
bJgsdZu1+NDAWdT+N6vxVCr3sHz1aTjEnjQIUIm8ScuOgeeL4bEZ+JIftar2zA3AQNPexBnBFDd8
l7Z19vNoCtkfDNTajU6EOG0waCh7Vv2lLW0idscivSNrN9kJz5wtFkJuBEXGhCza19aeD1Wvi1lq
n8ekTD/4md0KZmVJ9gCK766fWnHgDRNvkzqSb4GhExHVlVEGRrJNQ1fPOHRY7hUeEcezZ1ZHgNKI
6eIVUkHat3Fkq3rDmrBEX7bkU9wlcT5oh2msR7XOcy0mjZKh5KyvdUJ9421kN+yBd2aKFXY3sA3s
xd7QAcikNAEo1fLp4hZ62t42xL9UXIUSS3c5HK63+X9PhL/JnjBtEOh/dSKcET3/fCJ8/4EfcYL6
b1eniW7SyxmBY3Hofxcu+PZvIHtQcHPYuxS4i6bhx4mwhBA6SCMXhQL/seSO/zgY/N/wrBJaj8HI
XQ4N/58oF/4k9PIWkxq+Y0wLvHDA7/yx3ohGjRFP5TiHgTC1aE3iaX5JCupknJ1kt0Hc+sQMHHIs
GXVbA+HV0Yfl9BJ0+vTRqSi08WxTqVrMKuKJXe9P3+T3c+xnBcKv1RB/3eI7Y67NYYr/6BedV4BG
mFjqwD5kg838IrFpO/WkOoG6oj8WacEgoGELClEEuuNf/27KGD77T4cmJYQFWA3tiIuwxMVp98t3
w0y2cWUqDlEcPZeCqlWOMg1u86Ct3bXbOHDKdL9y+Zpc74YxQvrRoL99nWasFZiYYKU3s7KO5CzB
OXYlgLailfmmFbULZcVv4A9KzzlEY9mfjMZqiNZq7NXcymiVTWWwpKt35TkxlY5rxBiMUPeFWEJY
PW8tJfORFfZ5Tays3oXFDxyMMK4FWtllCYxNv75hxTFv2rqQlwQ9FBNPuxpWGlspWh4RBAlw8CQL
KaL1T1rbQv3IvQ9ymtuCjlGQg82Sp7qDrRiTpqqNgDLANu6VVsLk1mZrlc29hJ/lcZivUI4lIelQ
JNOZk3qusiUtWusC4+SMWbR2W9V/wpLM7IeJMlNhRqG0JlwAd++zltyOSeHuJvjsoWab6MYxdyzu
PS3DQ5GmxjqLhf5S1LpL+Lynt2s/mYLNyIgx3Q4WS9pVyqN0mfBvT8vkG2/nbCf9B1InE9RO3igP
xHSSAliZVX+ZUsniyrDGLloxa9S3pZFT/VVRn1sN2HQy5DZ2PFsswFrk63GcmkQWJwEA8na2uayZ
Zu/JpDU1cnHJfhsdcGGZ8tkJuNU9fK9pCwHNbCH3JfPKbvusWlGwG1uIZ+22Zf98r+gndzNsvi8C
8eI219Nt0LM84kkNDqhIysvMQNpiriGz45z58FLhzr8lXt/sZ0KXiG5q+r0C+D9ve7Mnss+DignP
fbCnPhxE1e18oL030IinI3aO6MnKTLn3x2QkgoqO6avNi+hs1MZE5AjMxq945vN6Zc4LldVJyVsL
jBhFpSJRjnmi17rZmmfvMYm1zLpjMSKdBh47NcSj0ZYMulcCaCwSGSsSMfD6iA7Ob/r8S5UlqFmW
Tcayqh+/5PlAK4gDr+QFTSb9oC+48TZ9G1IkGvugYmpy7jpUILOcrUOhW9nwDHkhDk7KYYwJJaaX
YRTIqeWpEFr/XkXXcSblOR1Tz3pt08u20jZX5Q/RdCCcOt3rWT4P2pw+KqtWaq8GQU68FkEzXNVV
W8ZrWoOYrjAYGTnlkNYq8v4cpkjxCKp6Fkw7krSvTi1BGM1a6Fb91kGFPuA7KLjVp0WAk3f5hSJk
OQwTPn8+p9U5QydzZ8qahZtmBvy2dvlshKI5j200MwkTTsc2iFRJRl+pS/fcpgN/PZZ5UOvLUCKt
R4Yg9CIv47BQugMHQfU6GZf1MtNYgpalPsnPmJykfosNydHvgmi0ZNhQs721HQKPdaMxC7we5bTe
fE92xliYvRDnaK71w92UmvMTIZ2Er4UwcmYcGlNkws1Z8yYw1JsjZas3R39gTtcc8xj8P/eRMmJU
NjVxicNzFU9FCshac6o3qfqSW6edu5u6JeVQdAZ/MTm0hB+Osk9R5mhtsxO+WZzVNSjRrUHogpbJ
pgeIhubZvoYqUlWSQXqNWqyusYv+ksA4XcMY9WswIytM9p3jNbDRXLIbKzxMjObFEuk4W04k19WS
9KgNS+gjXw4BkARcEgZZ+y7dtLyGRCaCvMh6SY5MriGS/pInGVHFH2KTmi0fu/pzZ/QfLYYwB6IP
MmeHs298gIdEQKWWL2GV/jW4cpm3DeBelxSzJdnSkHp+m1hDJPhmFHKuJQPTzEEGrsgXc96doXLx
vFpGwiQw36BD0iBFosk4Qeusb4ASJyfpLWGbvfCZsgKMcIhzII0T4ie5nAQ9eGQ5ktaZX4M75yXD
077GeRrXaE/oLMR8SjjbGYv1ZTZVjUsUqHGNBeUcj0MnduztFHHgdyVzp/8Wjv+R6hUbDfXKv28l
b9OOmq5N/1A8/v5DP4pHusnACTD4UYMswtbvlWPg/MZoiD7u2jH+qBn131z8ebSY1JNoXZdf/qNm
dGkmUbVgjUD7t7h0/0nNCBnij4URRBwsh3j0IYtY+Fx/Xam24EqE5DyEQ69Pgrwjdsg9YY8RGS6N
aw8velx6d5rj1JcUdsXdDPNnJfxSZwAZyGxjeCkBIHDm1aYFmH1OeFPlK1er0J94LVVAah37Shqr
ckiR7jj+5NNjMhBhXpOP3pbYiuRmKMb6pMcBVMzaLE5N0ub3Xm35u1IPkl3kRYRd5oVN/kKpMQFi
b7mb06Q95PgAb2WnovUMZ0wL4dHj7SpHdo28k91PqTRrGXq0qeHkAU202HPDazb7PYKG6ILDhFjt
FNH8QS5RCXP95uWFfzvnFtlq7eT3G/6BeDMO7rSlEXXPYzT5MWLNAOfLsqk9GCqy93lrau9j3Ypv
3pIrSJykf6hBbX+NJzMS7Pca4z6FMLzModuL3dnjMcs9em2VZwrNamZ+zfRaJ3M0Q9ZUIL9h8xm7
d7FexTdwkbX36ppzaLCnuNNmUR1UKp6HYBLMt0x3lyf+8DFp+v4xCHq2O2hg288o6OLnVss5I6Vj
qxX5MZkEzRHMK+lXvIpzL12Z9Jr47oLcIzLUaN+EmkYZmvb4iVbG5Juuis8FCUL7YE77rYEp8H3W
ZXFK9fbMaeMc87Zvjrz65hvUmOC2HA+qPUpLc004kmIsoCSlU23G+TPhCcwJ+JYk/zbk/Fuzs4ob
ZRD30dalywedgoy3RiRPRupo6EH0ZDeJqPhQV3byKe9TQqTHqoH0phCHbpDuEmRAHjnM7cRcWCrM
RnNSYGx5K20Abuy29CXalWCmbTLzciT7Ricys6sSRgIWcmInmMZvKbVUGzaTVWEkLDpiR7Okuk9d
Z1rZQnmnmLJszbZUwvf1y9sGrPzJxN2owpwoZA3eO/uBlVM38VPkzaa7CmRsfxbTyEs1bxx35xVA
w+sGewbQt9hbDySV8MaqjLu5dIKHOOIEH+H0IQJimaIGCmwHVC7BrGx/8wMqWUjQmaYl66GTqC2r
ZLqZ5x7mchb0FWnmWfSMtjLWjhG81WwTEK/9RYx6J1cJqsHLwFYi2gwqN176oIiqkGWkfDBkJV5b
pZth0BBEnbcWGgFyetWi/y78PToCSvfWD7BBm4pCpbQmAth6tjikGxvWkzXoyQ0tnP0ZyQz+O/Lg
VRwSeQAvI6781wyt/i3IdqUfpgAL5jzktRaqzIuW/WMxFBCeuxrNYVW+OXESfGxT+7Omjw3tWGvd
GtJVX52mVYJ7wqirTeRH1XMWy86AvoykmYtVtS+9h0tshR6pgeBZ9yhiBzJze2gkp0Uet2769sHo
GFrRYvI8swnBX+239sYvmpn+xnNX87BAKuwmXdu0BZsZr/+RqBbv6OidF85Wkvl8DzZpo1JyrLVQ
KOEZ47Qf2NFeTJZluzrViafXgj6yN7bX6i8mHcZmtjlRB1OnOQyqMs12FPzFIVZoP6kylnCi2mKM
5QN/YVdZZp/QbNETCqO3wBLNkaRbRUnFXmtsXgePcKS9reGcIYwljtg4q+5sd632XjseSSnUW8O9
EorbIA7IWgGJGLQrXGEDdAVyatxRjV9FkYwvtI7GrdWlUbnpR3JlaN0UxPwgssQ5UUGUr1mvwdJP
Rky5pjaapAc0j3HeNWvEquNN6zIcK4tcrN3KO9ok0awHDHQPAfqo9RAz4Mtyjs3asMVu0ssPceXI
HfYCGjTWmsMK7QLOYS1XVUif5G6EPs1fZmvANTwYCB5rS5YbvU4Gk7UTAZoTS9pB3kBRcrFw2+3Y
pJ/QsWBpU55d5fqzr3KX4PaktYy+Z1GiuuwcTRGo/iBzz0Y2RtvZKNqLizz7wiQmvudYnHbsPObD
EI9Pjl1VF8E+/CKNLjJXeppFTyOba+RXrS9XRGiMx0WC98SIgNqrG3ms/LSp7qnYy3tmPIImsWSn
mOb2XRCXXVgPyOgzpyWNAsG3FU6lSu+kGcit8D2RoQAoibQljehZujkm1I703tUSWbckB4NOMtrO
JXqXP39mp0uyehVhnJ/76NH2W/cABH6E5635gmYjSr5as6bOlRZL8ns0UcOuV9FdgPjtceYeP8R8
8PcmFfOBhB5nh+wW8UMk5tccPxa8CkFkaWwUapvZcOwnowdG2iPuzXuH80imxnwD9g+AO6PnsByz
e1HIduUI0zpHddHZHLI5+7c5OtRuZt62Ux0T3YJ0iWdN1vfx7GE64fv8ACHdOLFNhv1rax5g+VY7
00QO1sY0R9LJgjn5EvUsstNJG7VVK6aG34NS4KhmTz2YeTvuAhUEh8GQ3VMb1WhDDGfY8zy5agVw
lISOxgtKLhGT2hX8WH1Nx56MobQC8TBaOr1Ml1kowAP494mTsvIWhX2Gchbdzl4wHTpejBhBAOax
LH3X6zR4NzrLhFTf4RXBMZC86mOUoxHXml1lJRob1YGjhtsvIYzYLiwnXDi923TI8nscAOMry+Fx
neMgfjHrlKwbRQhOnyyHJmZBM93NsMcY7rSmWT9WKnhOTZJANgN5D82N6IRkWlT5ZgJ9fwxeUi3K
H5lPduLebTsyMi0vECgEXDdH2ZgZQj+BrUp5jwVGpQsaBXZMIS9+vvnanNVjK+I1+CVUI1bietsm
cL0wqZibh1k8PsyGWWc3fQvXnw26ljw7jeWkb6bLIx5itdGdTTuySHVXOTaQ2b01jGkaSGGI81SX
R25Zs82PHq2QhtE9ml+ofadPzMKr92yYzKegl94HQ8TNUYj0g6g8tWG5Vx480TEZk0NJkN8yBZ9f
OAAJG0vest598RjXfbbqjgrCRpa+6hz54oEs2LueX9zjW9nAqtdOXBySpVo0aFXei2/WTEu26hux
RFMJi4yAVKbFvq1V/2A5Y65ClqqJWDVtEMcffFeSjw3K4SGZqXcY14xOqf0+ivzv7P3vZu8Wu9y/
aqHuvg5vX97+0ED9/iM/9nHL0o0tHIZB/8eI/XsPZSyL4x+tEwu4xVDHrN2+5kDjhPvROmE81J2r
u8/GSwgG65+0TsTt/tI68aJYfg2eZbKeTe9XYGHS29MAy9e69aLOQ8NiOwdlGRrn1Vygl09KIfCn
1kfXCITBYEUMG31mfDwCqt2RsCFOyGWl+cxcMb+rqRIpp6aB7HizEZOzlq2tKLLs4bnPy3bdxwDU
kkaZU8gSjkyYBqAzQXv4g3ZyVMZFIid9qYZoOBP3yNbMJ7pDMrZqvZkgs3bcpiWMOQ8FPvmNOTkd
Hi/unRvwJ66aJJty3I21na01habFVsoDrDQRDLQPbGMmECHP9M+4gZb0OpXnX4SniXMaO0O5Gsdy
OpPz1WEKwhijk7hZLvyOKc29Q61ae+b1K6dm1ymT/9fqnMZcJEfqXqCVUoeYAR2hn6WaSHDnD/x/
7J3HktvImoVf5b4AOuASZguAZJEsX6Uy2iCqZeBdImGffj6UWjda6hn19L4314RE0YGJzPOf853m
bMcrWa+mY+5/Z3pUNvt2ntyveQEPqpwC/NilipjoeUkYk747MDF0L2gNZUSZ2w1BlYwSgFtu3UUd
abacVXtlFeYH1bbKXdto+jZ5o6kwGw5VbCaWe/BoAANELTOdad2cV7LWw2Ib6VnfxnsK4OfR7o1m
KEgJdngP841LXhe4FEutnJ/7trR7637EaMUe0THawKPHeKTpDB3X39rGMopCiTdIyjS91kuCweL8
imSjpXl8ExuLRsEiDs4pFMBqt4TVMLrqsicTmkZI5hs3HDO5EZ9NmZYxePB+3C4cpMV1zgX2wJkS
vqBAxi3Hk1LD0ELdxn+jLIlQ2Y/TWhFWQJE3XpI4RW16nRm71PIznjxV0b9YrGsZf3Nt/7vg/e2C
hw/g1wve9J/TF9l/WX5c9N4f9sei51q/gRdyXHbpDLB8nET/FY6IUXOIARmJFrQpRPzJ9yXQ+I3L
C9+JKQAKuu/Ohe9LoPcboWaw4/yJbm9wrX+yBOJk+nEJ3MLazELpdYYn4tp/YQqaHXV+1iDkBUGa
zApraandkjSyOKfxKM4z8PrxIUHSPDV6lg7HMavVXdqSzDkUuUFBnyQsg5l460+kgNPCwyNJvLQz
jcFJbGd3IAP0g1uAsk/8jiJbdoXXpDpTi6xYHD/OZi1enHp8KzmOJ/xTj+CBxAMlOOtdL/1HDuV5
WAKctIMGFyE2XcPlUMsU9GpgvQYaA5ThvneoolOt0l/8gh034m5m3tf1VJx6OapdsxVNOi0PnEgf
7mibmK+ruekjQ6P2L15BEVS95n/t6f/R+YEjLAdjtcpjMrKMBDBy2jdrNBQnS2wRq03e5v2DKlYM
QBsLne+fUZnW8+gJ9NdRFHL1Dsx44c3l1XBcATOFrjXwwF5MaCsm2U+cF5Vf+c9jzjgjrEtPp+VG
rVdOS+WkMHGwVhyr6Dzp5XHUIDCuhgdwoaZ7e99nygdyxDkrSJUvxUZ7wmw4UakHlsQbqshsE+11
GAheo+exNDiDZVzCRPP1wyQMakuL0sW9lAzGi6zeBw+zzr9WVul847Wl9nUFDh7OFhUKBCrSz1rZ
z9ctIuTh/fX126viyoZZnPOfR7NUfBnvNmLX4bC11yXFjRzkaPD0MLhmDR8yJ1W1qzmtU7CtMvMy
8dAIKLtSmLovHTNO04u4NIjuO72S1j4VLmkJa91K7nLuJ0GtNdRt2s1xlLbCLJ+Pw14xn3jBkglF
0GgX2pa5VDbnaMW1QAfdKR8oA+XZs9Dve5FxuBdk0bGaP0nKHB5S9ImXrk37S6+2/Md8Hb19apnS
ibqqs06ce5MzYdX0GbSQResrMHqt5ctmJkGJF6erLBwb3mS+CvpEVxOoutDRKgrRqSlwfOUEYAbZ
CjPwOJB+8A9laVpfJ4euOhruqqoJDGuduT2YnAj3fq6rlGbNhn+LjqN27zSOyfHdZhvBmWaUjZtj
Nyz6+5jUDLGXqQitpiAtpvT4qnIY/WEcmrxtIGLsZZlahNk9SJDerDXs90krRDMceQ+ukN4/MJ57
IQwxXIICfOZWuZDJGbspDfIBZ9JuLMqrKiF8EfbE2/eY+ZmjuGYbMkapTwmpdpP9OEVe3HWa295Z
q7tes5z9tCzVLS5R4zSQCgkMs0t2FWz7ixX35A4A+XqCylow2DMnDD+lsD7MaOn0AS80rscSz+2E
jBnYfcEPw6yzMXQ5sO1rNc4EMtXmxYvzNRymXjt0rdVfcTZEZWB2fa415rlKJCanr1G9m/Z0MoVV
iSfI03ybts6Ozqhp1t2XEU3xKjYM0q4yz8FrNEe58NWvLVliOocdiFJGA7FoyS2HyBWPeVs7nx+9
lsu5vsDx2T10vk6IaRqNdDeko5Uhi1ACMotF3615l4IxI0mx6m3zpDliOZidizODxDKl1hJHlLar
l5WtBv3JJHNwBuzwXAvcuSwURjAwnY9Gh5TXBBD+Lp1XLCC8f+vIBosqc1JQW/PcmuAAj/M01Bbi
9WwRvIL+9BrYYqB3wxCuqdsYoVu3MpQlzirHTfQ1nEugbyYJivOI5I/tWWbovbnpZIHltAT9/HEm
IpvUIbjrt2bVu53MFhNlvHOvm2VgykWOvwoGE3u6P814rdwaQ0q4gidi71ZwiqxHL8IcvN5x/GRV
6p0hfn1fWbpCxV/9uSpOZbPV9RqrgX6+/YowoouHGbnniSCoR60eyjoiXMOA2l24w8jGqQ9zwvLc
1jCq+TlM5j0SAk+EE37GVIA8EJaUa19N+kT1aDppfn1tGcZy3Uvql6OmoTUCaXy9wob9B3P43+3S
32+XNvTT/z1iu/4y/efqy5x9+tGhZb2j9L6fEXVrm45BiIHaCuXpT2iZb3ZOC+YMWyW6NbbT2h/7
JWvzZ7K3oXZ2O9H9sF9iKwWwD0atgYjHoOwfObTET6wXiDI8vfCEDZgPK5T9EzuJJEdJW1idX0qT
2oA3CmoI8dS2q+ydnvoai5010Ra5gExs+ko7NiZBVhn6wq0vmimjy0zrl8/SQuYLNb0F9ZBj6TjP
teN+6WTpRhlFZXLtQEknTtFzhymnBXMlaBKPDuJxMM22/1wSp+GXvYA/EDu2/Hnq3+iZpty7sRlG
g1ZlR5HSfYCDESvYBqPCrUOOKsMfZGsYLWTa6HV1ytClw9lzkVlHGAsrVYCgMiguRCrqWu8hxRjZ
TLQFexZrllHZapVBXrdV/9hjozN2uDGtUn/OOlfh1sc94lHm1+uUBZ0zYAlI8Xr3KdXoyXW7drkl
tFijxy9TzkNh6q4f21p3s6v3q+rfH+Df/wAdDI2//gG+snX/6bSyPej7acX4DVWFZgVvoxB+m2j/
IdG48JsYZ2PJpoZHCNtBlvl+XEGW2X4UOgdYnItEJv6r2Ng6PCifgw8tDcQStuPPT07pXzmnORH9
6AEUOKZd6FGC448Hfoo//1MeA5NER+49Yf/nkaPlcJ+IG4thwvV7H9KfPpr/xe3IavKX56JMDAIc
oyVcKj/5DTm1MKf1jProWhNzPoxL12Ro/aeFT+ASQIe/+/Xz/TTGtz2wTtgCYEhRL8ap8Kf3xmbU
dFtP5/mwvyXBpIOaQYBZDTzOeMJrFTvWzpo945G2L/Px10/+8ymQJ+cYCO3d49vDZfnTm+00vec4
JOvjKpX6TG8QK09pjKQvjXXGx7f6T7Gp/91b/l8+YnI1AKUc5Le/0n5VT7Zw8lySsqC5bulOVp9H
pmwE6DI53yb68o+fkBzAdnfhGbdgys96X65rc2tyqrxIAWicXSQcRD6Fhd6ztI9WPDqvv/5Y/4og
d6mFALEniOOAf//Z0Lv0BnphPI8XtLdDXxycuDfZLHfEpb3JBg+1MJm59koKI1ymu/fdKOqnum3d
iUxeQSttQuTkXi2mSY3KKIYxaLejijH788tien9zFYj3ep8fTLbYojEevzfcIVv8hZ1WAU/JKzVc
CBdQADE+U8TnPimZjiUN296qIyx6Yku8lCj4ShAkqpPlHkaHvDD11HFOGTeGY7W04i2xeukERP+4
lhjJNedq9QycbTRLn0bdLKsd2VzjujK5E4VdIVYjQlIll6fJzAymxVy9fStm4xpPmSZ3g6s351Zb
5nsDg+1tnPkxrlIJNfF3jy32wsx9pbDcKzozP0tLzLcOq4QTgRMs/AsoG9ozbCg/vu8kW96jjPPO
qkmeLVqy+SxTw/jCVYqxERJCls9XCpiTfTfXy3RJIXOJfgBwNhjReUxORywEcgHxE8xjP99qE1ql
X3TSgx7UATHKzZaomm4d6TZQXTiPI1H1yhpvdVxIVeiTf83CWc/9XW5I8eZJfb5vZGmYQTXG7auV
qvle6zTjUSiIGNmaiTeBMbs+MluaX51GcQ+HEtfg0YvFfD/YknfKwRdwIjVZHcPqLH4y86KQ0eBN
4q0c+BwhEvC5SWKpg8+Xtnqd/zR1q3hzNGe+J6Tl7zprEtZ+aTLlkZfQyNb1Yzzff7tW0zzBxZha
GRyjrJjZhuQNngxb8GZxx4Ic7aexXEMN9HNKNiTOqmPRaV2lAgeu3LBTtpk+k1L0nzyIQBByACvN
u2qxuU6YNtlv38KiScuPHyjEpb9I/6ktITbAysq4MtBhNKAKc3OWTEdLBoWEYNAYyGOPJGYzLJYg
pMDwwZFLGtQZmEmSL8lPyewP5BQpDW+39zrZPug5ZK6L988fky4TP/KFu7TAze17FMKHXe3r1+9/
R8VYLqpFz1k31vRC473eYf0downj5X7oei7gdPt5OKqYWvCkeRyfjX7EKD720xAV3ez597QUGBKV
ir3UECjUnvxadaRVReBVhTk/tA51XkkQNzN92CWUqSBmdm1hksgM/TgZyh1nzrFanZ76XmXaYYF0
CCcg0RZQKm1Nd09KjzLtKymd8Zfm6i+vBMCnz+OidSSZ837NbqdFMyeE7nFJD33N4KHnyDkFq47Z
WPNGLWz0ghOsGAWfc/8IPSLdzZsNKKbCHcdqGXZpNx8nq7ORwLEeQ1EYQiq8LmLqbM8qaeZHpxqa
MG3jjK9dW65tUThhT4/pS6+bHQWOixOoZTZuNCdV91PaMXRQaI0flV34NtdXjyYAoGM+j6S/L2yv
SThi6mbDjrdZrz054NLuWTYRO9xTDXLnGvqvHwcDsCmgTVPFFz6jxQU0bWz59lV99rOUXGyvDUkW
cXFDz4rVXEc+ln7kCdfFj133qkYPtD8oPNVhJru32nDzaxDlwr7oGDuP/EVgGoHURy6ppRD959Tg
/5B1HeZ7bnNcyybd39mFo0EzY8KaHZaeeIZAi3mqlnTIAzfZjPhiHOd7NJ/4aU7ZW7S20b4ufTGX
+LCnt7nxkqccDNq5ItT+mGt6Tuniyg8L8ck6xjjwDxmZ1aPXbqXoPvSYiNto8+iIardm8Dh63kay
N6zKE9Rrr7r/vPat8bGSmkZlZWoP3tGq5GpNodH2896SBvNegGbW72syCgcEPIdyv40vQdwlt5IA
wzHx/Ec3TbunUsm3pZq31T8znvrKH6J84HPC+cU6L1ojo6u+NT8OWjyQ3E8n/ar1J/fBdIgzRNk4
HYU1aGNkTZ0R8rt0mRQ10tv7yDw380CvCPF286kikBE1M4kJhFgy4pgaOgwnJdjHoLLi+rp2Nfv3
0rD4+y13LPlBpJCHfve9KZNB17Vxs1+9Bv0D49pgh1jBtUvmNwMfXRW3wYpC9LLQRnWR2bV346aW
HuW8pYML96JgSh73r83ssRdpAYVcWlOmhYUx8rWS1JC7DMcEi4VdJvIaTXVhbJh719Skc1uomryK
tNLpP+slsAARC5a3wlm5aJBi5vs+0YEYzfD5Ai5lnGxJ2hjXHGJZSzvHZE3P8Uc8jSavxlGgOPqJ
ryYsS591sBpyXpPr0TKatUzUEN5rLsHZwo/vlG1WoSMWrPdypGo6HVkHR5H0dFUyVb30kXXD3KNe
JMi5meBbdL35trV4ekdQFn1wF+7jjeSJrXi131ZkrwHyBMsk7mg661wt2S59ABPpLYRHOn2HdrIv
p2FA4i8FMCcJYOZzbRXcOQxLckWQYBBADbk/9plgna7QpGS0EOXHwqfAwwMZsQCzf3tZRi1keejS
nJ1ErGncvlycKOeulPJiXAbAncSnHytv8nfGWtbLCW0UuHAwLJU9XxlOQmxelz7WfBNN98YUI686
q1re6zSuPGWNgOXe211b9twtHGU3mC1TmmzAXnn66LpAMGznNBR9Ds2rE8tDrDXi1UkNFtZFYhyc
Wjnj0i+HvOeWYSSPE2fkhXWzdC7tlW4Z1kXXeCgbTT+1BIK+Ktn5h3SYfNq++RUbUaa5/pM546aB
5oaOEHa+AgEgO25PCbIi9BvCHyuvJNs+UdKiK7Sxhdv60HqCG6ZkqQLrxzcKe4uvaai44sqer1HD
ZR4Hylx1qUeib7VsV3rMqJ8MbbEFJICFreWDY2Xa8IAltnRa2J9pknr3ZUGNFreq1l8J3XhJt2T7
pci0xPhALIEugMM8KRG4eOHvIQmIXabbcRHGZZVFcBiglDiLeYDMxx7ENVP9VNgyvbYA44SZli5E
lhZm6bagITRf2yu+/u6+8VhZijHVXmbNz06awhM39im3HgpoIRVCxFtmV9tTkSl4H50T1dDNA931
z/bSx2HHbDnxWNItmcDc0RMjkqtR4fudu2MDZSJIVGncQ2qKG7gsGItzJM7AKNiRKKcqvmqZLfbe
2MT4WRtsRaobm4hf4BSyKnytsQNr5XLjz/Z05LpmYzB0OsDKVr9BqSZBoQOOBKUDFkZ0O/bG8cPs
DFiwuIlGSL/Tbibwb+vKvprNob7j2+a+XM/liTtfdQAsqQUu+ZnQq5xd4pdXA6UEATz35UZf2uRD
qznDq2xM67oZq7wJwSixgZy7Q8mcPHLGW6sy7tn5gS3TJv2rcEBLWt8GBRW+OcxJtTvZsXeh5esX
0Tl8IaCskmIvhDWlUUXRwtZkqI1tqHEH7kGnjdsKkuqsENyvWA0Vo/yhM7WjYy0dwMWi5CKtUlab
zJFckeu4sdRiuPT97VJMOdMQtt3Rr49RP4lutE2hY2FtR1hgCvCX7q51NHPoKlZ70Yr3TT/pSDOQ
28b318/zl1MwTwROFi2DYz9VN9t59U/yAvE7NeQNka4S6xMeWZorHjvsmcAAZ6M5O/Z2dHlfDn/9
vH85+m9vcDO2OJxM/9q4xpG8tPJmbi/mvHTelFbJC9gkMJYnMAiS6WW93DtOylrcjdsu99fPjm7z
o9DBs2+zZIcfOC+CgfIP7xqnJeqJ4VDSJGIOIKsnzUdvW3Vzl/FLoCgSoxmnlRxLtp03sVUW9/eX
8K9i93eK3ab0/Onb+guL/aYo39Km+tFU9e1Bfyh2vv2bzeSCfDIC9+Yw4Mfz3VT1rqU7Dr8d8J2I
OvzRnwXzTUv7I8ry3VxgkVqhc8bDemVuj/tnYrlASPzzpYVijyZvEmrmFdAP8bOGJsfCq2fH6E62
0ubIssu9YiZHYY7y7gTp1OYofKxDgULeRsiWzqCBoRY5Avf7RmgmlrZy9Kr8LD5osAPl47B05dnj
eJDfKqeWH1nQ3VexOvUpNZLyrKbcjPxt49DpWVadwOgB6Cv8MVJjXl/CFtGwWKUt7MAF7tKhWoxD
Mm3sqzU12z2QW+m/AhKzvAtPTxP2M93ivIzTPHi3iyncyIXdcEkuDMHfejdU+knrkZbcfJawk7Bc
NrLBhtRuGZdLRQJCwTAsK93ehqYZZNdqgms4XdNLiSa297pyba+ZgLHvS2eycYzQltyOL1TvWJKb
fdPpWsUc2hZeGXRm7IMd5dxcxdeeib9yotiJz7MLsqUapi6Mha9P0TCOAHCNNDb0TxP00WndFWkm
SPoWdS8Q8eu84e5dDRLXceAMNVII/lStCmfl26z+qbd2tJiLvLXXsHDGpG5DppUmRY04LoZmzT+v
8bL0oghVlSwCI0GTwTs17TE5mMUcy2u8DNpRn2p5q+deHKy+ZgXTaHMT7tP6mGrwX6h8MB8K7nIM
HHudrT6ntzujnMTe8dvlzW3zYgcMtaRiakkZ4vcc6DksX0qsKoemt6tj06jhUNRjp4KubhAtx3LY
8K74UFNY3lXdRJaTJjfYKepwTMs5ooqtiGwlCEw7SUOxux/fyWqqngH2KPIecekFK7fEmzJ3PhRN
ldxZSdffTuno3pVtMb7iWZsjkk7xSbbpfLexPPbL2GTkNef4tjSb5ZntL5hhtsUbo96Mo8nI3Gvf
L+KnlJTKxZw62o0GZ1phpNf8/ehK6zJ24vKg5Vq2RoYri+Wp7Tz2W3HpfOgco37ol7kggxWnFHAJ
tKs5zCrpziHtSeuxlqZDbEX11Y6EgzpOxMYPU0nVHRKJdfbXDZNktGJ6tH0D/5/Xon9FQyHLr8YE
vjLAIkdaJqEmeleYzYob3BS3UAbco5zEY965UZ8PNkRda3YvDTYnCelNduAM64fxZqDb8oyJuLng
9oa4kS981xgN5R058vpJ9nMNK8Ntf58QgIyOmAr6h3fim6522CrscOlbQltLOd/FTp+eanuWjwm+
iJfBWqtqmy2bn/JG6mdtrQmYdp1FoWM5+3s7b7+MfhdfIPx2uxRuCt+gm8OB9IYX3cnL54XY77M1
qUyEovOK544hXTThNueYruQBUcbc+TD296Bgz+CynBCzUHnICYnc1H4NrHvufVw3JL0gj9e+Rhoh
K6BaMXUjnK5nt3Wcz6dZa0lAY6G2uIqRqlJycmWQsW2MbK1bAE8PBANirBV8LipwXZp8EmjFregn
rFV+HYF3MJ9s9oM3SpMfslU+5K3mfp5FQzBCB/gLTHpiwIK5dM0fMVna5woV7JLtZRvAfYgjN0uO
vt27VwBW2QA3Q/+wll4ZCak3n5wBcmQ7rc2tFfvr7zBkZBfQbjCTC5rac5In9ocktUXodAzVg6nq
FhIsfnJFweLwugGW6qbErFlUerhC5V9JlWM6yNrkradJ+ks5cZLpx+7SHOJpJ5xpjtJxsF5M8uYX
Fo1ZXjBP03IJg28jnjoTGVplUqtZ2Ckmx27W9pLML4KG7jV3Rd6TmWqV4e/etcuxzzZuY5xx2E2J
L8wX5qaRNpPde2GRTNbDqGLv92Kq2K0NpAat0Cs5JYImXe5tLfYum7EWbxjdmrPv4DDZsNasc4OO
VTYxaiQBIAR9YE62/g3Jthhaf+3Cf12CZCDNY1iiJKKTpUfcZAQT2gU4pYbV/hoHP8adSUBd1mea
07z63uA0dEw0CMr8ozjh8rjHE9b6UMvs+VJTmxuJ6cMnu5Hia6PZn0lWmpeGO/YqXDpQEhz2d53M
EaIqrbia5tS78q2iuEx14hmgHj6laGkBeNKGven8odHlA1Z+PfQMST1zzCEww1m1zwCeHPRs9e86
QzY7zTFTK7Txbl0kWnpdFmMCITyLgY9KgymusA95IvQ9v/dP+Vp7953JWSjtyuaRnghWkFS2pykv
qp1k+11eicbA/NrX41VT6xQ0TPOC6Fc5ikIBo7njyq04svnTbbY08nM395qONdAo2fbY3lNCe9+J
V7hE5tTSOShazthlIarbKtbEvjSX5mjUygx1+CZQkPXsUpOJGzh13RzUMA+RPczq1ZQSKcFr6mB0
i4+qN37Pu7bAg2KulyNi4BA4/ZTe2l5XUUzdFNFcpSYtsHP/1bDGYjcYy/CQ647YjfbEbjuBx4Ho
CGxVavFDNhr9tQOv4DD5FiT3np7CMcktY5evPnKtbVYeineqHafhTP4tDUU9/S51GhAIEA57vFjF
5wpFYLesSLosex9Tr/wii6w/Iu+6oe7Sid0J/lcsXB8As3AuxkxBrs9LOxozw9yjBBmXa6vln/wc
4KcqU+2A207DH0VTbK5K64TlJdvjJ++OaPtw8brSv7DsZotysvOinFAcCjMdz1nVcF4rZ4K8ytC0
SF8wd+EfH3cWTQqflJiykNf+mIHCD4cldS6m0UIJEVerjbRdc2blLOCb+8YQnzq9vRuIogZURuYw
DNYDS7QWLJZGUwKB1TR1sn1GsDgAieTsCr25dlt55+roUX1HZqYaAr2C5wrJ4p46D8x6OL/3OPK9
AFeVGThZbZI0RPCGTwx6qbyyKk279/t5OpTO4F/YS56AYavu8FzdLtiX9vj+CA01Wh065YL5dDAi
qOHlASG2oR+yrSM7abxApINxqOlnYBF2rRtNzcB/fc19ZEYB7DyPGzwbxpcupsVdwDAOsopQopm1
ghtZkXI/sAaalQ3/U1YtHcIYlx+NExcOgYI7Rxs9bsZruknDJH/8djjOFWPHvE60IMlW71Sp5Y4m
6q0l48O/Z6n/V8KfUP4vz1K3X+q6X8rxrc5+PE99e+B3B4T9G0MRDzwNvW94oj3ONH+cp7yNHuUb
dLx/o0Btmf7vDgjzN9Nhhq3r349h/3VAbL1X0OdwRngGA8TtFPYPHBDfxI4fR7Sbk9w1mM6Cq3J+
HimXldWvVasvjGjrYokGo4HHI8rJujbjufF3vpnTmEOrESGFSTmdHzDxlkdWNMg6a4c5KUxLXfPD
rleliFKUYS3goD9E0v/Uche9mTa7IQcjPbIz5obByhyBnafW90wrFztandJkK2QxZqDHaGlVwD1+
Y57m6UrDjtmw4VvkadnMj5CzdH4d6/ohNjW8kTbA4518d0xy7u2IpG4+SvC7TM+Md3vlu9OyeHdd
Nu8OTJabAq1qBq2Y1hcZzUlfcG0nn6bNvDnzmBexNPnAqQ9zZ/ru88QizoyNym1o//SU0y+0mUKZ
bZfncTOKZk2qrsbNPGpsNtJYZ2kJms1cChSp2OcueGPua5hP582GqkkMqSWnUPZKbYwXcTOsepKP
2dDADWz+R/1EwH/Y1ZvJ1dzsrsDzfUzZWGAnCnBv1WaLVZtBFq5xA7gP0yyIS2bJ7OvqE+fnFmUe
e20xpe7eRK9R4ZZVJwie6DuSPGwcZcHGj4C+/szESl0OeHd7kagHo+9rzOYyxttranmCQLdZfms5
WE9zWZh7xtWAGDDS4w1e4/jK3gzDi6VzAGzwQAox9vcuNU50gL9LiJuY2G+yoo2+6I63Wywn6iey
wDYKpD0MUGn6TZZkizS8bqeBD5Js+c3Y5wK0sLPTek+F4l3e3IROa5M8/U389Nu8viMMal8VtvnM
GNaJik0sxbW67OtNQF02KdXRBG2SqKt6Y6iwKPL8nvIQ/WbYRNh4k2PBz5A/gLhT0cYRpoPeQK7f
JFx/U3NzPxb7YVN4/Wn6ZMS+tm/eReB004O5yBlfbRoxxR1VsJa+tTPAlUeFZdqRU4u7hqstxCB1
bja9udqUZybCL2sFynfdFOl006bFplJPm16dDCjXBmDEU7mp2XTnJcd2U7hF2bZXKO/+yfX6Lso3
JVwa1NCV7+r42HHdvEvm86aet2CIgoEJYpS/i+vwzqDLbIr7smnv5LJtdHjHrhZUeS8G87gH6TVt
kCxjtVHv829a/vRN2V80hu4PJvOg6UH0DnNM8r5FajwZNtfCThd5dnak7t4pL43T59le0cUHIy+t
PSh/BFDQxQvPP2bXvreYoOdajLglE/MxlLGVyh0OBE28kESt8yP1aJwxS5SBCce7DqP6IBvKmx/G
LLMnAh3viCqIqgyNC6ap+WtRKLnWEVSBmoAbfRrsylrHpymmB1oWcZklyWtlZEkZ5in1FFGhNRUK
N4RmfTdjmgbAbWTzNq4AXp9EJdQOjzYJS1G9tCjPfh3eG5ncb/VMfEY+BppyUM0JchQOERBjhbL4
L4cwcM5QAykq1RmeP9YF7IJQ7yzqXkxFCRU/LGP+5vj6V/X8G9XTcgDx/Ur1fP7Sq/88ZTLJfrpV
//HI77dql0ZJNHO4jO94142M8/1Wbf7mIOl4NsnMjeVo4iT8fquGzIPEr7vc350fzYrYiMlBIYK7
2MNQWbE4/oNbNa7IH+XPjXrMXZ80ETdqkK8/K+vJYk9lnSfpsa/c4QwvBNGpxr97thhXRtBw0PwK
Yjn33EmDpUowOGRzFpW6MV0UKcNGjq+Du5cEfB6AxtFxZpX+ExCM8oDXOAmsbPCbczOLblvsVBHS
5S2OPU1Fcj/kQ7wSTLQndCF6nkkIFcKJRn8pItFW80XH4Qs+Kb8IuSQSY4mXfDDqHh/FKDaUhJO/
sHg+gTWIncCmiPHDqsaV2g8YA9moEcoHWnaXTI1xUg0ujGCu+2mnYg2IzKrFrH1Ll13yEKONWGTG
Q9tod1nc5j3NDNC8pdU1V+u01MHcW/rzSo6Mjjd9eYzbBQuS7NNb6GpOF/jr9s7Luuhp/nKyKGOF
2iNekwtPySU8JKkQe9MC7Y8DIYtcvTPOvpF9aIpGBImnxivPXpjylSrUOu4TCeAz1v/MVg8FMdRb
ApvWHe3h+kzCDHcUYMaBd1x62srAL/YDj06tndmORuAgPke85oIErLJDuwFTYGquywDMeh6Kor0w
UIddzAoHY0gpzltHFQGMtMvIHTl02mKy8fMkq32JxjPGAZBuFXjOqoK4AtEz1eqD3S95HrTZauy0
0ZQcqxaLkWZPTA6NYbjkXHuhcv0V6A0JY97LrojVU1wvOoUL8gNKqY1RRK8/bjb0E70ZLmW6XhqJ
YtklhhIsk0ly39tIvtHoNuWVl1fddVkTduZTrlI3IFPi3CRD79wWFrAmLXXH11jG5h1T+3wnEme+
XNb2izJpp0cXW51d3GXJ7YrD6DTjq5K5Y4UATufL0ik4bBoOW7dai+8MS70AjKlD2InFMXVknJwn
pZfj3exjL3yTSdJDZugGiD6jcedUrThDmrQeCjoVI0h2w6VAFqJFgHCewspVyavB1D9Osz1cay0B
M3PSv2Cr/OhOU9OHlai745jbpNpAot8AATb6qJKL90pZwvC4aviUcgaYOwdGESGZahgoRaYyLd/H
TlOX5A6n6WOarI0eIRJkdEBoXT8HRS7ZFfMt74Srql1W96OO834tw0JP9cu2811wIcQb78bWvJ2E
8br2/qsu8XDqlr+Trg562Xey1g9tN+3kYSRWfdAZeD+L+H/YO7PtuJFr2/7K+QHUQCAQaF4T2Scz
2YiiKL5gUJSIvu/x9XeCso8lqiwd32f7xXapqGSiidix91pzOcQ+l990umg462yiG2vT0fcq7Xvn
Okxp9cG0iNgQLWMfsObc8TeABpVNeGmq6ITxfjiMpA82PMxmOHpdgHzk3LjNHOwcf6wDrOPl5yzS
yu6ubiebXwkKkdb5N32XF6gNEgqWXvbrBn3AttPd3WRKpvTJ3Fe3BohMmBK+yKBvdFNMhopOiz5q
MOKsQC6qM/h7f2MvGWth5otNVS4mOJtGgygt55NZZ5MijvOE6l/bB4x9domDktRHKLZVS56buyS7
5WZM3gql6+OoyH3L4mo4OSTtmXmbkSu7ZMQ5S1xcUsfqlmNEgt+BMDlqZCKE+sT0Yrx7ALoInQP4
U+5gOTKXFllwHnpSabwunuf7CmHXQbVOfR71VnsgUirs0hMzmmCNhrKkd0ufYDNqMtvG5cmaRqIu
R3indWOQrkJmnlrS81KlF2fxFnauCBhFelRURO2pTkn7wNzEYaWqq1vp1vLeUWBOLYv2Z6gEPJMJ
Hu3OR1sBm3pJ9ZtjeufmaA8nZYpFBts/ocqglfwWCEhzqN4airpznPtLOgfTa0d2B39q2zgll1xB
O4JQRho70akweCw7dBP0twtccQkl9LMp9Yh7qK+itHtiY8Gn16b9njAquD6pD+oQC+1AziGHx/bF
eEs/tE27uTKXSMQ+EB8CTs30colLjHSCE+vciXepjc8/BAdDC19fcXp2OAUhiBFL8KKBB/9A+gYJ
uG4SHqzBHDcI0PWT1TKLYsd2tmTlGjAVhYsJhnDH0UjvfGuePLsJ7N1QuuAS/Tp6xW3TFVCiHJP8
NdZebLbpmiz66lC5IptXMXmFa32UNzXpd1oxGpOneEXP4RJDGekjXeIU8SgeF3etjEgc0dP40C+r
05hlFVgH9KyqqEcAdeWwiWGfXsF6AxO+xGDWs/vFcdvsECjamC4HvS4ZvsBq7za6mCCZdmw3dF4P
Tt0E+45MqjU5sZeedJq2ySUyGAOjcter24FMoG1NZzmY4rtuie8cwvhm5Loe/VGhatDTS2Bn83Zk
aMnWCJ5BX1l9Y23V3NT0zd2AFLm+43S4BIeSHAaBuOO63lWUyxZs2nYiZbTBJMERdBY1PaulQm51
OVEum2+1s5U7s74JfXK3PpB+7GqPWJKpuCMc6fM6WgpxNI5LUc7IKU3Njd0KMe0rEXxIEgyolOwz
pQxiEPPSJwJAcYHOf2XEMZxOHf7st+kNZKt3c3VtYPwNYfTW8ydZduOnrNDHI7oSga4ELC60K/KN
+8weiYKakv6oW8nA0p/mXIM+BKq74HVFxorpMCl8nhb4LuPsGA2528kVMPbszpm76JjpGfGVUm1s
2x2IlF5gvkan0fnj7N9MTrUdnEqgdlz4v1nO8ppURBCtkikZt7gcgwdz8su1jZqQ2Oqkoeggn3Yf
1QtjWJ9VRzBiJ3CEWnIeYMaV8lSXXRZuWqMGvL8yJqJHV+xc+pbTVu2vHDJjY5SvTDdnzA1H3AA5
3Uqn6buDHk7dKQ0T7aBVCx5ZhyNCZ1Wa7rVQmkUabDtX0RYXsbspHHeu18g/OCwDkfjcKI5DAC70
+NYJawiCbswwxbWmyCP3SO3Ago3b2tGt/fyGdYZJ34N4nmqbjI+F/Jy6rrv2Fxp09gaGTrn5hDtF
5tZq1E6CjWKc/EaTJmQX/nAS+Zz3gU0H0cKd1qImwImiZRdzspAgUgFVqZdZhnOg4aF/YuYSe0HJ
0ZmD8UK3Lt9I103S6uhq2/aRxXveSC7SqXDFF5MGOC+20gn9pN6CYJnoE52WOgk3A4KcCZmkMryW
7gmpc1aYXedVQ3qOlYRIylV4ZqxZMn8B2z10ALytN5Z3Lh1127wRvhuVpzD3rHoDJVcenTcWOJaL
6SuA6vAJpXH0EVizffLNEH54NPU2yA5Ks7UfiMA9Z7qSnjHZjy29t0/TQma1AhitQBoDzxiVfqiN
aa69Jo6tz5JgqsEj9KjGAmizDqSGe07jafpGvk3gkVwjnllPo2M0aMwEKhN1QZ80oAjrzPa3WhWF
b0luBtq1rN5OeStBmhVymajRYibfbENKlLvDOdttFMaC02z3w2VqguGusZPFnjeMcCiZGRZJGT4T
OAzCzigKcyuiAjd6Kcp6Uxl9S/MHIaP024q5UGhtjV63v5KZNF6VTYTOuprLD3AFGTiynsevpCY3
926up4+B0EF30xV3j8UU+MfITvUjvPpqa/O8nvQqsG7l3A4eHqbigBaRD8DXi3yapHoSfAW1P+MA
BQ3Ygx0MEzJJs3w7wHDfxamWH0adWrx00+EeT4Tcanq9gQBF2y6ocaaTP3uJYaKeWCQgm2UhL4vd
g7pE0QEjBrAdFPZykxAMt5lMkUFQ7kEQFlnDu16b8amMqFFQZFQUUG36EhJ4RnAdUuVNVHXWaw81
6quVMXLzytQdz71hjHI71Gax/W+n/v/Uqbcx9v7u/H8XFl+//c+hSZ/zrz95Fb//4D+P/+IvsFEo
AslrYG1xf7AK29gYMeLo4GbfYXlhSxkcxh2SkhZz8dIX+If2yeSvM5X+lgrBP/4PDv5SX7x6P/Xo
kdRJ3ZT8DvxecvFD/igkrJCj1pkLd1NjqLaKp7BAkMAUb4OMnvOCoR6HrO/PsAIjvETlYxqoRSoD
mLzoUrqyc7gEY5kZ86ssv0k7/QENL7nHZVrFdDIHZz0jhjrUgtA4c9LsbTxBLCFl71Jie18Zo7iJ
0Rc/uzI7gxI6S23Y+S2JEm2tgMkOeBDSviMEfSms9C66ZFxHr7JLBN05eUq65rD3KzD7sJRYpPUb
C4AeS/LwXIzDCGao5tUCEIVU/LVJY/rznAU3duFcbDnuhojiEILoq5vkZwq1O0obao+o25pGcu6m
+YZD7UkPlhIy1lZjGD0zRSjWRTW/KKaAaS9eCtt6rKZmy7gy9eoslJ+gcLAZOxbWSJxKBW0OeCDO
BdTmY9Knz7Y+Q/RnFdTr5LxcgZYuOAVT+hqXuUaobhtvZTqhB8pALHWBzXRu6O8DOdwtIjXPMazg
UKfuCxMAdydCcx8EhETCHz7MKfYvbWi4MLrOIT46GmFn0G3B64K8YCjNx1AmR04sz3UVA0pQFwwF
aAwss9mYfCGqPtbP6cZMuVeTbLeVW0IINheYCfESYxsymjZQjRgFF8oIKR5wDbQrxgDhhsz51sMy
UZzakn7sW6YfStRn5tYDuzqm7XbJrFs+qzT5F7Rqvhka/aY1hh0nhJNwiALWev1U2tBbIf2/Sozg
GyWic0KqOKcatXcKlxTNiG8IC/dh9lsOBK2VriNXamt2J4xvEXVXCLnjqlYx6/78UJuVT9d2vGd/
XI9TPng59MS1X0TPZM+h2zDGF6eYT70RLOfVOgKjZT+SzfnFqeS1O0Rs4YOgUGv3FFf1vhr7+7lS
+ygqWx5UuQdbHa4Au3CsbiFak7FxsoqJomDgfnL0lXjMeBLGuUX8ZWRyVTb6Qx6IFxe5zyobocq2
QXpEVXFf1d29OaavmR7T1sU/x74x3ktfhKskaku0BkzOZksDxI77z3u77iK30GyZj0WVx2T8qkup
TJv5Mj+3UCJDivbVIK3HiJqKuS+PIy3iC12I8in2ma/ZcTitkRD0t9LisUvHwEfbgcBmApm6r+yp
P1aF6mkOWs5h7DUwmtgqN2y7VDhaOW1xHfbHDH+UZ2ipfGH/fZr62roSTlIybxiLqDLXVEllvHZh
1ayJPh2efbuAVYxSjwCP2KzyhyT3H7IRjd16Nhs3In8T52HoX8CuEiAMuQbf0QZF2gQnN1qX7UR1
YI4UmDWtV2KUaBkcnaIFVmTTJtLCm7wwi82gmQ+Fhvqj6RTCiU4945SsX/Ico2quxeEmpXPn2DCO
ytm1thnjcxphhX9DB6olS5XHf46Nl0IUWAyrDEZHrxNob1Cf24zS+S0WPxePYYWEcT0iOkZHb3O6
JXob75X9aGsWMNZqOPh9/aoN9cm0kuMPm87N9/X6x7ybX+zJyKKZATOyNWgn2u/btxF0OAx2CaK2
XiNNq6taz4cmF6nqPPvC+q6B/repYL80i/k0lw2NgFQQE3Shf94zXHPocou8XZQ5mBBykRyNVIYr
C4nKHz7pV7n5IhRGcmIwrgaK8e6TBtseZQxNZk8S6zPRFMlqWY5jMUweCaANopth0r/XOv/22/0q
MuczIYzRcacDwH///O0Cmbuh0/jwfqnYN6rp73FXpZ7GAWvQVOot3zdN51PdsAD+/jbKd5RH7AN8
trsY3BnEU2Qu1+MHWT/y9WEmDibfN1kt1zHyrZuJfJxluTjFRZzsdXd8GZqR3Jeh748x3Thm4QDL
6nB6CS2fx3U+dQG2BhIs9q6bYaKCM2o4w2kAZ0P/luEtgkJ6P/GZY8Y2U/3dmAUPugphMI/mpYMv
6EE8d3dQ+MvPARofDxn9tP79N/2bRwj6MiHMwhK6Mt7CGH/4okYaEUdvmPk+NJqtWWAWcecbMGbV
H67oEnj1rr5x+SCM7ZDjTB6ld1fUHYQz8oc8q25qHhil3kwIfjY64gSGaS4HdCc5t4HIbtN+urFb
Pbsl/Tgixyh4rXrW5aVUgThE/rkxnshG9Ump7e4117rIut8Bw2+xEhKVGwShtSNme3wMlDHtssAg
BjqaIvp0dXOXJ+PDiONn2xmReWwjJ9sMJM6cMAu/+pGyVnmSchdHp9iRVvfqF/ODg1FobmlwjKXc
h5Pah2Ee0fOZfczE4ymxiVo2uvnGngjega8otpiBn2qa554tqLF+f8P+ZoVBg79wisFMGOo982FG
NlSZmsz38yDeyomRlQ1NNAC7Qe5//1lU2L/cM6WzT+E1sfGKL3/+w8PBEZVzmjnle5X0JBjQL4Gl
9oeP+JuVxbbgB+ArAG33C+4Ak21C9qwO6sbtSxh1IyMPf35ZVvpoltOuJWonMcy9qxmXwXfDDbio
I0LoTxydvzjI6VdG1te44mK572M28dBldSqn7Izg43W2BrnBVZ7sU2nR8cPEtOr0ublKI2vTO+VH
hxYBYj8nOJhTNHl45gYakvirkJeUW6M2whUIaWMHyLRd6Ub0qlD1QpVPzv2YHBMVTAvWjQKVLs+o
ROnlzOK9Xm/vitwIN6acT3+4YH/zxnIvXDr4rMMEfhs/3xSGge1YTFm+FykHhT7MIi9qaQQZWsJ3
DrkCEeXWOp2cS6Yw6/lNra8QLVy3Mc+yn+Qc3fNuO/h0pFqLoMQu1B+HuJRrR6d9l/TWZWn0ekSn
XvDHxkiBWYlKgFz0uaYH3Rhe5kZfRXb0YZRUh+Q7RF6tjQRS6A8ThRjt9rDcyRRmdzncBcpaQrd4
Ps2Sha+x+mHlasxmMj91d4aaH9yy7r/jfP7t1vE3Lwl7xvIfATnYWFRXPz64Q1BhHx36fD84+ZoS
Z1wx3dm5Jgofvwz+cEeEeOdZWXYLh12YZQ0SBi35d7tjZcoJGUiX72tYfhthNcXa8eOjz05Fozny
ACKh/p44IPU0UWhHUAEG6ZlJF7EcBbPSIndxVWZ9tXHR+6ywCrdMyZwvTSKuEAZepy5w+dBdcAZ5
IdeybF6yeL4bU0RX9rIZ85gFMnn2h6VKhf0Xz/q56nJysgvDo1zdQGtzti239O14OZujpGnLv0jL
7IionZ8oh35b+l27Suc2PIy4fN8OQT5Zv+sBtuYx74b7qOUg6aD8gh7PUU/Nw31NkjGxuyTLy55c
JHFTaRGWQqo1YXfraBGcLf9Dy/gn4FJ4IMuu3wqzbjbLa9SMCprtcG8FywFCJRrvE033tKJaAth3
hoHirJGANpsa3UgVK16x1q+uXDW+0BhcDx0XOE6jcyQ5s7gjpbiZmo9x2N8N0iTar1DkvmRHrSeF
DTgzAD1e4LZNjxyKwQCzs0TBMlbl7bCG9kxy01PYDPkxEerSN7jOjXryloMR/gh49hVqcOb3F9B7
jwbO4D/sx9bfvN7UOkBe8fbxRL2P5klxhVeGiZapsacXpoR3BJ9dqC+4eIrXeqm/3o7aRQussXWp
9N7e+Txst9PQDKsq5scQtECez0kFYXTh9LW0MU4HlQcgO9+4YzftU0Gzuo8SJrgBcWsVE+aXSkvd
c1m7pGXDHNggRnWvEPBT5dsoBTXWGCYFD72k3NJrWZKUGnXeGLQEljtU1gEHQ/bDUBbckIAy2467
+7ZnBa2NlsALjqTgKc99192ZCqNokVrjhjgvua6G+YRj/54wOngxgqGSKqYXq5nJjC/bO5vTwT6J
rEvPJsIhs7uX0FyWar61/7m//ldh8yeFjaAM/GEr+sVX+KHo2vB/vGfSJqP8JzWs/P6j/+yxOX8x
a0QPA2tLoJPlAf+nwkb+hSGXguJfJsJ/egvVXwY2UuVAJbBMPHFUCf/osUnab+x1ilcCn+FbIvN/
0GeDePyupiGWVVeEN/N3Wpz3359kOpC3eR1HxX7E7jZs3DCBaZHntMdD+HVbK2ch9/Igdm4JsWJW
aiA4ugwWi2Cfhg7oXgz8PKiR/ITraLopLCP/wKzNf4IIBhhhlkje7WFWe+JssFSQwK5O0XI8g2dc
jN4wJla2boF2493DCSmvqPOht6KK4zUylTwyAEurTUUCOtEf00SVh7AsHBmgxflrkyEpWNnuZG4T
rTGvQ+L2bpLQN5f5Za9t9EqTJDNNhD/i48xRQMjQCA/92EALLSbrbGi1X7Kc+cBtMilRmsJeYtXU
882YVv1nPeOXgmPrt9/4FIHSx8zJMfW7nGaeQ8w6QE1U8ps3rggRkVaN1a8tGOgjl91HOoXrRs56
9hpxw/eALGAq5QzQYS9E/tfZUqzAiRiaT+WsLSNefrNPxCM3n/JBT+7cRAc3BO/peuj8/L4kAvW6
bep+Oo3VGCjMG3S3Vn6IMhJxbSp8TxcVAsM5LJ3bMeH3qtg8WKeET96QLplqcVAd7ds5mssnETjO
jZ9SyTAPr3Wx9l2SZNYMDYqt7SB/UHjXxjIrrxNRuTeqIfjkKjZdtW+4ftueAEjkKREuhDAcrsIO
S8P4xsuIVF58EKJybjXOEZxSEBW4k6P2mWBPYo8R9z75tocIj9tRSyPzMHZ2cZ3UVa99mNFmMuCO
xRGTzeBVKewR9mZDNXtw+C3fWcgtMVXVF0ju1eeaIMBPaLlNQqppfVlL9h9x31rmbOo2ZFiDsNG9
HUsmtxO78gf2qOB2lDMRsO6Ic9BTvXyigdc01MyaMtZtqA3Pzpww7W6Ee1WW0g623aQHR3OM82jv
21U7HyAmcZiK/E67MnyNcdXAEHWDAMrJw1WDQLolUQzV6CoYUIkwmlcYj+To3pSOJiTBNpb1MUcJ
fg4x9KCnkKmJscdh+jtjHxOQZXYBoVFIybQ4HspppXEh4JGoqHA+g1hYUm9dvKphaUmf+7MMFdHP
ddWwgcbnbINazKSjwoXR2mNrlZ1+SCuAFJ/QzrntEQOzwsHK4/NIJJz2AbcbLbLEP9tZhsOlb5tP
YZVdfFcGVykVhfsSKy3ujZUhs8LUjkGm2/naJsjgo5IkvUYzfCN9bueNX0/JVrf4v63U00M1B8ND
hFlrrblhcYaDU20a9rC4E7hR0+WcRsyrcAijDYcHtNOBtef11u7zQPp4YWqMtghBstLTHVRwKLZQ
ZSQjfuAW0NlXlfM77Cc0f90C9uzWUzuOJw0w1KHo6KlObn5XzM5Vi7fvgCCqwTNWjMchiruNDfef
1nIY0nSg4a6Z2lc1s9Kkfu0R2bKDExjvpsiAoFG29gXz6Id2boK1HQw7eODqQdQLubvrCJRDWHEN
/OROSILZ+pqjsNZQNwRmBXA0xRnnlBbum7xhwqnyk56Xzbd4si/6bPifqzoZ9iPwmA85apfruEd3
NUHgRkDX9Dei8+W2KvDkDVFI8Jk1X6LKmXYpUAwvJGxqS+wQihaNnxL0A5gP10W5Tpz5c+EzeUSy
dT2X9bkdEh+4V0i3Uhb1rvLzehtbmn7GhzZcWw2e3agpvhC0We3ySDibyJ/8LSQb9PK+IssJBPV+
Lihm0FFpxziLBPmC6I06O3hask7XgeDkk9hTvibhqaAwKepPA8KjvZ4F7Uf6PS0PxqDtgnp87Wor
3U1hPG3aehD3vTD8J5kodDCjH5oHKzYz5DucMg6dxWlhLzNTnXLwLlvYQeiqS7zSuxLYx9FBLumN
mmbfdmXo7qKZrSnOADy1ysQc1VuzzWi3yjkbYmONN04VtdifKv/BraA9SZX5G/be8DK7TvUlR/LI
2YTQjsfSTrOt6DhM+5HhbLOmdXfF3JefS5IzPmFc0zYtgi+vGPL5gvO7ODEoBjsBM+pW8gfnxhq1
a47SDzYoNt0TLnlTQUN4LGJoMa4w3iXiqMY4uHKTzHHpkanKS9uos73EoGoEZYST2RzwMqrWLLze
EOhgkAZgJwnRSWllDl6ETOCdXdrJEWNfuq5LzHoVPv+HttQbDNlNXq2jDneqLus7y4+LW5r9+kXG
hII4LVe6S3kMTGDzo9GguGNoYxh0jvvG1CD82fE3yRTtW5fVSxaazGYPf8ug2Aet6ZjTJpFePFVq
balIfCyIlrxDMuV8HUHtbkosKVeVbzxpLnrEKA8ecQWNxDqSKtKY6mNuKu3MOwVBWyI+6wXr3DxV
/segNnc0WJ98q3txjErt5sJsVyjGSHCPpsepn9x1mxbG2raJaySEbdVL/QBjnyxyYZTfAt/ukRhq
kGgcGe97yDGFZ8yTyYDCFzfgFOtN0gzJbS6sSx6QgUyLr9tkrYG/0CAzq/WGsB4QK6KLQmfU+psy
a752cXjPGIJSivqCbgyEcdmne1vEZCP6Om5Sd1lcmeAvxUzleC2nutXILrcJc5/4qCS51wyL+dlQ
6U+hYUd7krDsb8DD7rpevPqcPpw6gj2o2Z/zlK59pQBJjYluH93Jn69KvQMQIKvPRcBZAC3+cciR
hzK/KDfghomsC3q5j8cpO8i+PMBPB7RoiY8ReturlGcem6EltsSq0WqIW/LN9XhX92l5LNrxgzmH
zVbMYc5kU3mw/uavLbAVr5Vd8YG2PRgiTIQJOlsUhUSm9AgqILBPeZNtxw4KVK05L35gPBJs5X/W
KyWvpct4NUNGQpwfz5V6yYxMHKK5Y9BGINepzJnJAcf5ZmcDKH/xla5nFaLJTUvUb82wd0qY841Z
mggLgMj3jhXuqFjsO2hMyA3TId4iPRyvjdz2b0hCO9bc9CKtdxGO6HBqTE/ZJY8oEzw4pSOJnCKG
FFbGH8ektJiqht2uHCKUSbaRF3dduOhZOQraJPIp4AYrky39CsmqtYbN/9DGEclr5rYS+TW6iwAt
t8spr3hVUbBngAb1QdOv/aG5nlPMH2ELAb6xV3GZPTEXzVdzM94PTXdTihaLen6mWos8/mI6bS1p
RdPUwYPqu4CESF5z5ZCHt1YyUoyqbFNdEULvXFlZlYM2rVFL2ZCzaXPNN4gEk+9tnP8e/P508LPe
DIH/HgH9KWpeihyz/I+6Cvn9p/5x5nOsvzhOMUSgLKXc+lFX4Rp/QUgC1uma0nmDx/zLVgGC3aEx
hskR19rCYP/fU59pwICWNuHJHAc5NDj/kQPy53YgegpY6ZRlhrkcLhfxx8/tQEPoYdKp0DohGa/3
b+RgJfJ6T1AgzLSWARLn3f+9QH8cA37/QHwmhHYIRYqIeNc4T/jWJLdn6iSVgUmxH0j7czuOQhDJ
9gGivsvvP+/nptE/Ps8k4oeOp8SB+q4BSd4lanHDNk92EVrPscsHyDgW943qo93vP+rnfv3bR3Gr
udecx/WlAf3ztaxD/GJdIsxTkgGJjey43qt25lBqGQHcafAPDzYpP5f/A2vrb74lT5LiaXDQ3Pwy
XB0qRFm6VpunxoiJiXdK0FMo/GkZwZrJvN9/z3dN3bcvyhOIc5e+A9ofnsCfesgjCZcoTCMTwAeT
C3LTFm7nEOvMpPrWRsOYy7gMj9k4gpOY6rBvHvG2wQscU8CPOlroq9//Rr9+fWxGC8F8cRrbprHc
mR+mMTFoni4lH+n0Ha3L/D7a6TDNd/+fn7UQoqTgEebBefdAASuA18j58SQbaKOdCaER2wLU4IVS
/PuvtVzHfwmflutMn8ikZapsndb5+3kGUgpwdEVnnkg0JU0JdUZnMC79/Yf83bVjEWImwIexSr27
mVgHTbs1UvM0Jw2UMqfHd/jWZxZzQnX9+w9b+ma/fCXQ68Kg08UlfD/rdHwpiIkR8hQbdFjXsucz
ha+BtkzrBqoz5Opnykle0sjFqBm2ktQoOjJ/+DV+Hkt8v7J0kGm08Kou4Yc/PzA+cxHftxLzNDqt
cZRJjimq8l3nqtQantDKzbJNkhg1YJOZARaoA15ehZJzxwpS73//2/zdHVhyHE13udO/KAiSFFB2
lpS8vAsdGlHUsBpIbj2ZNJw3//lHgcXDYW6ztRjvnyhgMXVR25U8RUR937nuMkYGWsNS7zCa+cP0
5+e9heV70QyCj4Thzcf98viWYVvQaCjJXwb2jJ4H/NjnXKawvAdGKH0+sTr8/uuJn5fg5SNth72R
LZinmaHTu+2sTKDdWsgYjzouhx1xhJyVG4BJdxw2AVU3PvdVqnm8QUtu3L9BurORGbet5dBUncji
XFux/b2tIK2ZlFAcZwNiqA+rGtaoKP50kdTbFvuvtxyVE3FmgIbUAtHHkvleqkJOVGyOaOOPTapn
W30m/aeILG0biCbpVoVODGQArzauC98r4nKyNoK/7LaGpAjvKU75HSHUcCN97OvERmft19GA/gan
e16QscwuwrVex3QslRiQW6PCNp+r0AE9alX1Xo/5sZqW8MEmzrYGTWXIw2DE1ecWRxt0OJO+acwF
RCkUTzdBlMKPtyDsPjAG0eAfuH4l9gJ4GT5Am7PSOnPB7RNKHvnE1HWRtHYEUfIZDlf6rTVcVbAf
VmYPwRy8UCkuTVjwhHxHN1NMAz4gJME6DtB0T00bZDBuawGq+y3VIInT6jPqSqM84mee7gTmuBvN
aLV+NSNPiZ7E5C5Y31laS84tEIIHmDs8e21iPSd0ufFdYvd7nsgM/tqIctmh+149k9FpvJSzb+z7
yq7uaguzvRrsyoMEZdLubtxerQZXsaFiUxH3Gp7LkzlSh8Nu1Tzi4LmiPqj4CerJzpey+QpblnSr
whD37WxwfdzBt++aJpgfjJ7eZOma3CfyKd0HMdbN1wRJBpwWSYjC3PgQEZwJZntXkqK10vyJdrRP
KOcqiydxP7dcNxPTS/V9R83ZqeHkWWg0piys430Ahx3wqG3zZJuhBUEG8uVsH8OlMNFiG1LTgoUn
oWq8I8aJiRMgC8D36PvFpYpIRsfCr4MbthKuJjbKEmdJ4RBS3us+pOFyWS+1npziXWP28I4N2gaV
J4mZg2gEquurVYS8f4UeTASWLXEFoZYtuGIFsdDzCweIuD2Z7Ddt4kOPEjnT21Ufa+5Do/v8tU6L
5hTPGMMDsWTqta2NuWRK2ZdXbc5ExCtlMJNSjX/LE1GmnmlEA+Bf+s+YQWsIDmoS9YdAzsZ+JmnI
XhuBZT7lfZ/fO3M0nenrp+uKtA6xirVUOKj69foYpUV/CFKobSSQj0wm8rno1nrjW/eoqiJ0opZD
qKmt4uni6PivMjNEeZclrgvbp8GtiFPYm/J5uk8YZm66glP5MdHBOeU8kzRt8EPctvTwkTP7Xfat
UHX76pgzBEfD7i6or2gmTWPMOZDE1nLwZngZGwwA8HZbbSofLTrAzbZRk/UyzrZYgzDOr4oG4v1W
JyITHUFXRmsRF5Diiq64uDQ8meXMTfgUSA0QHlzW84RPYVflk38SU2tXO6cZrM/ohBiXgnl/snAj
H6UJjxDUmDk/5WmVbJQyZq/BLVYzx1c0EJMhf4ox/rbrvA+bdaLX9m4pRjHHjBXRjHWdabC3CHOn
KZttM8dAiBvSFc2hQdx1GIMOeVKVh7im4zCpbvrmB8WwCbVIu53cInuMkt70aDEgnsgj5hfA6lc4
M54JieL9iGZt7RtZ6NGcE9sMh0RcO9oFyaXO8i99sg6TWqK/XKiwBfSLxU1Ky8qyIc8ud74crqh0
nT0kGriLZOMN2LNRxdBxdX0mDPjNnYL0thR75Ro0Na7YrOg+lolVkUeQN9tuUTPlof6S2k3x6Kak
bUSuGLeN5st1l/J7uH6b3bIroS2eWd6vLLMisjfQuaN2YMRXhe3mN3rblXSjsAF7mkVF9jz5LQRq
I+aVaBqGRZuibMniQBq7mITkCC6Y1bb9GtQ6C1Ixu+J+QrQN3K7t4abbHWMNp8NPs1k4mYhAQV9C
eweBOHuGgtvpC3O8ScdK895A5S2uVgcfqiJpAGQdTvi3BA1djGWzQyfBEvTGNgdbwWo7co4imYES
zsKTft+XJq9+F6pqb46MlfZKJHRHSx7bxU6yOPPTPCXtvQqo58B3r4QslgwCETY0RLBgOeXrVPYm
CRk2LbbUbptNHpvDN+jkxHkiflCfIM25hzp0m32KUyZc5WMQYUYWcfil6dvnuFT4ekwwFx7t6qp5
TLEkax8YbxVy7xghDkKmm56VRskmHIZqH2vWvEXJWH4EzJfZK0Zew0fs+tmdFZSvRjo/opQV10mL
ppp1lfaV4dIaNLvS+Bq0YfB1jqLhQ9DZ3DneeBBzRBmAqQkYcqI+ipJpVaWNfaQfiuxlHNKSNC+L
dZyxJQajfeuO+smsiukMPEjeWbSatVWdJR3WeO4CDDD6CQ9a3o9MIEWbnse6Nq+Z16XXlTC7uyxy
Kg/KHw7VXks3eNzkF5Tn/Ykhz2yslG9EZMU4kk58iNVn6ObBXWVVynIB0YXOuGMep6H/4pfa8GEg
BvNWdB1DAFyST8lgwesh8RJTdZwLGtCTDC4uSrBzjY34qLkDGvewD5pnI6KlnIEH2uQ0z07C0v8f
e9fWmzYShf9K1HdXvhHb0rZSgQRyAZomabd9sRxw7AHfZ4wNv36/MZhioNDW3kqs9jGJczxnPHPu
5zuC2VYBnpn0JIi8awHG7LybS7IMGD0gdKE90AuUp8tZFKH8RFk+RsQF7uIiXT4wAPIBc8bJvqYe
i9EOSqlKbnOS562OHooCUngmEOCGl7mYRT3DTWkfXq5wPwVo/LNIEtnoCLPUR+GboImzforDM8yg
4V+leYypllE07+VQhHfBlPpeNzJcE43dEtwLF8Kth6JTCTD2sCwEzM7V5g+OPEfDXjA1gaRHIfK+
znKGCsiF17rPiQwxCoAFlG7E0TzIurKfpCZ63EN5wLTFstVeGDFSJ7qnqRCIUmaHMspbrw00FFw7
kaPeqGqMyZXe5bJPU418or4UP6MLgX7WPUSn5/kSqHtTDo4PFCTEHl2X9ypPNZQ4ZRrpSObSnYg+
gx5iIurOkXkkHiCmUD06X8JPCbyllnRaoUlGsqjlz2KSCYMWYWjCJUqsXOuCkmjtAINOrmOqtbJO
KBOD9lKc3VfTc/Mvka6wMUCstQmqQIE8JwI/BzkrFAEBQCb0NORCdCV8RaIvJt3ERd6rr7HoteXm
zkc69VFsvSSU3SpAWwzbYYjcg5uTeNFWtQSJcWjnkYCQ7ZUsXpqsaziw2Z3lIs/bohuiUaGVqkxH
vwiC8IKqzf9GRT0mo2jOcjoSNVMTUawWeKPA8DyUg8m58OAKCr6ahwCS2kfPsZenn3M3zk115cH+
Hws9GQtFlGzLG9srgvmyACBU4FQjocX/rCOhkqi+RW8nqtURD0WogfdxrctfUDeIP6E7QFEQz4Qz
9D0QyofhibKCvgFNRdSQo9KULWbiW8T0UOyLSClAZnSUMv5C+Us11oJQJEpfJDjhmNenAlZX4U76
VggJ0M8SYutxNkz9iUM95BNetnbjQOBzBw5/7wU7rmmSK54f5XiBjonaro4hPIZF5kNidFx/cvxV
hRu/5VIiDKbriK6gZAglGGjD24lRLSQqeS2YyYNpy4PvDdNUkNEkugB2jTyLW9/oNHf0sYt8IRN7
IsY8CctOiAJfEtyKCjpO/UkYh7rmALcEcLKG1jMTR+xBVaY2gcFL/Ps0Uamg3onQNDceNaZm8qRj
yBJQ/YXQfFrE7BoBntYtZtKheQ6V/AQOhBkHrCOjM6utKwn6VuT5JdrAgGKtGAyYe37szh5jAzm3
BO1XAXzPLhaB9nECNC/KKxRuEzhrz4vcQ7O3GSM3ijmCXgaYcQLQ7jsNUOfdVo6kuC6h3OKbEIqY
FCM4PmkjyJMAGrSlKiNV0KLl3ZQZrvCYiRhZEVwpcweYZij9mU1ZbvY0OK50FRr+z0iNNSP8Ul8V
TacPqZ0sPtkUenYzUrLjEm9S/JnY9FceKK/lPoELu3jbzeTdG1y7zf0tHuQCafXu1UP85/fWBEKm
C8WRkDH7iy9764/Fz46NcVhY6Prf15ztv/rgospf9omdWMkY+HHF+tbLHFq+/e7NB896sapDBCCD
0NTxfSXv3lTWuXV7TxCms0r5IEQmrm5tukAWD6t1iYhdQ8DVJzyzAmrRkhL/jChfQrC1LuWO5aGH
M9kBLEPpLzqhatMOvTCxJpWxyeikgjyuTzkI7DEj45SVxPiWoPIBWqsu8a7tWZmV2CUlThl90Q1s
dnmdLsLXC4j51H+pQrryabPlWw9aCZv837HTfY1dJ5Pq8ZZEPuO67s707BDgdlXKaMaDhq9LuY8d
J6SkUxxvBTM+yl/8/mbcTDCIpCRT0AX8bAMi5Aa900FIqjcSRSgNnL+bYIJW4+ouo72jge93E2Y7
ZA0d1lPdj3e3L5uQjZQaIIyVpePZoqRUfD/0tTZwSe7DlNC9bUbvVwNnY2CRoCI9ENZqQr0MLHi8
u9gSKExv4BMOLEqtMdx4m7HKmUbiTm1iS8jYJY5VKd8AoIXRwA0fEOgCGrLKycbYIN5wVfdkDwjF
FARKoqgim2RUVDREPUyTXdKNLDwM2I4M4alBo/6WDO2XxNqxnpDW5WPV6+720J5bVb0FX4n7h/UJ
Zxd9y4+oS6pqHfSNBm7P0M4ubu2E2otyrVxSIZDNB2s3sfiBnZNxRY2BeBMana/8a5jMymWu133Z
gPAeokz5cK+OrFxKjb2ga8127z5yuw2YJCOXVHdcxWkp9+n3DZJjo9F+jEL0U4bfKLEx6ahcYvEp
VRQOlb/4/TV/PDGCoOa6T+Em1SR/ummskRfsH0Tek9aAPfiE3bcptSsmhYKamgYk45OdV71KBYtu
gO4zs9zy3PGDiC5XuQFd/9nGGOKg4vMpUMUN6OKDsN0oIWlAkHyxoHdQ0F69moCfUBu4micxx2ue
7aOFt3Vp/ziQfZTyoUjT+0pI6or/fzV2dvKBTfTtI3z/gB0gcfqJMqp1gMTaDuCXQVp54xuZXrxq
sX5gFfra8eGPi+6tt5VUVsIfhxcvWW/X1lO7O7PGNPgR3z/J1SoScIyrnfjBWXBVxO+OMfWhGvQ7
B6bWTt0xrg46hGfBGwQr5Oox3laW6QffRmjbKrXUijc0GTA471zFbChsXZzt6wVQDw32IB77QxeM
x+2/r+qA0HgOCLMnF4/MYvbGiS/5SgPG8wwO4WroFG/yZhP/GG+FobpZ1wHuqtbtORzFtY12jKk9
2+48+CpsxON8bdmVZ8HTyhw7xtO+HXcWjG3E1ErLH7hZVREYIcRor+TfH7r8q2zTsa3fz1Kdw9av
cl1H+drJkP3LXJ36njBw+SNjz7aS9/8AAAD//w==</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4.xml"/><Relationship Id="rId5" Type="http://schemas.openxmlformats.org/officeDocument/2006/relationships/chart" Target="../charts/chart3.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editAs="absolute">
    <xdr:from>
      <xdr:col>9</xdr:col>
      <xdr:colOff>0</xdr:colOff>
      <xdr:row>9</xdr:row>
      <xdr:rowOff>0</xdr:rowOff>
    </xdr:from>
    <xdr:to>
      <xdr:col>10</xdr:col>
      <xdr:colOff>784860</xdr:colOff>
      <xdr:row>21</xdr:row>
      <xdr:rowOff>20955</xdr:rowOff>
    </xdr:to>
    <mc:AlternateContent xmlns:mc="http://schemas.openxmlformats.org/markup-compatibility/2006" xmlns:sle15="http://schemas.microsoft.com/office/drawing/2012/slicer">
      <mc:Choice Requires="sle15">
        <xdr:graphicFrame macro="">
          <xdr:nvGraphicFramePr>
            <xdr:cNvPr id="4" name="Region">
              <a:extLst>
                <a:ext uri="{FF2B5EF4-FFF2-40B4-BE49-F238E27FC236}">
                  <a16:creationId xmlns:a16="http://schemas.microsoft.com/office/drawing/2014/main" id="{5B70A8E6-4599-43A4-BBD9-6DB8A415AC6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326880" y="128016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297180</xdr:colOff>
      <xdr:row>0</xdr:row>
      <xdr:rowOff>129540</xdr:rowOff>
    </xdr:from>
    <xdr:to>
      <xdr:col>11</xdr:col>
      <xdr:colOff>586740</xdr:colOff>
      <xdr:row>3</xdr:row>
      <xdr:rowOff>38100</xdr:rowOff>
    </xdr:to>
    <xdr:sp macro="" textlink="">
      <xdr:nvSpPr>
        <xdr:cNvPr id="5" name="Rectangle: Top Corners Rounded 4">
          <a:extLst>
            <a:ext uri="{FF2B5EF4-FFF2-40B4-BE49-F238E27FC236}">
              <a16:creationId xmlns:a16="http://schemas.microsoft.com/office/drawing/2014/main" id="{CCC8DF04-2A24-4300-BF1F-1C855302B0BF}"/>
            </a:ext>
          </a:extLst>
        </xdr:cNvPr>
        <xdr:cNvSpPr/>
      </xdr:nvSpPr>
      <xdr:spPr>
        <a:xfrm rot="16200000">
          <a:off x="5810250" y="-262890"/>
          <a:ext cx="723900" cy="1508760"/>
        </a:xfrm>
        <a:prstGeom prst="round2SameRect">
          <a:avLst/>
        </a:prstGeom>
        <a:solidFill>
          <a:srgbClr val="92D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9</xdr:col>
      <xdr:colOff>449580</xdr:colOff>
      <xdr:row>0</xdr:row>
      <xdr:rowOff>129540</xdr:rowOff>
    </xdr:from>
    <xdr:to>
      <xdr:col>12</xdr:col>
      <xdr:colOff>129540</xdr:colOff>
      <xdr:row>3</xdr:row>
      <xdr:rowOff>38100</xdr:rowOff>
    </xdr:to>
    <xdr:sp macro="" textlink="">
      <xdr:nvSpPr>
        <xdr:cNvPr id="6" name="Rectangle: Top Corners Rounded 5">
          <a:extLst>
            <a:ext uri="{FF2B5EF4-FFF2-40B4-BE49-F238E27FC236}">
              <a16:creationId xmlns:a16="http://schemas.microsoft.com/office/drawing/2014/main" id="{582BE7C1-49B9-4D1D-BCF6-4640A6EA8C69}"/>
            </a:ext>
          </a:extLst>
        </xdr:cNvPr>
        <xdr:cNvSpPr/>
      </xdr:nvSpPr>
      <xdr:spPr>
        <a:xfrm rot="5400000">
          <a:off x="5962650" y="-262890"/>
          <a:ext cx="723900" cy="1508760"/>
        </a:xfrm>
        <a:prstGeom prst="round2Same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12</xdr:col>
      <xdr:colOff>281940</xdr:colOff>
      <xdr:row>0</xdr:row>
      <xdr:rowOff>129540</xdr:rowOff>
    </xdr:from>
    <xdr:to>
      <xdr:col>14</xdr:col>
      <xdr:colOff>571500</xdr:colOff>
      <xdr:row>3</xdr:row>
      <xdr:rowOff>38100</xdr:rowOff>
    </xdr:to>
    <xdr:sp macro="" textlink="">
      <xdr:nvSpPr>
        <xdr:cNvPr id="7" name="Rectangle: Top Corners Rounded 6">
          <a:extLst>
            <a:ext uri="{FF2B5EF4-FFF2-40B4-BE49-F238E27FC236}">
              <a16:creationId xmlns:a16="http://schemas.microsoft.com/office/drawing/2014/main" id="{52C3392B-4478-4B73-A51D-64FFF15AC9AE}"/>
            </a:ext>
          </a:extLst>
        </xdr:cNvPr>
        <xdr:cNvSpPr/>
      </xdr:nvSpPr>
      <xdr:spPr>
        <a:xfrm rot="16200000">
          <a:off x="7623810" y="-262890"/>
          <a:ext cx="723900" cy="1508760"/>
        </a:xfrm>
        <a:prstGeom prst="round2SameRect">
          <a:avLst/>
        </a:prstGeom>
        <a:solidFill>
          <a:srgbClr val="92D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12</xdr:col>
      <xdr:colOff>434340</xdr:colOff>
      <xdr:row>0</xdr:row>
      <xdr:rowOff>129540</xdr:rowOff>
    </xdr:from>
    <xdr:to>
      <xdr:col>15</xdr:col>
      <xdr:colOff>114300</xdr:colOff>
      <xdr:row>3</xdr:row>
      <xdr:rowOff>38100</xdr:rowOff>
    </xdr:to>
    <xdr:sp macro="" textlink="">
      <xdr:nvSpPr>
        <xdr:cNvPr id="8" name="Rectangle: Top Corners Rounded 7">
          <a:extLst>
            <a:ext uri="{FF2B5EF4-FFF2-40B4-BE49-F238E27FC236}">
              <a16:creationId xmlns:a16="http://schemas.microsoft.com/office/drawing/2014/main" id="{1C11325D-C547-4D1E-A341-F3C0ED5B5A6D}"/>
            </a:ext>
          </a:extLst>
        </xdr:cNvPr>
        <xdr:cNvSpPr/>
      </xdr:nvSpPr>
      <xdr:spPr>
        <a:xfrm rot="5400000">
          <a:off x="7776210" y="-262890"/>
          <a:ext cx="723900" cy="1508760"/>
        </a:xfrm>
        <a:prstGeom prst="round2Same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15</xdr:col>
      <xdr:colOff>220980</xdr:colOff>
      <xdr:row>0</xdr:row>
      <xdr:rowOff>129540</xdr:rowOff>
    </xdr:from>
    <xdr:to>
      <xdr:col>17</xdr:col>
      <xdr:colOff>510540</xdr:colOff>
      <xdr:row>3</xdr:row>
      <xdr:rowOff>38100</xdr:rowOff>
    </xdr:to>
    <xdr:sp macro="" textlink="">
      <xdr:nvSpPr>
        <xdr:cNvPr id="9" name="Rectangle: Top Corners Rounded 8">
          <a:extLst>
            <a:ext uri="{FF2B5EF4-FFF2-40B4-BE49-F238E27FC236}">
              <a16:creationId xmlns:a16="http://schemas.microsoft.com/office/drawing/2014/main" id="{5843FA22-118A-4F1C-97E1-0C2233A9F04B}"/>
            </a:ext>
          </a:extLst>
        </xdr:cNvPr>
        <xdr:cNvSpPr/>
      </xdr:nvSpPr>
      <xdr:spPr>
        <a:xfrm rot="16200000">
          <a:off x="9391650" y="-262890"/>
          <a:ext cx="723900" cy="1508760"/>
        </a:xfrm>
        <a:prstGeom prst="round2SameRect">
          <a:avLst/>
        </a:prstGeom>
        <a:solidFill>
          <a:srgbClr val="92D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15</xdr:col>
      <xdr:colOff>373380</xdr:colOff>
      <xdr:row>0</xdr:row>
      <xdr:rowOff>129540</xdr:rowOff>
    </xdr:from>
    <xdr:to>
      <xdr:col>18</xdr:col>
      <xdr:colOff>53340</xdr:colOff>
      <xdr:row>3</xdr:row>
      <xdr:rowOff>38100</xdr:rowOff>
    </xdr:to>
    <xdr:sp macro="" textlink="">
      <xdr:nvSpPr>
        <xdr:cNvPr id="10" name="Rectangle: Top Corners Rounded 9">
          <a:extLst>
            <a:ext uri="{FF2B5EF4-FFF2-40B4-BE49-F238E27FC236}">
              <a16:creationId xmlns:a16="http://schemas.microsoft.com/office/drawing/2014/main" id="{5EF5722A-FD33-4847-BD57-F0B0A9C35A23}"/>
            </a:ext>
          </a:extLst>
        </xdr:cNvPr>
        <xdr:cNvSpPr/>
      </xdr:nvSpPr>
      <xdr:spPr>
        <a:xfrm rot="5400000">
          <a:off x="9544050" y="-262890"/>
          <a:ext cx="723900" cy="1508760"/>
        </a:xfrm>
        <a:prstGeom prst="round2Same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18</xdr:col>
      <xdr:colOff>152400</xdr:colOff>
      <xdr:row>0</xdr:row>
      <xdr:rowOff>129540</xdr:rowOff>
    </xdr:from>
    <xdr:to>
      <xdr:col>20</xdr:col>
      <xdr:colOff>441960</xdr:colOff>
      <xdr:row>3</xdr:row>
      <xdr:rowOff>38100</xdr:rowOff>
    </xdr:to>
    <xdr:sp macro="" textlink="">
      <xdr:nvSpPr>
        <xdr:cNvPr id="11" name="Rectangle: Top Corners Rounded 10">
          <a:extLst>
            <a:ext uri="{FF2B5EF4-FFF2-40B4-BE49-F238E27FC236}">
              <a16:creationId xmlns:a16="http://schemas.microsoft.com/office/drawing/2014/main" id="{FA9645D6-A12F-4671-835E-9FA75F4092EF}"/>
            </a:ext>
          </a:extLst>
        </xdr:cNvPr>
        <xdr:cNvSpPr/>
      </xdr:nvSpPr>
      <xdr:spPr>
        <a:xfrm rot="16200000">
          <a:off x="11151870" y="-262890"/>
          <a:ext cx="723900" cy="1508760"/>
        </a:xfrm>
        <a:prstGeom prst="round2SameRect">
          <a:avLst/>
        </a:prstGeom>
        <a:solidFill>
          <a:srgbClr val="92D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18</xdr:col>
      <xdr:colOff>304800</xdr:colOff>
      <xdr:row>0</xdr:row>
      <xdr:rowOff>129540</xdr:rowOff>
    </xdr:from>
    <xdr:to>
      <xdr:col>20</xdr:col>
      <xdr:colOff>594360</xdr:colOff>
      <xdr:row>3</xdr:row>
      <xdr:rowOff>38100</xdr:rowOff>
    </xdr:to>
    <xdr:sp macro="" textlink="">
      <xdr:nvSpPr>
        <xdr:cNvPr id="12" name="Rectangle: Top Corners Rounded 11">
          <a:extLst>
            <a:ext uri="{FF2B5EF4-FFF2-40B4-BE49-F238E27FC236}">
              <a16:creationId xmlns:a16="http://schemas.microsoft.com/office/drawing/2014/main" id="{25FC02D6-6565-424A-A7B0-EE9FA1C1E96F}"/>
            </a:ext>
          </a:extLst>
        </xdr:cNvPr>
        <xdr:cNvSpPr/>
      </xdr:nvSpPr>
      <xdr:spPr>
        <a:xfrm rot="5400000">
          <a:off x="11304270" y="-262890"/>
          <a:ext cx="723900" cy="1508760"/>
        </a:xfrm>
        <a:prstGeom prst="round2Same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10</xdr:col>
      <xdr:colOff>53340</xdr:colOff>
      <xdr:row>1</xdr:row>
      <xdr:rowOff>373380</xdr:rowOff>
    </xdr:from>
    <xdr:to>
      <xdr:col>11</xdr:col>
      <xdr:colOff>472440</xdr:colOff>
      <xdr:row>2</xdr:row>
      <xdr:rowOff>175260</xdr:rowOff>
    </xdr:to>
    <xdr:sp macro="" textlink="AnalysisTemp!B2">
      <xdr:nvSpPr>
        <xdr:cNvPr id="13" name="TextBox 12">
          <a:extLst>
            <a:ext uri="{FF2B5EF4-FFF2-40B4-BE49-F238E27FC236}">
              <a16:creationId xmlns:a16="http://schemas.microsoft.com/office/drawing/2014/main" id="{CCD54FF5-4F1C-D826-6C6A-A1BD07408BE8}"/>
            </a:ext>
          </a:extLst>
        </xdr:cNvPr>
        <xdr:cNvSpPr txBox="1"/>
      </xdr:nvSpPr>
      <xdr:spPr>
        <a:xfrm>
          <a:off x="5783580" y="556260"/>
          <a:ext cx="1028700" cy="2514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B352415-BB01-404B-869C-A1A78A1D92CD}" type="TxLink">
            <a:rPr lang="en-US" sz="1100" b="0" i="0" u="none" strike="noStrike" kern="1200">
              <a:solidFill>
                <a:srgbClr val="000000"/>
              </a:solidFill>
              <a:latin typeface="Aptos Narrow"/>
            </a:rPr>
            <a:pPr/>
            <a:t>Total Revenue</a:t>
          </a:fld>
          <a:endParaRPr lang="en-US" sz="1100" kern="1200"/>
        </a:p>
      </xdr:txBody>
    </xdr:sp>
    <xdr:clientData/>
  </xdr:twoCellAnchor>
  <xdr:twoCellAnchor>
    <xdr:from>
      <xdr:col>12</xdr:col>
      <xdr:colOff>579120</xdr:colOff>
      <xdr:row>1</xdr:row>
      <xdr:rowOff>381000</xdr:rowOff>
    </xdr:from>
    <xdr:to>
      <xdr:col>14</xdr:col>
      <xdr:colOff>388620</xdr:colOff>
      <xdr:row>3</xdr:row>
      <xdr:rowOff>0</xdr:rowOff>
    </xdr:to>
    <xdr:sp macro="" textlink="AnalysisTemp!B3">
      <xdr:nvSpPr>
        <xdr:cNvPr id="14" name="TextBox 13">
          <a:extLst>
            <a:ext uri="{FF2B5EF4-FFF2-40B4-BE49-F238E27FC236}">
              <a16:creationId xmlns:a16="http://schemas.microsoft.com/office/drawing/2014/main" id="{ADEAD05A-3465-49BC-B118-7DD72E0D1E5A}"/>
            </a:ext>
          </a:extLst>
        </xdr:cNvPr>
        <xdr:cNvSpPr txBox="1"/>
      </xdr:nvSpPr>
      <xdr:spPr>
        <a:xfrm>
          <a:off x="7528560" y="563880"/>
          <a:ext cx="1028700" cy="2514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47D3A87-0FAA-442E-B6E2-651B74FCA52A}" type="TxLink">
            <a:rPr lang="en-US" sz="1100" b="0" i="0" u="none" strike="noStrike" kern="1200">
              <a:solidFill>
                <a:srgbClr val="000000"/>
              </a:solidFill>
              <a:latin typeface="Aptos Narrow"/>
            </a:rPr>
            <a:pPr algn="ctr"/>
            <a:t>Total Profit</a:t>
          </a:fld>
          <a:endParaRPr lang="en-US" sz="1100" kern="1200"/>
        </a:p>
      </xdr:txBody>
    </xdr:sp>
    <xdr:clientData/>
  </xdr:twoCellAnchor>
  <xdr:twoCellAnchor>
    <xdr:from>
      <xdr:col>15</xdr:col>
      <xdr:colOff>548640</xdr:colOff>
      <xdr:row>1</xdr:row>
      <xdr:rowOff>388620</xdr:rowOff>
    </xdr:from>
    <xdr:to>
      <xdr:col>17</xdr:col>
      <xdr:colOff>358140</xdr:colOff>
      <xdr:row>3</xdr:row>
      <xdr:rowOff>7620</xdr:rowOff>
    </xdr:to>
    <xdr:sp macro="" textlink="AnalysisTemp!B4">
      <xdr:nvSpPr>
        <xdr:cNvPr id="15" name="TextBox 14">
          <a:extLst>
            <a:ext uri="{FF2B5EF4-FFF2-40B4-BE49-F238E27FC236}">
              <a16:creationId xmlns:a16="http://schemas.microsoft.com/office/drawing/2014/main" id="{4E33F774-F305-4F5E-938A-54039B6B7897}"/>
            </a:ext>
          </a:extLst>
        </xdr:cNvPr>
        <xdr:cNvSpPr txBox="1"/>
      </xdr:nvSpPr>
      <xdr:spPr>
        <a:xfrm>
          <a:off x="9326880" y="571500"/>
          <a:ext cx="1028700" cy="2514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A6828CA-9615-4228-BE52-32DC6AEF9206}" type="TxLink">
            <a:rPr lang="en-US" sz="1100" b="0" i="0" u="none" strike="noStrike" kern="1200">
              <a:solidFill>
                <a:srgbClr val="000000"/>
              </a:solidFill>
              <a:latin typeface="Aptos Narrow"/>
            </a:rPr>
            <a:pPr algn="ctr"/>
            <a:t>Margin</a:t>
          </a:fld>
          <a:endParaRPr lang="en-US" sz="1100" kern="1200"/>
        </a:p>
      </xdr:txBody>
    </xdr:sp>
    <xdr:clientData/>
  </xdr:twoCellAnchor>
  <xdr:twoCellAnchor>
    <xdr:from>
      <xdr:col>18</xdr:col>
      <xdr:colOff>342900</xdr:colOff>
      <xdr:row>1</xdr:row>
      <xdr:rowOff>388620</xdr:rowOff>
    </xdr:from>
    <xdr:to>
      <xdr:col>20</xdr:col>
      <xdr:colOff>510540</xdr:colOff>
      <xdr:row>3</xdr:row>
      <xdr:rowOff>7620</xdr:rowOff>
    </xdr:to>
    <xdr:sp macro="" textlink="AnalysisTemp!B6">
      <xdr:nvSpPr>
        <xdr:cNvPr id="16" name="TextBox 15">
          <a:extLst>
            <a:ext uri="{FF2B5EF4-FFF2-40B4-BE49-F238E27FC236}">
              <a16:creationId xmlns:a16="http://schemas.microsoft.com/office/drawing/2014/main" id="{528CCA34-64D6-4141-846D-FDC2A9375D90}"/>
            </a:ext>
          </a:extLst>
        </xdr:cNvPr>
        <xdr:cNvSpPr txBox="1"/>
      </xdr:nvSpPr>
      <xdr:spPr>
        <a:xfrm>
          <a:off x="10949940" y="571500"/>
          <a:ext cx="1386840" cy="2514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512B32-91A3-4C7E-A6F9-216B1849EB34}" type="TxLink">
            <a:rPr lang="en-US" sz="1100" b="0" i="0" u="none" strike="noStrike" kern="1200">
              <a:solidFill>
                <a:srgbClr val="000000"/>
              </a:solidFill>
              <a:latin typeface="Aptos Narrow"/>
            </a:rPr>
            <a:pPr algn="ctr"/>
            <a:t>Top Selling Product </a:t>
          </a:fld>
          <a:endParaRPr lang="en-US" sz="1100" kern="1200"/>
        </a:p>
      </xdr:txBody>
    </xdr:sp>
    <xdr:clientData/>
  </xdr:twoCellAnchor>
  <xdr:twoCellAnchor>
    <xdr:from>
      <xdr:col>9</xdr:col>
      <xdr:colOff>518160</xdr:colOff>
      <xdr:row>1</xdr:row>
      <xdr:rowOff>45720</xdr:rowOff>
    </xdr:from>
    <xdr:to>
      <xdr:col>11</xdr:col>
      <xdr:colOff>563880</xdr:colOff>
      <xdr:row>2</xdr:row>
      <xdr:rowOff>144780</xdr:rowOff>
    </xdr:to>
    <xdr:sp macro="" textlink="AnalysisTemp!C2">
      <xdr:nvSpPr>
        <xdr:cNvPr id="17" name="TextBox 16">
          <a:extLst>
            <a:ext uri="{FF2B5EF4-FFF2-40B4-BE49-F238E27FC236}">
              <a16:creationId xmlns:a16="http://schemas.microsoft.com/office/drawing/2014/main" id="{DE5FF3A5-ED07-0800-4C14-53004AFEEE96}"/>
            </a:ext>
          </a:extLst>
        </xdr:cNvPr>
        <xdr:cNvSpPr txBox="1"/>
      </xdr:nvSpPr>
      <xdr:spPr>
        <a:xfrm>
          <a:off x="5638800" y="228600"/>
          <a:ext cx="1264920" cy="548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24B9264-920D-43FA-8ED8-F1EFB5EBBD3A}" type="TxLink">
            <a:rPr lang="en-US" sz="1600" b="0" i="0" u="none" strike="noStrike" kern="1200">
              <a:solidFill>
                <a:srgbClr val="000000"/>
              </a:solidFill>
              <a:latin typeface="Aptos Narrow"/>
            </a:rPr>
            <a:pPr algn="ctr"/>
            <a:t>438.71 K</a:t>
          </a:fld>
          <a:endParaRPr lang="en-US" sz="1600" kern="1200"/>
        </a:p>
      </xdr:txBody>
    </xdr:sp>
    <xdr:clientData/>
  </xdr:twoCellAnchor>
  <xdr:twoCellAnchor>
    <xdr:from>
      <xdr:col>12</xdr:col>
      <xdr:colOff>472440</xdr:colOff>
      <xdr:row>1</xdr:row>
      <xdr:rowOff>45720</xdr:rowOff>
    </xdr:from>
    <xdr:to>
      <xdr:col>14</xdr:col>
      <xdr:colOff>518160</xdr:colOff>
      <xdr:row>2</xdr:row>
      <xdr:rowOff>144780</xdr:rowOff>
    </xdr:to>
    <xdr:sp macro="" textlink="AnalysisTemp!C3">
      <xdr:nvSpPr>
        <xdr:cNvPr id="18" name="TextBox 17">
          <a:extLst>
            <a:ext uri="{FF2B5EF4-FFF2-40B4-BE49-F238E27FC236}">
              <a16:creationId xmlns:a16="http://schemas.microsoft.com/office/drawing/2014/main" id="{CDB93F68-E14B-4BFF-A552-2B9CDC4DA51B}"/>
            </a:ext>
          </a:extLst>
        </xdr:cNvPr>
        <xdr:cNvSpPr txBox="1"/>
      </xdr:nvSpPr>
      <xdr:spPr>
        <a:xfrm>
          <a:off x="7421880" y="228600"/>
          <a:ext cx="1264920" cy="548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456CBC8-41C6-4111-A9D1-366867B174D4}" type="TxLink">
            <a:rPr lang="en-US" sz="1600" b="0" i="0" u="none" strike="noStrike" kern="1200">
              <a:solidFill>
                <a:srgbClr val="000000"/>
              </a:solidFill>
              <a:latin typeface="Aptos Narrow"/>
            </a:rPr>
            <a:pPr algn="ctr"/>
            <a:t>363.94 K</a:t>
          </a:fld>
          <a:endParaRPr lang="en-US" sz="1600" kern="1200"/>
        </a:p>
      </xdr:txBody>
    </xdr:sp>
    <xdr:clientData/>
  </xdr:twoCellAnchor>
  <xdr:twoCellAnchor>
    <xdr:from>
      <xdr:col>15</xdr:col>
      <xdr:colOff>480060</xdr:colOff>
      <xdr:row>1</xdr:row>
      <xdr:rowOff>60960</xdr:rowOff>
    </xdr:from>
    <xdr:to>
      <xdr:col>17</xdr:col>
      <xdr:colOff>525780</xdr:colOff>
      <xdr:row>2</xdr:row>
      <xdr:rowOff>160020</xdr:rowOff>
    </xdr:to>
    <xdr:sp macro="" textlink="AnalysisTemp!C4">
      <xdr:nvSpPr>
        <xdr:cNvPr id="19" name="TextBox 18">
          <a:extLst>
            <a:ext uri="{FF2B5EF4-FFF2-40B4-BE49-F238E27FC236}">
              <a16:creationId xmlns:a16="http://schemas.microsoft.com/office/drawing/2014/main" id="{37E8CE4E-421D-4587-B03E-A3C0B7BF0F16}"/>
            </a:ext>
          </a:extLst>
        </xdr:cNvPr>
        <xdr:cNvSpPr txBox="1"/>
      </xdr:nvSpPr>
      <xdr:spPr>
        <a:xfrm>
          <a:off x="9258300" y="243840"/>
          <a:ext cx="1264920" cy="548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759212B-4D96-4703-A9E2-BA569414DD13}" type="TxLink">
            <a:rPr lang="en-US" sz="1600" b="0" i="0" u="none" strike="noStrike" kern="1200">
              <a:solidFill>
                <a:srgbClr val="000000"/>
              </a:solidFill>
              <a:latin typeface="Aptos Narrow"/>
            </a:rPr>
            <a:pPr algn="ctr"/>
            <a:t>82.96%</a:t>
          </a:fld>
          <a:endParaRPr lang="en-US" sz="1600" kern="1200"/>
        </a:p>
      </xdr:txBody>
    </xdr:sp>
    <xdr:clientData/>
  </xdr:twoCellAnchor>
  <xdr:twoCellAnchor>
    <xdr:from>
      <xdr:col>18</xdr:col>
      <xdr:colOff>419100</xdr:colOff>
      <xdr:row>1</xdr:row>
      <xdr:rowOff>38100</xdr:rowOff>
    </xdr:from>
    <xdr:to>
      <xdr:col>20</xdr:col>
      <xdr:colOff>464820</xdr:colOff>
      <xdr:row>2</xdr:row>
      <xdr:rowOff>12700</xdr:rowOff>
    </xdr:to>
    <xdr:sp macro="" textlink="AnalysisTemp!C6">
      <xdr:nvSpPr>
        <xdr:cNvPr id="20" name="TextBox 19">
          <a:extLst>
            <a:ext uri="{FF2B5EF4-FFF2-40B4-BE49-F238E27FC236}">
              <a16:creationId xmlns:a16="http://schemas.microsoft.com/office/drawing/2014/main" id="{C8547635-7B7D-4A60-A7C7-84BB1B46B757}"/>
            </a:ext>
          </a:extLst>
        </xdr:cNvPr>
        <xdr:cNvSpPr txBox="1"/>
      </xdr:nvSpPr>
      <xdr:spPr>
        <a:xfrm>
          <a:off x="11023600" y="215900"/>
          <a:ext cx="126492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7234B2D-CEB8-41C4-9AE7-BAFD93946684}" type="TxLink">
            <a:rPr lang="en-US" sz="1600" b="0" i="0" u="none" strike="noStrike" kern="1200">
              <a:solidFill>
                <a:srgbClr val="000000"/>
              </a:solidFill>
              <a:latin typeface="Aptos Narrow"/>
            </a:rPr>
            <a:pPr algn="ctr"/>
            <a:t>Coffee</a:t>
          </a:fld>
          <a:endParaRPr lang="en-US" sz="1600" kern="1200"/>
        </a:p>
      </xdr:txBody>
    </xdr:sp>
    <xdr:clientData/>
  </xdr:twoCellAnchor>
  <xdr:twoCellAnchor>
    <xdr:from>
      <xdr:col>0</xdr:col>
      <xdr:colOff>213360</xdr:colOff>
      <xdr:row>5</xdr:row>
      <xdr:rowOff>15240</xdr:rowOff>
    </xdr:from>
    <xdr:to>
      <xdr:col>9</xdr:col>
      <xdr:colOff>590550</xdr:colOff>
      <xdr:row>23</xdr:row>
      <xdr:rowOff>161925</xdr:rowOff>
    </xdr:to>
    <xdr:graphicFrame macro="">
      <xdr:nvGraphicFramePr>
        <xdr:cNvPr id="21" name="Chart 20">
          <a:extLst>
            <a:ext uri="{FF2B5EF4-FFF2-40B4-BE49-F238E27FC236}">
              <a16:creationId xmlns:a16="http://schemas.microsoft.com/office/drawing/2014/main" id="{D15C904A-CA74-4C40-A91E-16D17D1867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165735</xdr:colOff>
      <xdr:row>5</xdr:row>
      <xdr:rowOff>7620</xdr:rowOff>
    </xdr:from>
    <xdr:to>
      <xdr:col>13</xdr:col>
      <xdr:colOff>76835</xdr:colOff>
      <xdr:row>13</xdr:row>
      <xdr:rowOff>152400</xdr:rowOff>
    </xdr:to>
    <mc:AlternateContent xmlns:mc="http://schemas.openxmlformats.org/markup-compatibility/2006" xmlns:a14="http://schemas.microsoft.com/office/drawing/2010/main">
      <mc:Choice Requires="a14">
        <xdr:graphicFrame macro="">
          <xdr:nvGraphicFramePr>
            <xdr:cNvPr id="22" name="Year">
              <a:extLst>
                <a:ext uri="{FF2B5EF4-FFF2-40B4-BE49-F238E27FC236}">
                  <a16:creationId xmlns:a16="http://schemas.microsoft.com/office/drawing/2014/main" id="{0B2D9BEB-6E73-43D3-88BF-BE68D72AF17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899785" y="1179195"/>
              <a:ext cx="1835150" cy="15925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158115</xdr:colOff>
      <xdr:row>14</xdr:row>
      <xdr:rowOff>89535</xdr:rowOff>
    </xdr:from>
    <xdr:to>
      <xdr:col>13</xdr:col>
      <xdr:colOff>69215</xdr:colOff>
      <xdr:row>23</xdr:row>
      <xdr:rowOff>156210</xdr:rowOff>
    </xdr:to>
    <mc:AlternateContent xmlns:mc="http://schemas.openxmlformats.org/markup-compatibility/2006" xmlns:a14="http://schemas.microsoft.com/office/drawing/2010/main">
      <mc:Choice Requires="a14">
        <xdr:graphicFrame macro="">
          <xdr:nvGraphicFramePr>
            <xdr:cNvPr id="23" name="Month 1">
              <a:extLst>
                <a:ext uri="{FF2B5EF4-FFF2-40B4-BE49-F238E27FC236}">
                  <a16:creationId xmlns:a16="http://schemas.microsoft.com/office/drawing/2014/main" id="{B9198565-B52C-46CF-BCB1-BEE1C92CA516}"/>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5892165" y="2889885"/>
              <a:ext cx="1835150" cy="1695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276225</xdr:colOff>
      <xdr:row>5</xdr:row>
      <xdr:rowOff>9524</xdr:rowOff>
    </xdr:from>
    <xdr:to>
      <xdr:col>22</xdr:col>
      <xdr:colOff>19050</xdr:colOff>
      <xdr:row>23</xdr:row>
      <xdr:rowOff>152400</xdr:rowOff>
    </xdr:to>
    <xdr:graphicFrame macro="">
      <xdr:nvGraphicFramePr>
        <xdr:cNvPr id="26" name="Chart 25">
          <a:extLst>
            <a:ext uri="{FF2B5EF4-FFF2-40B4-BE49-F238E27FC236}">
              <a16:creationId xmlns:a16="http://schemas.microsoft.com/office/drawing/2014/main" id="{35A57648-59B6-4239-897D-CC3392D3A8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180975</xdr:colOff>
      <xdr:row>24</xdr:row>
      <xdr:rowOff>76200</xdr:rowOff>
    </xdr:from>
    <xdr:to>
      <xdr:col>11</xdr:col>
      <xdr:colOff>247650</xdr:colOff>
      <xdr:row>47</xdr:row>
      <xdr:rowOff>142875</xdr:rowOff>
    </xdr:to>
    <mc:AlternateContent xmlns:mc="http://schemas.openxmlformats.org/markup-compatibility/2006">
      <mc:Choice xmlns:cx1="http://schemas.microsoft.com/office/drawing/2015/9/8/chartex" Requires="cx1">
        <xdr:graphicFrame macro="">
          <xdr:nvGraphicFramePr>
            <xdr:cNvPr id="30" name="Chart 29">
              <a:extLst>
                <a:ext uri="{FF2B5EF4-FFF2-40B4-BE49-F238E27FC236}">
                  <a16:creationId xmlns:a16="http://schemas.microsoft.com/office/drawing/2014/main" id="{8553B1FB-2C69-4D21-B877-27933680D8E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80975" y="4732020"/>
              <a:ext cx="6497955" cy="427291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333374</xdr:colOff>
      <xdr:row>24</xdr:row>
      <xdr:rowOff>76199</xdr:rowOff>
    </xdr:from>
    <xdr:to>
      <xdr:col>22</xdr:col>
      <xdr:colOff>57150</xdr:colOff>
      <xdr:row>44</xdr:row>
      <xdr:rowOff>114300</xdr:rowOff>
    </xdr:to>
    <mc:AlternateContent xmlns:mc="http://schemas.openxmlformats.org/markup-compatibility/2006">
      <mc:Choice xmlns:cx6="http://schemas.microsoft.com/office/drawing/2016/5/12/chartex" Requires="cx6">
        <xdr:graphicFrame macro="">
          <xdr:nvGraphicFramePr>
            <xdr:cNvPr id="31" name="Chart 30">
              <a:extLst>
                <a:ext uri="{FF2B5EF4-FFF2-40B4-BE49-F238E27FC236}">
                  <a16:creationId xmlns:a16="http://schemas.microsoft.com/office/drawing/2014/main" id="{9DE98BF8-2350-42E8-8466-7DEB7262CE5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6764654" y="4732019"/>
              <a:ext cx="6429376" cy="369570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330200</xdr:colOff>
      <xdr:row>45</xdr:row>
      <xdr:rowOff>152400</xdr:rowOff>
    </xdr:from>
    <xdr:to>
      <xdr:col>22</xdr:col>
      <xdr:colOff>88900</xdr:colOff>
      <xdr:row>51</xdr:row>
      <xdr:rowOff>694266</xdr:rowOff>
    </xdr:to>
    <xdr:grpSp>
      <xdr:nvGrpSpPr>
        <xdr:cNvPr id="37" name="Group 36">
          <a:extLst>
            <a:ext uri="{FF2B5EF4-FFF2-40B4-BE49-F238E27FC236}">
              <a16:creationId xmlns:a16="http://schemas.microsoft.com/office/drawing/2014/main" id="{715172BA-3295-F1FA-EC21-EC6F2614E488}"/>
            </a:ext>
          </a:extLst>
        </xdr:cNvPr>
        <xdr:cNvGrpSpPr/>
      </xdr:nvGrpSpPr>
      <xdr:grpSpPr>
        <a:xfrm>
          <a:off x="6769100" y="8562975"/>
          <a:ext cx="6464300" cy="2904066"/>
          <a:chOff x="10949940" y="571500"/>
          <a:chExt cx="4545330" cy="2727198"/>
        </a:xfrm>
      </xdr:grpSpPr>
      <xdr:graphicFrame macro="">
        <xdr:nvGraphicFramePr>
          <xdr:cNvPr id="33" name="Chart 32">
            <a:extLst>
              <a:ext uri="{FF2B5EF4-FFF2-40B4-BE49-F238E27FC236}">
                <a16:creationId xmlns:a16="http://schemas.microsoft.com/office/drawing/2014/main" id="{40C4F8DA-4625-CCE1-3137-FCC9DC42A37E}"/>
              </a:ext>
            </a:extLst>
          </xdr:cNvPr>
          <xdr:cNvGraphicFramePr/>
        </xdr:nvGraphicFramePr>
        <xdr:xfrm>
          <a:off x="10949940" y="571500"/>
          <a:ext cx="4545330" cy="2727198"/>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34" name="Chart 33">
            <a:extLst>
              <a:ext uri="{FF2B5EF4-FFF2-40B4-BE49-F238E27FC236}">
                <a16:creationId xmlns:a16="http://schemas.microsoft.com/office/drawing/2014/main" id="{EB3D105D-89FD-7733-27E9-0DD47F9B34EF}"/>
              </a:ext>
            </a:extLst>
          </xdr:cNvPr>
          <xdr:cNvGraphicFramePr/>
        </xdr:nvGraphicFramePr>
        <xdr:xfrm>
          <a:off x="10989310" y="613410"/>
          <a:ext cx="4467860" cy="2644140"/>
        </xdr:xfrm>
        <a:graphic>
          <a:graphicData uri="http://schemas.openxmlformats.org/drawingml/2006/chart">
            <c:chart xmlns:c="http://schemas.openxmlformats.org/drawingml/2006/chart" xmlns:r="http://schemas.openxmlformats.org/officeDocument/2006/relationships" r:id="rId6"/>
          </a:graphicData>
        </a:graphic>
      </xdr:graphicFrame>
      <xdr:sp macro="" textlink="AnalysisTemp!C7">
        <xdr:nvSpPr>
          <xdr:cNvPr id="35" name="TextBox 34">
            <a:extLst>
              <a:ext uri="{FF2B5EF4-FFF2-40B4-BE49-F238E27FC236}">
                <a16:creationId xmlns:a16="http://schemas.microsoft.com/office/drawing/2014/main" id="{72E3E3D9-E04C-739F-9005-786CEB6BC044}"/>
              </a:ext>
            </a:extLst>
          </xdr:cNvPr>
          <xdr:cNvSpPr txBox="1"/>
        </xdr:nvSpPr>
        <xdr:spPr>
          <a:xfrm>
            <a:off x="12264390" y="1985010"/>
            <a:ext cx="2007521" cy="7348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FADFC30-5B70-49CE-BC81-3D51561743EA}" type="TxLink">
              <a:rPr lang="en-US" sz="4400" b="1" i="0" u="none" strike="noStrike" kern="1200">
                <a:solidFill>
                  <a:srgbClr val="000000"/>
                </a:solidFill>
                <a:latin typeface="Aptos Narrow"/>
              </a:rPr>
              <a:pPr algn="ctr"/>
              <a:t>6.04</a:t>
            </a:fld>
            <a:endParaRPr lang="en-US" sz="4400" b="1" kern="1200"/>
          </a:p>
        </xdr:txBody>
      </xdr:sp>
      <xdr:sp macro="" textlink="AnalysisTemp!B6">
        <xdr:nvSpPr>
          <xdr:cNvPr id="36" name="TextBox 35">
            <a:extLst>
              <a:ext uri="{FF2B5EF4-FFF2-40B4-BE49-F238E27FC236}">
                <a16:creationId xmlns:a16="http://schemas.microsoft.com/office/drawing/2014/main" id="{D61499A3-B985-7818-08C4-D3999E7E6962}"/>
              </a:ext>
            </a:extLst>
          </xdr:cNvPr>
          <xdr:cNvSpPr txBox="1"/>
        </xdr:nvSpPr>
        <xdr:spPr>
          <a:xfrm>
            <a:off x="12561570" y="2640330"/>
            <a:ext cx="1515110" cy="22726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u="none" strike="noStrike" kern="1200">
                <a:solidFill>
                  <a:srgbClr val="000000"/>
                </a:solidFill>
                <a:latin typeface="Aptos Narrow"/>
              </a:rPr>
              <a:t>Average</a:t>
            </a:r>
            <a:r>
              <a:rPr lang="en-US" sz="1100" b="0" i="0" u="none" strike="noStrike" kern="1200" baseline="0">
                <a:solidFill>
                  <a:srgbClr val="000000"/>
                </a:solidFill>
                <a:latin typeface="Aptos Narrow"/>
              </a:rPr>
              <a:t> Shipping Time</a:t>
            </a:r>
            <a:endParaRPr lang="en-US" sz="1100" kern="12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mas Lenner" refreshedDate="45635.904548842591" createdVersion="8" refreshedVersion="8" minRefreshableVersion="3" recordCount="370" xr:uid="{4F0FCF6C-E317-4217-86DA-5AD7340177CC}">
  <cacheSource type="worksheet">
    <worksheetSource name="Temp"/>
  </cacheSource>
  <cacheFields count="28">
    <cacheField name="Order ID" numFmtId="1">
      <sharedItems containsSemiMixedTypes="0" containsString="0" containsNumber="1" containsInteger="1" minValue="8003" maxValue="8899"/>
    </cacheField>
    <cacheField name="Order Date" numFmtId="164">
      <sharedItems containsSemiMixedTypes="0" containsNonDate="0" containsDate="1" containsString="0" minDate="2021-12-31T00:00:00" maxDate="2022-12-29T00:00:00" count="149">
        <d v="2022-04-30T00:00:00"/>
        <d v="2022-08-31T00:00:00"/>
        <d v="2021-12-31T00:00:00"/>
        <d v="2022-01-31T00:00:00"/>
        <d v="2022-02-28T00:00:00"/>
        <d v="2022-03-31T00:00:00"/>
        <d v="2022-05-31T00:00:00"/>
        <d v="2022-06-30T00:00:00"/>
        <d v="2022-07-31T00:00:00"/>
        <d v="2022-09-30T00:00:00"/>
        <d v="2022-10-31T00:00:00"/>
        <d v="2022-11-30T00:00:00"/>
        <d v="2022-01-26T00:00:00"/>
        <d v="2022-12-26T00:00:00"/>
        <d v="2022-01-27T00:00:00"/>
        <d v="2022-02-27T00:00:00"/>
        <d v="2022-03-27T00:00:00"/>
        <d v="2022-04-27T00:00:00"/>
        <d v="2022-05-27T00:00:00"/>
        <d v="2022-06-27T00:00:00"/>
        <d v="2022-07-27T00:00:00"/>
        <d v="2022-08-27T00:00:00"/>
        <d v="2022-09-27T00:00:00"/>
        <d v="2022-10-27T00:00:00"/>
        <d v="2022-11-27T00:00:00"/>
        <d v="2022-12-27T00:00:00"/>
        <d v="2022-01-02T00:00:00"/>
        <d v="2022-02-02T00:00:00"/>
        <d v="2022-03-02T00:00:00"/>
        <d v="2022-04-02T00:00:00"/>
        <d v="2022-05-02T00:00:00"/>
        <d v="2022-06-02T00:00:00"/>
        <d v="2022-07-02T00:00:00"/>
        <d v="2022-09-02T00:00:00"/>
        <d v="2022-10-02T00:00:00"/>
        <d v="2022-11-02T00:00:00"/>
        <d v="2022-12-02T00:00:00"/>
        <d v="2022-01-28T00:00:00"/>
        <d v="2022-03-28T00:00:00"/>
        <d v="2022-04-28T00:00:00"/>
        <d v="2022-05-28T00:00:00"/>
        <d v="2022-06-28T00:00:00"/>
        <d v="2022-07-28T00:00:00"/>
        <d v="2022-08-28T00:00:00"/>
        <d v="2022-09-28T00:00:00"/>
        <d v="2022-10-28T00:00:00"/>
        <d v="2022-11-28T00:00:00"/>
        <d v="2022-12-28T00:00:00"/>
        <d v="2022-01-03T00:00:00"/>
        <d v="2022-02-03T00:00:00"/>
        <d v="2022-03-03T00:00:00"/>
        <d v="2022-04-03T00:00:00"/>
        <d v="2022-05-03T00:00:00"/>
        <d v="2022-06-03T00:00:00"/>
        <d v="2022-07-03T00:00:00"/>
        <d v="2022-08-03T00:00:00"/>
        <d v="2022-09-03T00:00:00"/>
        <d v="2022-10-03T00:00:00"/>
        <d v="2022-11-03T00:00:00"/>
        <d v="2022-12-03T00:00:00"/>
        <d v="2022-01-05T00:00:00"/>
        <d v="2022-02-05T00:00:00"/>
        <d v="2022-03-05T00:00:00"/>
        <d v="2022-04-05T00:00:00"/>
        <d v="2022-05-05T00:00:00"/>
        <d v="2022-06-05T00:00:00"/>
        <d v="2022-07-05T00:00:00"/>
        <d v="2022-08-05T00:00:00"/>
        <d v="2022-09-05T00:00:00"/>
        <d v="2022-10-05T00:00:00"/>
        <d v="2022-11-05T00:00:00"/>
        <d v="2022-12-05T00:00:00"/>
        <d v="2022-01-06T00:00:00"/>
        <d v="2022-04-06T00:00:00"/>
        <d v="2022-05-06T00:00:00"/>
        <d v="2022-06-06T00:00:00"/>
        <d v="2022-08-06T00:00:00"/>
        <d v="2022-10-06T00:00:00"/>
        <d v="2022-12-06T00:00:00"/>
        <d v="2022-01-07T00:00:00"/>
        <d v="2022-02-07T00:00:00"/>
        <d v="2022-03-07T00:00:00"/>
        <d v="2022-04-07T00:00:00"/>
        <d v="2022-05-07T00:00:00"/>
        <d v="2022-06-07T00:00:00"/>
        <d v="2022-07-07T00:00:00"/>
        <d v="2022-08-07T00:00:00"/>
        <d v="2022-09-07T00:00:00"/>
        <d v="2022-10-07T00:00:00"/>
        <d v="2022-11-07T00:00:00"/>
        <d v="2022-12-07T00:00:00"/>
        <d v="2022-01-08T00:00:00"/>
        <d v="2022-02-08T00:00:00"/>
        <d v="2022-03-08T00:00:00"/>
        <d v="2022-05-08T00:00:00"/>
        <d v="2022-06-08T00:00:00"/>
        <d v="2022-07-08T00:00:00"/>
        <d v="2022-08-08T00:00:00"/>
        <d v="2022-09-08T00:00:00"/>
        <d v="2022-10-08T00:00:00"/>
        <d v="2022-11-08T00:00:00"/>
        <d v="2022-12-08T00:00:00"/>
        <d v="2022-01-09T00:00:00"/>
        <d v="2022-02-09T00:00:00"/>
        <d v="2022-03-09T00:00:00"/>
        <d v="2022-04-09T00:00:00"/>
        <d v="2022-05-09T00:00:00"/>
        <d v="2022-06-09T00:00:00"/>
        <d v="2022-07-09T00:00:00"/>
        <d v="2022-08-09T00:00:00"/>
        <d v="2022-09-09T00:00:00"/>
        <d v="2022-10-09T00:00:00"/>
        <d v="2022-11-09T00:00:00"/>
        <d v="2022-12-09T00:00:00"/>
        <d v="2022-01-10T00:00:00"/>
        <d v="2022-02-10T00:00:00"/>
        <d v="2022-03-10T00:00:00"/>
        <d v="2022-04-10T00:00:00"/>
        <d v="2022-05-10T00:00:00"/>
        <d v="2022-06-10T00:00:00"/>
        <d v="2022-07-10T00:00:00"/>
        <d v="2022-08-10T00:00:00"/>
        <d v="2022-09-10T00:00:00"/>
        <d v="2022-10-10T00:00:00"/>
        <d v="2022-11-10T00:00:00"/>
        <d v="2022-12-10T00:00:00"/>
        <d v="2022-01-11T00:00:00"/>
        <d v="2022-04-11T00:00:00"/>
        <d v="2022-12-11T00:00:00"/>
        <d v="2022-02-24T00:00:00"/>
        <d v="2022-03-24T00:00:00"/>
        <d v="2022-05-24T00:00:00"/>
        <d v="2022-06-24T00:00:00"/>
        <d v="2022-07-24T00:00:00"/>
        <d v="2022-08-24T00:00:00"/>
        <d v="2022-09-24T00:00:00"/>
        <d v="2022-10-24T00:00:00"/>
        <d v="2022-11-24T00:00:00"/>
        <d v="2022-12-24T00:00:00"/>
        <d v="2022-02-25T00:00:00"/>
        <d v="2022-03-25T00:00:00"/>
        <d v="2022-05-25T00:00:00"/>
        <d v="2022-06-25T00:00:00"/>
        <d v="2022-07-25T00:00:00"/>
        <d v="2022-08-25T00:00:00"/>
        <d v="2022-09-25T00:00:00"/>
        <d v="2022-10-25T00:00:00"/>
        <d v="2022-11-25T00:00:00"/>
        <d v="2022-12-25T00:00:00"/>
      </sharedItems>
    </cacheField>
    <cacheField name="Customer ID" numFmtId="3">
      <sharedItems containsSemiMixedTypes="0" containsString="0" containsNumber="1" containsInteger="1" minValue="1" maxValue="29"/>
    </cacheField>
    <cacheField name="Customer Name" numFmtId="3">
      <sharedItems/>
    </cacheField>
    <cacheField name="City" numFmtId="0">
      <sharedItems/>
    </cacheField>
    <cacheField name="State" numFmtId="0">
      <sharedItems/>
    </cacheField>
    <cacheField name="Country/Region" numFmtId="0">
      <sharedItems/>
    </cacheField>
    <cacheField name="Salesperson" numFmtId="0">
      <sharedItems/>
    </cacheField>
    <cacheField name="Region" numFmtId="0">
      <sharedItems/>
    </cacheField>
    <cacheField name="Shipped Date" numFmtId="164">
      <sharedItems containsSemiMixedTypes="0" containsNonDate="0" containsDate="1" containsString="0" minDate="2022-01-04T00:00:00" maxDate="2023-01-07T00:00:00"/>
    </cacheField>
    <cacheField name="Year" numFmtId="1">
      <sharedItems containsSemiMixedTypes="0" containsString="0" containsNumber="1" containsInteger="1" minValue="2021" maxValue="2022" count="2">
        <n v="2022"/>
        <n v="2021"/>
      </sharedItems>
    </cacheField>
    <cacheField name="Month" numFmtId="0">
      <sharedItems count="12">
        <s v="May"/>
        <s v="Sep"/>
        <s v="Jan"/>
        <s v="Feb"/>
        <s v="Mar"/>
        <s v="Apr"/>
        <s v="Jun"/>
        <s v="Jul"/>
        <s v="Aug"/>
        <s v="Oct"/>
        <s v="Nov"/>
        <s v="Dec"/>
      </sharedItems>
    </cacheField>
    <cacheField name="Quarter" numFmtId="3">
      <sharedItems containsSemiMixedTypes="0" containsString="0" containsNumber="1" containsInteger="1" minValue="1" maxValue="4" count="4">
        <n v="2"/>
        <n v="3"/>
        <n v="1"/>
        <n v="4"/>
      </sharedItems>
    </cacheField>
    <cacheField name="Shipper Name" numFmtId="0">
      <sharedItems/>
    </cacheField>
    <cacheField name="Ship City" numFmtId="0">
      <sharedItems count="12">
        <s v="Atlanta"/>
        <s v="Chicago"/>
        <s v="Denver"/>
        <s v="Miami"/>
        <s v="Houston"/>
        <s v="Seattle"/>
        <s v="Boston"/>
        <s v="San Francisco"/>
        <s v="Dallas"/>
        <s v="Phoenix"/>
        <s v="Portland"/>
        <s v="Nashville"/>
      </sharedItems>
    </cacheField>
    <cacheField name="Ship State" numFmtId="0">
      <sharedItems count="11">
        <s v=" Georgia"/>
        <s v=" Illinois"/>
        <s v=" Colorado"/>
        <s v=" Florida"/>
        <s v=" Texas"/>
        <s v=" Washington"/>
        <s v=" Massachusetts"/>
        <s v=" California"/>
        <s v=" Arizona"/>
        <s v=" Oregon"/>
        <s v=" Tennessee"/>
      </sharedItems>
    </cacheField>
    <cacheField name="Ship ZIP/Postal Code" numFmtId="3">
      <sharedItems containsSemiMixedTypes="0" containsString="0" containsNumber="1" containsInteger="1" minValue="90900" maxValue="90900"/>
    </cacheField>
    <cacheField name="Ship Country/Region" numFmtId="0">
      <sharedItems count="1">
        <s v="PK"/>
      </sharedItems>
    </cacheField>
    <cacheField name="Payment Type" numFmtId="0">
      <sharedItems/>
    </cacheField>
    <cacheField name="Product Name" numFmtId="0">
      <sharedItems count="24">
        <s v="Green Tea"/>
        <s v="Chai"/>
        <s v="Coffee"/>
        <s v="Crab Meat"/>
        <s v="Sauce"/>
        <s v="Dried Plums"/>
        <s v="Clam Chowder"/>
        <s v="Curry Sauce"/>
        <s v="Syrup"/>
        <s v="Chocolate"/>
        <s v="Fruit Cocktail"/>
        <s v="Dried Pears"/>
        <s v="Dried Apples"/>
        <s v="Chocolate Biscuits Mix"/>
        <s v="Gnocchi"/>
        <s v="Marmalade"/>
        <s v="Long Grain Rice"/>
        <s v="Mozzarella"/>
        <s v="Ravioli"/>
        <s v="Boysenberry Spread"/>
        <s v="Cajun Seasoning"/>
        <s v="Almonds"/>
        <s v="Scones"/>
        <s v="Olive Oil"/>
      </sharedItems>
    </cacheField>
    <cacheField name="Category" numFmtId="0">
      <sharedItems/>
    </cacheField>
    <cacheField name="Unit Price" numFmtId="44">
      <sharedItems containsSemiMixedTypes="0" containsString="0" containsNumber="1" minValue="2.99" maxValue="81"/>
    </cacheField>
    <cacheField name="Unit Cost" numFmtId="44">
      <sharedItems containsSemiMixedTypes="0" containsString="0" containsNumber="1" minValue="0.32890000000000003" maxValue="17.010000000000002"/>
    </cacheField>
    <cacheField name="Quantity" numFmtId="3">
      <sharedItems containsSemiMixedTypes="0" containsString="0" containsNumber="1" containsInteger="1" minValue="10" maxValue="100"/>
    </cacheField>
    <cacheField name="Shipping Fee" numFmtId="44">
      <sharedItems containsSemiMixedTypes="0" containsString="0" containsNumber="1" minValue="3.7345000000000002" maxValue="769.98599999999999"/>
    </cacheField>
    <cacheField name="Revenue" numFmtId="44">
      <sharedItems containsSemiMixedTypes="0" containsString="0" containsNumber="1" minValue="38.5" maxValue="7938"/>
    </cacheField>
    <cacheField name="Profit" numFmtId="44">
      <sharedItems containsSemiMixedTypes="0" containsString="0" containsNumber="1" minValue="33.494999999999997" maxValue="7144.2000000000007"/>
    </cacheField>
    <cacheField name="Shipping Days" numFmtId="0">
      <sharedItems containsSemiMixedTypes="0" containsString="0" containsNumber="1" containsInteger="1" minValue="2" maxValue="10"/>
    </cacheField>
  </cacheFields>
  <extLst>
    <ext xmlns:x14="http://schemas.microsoft.com/office/spreadsheetml/2009/9/main" uri="{725AE2AE-9491-48be-B2B4-4EB974FC3084}">
      <x14:pivotCacheDefinition pivotCacheId="3870035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0">
  <r>
    <n v="8883"/>
    <x v="0"/>
    <n v="1"/>
    <s v="Emily Stratton"/>
    <s v="BRIGHTON SPRINGS"/>
    <s v="LE"/>
    <s v="PK"/>
    <s v="James Walker"/>
    <s v="North"/>
    <d v="2022-05-05T00:00:00"/>
    <x v="0"/>
    <x v="0"/>
    <x v="0"/>
    <s v="Shipping Company C"/>
    <x v="0"/>
    <x v="0"/>
    <n v="90900"/>
    <x v="0"/>
    <s v="Credit Card"/>
    <x v="0"/>
    <s v="Beverages"/>
    <n v="2.99"/>
    <n v="0.38870000000000005"/>
    <n v="73"/>
    <n v="21.827000000000002"/>
    <n v="218.27"/>
    <n v="189.89490000000001"/>
    <n v="5"/>
  </r>
  <r>
    <n v="8853"/>
    <x v="1"/>
    <n v="1"/>
    <s v="Emily Stratton"/>
    <s v="BRIGHTON SPRINGS"/>
    <s v="LE"/>
    <s v="PK"/>
    <s v="James Walker"/>
    <s v="North"/>
    <d v="2022-09-08T00:00:00"/>
    <x v="0"/>
    <x v="1"/>
    <x v="1"/>
    <s v="Shipping Company C"/>
    <x v="0"/>
    <x v="0"/>
    <n v="90900"/>
    <x v="0"/>
    <s v="Credit Card"/>
    <x v="1"/>
    <s v="Beverages"/>
    <n v="18"/>
    <n v="3.6"/>
    <n v="58"/>
    <n v="103.35600000000001"/>
    <n v="1044"/>
    <n v="835.2"/>
    <n v="8"/>
  </r>
  <r>
    <n v="8088"/>
    <x v="2"/>
    <n v="1"/>
    <s v="Emily Stratton"/>
    <s v="BRIGHTON SPRINGS"/>
    <s v="LE"/>
    <s v="PK"/>
    <s v="James Walker"/>
    <s v="North"/>
    <d v="2022-01-06T00:00:00"/>
    <x v="1"/>
    <x v="2"/>
    <x v="2"/>
    <s v="Shipping Company C"/>
    <x v="0"/>
    <x v="0"/>
    <n v="90900"/>
    <x v="0"/>
    <s v="Credit Card"/>
    <x v="1"/>
    <s v="Beverages"/>
    <n v="18"/>
    <n v="1.8"/>
    <n v="42"/>
    <n v="75.600000000000009"/>
    <n v="756"/>
    <n v="680.4"/>
    <n v="6"/>
  </r>
  <r>
    <n v="8083"/>
    <x v="2"/>
    <n v="1"/>
    <s v="Emily Stratton"/>
    <s v="BRIGHTON SPRINGS"/>
    <s v="LE"/>
    <s v="PK"/>
    <s v="James Walker"/>
    <s v="North"/>
    <d v="2022-01-08T00:00:00"/>
    <x v="1"/>
    <x v="2"/>
    <x v="2"/>
    <s v="Shipping Company C"/>
    <x v="0"/>
    <x v="0"/>
    <n v="90900"/>
    <x v="0"/>
    <s v="Credit Card"/>
    <x v="2"/>
    <s v="Beverages"/>
    <n v="46"/>
    <n v="4.5999999999999996"/>
    <n v="58"/>
    <n v="269.46800000000002"/>
    <n v="2668"/>
    <n v="2401.1999999999998"/>
    <n v="8"/>
  </r>
  <r>
    <n v="8084"/>
    <x v="2"/>
    <n v="1"/>
    <s v="Emily Stratton"/>
    <s v="BRIGHTON SPRINGS"/>
    <s v="LE"/>
    <s v="PK"/>
    <s v="James Walker"/>
    <s v="North"/>
    <d v="2022-01-07T00:00:00"/>
    <x v="1"/>
    <x v="2"/>
    <x v="2"/>
    <s v="Shipping Company C"/>
    <x v="0"/>
    <x v="0"/>
    <n v="90900"/>
    <x v="0"/>
    <s v="Credit Card"/>
    <x v="0"/>
    <s v="Beverages"/>
    <n v="2.99"/>
    <n v="0.38870000000000005"/>
    <n v="67"/>
    <n v="20.033000000000001"/>
    <n v="200.33"/>
    <n v="174.28710000000001"/>
    <n v="7"/>
  </r>
  <r>
    <n v="8040"/>
    <x v="3"/>
    <n v="1"/>
    <s v="Emily Stratton"/>
    <s v="BRIGHTON SPRINGS"/>
    <s v="LE"/>
    <s v="PK"/>
    <s v="James Walker"/>
    <s v="North"/>
    <d v="2022-02-03T00:00:00"/>
    <x v="0"/>
    <x v="3"/>
    <x v="2"/>
    <s v="Shipping Company C"/>
    <x v="0"/>
    <x v="0"/>
    <n v="90900"/>
    <x v="0"/>
    <s v="Credit Card"/>
    <x v="3"/>
    <s v="Canned Meat"/>
    <n v="18.399999999999999"/>
    <n v="3.1279999999999997"/>
    <n v="13"/>
    <n v="23.680800000000001"/>
    <n v="239.2"/>
    <n v="198.53599999999997"/>
    <n v="3"/>
  </r>
  <r>
    <n v="8079"/>
    <x v="4"/>
    <n v="1"/>
    <s v="Emily Stratton"/>
    <s v="BRIGHTON SPRINGS"/>
    <s v="LE"/>
    <s v="PK"/>
    <s v="James Walker"/>
    <s v="North"/>
    <d v="2022-03-09T00:00:00"/>
    <x v="0"/>
    <x v="4"/>
    <x v="2"/>
    <s v="Shipping Company C"/>
    <x v="0"/>
    <x v="0"/>
    <n v="90900"/>
    <x v="0"/>
    <s v="Credit Card"/>
    <x v="3"/>
    <s v="Canned Meat"/>
    <n v="18.399999999999999"/>
    <n v="2.0239999999999996"/>
    <n v="75"/>
    <n v="138"/>
    <n v="1380"/>
    <n v="1228.1999999999998"/>
    <n v="9"/>
  </r>
  <r>
    <n v="8098"/>
    <x v="5"/>
    <n v="1"/>
    <s v="Emily Stratton"/>
    <s v="BRIGHTON SPRINGS"/>
    <s v="LE"/>
    <s v="PK"/>
    <s v="James Walker"/>
    <s v="North"/>
    <d v="2022-04-06T00:00:00"/>
    <x v="0"/>
    <x v="5"/>
    <x v="0"/>
    <s v="Shipping Company C"/>
    <x v="0"/>
    <x v="0"/>
    <n v="90900"/>
    <x v="0"/>
    <s v="Credit Card"/>
    <x v="1"/>
    <s v="Beverages"/>
    <n v="18"/>
    <n v="2.88"/>
    <n v="55"/>
    <n v="97.02"/>
    <n v="990"/>
    <n v="831.6"/>
    <n v="6"/>
  </r>
  <r>
    <n v="8888"/>
    <x v="0"/>
    <n v="1"/>
    <s v="Emily Stratton"/>
    <s v="BRIGHTON SPRINGS"/>
    <s v="LE"/>
    <s v="PK"/>
    <s v="James Walker"/>
    <s v="North"/>
    <d v="2022-05-05T00:00:00"/>
    <x v="0"/>
    <x v="0"/>
    <x v="0"/>
    <s v="Shipping Company C"/>
    <x v="0"/>
    <x v="0"/>
    <n v="90900"/>
    <x v="0"/>
    <s v="Credit Card"/>
    <x v="1"/>
    <s v="Beverages"/>
    <n v="18"/>
    <n v="4.5"/>
    <n v="29"/>
    <n v="52.722000000000001"/>
    <n v="522"/>
    <n v="391.5"/>
    <n v="5"/>
  </r>
  <r>
    <n v="8888"/>
    <x v="0"/>
    <n v="1"/>
    <s v="Emily Stratton"/>
    <s v="BRIGHTON SPRINGS"/>
    <s v="LE"/>
    <s v="PK"/>
    <s v="James Walker"/>
    <s v="North"/>
    <d v="2022-05-04T00:00:00"/>
    <x v="0"/>
    <x v="0"/>
    <x v="0"/>
    <s v="Shipping Company C"/>
    <x v="0"/>
    <x v="0"/>
    <n v="90900"/>
    <x v="0"/>
    <s v="Credit Card"/>
    <x v="2"/>
    <s v="Beverages"/>
    <n v="46"/>
    <n v="10.58"/>
    <n v="77"/>
    <n v="368.36800000000005"/>
    <n v="3542"/>
    <n v="2727.34"/>
    <n v="4"/>
  </r>
  <r>
    <n v="8844"/>
    <x v="6"/>
    <n v="1"/>
    <s v="Emily Stratton"/>
    <s v="BRIGHTON SPRINGS"/>
    <s v="LE"/>
    <s v="PK"/>
    <s v="James Walker"/>
    <s v="North"/>
    <d v="2022-06-09T00:00:00"/>
    <x v="0"/>
    <x v="6"/>
    <x v="0"/>
    <s v="Shipping Company C"/>
    <x v="0"/>
    <x v="0"/>
    <n v="90900"/>
    <x v="0"/>
    <s v="Cash"/>
    <x v="1"/>
    <s v="Beverages"/>
    <n v="18"/>
    <n v="1.8"/>
    <n v="33"/>
    <n v="58.212000000000003"/>
    <n v="594"/>
    <n v="534.6"/>
    <n v="9"/>
  </r>
  <r>
    <n v="8845"/>
    <x v="6"/>
    <n v="1"/>
    <s v="Emily Stratton"/>
    <s v="BRIGHTON SPRINGS"/>
    <s v="LE"/>
    <s v="PK"/>
    <s v="James Walker"/>
    <s v="North"/>
    <d v="2022-06-08T00:00:00"/>
    <x v="0"/>
    <x v="6"/>
    <x v="0"/>
    <s v="Shipping Company C"/>
    <x v="0"/>
    <x v="0"/>
    <n v="90900"/>
    <x v="0"/>
    <s v="Cash"/>
    <x v="2"/>
    <s v="Beverages"/>
    <n v="46"/>
    <n v="8.74"/>
    <n v="22"/>
    <n v="101.2"/>
    <n v="1012"/>
    <n v="819.71999999999991"/>
    <n v="8"/>
  </r>
  <r>
    <n v="8846"/>
    <x v="6"/>
    <n v="1"/>
    <s v="Emily Stratton"/>
    <s v="BRIGHTON SPRINGS"/>
    <s v="LE"/>
    <s v="PK"/>
    <s v="James Walker"/>
    <s v="North"/>
    <d v="2022-06-04T00:00:00"/>
    <x v="0"/>
    <x v="6"/>
    <x v="0"/>
    <s v="Shipping Company C"/>
    <x v="0"/>
    <x v="0"/>
    <n v="90900"/>
    <x v="0"/>
    <s v="Cash"/>
    <x v="0"/>
    <s v="Beverages"/>
    <n v="2.99"/>
    <n v="0.32890000000000003"/>
    <n v="51"/>
    <n v="14.944020000000002"/>
    <n v="152.49"/>
    <n v="135.71610000000001"/>
    <n v="4"/>
  </r>
  <r>
    <n v="8876"/>
    <x v="6"/>
    <n v="1"/>
    <s v="Emily Stratton"/>
    <s v="BRIGHTON SPRINGS"/>
    <s v="LE"/>
    <s v="PK"/>
    <s v="James Walker"/>
    <s v="North"/>
    <d v="2022-06-10T00:00:00"/>
    <x v="0"/>
    <x v="6"/>
    <x v="0"/>
    <s v="Shipping Company C"/>
    <x v="0"/>
    <x v="0"/>
    <n v="90900"/>
    <x v="0"/>
    <s v="Credit Card"/>
    <x v="3"/>
    <s v="Canned Meat"/>
    <n v="18.399999999999999"/>
    <n v="2.0239999999999996"/>
    <n v="71"/>
    <n v="137.172"/>
    <n v="1306.3999999999999"/>
    <n v="1162.6959999999999"/>
    <n v="10"/>
  </r>
  <r>
    <n v="8888"/>
    <x v="7"/>
    <n v="1"/>
    <s v="Emily Stratton"/>
    <s v="BRIGHTON SPRINGS"/>
    <s v="LE"/>
    <s v="PK"/>
    <s v="James Walker"/>
    <s v="North"/>
    <d v="2022-07-03T00:00:00"/>
    <x v="0"/>
    <x v="6"/>
    <x v="1"/>
    <s v="Shipping Company C"/>
    <x v="0"/>
    <x v="0"/>
    <n v="90900"/>
    <x v="0"/>
    <s v="Check"/>
    <x v="0"/>
    <s v="Beverages"/>
    <n v="2.99"/>
    <n v="0.50830000000000009"/>
    <n v="81"/>
    <n v="23.976810000000004"/>
    <n v="242.19000000000003"/>
    <n v="201.01769999999999"/>
    <n v="3"/>
  </r>
  <r>
    <n v="8888"/>
    <x v="7"/>
    <n v="1"/>
    <s v="Emily Stratton"/>
    <s v="BRIGHTON SPRINGS"/>
    <s v="LE"/>
    <s v="PK"/>
    <s v="James Walker"/>
    <s v="North"/>
    <d v="2022-07-08T00:00:00"/>
    <x v="0"/>
    <x v="7"/>
    <x v="1"/>
    <s v="Shipping Company C"/>
    <x v="0"/>
    <x v="0"/>
    <n v="90900"/>
    <x v="0"/>
    <s v="Credit Card"/>
    <x v="3"/>
    <s v="Canned Meat"/>
    <n v="18.399999999999999"/>
    <n v="2.944"/>
    <n v="42"/>
    <n v="80.371200000000002"/>
    <n v="772.8"/>
    <n v="649.15199999999993"/>
    <n v="8"/>
  </r>
  <r>
    <n v="8838"/>
    <x v="8"/>
    <n v="1"/>
    <s v="Emily Stratton"/>
    <s v="BRIGHTON SPRINGS"/>
    <s v="LE"/>
    <s v="PK"/>
    <s v="James Walker"/>
    <s v="North"/>
    <d v="2022-08-06T00:00:00"/>
    <x v="0"/>
    <x v="8"/>
    <x v="1"/>
    <s v="Shipping Company C"/>
    <x v="0"/>
    <x v="0"/>
    <n v="90900"/>
    <x v="0"/>
    <s v="Credit Card"/>
    <x v="1"/>
    <s v="Beverages"/>
    <n v="18"/>
    <n v="3.06"/>
    <n v="91"/>
    <n v="158.886"/>
    <n v="1638"/>
    <n v="1359.54"/>
    <n v="6"/>
  </r>
  <r>
    <n v="8838"/>
    <x v="8"/>
    <n v="1"/>
    <s v="Emily Stratton"/>
    <s v="BRIGHTON SPRINGS"/>
    <s v="LE"/>
    <s v="PK"/>
    <s v="James Walker"/>
    <s v="North"/>
    <d v="2022-08-09T00:00:00"/>
    <x v="0"/>
    <x v="8"/>
    <x v="1"/>
    <s v="Shipping Company C"/>
    <x v="0"/>
    <x v="0"/>
    <n v="90900"/>
    <x v="0"/>
    <s v="Credit Card"/>
    <x v="2"/>
    <s v="Beverages"/>
    <n v="46"/>
    <n v="7.36"/>
    <n v="14"/>
    <n v="63.756000000000007"/>
    <n v="644"/>
    <n v="540.96"/>
    <n v="9"/>
  </r>
  <r>
    <n v="8833"/>
    <x v="8"/>
    <n v="1"/>
    <s v="Emily Stratton"/>
    <s v="BRIGHTON SPRINGS"/>
    <s v="LE"/>
    <s v="PK"/>
    <s v="James Walker"/>
    <s v="North"/>
    <d v="2022-08-07T00:00:00"/>
    <x v="0"/>
    <x v="8"/>
    <x v="1"/>
    <s v="Shipping Company C"/>
    <x v="0"/>
    <x v="0"/>
    <n v="90900"/>
    <x v="0"/>
    <s v="Credit Card"/>
    <x v="0"/>
    <s v="Beverages"/>
    <n v="2.99"/>
    <n v="0.47840000000000005"/>
    <n v="44"/>
    <n v="13.287560000000001"/>
    <n v="131.56"/>
    <n v="110.5104"/>
    <n v="7"/>
  </r>
  <r>
    <n v="8854"/>
    <x v="1"/>
    <n v="1"/>
    <s v="Emily Stratton"/>
    <s v="BRIGHTON SPRINGS"/>
    <s v="LE"/>
    <s v="PK"/>
    <s v="James Walker"/>
    <s v="North"/>
    <d v="2022-09-04T00:00:00"/>
    <x v="0"/>
    <x v="1"/>
    <x v="1"/>
    <s v="Shipping Company C"/>
    <x v="0"/>
    <x v="0"/>
    <n v="90900"/>
    <x v="0"/>
    <s v="Credit Card"/>
    <x v="2"/>
    <s v="Beverages"/>
    <n v="46"/>
    <n v="5.98"/>
    <n v="97"/>
    <n v="464.04800000000006"/>
    <n v="4462"/>
    <n v="3881.9399999999996"/>
    <n v="4"/>
  </r>
  <r>
    <n v="8855"/>
    <x v="1"/>
    <n v="1"/>
    <s v="Emily Stratton"/>
    <s v="BRIGHTON SPRINGS"/>
    <s v="LE"/>
    <s v="PK"/>
    <s v="James Walker"/>
    <s v="North"/>
    <d v="2022-09-10T00:00:00"/>
    <x v="0"/>
    <x v="1"/>
    <x v="1"/>
    <s v="Shipping Company C"/>
    <x v="0"/>
    <x v="0"/>
    <n v="90900"/>
    <x v="0"/>
    <s v="Credit Card"/>
    <x v="0"/>
    <s v="Beverages"/>
    <n v="2.99"/>
    <n v="0.56810000000000005"/>
    <n v="14"/>
    <n v="4.35344"/>
    <n v="41.86"/>
    <n v="33.906599999999997"/>
    <n v="10"/>
  </r>
  <r>
    <n v="8898"/>
    <x v="9"/>
    <n v="1"/>
    <s v="Emily Stratton"/>
    <s v="BRIGHTON SPRINGS"/>
    <s v="LE"/>
    <s v="PK"/>
    <s v="James Walker"/>
    <s v="North"/>
    <d v="2022-10-04T00:00:00"/>
    <x v="0"/>
    <x v="9"/>
    <x v="3"/>
    <s v="Shipping Company C"/>
    <x v="0"/>
    <x v="0"/>
    <n v="90900"/>
    <x v="0"/>
    <s v="Credit Card"/>
    <x v="1"/>
    <s v="Beverages"/>
    <n v="18"/>
    <n v="1.98"/>
    <n v="22"/>
    <n v="38.015999999999998"/>
    <n v="396"/>
    <n v="352.44"/>
    <n v="4"/>
  </r>
  <r>
    <n v="8893"/>
    <x v="9"/>
    <n v="1"/>
    <s v="Emily Stratton"/>
    <s v="BRIGHTON SPRINGS"/>
    <s v="LE"/>
    <s v="PK"/>
    <s v="James Walker"/>
    <s v="North"/>
    <d v="2022-10-09T00:00:00"/>
    <x v="0"/>
    <x v="9"/>
    <x v="3"/>
    <s v="Shipping Company C"/>
    <x v="0"/>
    <x v="0"/>
    <n v="90900"/>
    <x v="0"/>
    <s v="Credit Card"/>
    <x v="2"/>
    <s v="Beverages"/>
    <n v="46"/>
    <n v="7.36"/>
    <n v="73"/>
    <n v="339.15800000000002"/>
    <n v="3358"/>
    <n v="2820.7200000000003"/>
    <n v="9"/>
  </r>
  <r>
    <n v="8894"/>
    <x v="9"/>
    <n v="1"/>
    <s v="Emily Stratton"/>
    <s v="BRIGHTON SPRINGS"/>
    <s v="LE"/>
    <s v="PK"/>
    <s v="James Walker"/>
    <s v="North"/>
    <d v="2022-10-05T00:00:00"/>
    <x v="0"/>
    <x v="9"/>
    <x v="3"/>
    <s v="Shipping Company C"/>
    <x v="0"/>
    <x v="0"/>
    <n v="90900"/>
    <x v="0"/>
    <s v="Credit Card"/>
    <x v="0"/>
    <s v="Beverages"/>
    <n v="2.99"/>
    <n v="0.74750000000000005"/>
    <n v="85"/>
    <n v="24.652550000000002"/>
    <n v="254.15"/>
    <n v="190.61250000000001"/>
    <n v="5"/>
  </r>
  <r>
    <n v="8384"/>
    <x v="9"/>
    <n v="1"/>
    <s v="Emily Stratton"/>
    <s v="BRIGHTON SPRINGS"/>
    <s v="LE"/>
    <s v="PK"/>
    <s v="James Walker"/>
    <s v="North"/>
    <d v="2022-10-05T00:00:00"/>
    <x v="0"/>
    <x v="9"/>
    <x v="3"/>
    <s v="Shipping Company C"/>
    <x v="0"/>
    <x v="0"/>
    <n v="90900"/>
    <x v="0"/>
    <s v="Credit Card"/>
    <x v="3"/>
    <s v="Canned Meat"/>
    <n v="18.399999999999999"/>
    <n v="3.68"/>
    <n v="23"/>
    <n v="43.589600000000004"/>
    <n v="423.2"/>
    <n v="338.55999999999995"/>
    <n v="5"/>
  </r>
  <r>
    <n v="8333"/>
    <x v="10"/>
    <n v="1"/>
    <s v="Emily Stratton"/>
    <s v="BRIGHTON SPRINGS"/>
    <s v="LE"/>
    <s v="PK"/>
    <s v="James Walker"/>
    <s v="North"/>
    <d v="2022-11-07T00:00:00"/>
    <x v="0"/>
    <x v="10"/>
    <x v="3"/>
    <s v="Shipping Company C"/>
    <x v="0"/>
    <x v="0"/>
    <n v="90900"/>
    <x v="0"/>
    <s v="Check"/>
    <x v="1"/>
    <s v="Beverages"/>
    <n v="18"/>
    <n v="1.8"/>
    <n v="42"/>
    <n v="76.356000000000009"/>
    <n v="756"/>
    <n v="680.4"/>
    <n v="7"/>
  </r>
  <r>
    <n v="8334"/>
    <x v="10"/>
    <n v="1"/>
    <s v="Emily Stratton"/>
    <s v="BRIGHTON SPRINGS"/>
    <s v="LE"/>
    <s v="PK"/>
    <s v="James Walker"/>
    <s v="North"/>
    <d v="2022-11-05T00:00:00"/>
    <x v="0"/>
    <x v="10"/>
    <x v="3"/>
    <s v="Shipping Company C"/>
    <x v="0"/>
    <x v="0"/>
    <n v="90900"/>
    <x v="0"/>
    <s v="Check"/>
    <x v="2"/>
    <s v="Beverages"/>
    <n v="46"/>
    <n v="6.44"/>
    <n v="16"/>
    <n v="70.656000000000006"/>
    <n v="736"/>
    <n v="632.96"/>
    <n v="5"/>
  </r>
  <r>
    <n v="8335"/>
    <x v="10"/>
    <n v="1"/>
    <s v="Emily Stratton"/>
    <s v="BRIGHTON SPRINGS"/>
    <s v="LE"/>
    <s v="PK"/>
    <s v="James Walker"/>
    <s v="North"/>
    <d v="2022-11-03T00:00:00"/>
    <x v="0"/>
    <x v="10"/>
    <x v="3"/>
    <s v="Shipping Company C"/>
    <x v="0"/>
    <x v="0"/>
    <n v="90900"/>
    <x v="0"/>
    <s v="Check"/>
    <x v="0"/>
    <s v="Beverages"/>
    <n v="2.99"/>
    <n v="0.68770000000000009"/>
    <n v="22"/>
    <n v="6.3806599999999998"/>
    <n v="65.78"/>
    <n v="50.650600000000004"/>
    <n v="3"/>
  </r>
  <r>
    <n v="8365"/>
    <x v="10"/>
    <n v="1"/>
    <s v="Emily Stratton"/>
    <s v="BRIGHTON SPRINGS"/>
    <s v="LE"/>
    <s v="PK"/>
    <s v="James Walker"/>
    <s v="North"/>
    <d v="2022-11-10T00:00:00"/>
    <x v="0"/>
    <x v="10"/>
    <x v="3"/>
    <s v="Shipping Company C"/>
    <x v="0"/>
    <x v="0"/>
    <n v="90900"/>
    <x v="0"/>
    <s v="Credit Card"/>
    <x v="3"/>
    <s v="Canned Meat"/>
    <n v="18.399999999999999"/>
    <n v="3.68"/>
    <n v="76"/>
    <n v="144.0352"/>
    <n v="1398.3999999999999"/>
    <n v="1118.7199999999998"/>
    <n v="10"/>
  </r>
  <r>
    <n v="8389"/>
    <x v="11"/>
    <n v="1"/>
    <s v="Emily Stratton"/>
    <s v="BRIGHTON SPRINGS"/>
    <s v="LE"/>
    <s v="PK"/>
    <s v="James Walker"/>
    <s v="North"/>
    <d v="2022-12-10T00:00:00"/>
    <x v="0"/>
    <x v="11"/>
    <x v="3"/>
    <s v="Shipping Company C"/>
    <x v="0"/>
    <x v="0"/>
    <n v="90900"/>
    <x v="0"/>
    <s v="Credit Card"/>
    <x v="1"/>
    <s v="Beverages"/>
    <n v="18"/>
    <n v="2.16"/>
    <n v="99"/>
    <n v="174.63600000000002"/>
    <n v="1782"/>
    <n v="1568.16"/>
    <n v="10"/>
  </r>
  <r>
    <n v="8390"/>
    <x v="11"/>
    <n v="1"/>
    <s v="Emily Stratton"/>
    <s v="BRIGHTON SPRINGS"/>
    <s v="LE"/>
    <s v="PK"/>
    <s v="James Walker"/>
    <s v="North"/>
    <d v="2022-12-06T00:00:00"/>
    <x v="0"/>
    <x v="11"/>
    <x v="3"/>
    <s v="Shipping Company C"/>
    <x v="0"/>
    <x v="0"/>
    <n v="90900"/>
    <x v="0"/>
    <s v="Credit Card"/>
    <x v="2"/>
    <s v="Beverages"/>
    <n v="46"/>
    <n v="5.0599999999999996"/>
    <n v="89"/>
    <n v="388.93"/>
    <n v="4094"/>
    <n v="3643.66"/>
    <n v="6"/>
  </r>
  <r>
    <n v="8398"/>
    <x v="11"/>
    <n v="1"/>
    <s v="Emily Stratton"/>
    <s v="BRIGHTON SPRINGS"/>
    <s v="LE"/>
    <s v="PK"/>
    <s v="James Walker"/>
    <s v="North"/>
    <d v="2022-12-10T00:00:00"/>
    <x v="0"/>
    <x v="11"/>
    <x v="3"/>
    <s v="Shipping Company C"/>
    <x v="0"/>
    <x v="0"/>
    <n v="90900"/>
    <x v="0"/>
    <s v="Credit Card"/>
    <x v="0"/>
    <s v="Beverages"/>
    <n v="2.99"/>
    <n v="0.35880000000000001"/>
    <n v="64"/>
    <n v="19.518720000000002"/>
    <n v="191.36"/>
    <n v="168.39680000000001"/>
    <n v="10"/>
  </r>
  <r>
    <n v="8488"/>
    <x v="11"/>
    <n v="1"/>
    <s v="Emily Stratton"/>
    <s v="BRIGHTON SPRINGS"/>
    <s v="LE"/>
    <s v="PK"/>
    <s v="James Walker"/>
    <s v="North"/>
    <d v="2022-12-02T00:00:00"/>
    <x v="0"/>
    <x v="11"/>
    <x v="3"/>
    <s v="Shipping Company C"/>
    <x v="0"/>
    <x v="0"/>
    <n v="90900"/>
    <x v="0"/>
    <s v="Credit Card"/>
    <x v="3"/>
    <s v="Canned Meat"/>
    <n v="18.399999999999999"/>
    <n v="2.944"/>
    <n v="45"/>
    <n v="81.143999999999991"/>
    <n v="827.99999999999989"/>
    <n v="695.52"/>
    <n v="2"/>
  </r>
  <r>
    <n v="8008"/>
    <x v="12"/>
    <n v="27"/>
    <s v="Liam Pendleton"/>
    <s v="GREENFIELD BAY"/>
    <s v="MN"/>
    <s v="PK"/>
    <s v="Henry Collins"/>
    <s v="West"/>
    <d v="2022-01-30T00:00:00"/>
    <x v="0"/>
    <x v="2"/>
    <x v="2"/>
    <s v="Shipping Company B"/>
    <x v="1"/>
    <x v="1"/>
    <n v="90900"/>
    <x v="0"/>
    <s v="Check"/>
    <x v="4"/>
    <s v="Beverages"/>
    <n v="14"/>
    <n v="2.2400000000000002"/>
    <n v="49"/>
    <n v="66.542000000000002"/>
    <n v="686"/>
    <n v="576.24"/>
    <n v="4"/>
  </r>
  <r>
    <n v="8008"/>
    <x v="12"/>
    <n v="27"/>
    <s v="Liam Pendleton"/>
    <s v="GREENFIELD BAY"/>
    <s v="MN"/>
    <s v="PK"/>
    <s v="Henry Collins"/>
    <s v="West"/>
    <d v="2022-01-30T00:00:00"/>
    <x v="0"/>
    <x v="2"/>
    <x v="2"/>
    <s v="Shipping Company B"/>
    <x v="1"/>
    <x v="1"/>
    <n v="90900"/>
    <x v="0"/>
    <s v="Check"/>
    <x v="5"/>
    <s v="Dried Fruit &amp; Nuts"/>
    <n v="3.5"/>
    <n v="0.56000000000000005"/>
    <n v="47"/>
    <n v="16.6145"/>
    <n v="164.5"/>
    <n v="138.18"/>
    <n v="4"/>
  </r>
  <r>
    <n v="8368"/>
    <x v="13"/>
    <n v="27"/>
    <s v="Liam Pendleton"/>
    <s v="GREENFIELD BAY"/>
    <s v="MN"/>
    <s v="PK"/>
    <s v="Henry Collins"/>
    <s v="West"/>
    <d v="2023-01-05T00:00:00"/>
    <x v="0"/>
    <x v="11"/>
    <x v="2"/>
    <s v="Shipping Company B"/>
    <x v="1"/>
    <x v="1"/>
    <n v="90900"/>
    <x v="0"/>
    <s v="Check"/>
    <x v="4"/>
    <s v="Beverages"/>
    <n v="14"/>
    <n v="3.22"/>
    <n v="14"/>
    <n v="19.796000000000003"/>
    <n v="196"/>
    <n v="150.91999999999999"/>
    <n v="10"/>
  </r>
  <r>
    <n v="8369"/>
    <x v="13"/>
    <n v="27"/>
    <s v="Liam Pendleton"/>
    <s v="GREENFIELD BAY"/>
    <s v="MN"/>
    <s v="PK"/>
    <s v="Henry Collins"/>
    <s v="West"/>
    <d v="2022-12-31T00:00:00"/>
    <x v="0"/>
    <x v="11"/>
    <x v="3"/>
    <s v="Shipping Company B"/>
    <x v="1"/>
    <x v="1"/>
    <n v="90900"/>
    <x v="0"/>
    <s v="Check"/>
    <x v="5"/>
    <s v="Dried Fruit &amp; Nuts"/>
    <n v="3.5"/>
    <n v="0.59499999999999997"/>
    <n v="70"/>
    <n v="25.234999999999999"/>
    <n v="245"/>
    <n v="203.35000000000002"/>
    <n v="5"/>
  </r>
  <r>
    <n v="8083"/>
    <x v="14"/>
    <n v="28"/>
    <s v="Olivia Harrison"/>
    <s v="IRONWOOD"/>
    <s v="JM"/>
    <s v="PK"/>
    <s v="Peter Hughes"/>
    <s v="South"/>
    <d v="2022-02-06T00:00:00"/>
    <x v="0"/>
    <x v="2"/>
    <x v="2"/>
    <s v="Shipping Company C"/>
    <x v="2"/>
    <x v="2"/>
    <n v="90900"/>
    <x v="0"/>
    <s v="Check"/>
    <x v="2"/>
    <s v="Beverages"/>
    <n v="46"/>
    <n v="8.2799999999999994"/>
    <n v="55"/>
    <n v="253"/>
    <n v="2530"/>
    <n v="2074.6"/>
    <n v="10"/>
  </r>
  <r>
    <n v="8085"/>
    <x v="14"/>
    <n v="28"/>
    <s v="Olivia Harrison"/>
    <s v="IRONWOOD"/>
    <s v="JM"/>
    <s v="PK"/>
    <s v="Peter Hughes"/>
    <s v="South"/>
    <d v="2022-02-01T00:00:00"/>
    <x v="0"/>
    <x v="2"/>
    <x v="2"/>
    <s v="Shipping Company C"/>
    <x v="2"/>
    <x v="2"/>
    <n v="90900"/>
    <x v="0"/>
    <s v="Credit Card"/>
    <x v="6"/>
    <s v="Soups"/>
    <n v="9.65"/>
    <n v="2.4125000000000001"/>
    <n v="100"/>
    <n v="93.605000000000004"/>
    <n v="965"/>
    <n v="723.75000000000011"/>
    <n v="5"/>
  </r>
  <r>
    <n v="8086"/>
    <x v="14"/>
    <n v="28"/>
    <s v="Olivia Harrison"/>
    <s v="IRONWOOD"/>
    <s v="JM"/>
    <s v="PK"/>
    <s v="Peter Hughes"/>
    <s v="South"/>
    <d v="2022-02-02T00:00:00"/>
    <x v="0"/>
    <x v="2"/>
    <x v="2"/>
    <s v="Shipping Company C"/>
    <x v="2"/>
    <x v="2"/>
    <n v="90900"/>
    <x v="0"/>
    <s v="Credit Card"/>
    <x v="3"/>
    <s v="Canned Meat"/>
    <n v="18.399999999999999"/>
    <n v="4.0479999999999992"/>
    <n v="63"/>
    <n v="114.76079999999999"/>
    <n v="1159.1999999999998"/>
    <n v="904.17600000000004"/>
    <n v="6"/>
  </r>
  <r>
    <n v="8034"/>
    <x v="15"/>
    <n v="28"/>
    <s v="Olivia Harrison"/>
    <s v="IRONWOOD"/>
    <s v="JM"/>
    <s v="PK"/>
    <s v="Peter Hughes"/>
    <s v="South"/>
    <d v="2022-03-09T00:00:00"/>
    <x v="0"/>
    <x v="4"/>
    <x v="2"/>
    <s v="Shipping Company C"/>
    <x v="2"/>
    <x v="2"/>
    <n v="90900"/>
    <x v="0"/>
    <s v="Check"/>
    <x v="7"/>
    <s v="Sauces"/>
    <n v="40"/>
    <n v="7.6"/>
    <n v="30"/>
    <n v="31"/>
    <n v="1200"/>
    <n v="972"/>
    <n v="10"/>
  </r>
  <r>
    <n v="8048"/>
    <x v="15"/>
    <n v="28"/>
    <s v="Olivia Harrison"/>
    <s v="IRONWOOD"/>
    <s v="JM"/>
    <s v="PK"/>
    <s v="Peter Hughes"/>
    <s v="South"/>
    <d v="2022-03-06T00:00:00"/>
    <x v="0"/>
    <x v="4"/>
    <x v="2"/>
    <s v="Shipping Company C"/>
    <x v="2"/>
    <x v="2"/>
    <n v="90900"/>
    <x v="0"/>
    <s v="Credit Card"/>
    <x v="2"/>
    <s v="Beverages"/>
    <n v="46"/>
    <n v="11.04"/>
    <n v="32"/>
    <n v="148.67200000000003"/>
    <n v="1472"/>
    <n v="1118.72"/>
    <n v="7"/>
  </r>
  <r>
    <n v="8080"/>
    <x v="16"/>
    <n v="28"/>
    <s v="Olivia Harrison"/>
    <s v="IRONWOOD"/>
    <s v="JM"/>
    <s v="PK"/>
    <s v="Peter Hughes"/>
    <s v="South"/>
    <d v="2022-04-03T00:00:00"/>
    <x v="0"/>
    <x v="4"/>
    <x v="0"/>
    <s v="Shipping Company C"/>
    <x v="2"/>
    <x v="2"/>
    <n v="90900"/>
    <x v="0"/>
    <s v="Credit Card"/>
    <x v="2"/>
    <s v="Beverages"/>
    <n v="46"/>
    <n v="7.36"/>
    <n v="17"/>
    <n v="80.546000000000006"/>
    <n v="782"/>
    <n v="656.88"/>
    <n v="7"/>
  </r>
  <r>
    <n v="8089"/>
    <x v="17"/>
    <n v="28"/>
    <s v="Olivia Harrison"/>
    <s v="IRONWOOD"/>
    <s v="JM"/>
    <s v="PK"/>
    <s v="Peter Hughes"/>
    <s v="South"/>
    <d v="2022-05-06T00:00:00"/>
    <x v="0"/>
    <x v="5"/>
    <x v="0"/>
    <s v="Shipping Company C"/>
    <x v="2"/>
    <x v="2"/>
    <n v="90900"/>
    <x v="0"/>
    <s v="Check"/>
    <x v="2"/>
    <s v="Beverages"/>
    <n v="46"/>
    <n v="8.2799999999999994"/>
    <n v="96"/>
    <n v="463.68000000000006"/>
    <n v="4416"/>
    <n v="3621.12"/>
    <n v="9"/>
  </r>
  <r>
    <n v="8808"/>
    <x v="18"/>
    <n v="28"/>
    <s v="Olivia Harrison"/>
    <s v="IRONWOOD"/>
    <s v="JM"/>
    <s v="PK"/>
    <s v="Peter Hughes"/>
    <s v="South"/>
    <d v="2022-06-03T00:00:00"/>
    <x v="0"/>
    <x v="0"/>
    <x v="0"/>
    <s v="Shipping Company C"/>
    <x v="2"/>
    <x v="2"/>
    <n v="90900"/>
    <x v="0"/>
    <s v="Check"/>
    <x v="2"/>
    <s v="Beverages"/>
    <n v="46"/>
    <n v="8.2799999999999994"/>
    <n v="36"/>
    <n v="165.60000000000002"/>
    <n v="1656"/>
    <n v="1357.92"/>
    <n v="7"/>
  </r>
  <r>
    <n v="8884"/>
    <x v="18"/>
    <n v="28"/>
    <s v="Olivia Harrison"/>
    <s v="IRONWOOD"/>
    <s v="JM"/>
    <s v="PK"/>
    <s v="Peter Hughes"/>
    <s v="South"/>
    <d v="2022-06-03T00:00:00"/>
    <x v="0"/>
    <x v="0"/>
    <x v="0"/>
    <s v="Shipping Company C"/>
    <x v="2"/>
    <x v="2"/>
    <n v="90900"/>
    <x v="0"/>
    <s v="Credit Card"/>
    <x v="6"/>
    <s v="Soups"/>
    <n v="9.65"/>
    <n v="1.351"/>
    <n v="74"/>
    <n v="67.839500000000001"/>
    <n v="714.1"/>
    <n v="614.12599999999998"/>
    <n v="7"/>
  </r>
  <r>
    <n v="8885"/>
    <x v="18"/>
    <n v="28"/>
    <s v="Olivia Harrison"/>
    <s v="IRONWOOD"/>
    <s v="JM"/>
    <s v="PK"/>
    <s v="Peter Hughes"/>
    <s v="South"/>
    <d v="2022-06-03T00:00:00"/>
    <x v="0"/>
    <x v="0"/>
    <x v="0"/>
    <s v="Shipping Company C"/>
    <x v="2"/>
    <x v="2"/>
    <n v="90900"/>
    <x v="0"/>
    <s v="Credit Card"/>
    <x v="3"/>
    <s v="Canned Meat"/>
    <n v="18.399999999999999"/>
    <n v="2.5759999999999996"/>
    <n v="25"/>
    <n v="46.46"/>
    <n v="459.99999999999994"/>
    <n v="395.59999999999997"/>
    <n v="7"/>
  </r>
  <r>
    <n v="8847"/>
    <x v="19"/>
    <n v="28"/>
    <s v="Olivia Harrison"/>
    <s v="IRONWOOD"/>
    <s v="JM"/>
    <s v="PK"/>
    <s v="Peter Hughes"/>
    <s v="South"/>
    <d v="2022-07-06T00:00:00"/>
    <x v="0"/>
    <x v="6"/>
    <x v="1"/>
    <s v="Shipping Company C"/>
    <x v="2"/>
    <x v="2"/>
    <n v="90900"/>
    <x v="0"/>
    <s v="Credit Card"/>
    <x v="6"/>
    <s v="Soups"/>
    <n v="9.65"/>
    <n v="1.1580000000000001"/>
    <n v="60"/>
    <n v="57.321000000000005"/>
    <n v="579"/>
    <n v="509.52000000000004"/>
    <n v="9"/>
  </r>
  <r>
    <n v="8848"/>
    <x v="19"/>
    <n v="28"/>
    <s v="Olivia Harrison"/>
    <s v="IRONWOOD"/>
    <s v="JM"/>
    <s v="PK"/>
    <s v="Peter Hughes"/>
    <s v="South"/>
    <d v="2022-06-30T00:00:00"/>
    <x v="0"/>
    <x v="6"/>
    <x v="0"/>
    <s v="Shipping Company C"/>
    <x v="2"/>
    <x v="2"/>
    <n v="90900"/>
    <x v="0"/>
    <s v="Credit Card"/>
    <x v="3"/>
    <s v="Canned Meat"/>
    <n v="18.399999999999999"/>
    <n v="3.68"/>
    <n v="98"/>
    <n v="183.9264"/>
    <n v="1803.1999999999998"/>
    <n v="1442.56"/>
    <n v="3"/>
  </r>
  <r>
    <n v="8877"/>
    <x v="19"/>
    <n v="28"/>
    <s v="Olivia Harrison"/>
    <s v="IRONWOOD"/>
    <s v="JM"/>
    <s v="PK"/>
    <s v="Peter Hughes"/>
    <s v="South"/>
    <d v="2022-06-30T00:00:00"/>
    <x v="0"/>
    <x v="6"/>
    <x v="0"/>
    <s v="Shipping Company C"/>
    <x v="2"/>
    <x v="2"/>
    <n v="90900"/>
    <x v="0"/>
    <s v="Credit Card"/>
    <x v="2"/>
    <s v="Beverages"/>
    <n v="46"/>
    <n v="10.119999999999999"/>
    <n v="74"/>
    <n v="340.40000000000003"/>
    <n v="3404"/>
    <n v="2655.1200000000003"/>
    <n v="3"/>
  </r>
  <r>
    <n v="8889"/>
    <x v="20"/>
    <n v="28"/>
    <s v="Olivia Harrison"/>
    <s v="IRONWOOD"/>
    <s v="JM"/>
    <s v="PK"/>
    <s v="Peter Hughes"/>
    <s v="South"/>
    <d v="2022-08-05T00:00:00"/>
    <x v="0"/>
    <x v="7"/>
    <x v="1"/>
    <s v="Shipping Company C"/>
    <x v="2"/>
    <x v="2"/>
    <n v="90900"/>
    <x v="0"/>
    <s v="Credit Card"/>
    <x v="6"/>
    <s v="Soups"/>
    <n v="9.65"/>
    <n v="1.8334999999999999"/>
    <n v="33"/>
    <n v="30.252749999999999"/>
    <n v="318.45"/>
    <n v="257.94450000000001"/>
    <n v="9"/>
  </r>
  <r>
    <n v="8890"/>
    <x v="20"/>
    <n v="28"/>
    <s v="Olivia Harrison"/>
    <s v="IRONWOOD"/>
    <s v="JM"/>
    <s v="PK"/>
    <s v="Peter Hughes"/>
    <s v="South"/>
    <d v="2022-08-06T00:00:00"/>
    <x v="0"/>
    <x v="7"/>
    <x v="1"/>
    <s v="Shipping Company C"/>
    <x v="2"/>
    <x v="2"/>
    <n v="90900"/>
    <x v="0"/>
    <s v="Credit Card"/>
    <x v="3"/>
    <s v="Canned Meat"/>
    <n v="18.399999999999999"/>
    <n v="3.8639999999999999"/>
    <n v="47"/>
    <n v="90.804000000000002"/>
    <n v="864.8"/>
    <n v="683.19199999999989"/>
    <n v="10"/>
  </r>
  <r>
    <n v="8889"/>
    <x v="20"/>
    <n v="28"/>
    <s v="Olivia Harrison"/>
    <s v="IRONWOOD"/>
    <s v="JM"/>
    <s v="PK"/>
    <s v="Peter Hughes"/>
    <s v="South"/>
    <d v="2022-07-29T00:00:00"/>
    <x v="0"/>
    <x v="7"/>
    <x v="1"/>
    <s v="Shipping Company C"/>
    <x v="2"/>
    <x v="2"/>
    <n v="90900"/>
    <x v="0"/>
    <s v="Credit Card"/>
    <x v="2"/>
    <s v="Beverages"/>
    <n v="46"/>
    <n v="10.58"/>
    <n v="24"/>
    <n v="105.98399999999999"/>
    <n v="1104"/>
    <n v="850.08"/>
    <n v="2"/>
  </r>
  <r>
    <n v="8888"/>
    <x v="21"/>
    <n v="28"/>
    <s v="Olivia Harrison"/>
    <s v="IRONWOOD"/>
    <s v="JM"/>
    <s v="PK"/>
    <s v="Peter Hughes"/>
    <s v="South"/>
    <d v="2022-09-06T00:00:00"/>
    <x v="0"/>
    <x v="8"/>
    <x v="1"/>
    <s v="Shipping Company C"/>
    <x v="2"/>
    <x v="2"/>
    <n v="90900"/>
    <x v="0"/>
    <s v="Check"/>
    <x v="2"/>
    <s v="Beverages"/>
    <n v="46"/>
    <n v="5.0599999999999996"/>
    <n v="28"/>
    <n v="133.95200000000003"/>
    <n v="1288"/>
    <n v="1146.32"/>
    <n v="10"/>
  </r>
  <r>
    <n v="8834"/>
    <x v="21"/>
    <n v="28"/>
    <s v="Olivia Harrison"/>
    <s v="IRONWOOD"/>
    <s v="JM"/>
    <s v="PK"/>
    <s v="Peter Hughes"/>
    <s v="South"/>
    <d v="2022-08-31T00:00:00"/>
    <x v="0"/>
    <x v="8"/>
    <x v="1"/>
    <s v="Shipping Company C"/>
    <x v="2"/>
    <x v="2"/>
    <n v="90900"/>
    <x v="0"/>
    <s v="Credit Card"/>
    <x v="6"/>
    <s v="Soups"/>
    <n v="9.65"/>
    <n v="1.6405000000000001"/>
    <n v="97"/>
    <n v="95.477100000000021"/>
    <n v="936.05000000000007"/>
    <n v="776.92150000000004"/>
    <n v="4"/>
  </r>
  <r>
    <n v="8835"/>
    <x v="21"/>
    <n v="28"/>
    <s v="Olivia Harrison"/>
    <s v="IRONWOOD"/>
    <s v="JM"/>
    <s v="PK"/>
    <s v="Peter Hughes"/>
    <s v="South"/>
    <d v="2022-09-05T00:00:00"/>
    <x v="0"/>
    <x v="8"/>
    <x v="1"/>
    <s v="Shipping Company C"/>
    <x v="2"/>
    <x v="2"/>
    <n v="90900"/>
    <x v="0"/>
    <s v="Credit Card"/>
    <x v="3"/>
    <s v="Canned Meat"/>
    <n v="18.399999999999999"/>
    <n v="3.1279999999999997"/>
    <n v="80"/>
    <n v="150.14400000000003"/>
    <n v="1472"/>
    <n v="1221.7599999999998"/>
    <n v="9"/>
  </r>
  <r>
    <n v="8856"/>
    <x v="22"/>
    <n v="28"/>
    <s v="Olivia Harrison"/>
    <s v="IRONWOOD"/>
    <s v="JM"/>
    <s v="PK"/>
    <s v="Peter Hughes"/>
    <s v="South"/>
    <d v="2022-09-29T00:00:00"/>
    <x v="0"/>
    <x v="1"/>
    <x v="1"/>
    <s v="Shipping Company C"/>
    <x v="2"/>
    <x v="2"/>
    <n v="90900"/>
    <x v="0"/>
    <s v="Credit Card"/>
    <x v="6"/>
    <s v="Soups"/>
    <n v="9.65"/>
    <n v="1.93"/>
    <n v="68"/>
    <n v="64.307600000000008"/>
    <n v="656.2"/>
    <n v="524.96"/>
    <n v="2"/>
  </r>
  <r>
    <n v="8857"/>
    <x v="22"/>
    <n v="28"/>
    <s v="Olivia Harrison"/>
    <s v="IRONWOOD"/>
    <s v="JM"/>
    <s v="PK"/>
    <s v="Peter Hughes"/>
    <s v="South"/>
    <d v="2022-10-05T00:00:00"/>
    <x v="0"/>
    <x v="1"/>
    <x v="3"/>
    <s v="Shipping Company C"/>
    <x v="2"/>
    <x v="2"/>
    <n v="90900"/>
    <x v="0"/>
    <s v="Credit Card"/>
    <x v="3"/>
    <s v="Canned Meat"/>
    <n v="18.399999999999999"/>
    <n v="4.2320000000000002"/>
    <n v="32"/>
    <n v="58.879999999999995"/>
    <n v="588.79999999999995"/>
    <n v="453.37599999999998"/>
    <n v="8"/>
  </r>
  <r>
    <n v="8883"/>
    <x v="23"/>
    <n v="28"/>
    <s v="Olivia Harrison"/>
    <s v="IRONWOOD"/>
    <s v="JM"/>
    <s v="PK"/>
    <s v="Peter Hughes"/>
    <s v="South"/>
    <d v="2022-10-30T00:00:00"/>
    <x v="0"/>
    <x v="9"/>
    <x v="3"/>
    <s v="Shipping Company C"/>
    <x v="2"/>
    <x v="2"/>
    <n v="90900"/>
    <x v="0"/>
    <s v="Check"/>
    <x v="2"/>
    <s v="Beverages"/>
    <n v="46"/>
    <n v="5.52"/>
    <n v="86"/>
    <n v="379.77600000000001"/>
    <n v="3956"/>
    <n v="3481.28"/>
    <n v="3"/>
  </r>
  <r>
    <n v="8895"/>
    <x v="23"/>
    <n v="28"/>
    <s v="Olivia Harrison"/>
    <s v="IRONWOOD"/>
    <s v="JM"/>
    <s v="PK"/>
    <s v="Peter Hughes"/>
    <s v="South"/>
    <d v="2022-10-29T00:00:00"/>
    <x v="0"/>
    <x v="9"/>
    <x v="3"/>
    <s v="Shipping Company C"/>
    <x v="2"/>
    <x v="2"/>
    <n v="90900"/>
    <x v="0"/>
    <s v="Credit Card"/>
    <x v="6"/>
    <s v="Soups"/>
    <n v="9.65"/>
    <n v="1.544"/>
    <n v="44"/>
    <n v="44.158400000000007"/>
    <n v="424.6"/>
    <n v="356.66399999999999"/>
    <n v="2"/>
  </r>
  <r>
    <n v="8896"/>
    <x v="23"/>
    <n v="28"/>
    <s v="Olivia Harrison"/>
    <s v="IRONWOOD"/>
    <s v="JM"/>
    <s v="PK"/>
    <s v="Peter Hughes"/>
    <s v="South"/>
    <d v="2022-10-31T00:00:00"/>
    <x v="0"/>
    <x v="9"/>
    <x v="3"/>
    <s v="Shipping Company C"/>
    <x v="2"/>
    <x v="2"/>
    <n v="90900"/>
    <x v="0"/>
    <s v="Credit Card"/>
    <x v="3"/>
    <s v="Canned Meat"/>
    <n v="18.399999999999999"/>
    <n v="2.76"/>
    <n v="24"/>
    <n v="42.835199999999993"/>
    <n v="441.59999999999997"/>
    <n v="375.35999999999996"/>
    <n v="4"/>
  </r>
  <r>
    <n v="8385"/>
    <x v="23"/>
    <n v="28"/>
    <s v="Olivia Harrison"/>
    <s v="IRONWOOD"/>
    <s v="JM"/>
    <s v="PK"/>
    <s v="Peter Hughes"/>
    <s v="South"/>
    <d v="2022-10-31T00:00:00"/>
    <x v="0"/>
    <x v="9"/>
    <x v="3"/>
    <s v="Shipping Company C"/>
    <x v="2"/>
    <x v="2"/>
    <n v="90900"/>
    <x v="0"/>
    <s v="Credit Card"/>
    <x v="2"/>
    <s v="Beverages"/>
    <n v="46"/>
    <n v="11.04"/>
    <n v="34"/>
    <n v="157.964"/>
    <n v="1564"/>
    <n v="1188.6400000000001"/>
    <n v="4"/>
  </r>
  <r>
    <n v="8336"/>
    <x v="24"/>
    <n v="28"/>
    <s v="Olivia Harrison"/>
    <s v="IRONWOOD"/>
    <s v="JM"/>
    <s v="PK"/>
    <s v="Peter Hughes"/>
    <s v="South"/>
    <d v="2022-12-02T00:00:00"/>
    <x v="0"/>
    <x v="10"/>
    <x v="3"/>
    <s v="Shipping Company C"/>
    <x v="2"/>
    <x v="2"/>
    <n v="90900"/>
    <x v="0"/>
    <s v="Credit Card"/>
    <x v="6"/>
    <s v="Soups"/>
    <n v="9.65"/>
    <n v="1.7370000000000001"/>
    <n v="46"/>
    <n v="45.721700000000006"/>
    <n v="443.90000000000003"/>
    <n v="363.99799999999999"/>
    <n v="5"/>
  </r>
  <r>
    <n v="8337"/>
    <x v="24"/>
    <n v="28"/>
    <s v="Olivia Harrison"/>
    <s v="IRONWOOD"/>
    <s v="JM"/>
    <s v="PK"/>
    <s v="Peter Hughes"/>
    <s v="South"/>
    <d v="2022-12-07T00:00:00"/>
    <x v="0"/>
    <x v="10"/>
    <x v="3"/>
    <s v="Shipping Company C"/>
    <x v="2"/>
    <x v="2"/>
    <n v="90900"/>
    <x v="0"/>
    <s v="Credit Card"/>
    <x v="3"/>
    <s v="Canned Meat"/>
    <n v="18.399999999999999"/>
    <n v="3.68"/>
    <n v="100"/>
    <n v="184"/>
    <n v="1839.9999999999998"/>
    <n v="1472"/>
    <n v="10"/>
  </r>
  <r>
    <n v="8366"/>
    <x v="24"/>
    <n v="28"/>
    <s v="Olivia Harrison"/>
    <s v="IRONWOOD"/>
    <s v="JM"/>
    <s v="PK"/>
    <s v="Peter Hughes"/>
    <s v="South"/>
    <d v="2022-12-07T00:00:00"/>
    <x v="0"/>
    <x v="10"/>
    <x v="3"/>
    <s v="Shipping Company C"/>
    <x v="2"/>
    <x v="2"/>
    <n v="90900"/>
    <x v="0"/>
    <s v="Credit Card"/>
    <x v="2"/>
    <s v="Beverages"/>
    <n v="46"/>
    <n v="6.9"/>
    <n v="57"/>
    <n v="272.68799999999999"/>
    <n v="2622"/>
    <n v="2228.7000000000003"/>
    <n v="10"/>
  </r>
  <r>
    <n v="8380"/>
    <x v="25"/>
    <n v="28"/>
    <s v="Olivia Harrison"/>
    <s v="IRONWOOD"/>
    <s v="JM"/>
    <s v="PK"/>
    <s v="Peter Hughes"/>
    <s v="South"/>
    <d v="2022-12-29T00:00:00"/>
    <x v="0"/>
    <x v="11"/>
    <x v="3"/>
    <s v="Shipping Company C"/>
    <x v="2"/>
    <x v="2"/>
    <n v="90900"/>
    <x v="0"/>
    <s v="Check"/>
    <x v="2"/>
    <s v="Beverages"/>
    <n v="46"/>
    <n v="4.5999999999999996"/>
    <n v="16"/>
    <n v="73.600000000000009"/>
    <n v="736"/>
    <n v="662.4"/>
    <n v="2"/>
  </r>
  <r>
    <n v="8398"/>
    <x v="25"/>
    <n v="28"/>
    <s v="Olivia Harrison"/>
    <s v="IRONWOOD"/>
    <s v="JM"/>
    <s v="PK"/>
    <s v="Peter Hughes"/>
    <s v="South"/>
    <d v="2023-01-03T00:00:00"/>
    <x v="0"/>
    <x v="11"/>
    <x v="2"/>
    <s v="Shipping Company C"/>
    <x v="2"/>
    <x v="2"/>
    <n v="90900"/>
    <x v="0"/>
    <s v="Credit Card"/>
    <x v="6"/>
    <s v="Soups"/>
    <n v="9.65"/>
    <n v="2.0265"/>
    <n v="98"/>
    <n v="96.461400000000012"/>
    <n v="945.7"/>
    <n v="747.10299999999995"/>
    <n v="7"/>
  </r>
  <r>
    <n v="8393"/>
    <x v="25"/>
    <n v="28"/>
    <s v="Olivia Harrison"/>
    <s v="IRONWOOD"/>
    <s v="JM"/>
    <s v="PK"/>
    <s v="Peter Hughes"/>
    <s v="South"/>
    <d v="2023-01-05T00:00:00"/>
    <x v="0"/>
    <x v="11"/>
    <x v="2"/>
    <s v="Shipping Company C"/>
    <x v="2"/>
    <x v="2"/>
    <n v="90900"/>
    <x v="0"/>
    <s v="Credit Card"/>
    <x v="3"/>
    <s v="Canned Meat"/>
    <n v="18.399999999999999"/>
    <n v="1.84"/>
    <n v="86"/>
    <n v="155.0752"/>
    <n v="1582.3999999999999"/>
    <n v="1424.1599999999999"/>
    <n v="9"/>
  </r>
  <r>
    <n v="8488"/>
    <x v="25"/>
    <n v="28"/>
    <s v="Olivia Harrison"/>
    <s v="IRONWOOD"/>
    <s v="JM"/>
    <s v="PK"/>
    <s v="Peter Hughes"/>
    <s v="South"/>
    <d v="2022-12-29T00:00:00"/>
    <x v="0"/>
    <x v="11"/>
    <x v="3"/>
    <s v="Shipping Company C"/>
    <x v="2"/>
    <x v="2"/>
    <n v="90900"/>
    <x v="0"/>
    <s v="Credit Card"/>
    <x v="2"/>
    <s v="Beverages"/>
    <n v="46"/>
    <n v="7.82"/>
    <n v="43"/>
    <n v="197.8"/>
    <n v="1978"/>
    <n v="1641.74"/>
    <n v="2"/>
  </r>
  <r>
    <n v="8088"/>
    <x v="26"/>
    <n v="3"/>
    <s v="Jacob Barlow"/>
    <s v="RIVERSTONE"/>
    <s v="HD"/>
    <s v="PK"/>
    <s v="Henry Collins"/>
    <s v="West"/>
    <d v="2022-01-04T00:00:00"/>
    <x v="0"/>
    <x v="2"/>
    <x v="2"/>
    <s v="Shipping Company B"/>
    <x v="3"/>
    <x v="3"/>
    <n v="90900"/>
    <x v="0"/>
    <s v="Cash"/>
    <x v="6"/>
    <s v="Soups"/>
    <n v="9.65"/>
    <n v="0.96499999999999997"/>
    <n v="91"/>
    <n v="92.205749999999995"/>
    <n v="878.15"/>
    <n v="790.33500000000004"/>
    <n v="2"/>
  </r>
  <r>
    <n v="8038"/>
    <x v="27"/>
    <n v="3"/>
    <s v="Jacob Barlow"/>
    <s v="RIVERSTONE"/>
    <s v="HD"/>
    <s v="PK"/>
    <s v="Henry Collins"/>
    <s v="West"/>
    <d v="2022-02-05T00:00:00"/>
    <x v="0"/>
    <x v="3"/>
    <x v="2"/>
    <s v="Shipping Company B"/>
    <x v="3"/>
    <x v="3"/>
    <n v="90900"/>
    <x v="0"/>
    <s v="Cash"/>
    <x v="8"/>
    <s v="Condiments"/>
    <n v="10"/>
    <n v="1.4"/>
    <n v="63"/>
    <n v="65.52"/>
    <n v="630"/>
    <n v="541.79999999999995"/>
    <n v="3"/>
  </r>
  <r>
    <n v="8038"/>
    <x v="27"/>
    <n v="3"/>
    <s v="Jacob Barlow"/>
    <s v="RIVERSTONE"/>
    <s v="HD"/>
    <s v="PK"/>
    <s v="Henry Collins"/>
    <s v="West"/>
    <d v="2022-02-10T00:00:00"/>
    <x v="0"/>
    <x v="3"/>
    <x v="2"/>
    <s v="Shipping Company B"/>
    <x v="3"/>
    <x v="3"/>
    <n v="90900"/>
    <x v="0"/>
    <s v="Cash"/>
    <x v="7"/>
    <s v="Sauces"/>
    <n v="40"/>
    <n v="9.1999999999999993"/>
    <n v="30"/>
    <n v="120"/>
    <n v="1200"/>
    <n v="924"/>
    <n v="8"/>
  </r>
  <r>
    <n v="8058"/>
    <x v="27"/>
    <n v="3"/>
    <s v="Jacob Barlow"/>
    <s v="RIVERSTONE"/>
    <s v="HD"/>
    <s v="PK"/>
    <s v="Henry Collins"/>
    <s v="West"/>
    <d v="2022-02-06T00:00:00"/>
    <x v="0"/>
    <x v="3"/>
    <x v="2"/>
    <s v="Shipping Company C"/>
    <x v="3"/>
    <x v="3"/>
    <n v="90900"/>
    <x v="0"/>
    <s v="Check"/>
    <x v="0"/>
    <s v="Beverages"/>
    <n v="2.99"/>
    <n v="0.53820000000000012"/>
    <n v="75"/>
    <n v="23.097750000000005"/>
    <n v="224.25000000000003"/>
    <n v="183.88499999999999"/>
    <n v="4"/>
  </r>
  <r>
    <n v="8070"/>
    <x v="28"/>
    <n v="3"/>
    <s v="Jacob Barlow"/>
    <s v="RIVERSTONE"/>
    <s v="HD"/>
    <s v="PK"/>
    <s v="Henry Collins"/>
    <s v="West"/>
    <d v="2022-03-06T00:00:00"/>
    <x v="0"/>
    <x v="4"/>
    <x v="2"/>
    <s v="Shipping Company B"/>
    <x v="3"/>
    <x v="3"/>
    <n v="90900"/>
    <x v="0"/>
    <s v="Cash"/>
    <x v="8"/>
    <s v="Condiments"/>
    <n v="10"/>
    <n v="1.3"/>
    <n v="48"/>
    <n v="48"/>
    <n v="480"/>
    <n v="417.59999999999997"/>
    <n v="4"/>
  </r>
  <r>
    <n v="8078"/>
    <x v="28"/>
    <n v="3"/>
    <s v="Jacob Barlow"/>
    <s v="RIVERSTONE"/>
    <s v="HD"/>
    <s v="PK"/>
    <s v="Henry Collins"/>
    <s v="West"/>
    <d v="2022-03-07T00:00:00"/>
    <x v="0"/>
    <x v="4"/>
    <x v="2"/>
    <s v="Shipping Company B"/>
    <x v="3"/>
    <x v="3"/>
    <n v="90900"/>
    <x v="0"/>
    <s v="Cash"/>
    <x v="7"/>
    <s v="Sauces"/>
    <n v="40"/>
    <n v="5.2"/>
    <n v="71"/>
    <n v="295.36"/>
    <n v="2840"/>
    <n v="2470.7999999999997"/>
    <n v="5"/>
  </r>
  <r>
    <n v="8087"/>
    <x v="29"/>
    <n v="3"/>
    <s v="Jacob Barlow"/>
    <s v="RIVERSTONE"/>
    <s v="HD"/>
    <s v="PK"/>
    <s v="Henry Collins"/>
    <s v="West"/>
    <d v="2022-04-08T00:00:00"/>
    <x v="0"/>
    <x v="5"/>
    <x v="0"/>
    <s v="Shipping Company B"/>
    <x v="3"/>
    <x v="3"/>
    <n v="90900"/>
    <x v="0"/>
    <s v="Cash"/>
    <x v="6"/>
    <s v="Soups"/>
    <n v="9.65"/>
    <n v="0.96499999999999997"/>
    <n v="95"/>
    <n v="91.675000000000011"/>
    <n v="916.75"/>
    <n v="825.07500000000005"/>
    <n v="6"/>
  </r>
  <r>
    <n v="8800"/>
    <x v="30"/>
    <n v="3"/>
    <s v="Jacob Barlow"/>
    <s v="RIVERSTONE"/>
    <s v="HD"/>
    <s v="PK"/>
    <s v="Henry Collins"/>
    <s v="West"/>
    <d v="2022-05-05T00:00:00"/>
    <x v="0"/>
    <x v="0"/>
    <x v="0"/>
    <s v="Shipping Company B"/>
    <x v="3"/>
    <x v="3"/>
    <n v="90900"/>
    <x v="0"/>
    <s v="Cash"/>
    <x v="6"/>
    <s v="Soups"/>
    <n v="9.65"/>
    <n v="1.544"/>
    <n v="43"/>
    <n v="42.324900000000007"/>
    <n v="414.95"/>
    <n v="348.55799999999999"/>
    <n v="3"/>
  </r>
  <r>
    <n v="8834"/>
    <x v="30"/>
    <n v="3"/>
    <s v="Jacob Barlow"/>
    <s v="RIVERSTONE"/>
    <s v="HD"/>
    <s v="PK"/>
    <s v="Henry Collins"/>
    <s v="West"/>
    <d v="2022-05-12T00:00:00"/>
    <x v="0"/>
    <x v="0"/>
    <x v="0"/>
    <s v="Shipping Company B"/>
    <x v="3"/>
    <x v="3"/>
    <n v="90900"/>
    <x v="0"/>
    <s v="Cash"/>
    <x v="8"/>
    <s v="Condiments"/>
    <n v="10"/>
    <n v="1.6"/>
    <n v="82"/>
    <n v="85.28"/>
    <n v="820"/>
    <n v="688.80000000000007"/>
    <n v="10"/>
  </r>
  <r>
    <n v="8835"/>
    <x v="30"/>
    <n v="3"/>
    <s v="Jacob Barlow"/>
    <s v="RIVERSTONE"/>
    <s v="HD"/>
    <s v="PK"/>
    <s v="Henry Collins"/>
    <s v="West"/>
    <d v="2022-05-10T00:00:00"/>
    <x v="0"/>
    <x v="0"/>
    <x v="0"/>
    <s v="Shipping Company B"/>
    <x v="3"/>
    <x v="3"/>
    <n v="90900"/>
    <x v="0"/>
    <s v="Cash"/>
    <x v="7"/>
    <s v="Sauces"/>
    <n v="40"/>
    <n v="7.2"/>
    <n v="98"/>
    <n v="411.6"/>
    <n v="3920"/>
    <n v="3214.3999999999996"/>
    <n v="8"/>
  </r>
  <r>
    <n v="8867"/>
    <x v="31"/>
    <n v="3"/>
    <s v="Jacob Barlow"/>
    <s v="RIVERSTONE"/>
    <s v="HD"/>
    <s v="PK"/>
    <s v="Henry Collins"/>
    <s v="West"/>
    <d v="2022-06-07T00:00:00"/>
    <x v="0"/>
    <x v="6"/>
    <x v="0"/>
    <s v="Shipping Company B"/>
    <x v="3"/>
    <x v="3"/>
    <n v="90900"/>
    <x v="0"/>
    <s v="Cash"/>
    <x v="8"/>
    <s v="Condiments"/>
    <n v="10"/>
    <n v="1.4"/>
    <n v="24"/>
    <n v="25.200000000000003"/>
    <n v="240"/>
    <n v="206.39999999999998"/>
    <n v="5"/>
  </r>
  <r>
    <n v="8868"/>
    <x v="31"/>
    <n v="3"/>
    <s v="Jacob Barlow"/>
    <s v="RIVERSTONE"/>
    <s v="HD"/>
    <s v="PK"/>
    <s v="Henry Collins"/>
    <s v="West"/>
    <d v="2022-06-08T00:00:00"/>
    <x v="0"/>
    <x v="6"/>
    <x v="0"/>
    <s v="Shipping Company B"/>
    <x v="3"/>
    <x v="3"/>
    <n v="90900"/>
    <x v="0"/>
    <s v="Cash"/>
    <x v="7"/>
    <s v="Sauces"/>
    <n v="40"/>
    <n v="8"/>
    <n v="28"/>
    <n v="109.75999999999999"/>
    <n v="1120"/>
    <n v="896"/>
    <n v="6"/>
  </r>
  <r>
    <n v="8887"/>
    <x v="31"/>
    <n v="3"/>
    <s v="Jacob Barlow"/>
    <s v="RIVERSTONE"/>
    <s v="HD"/>
    <s v="PK"/>
    <s v="Henry Collins"/>
    <s v="West"/>
    <d v="2022-06-07T00:00:00"/>
    <x v="0"/>
    <x v="6"/>
    <x v="0"/>
    <s v="Shipping Company C"/>
    <x v="3"/>
    <x v="3"/>
    <n v="90900"/>
    <x v="0"/>
    <s v="Check"/>
    <x v="0"/>
    <s v="Beverages"/>
    <n v="2.99"/>
    <n v="0.65780000000000005"/>
    <n v="88"/>
    <n v="25.522639999999999"/>
    <n v="263.12"/>
    <n v="205.23360000000002"/>
    <n v="5"/>
  </r>
  <r>
    <n v="8809"/>
    <x v="32"/>
    <n v="3"/>
    <s v="Jacob Barlow"/>
    <s v="RIVERSTONE"/>
    <s v="HD"/>
    <s v="PK"/>
    <s v="Henry Collins"/>
    <s v="West"/>
    <d v="2022-07-09T00:00:00"/>
    <x v="0"/>
    <x v="7"/>
    <x v="1"/>
    <s v="Shipping Company B"/>
    <x v="3"/>
    <x v="3"/>
    <n v="90900"/>
    <x v="0"/>
    <s v="Cash"/>
    <x v="8"/>
    <s v="Condiments"/>
    <n v="10"/>
    <n v="2.5"/>
    <n v="99"/>
    <n v="95.039999999999992"/>
    <n v="990"/>
    <n v="742.5"/>
    <n v="7"/>
  </r>
  <r>
    <n v="8880"/>
    <x v="32"/>
    <n v="3"/>
    <s v="Jacob Barlow"/>
    <s v="RIVERSTONE"/>
    <s v="HD"/>
    <s v="PK"/>
    <s v="Henry Collins"/>
    <s v="West"/>
    <d v="2022-07-07T00:00:00"/>
    <x v="0"/>
    <x v="7"/>
    <x v="1"/>
    <s v="Shipping Company B"/>
    <x v="3"/>
    <x v="3"/>
    <n v="90900"/>
    <x v="0"/>
    <s v="Cash"/>
    <x v="7"/>
    <s v="Sauces"/>
    <n v="40"/>
    <n v="6.8"/>
    <n v="10"/>
    <n v="40"/>
    <n v="400"/>
    <n v="332"/>
    <n v="5"/>
  </r>
  <r>
    <n v="8876"/>
    <x v="33"/>
    <n v="3"/>
    <s v="Jacob Barlow"/>
    <s v="RIVERSTONE"/>
    <s v="HD"/>
    <s v="PK"/>
    <s v="Henry Collins"/>
    <s v="West"/>
    <d v="2022-09-07T00:00:00"/>
    <x v="0"/>
    <x v="1"/>
    <x v="1"/>
    <s v="Shipping Company B"/>
    <x v="3"/>
    <x v="3"/>
    <n v="90900"/>
    <x v="0"/>
    <s v="Cash"/>
    <x v="8"/>
    <s v="Condiments"/>
    <n v="10"/>
    <n v="1.7"/>
    <n v="71"/>
    <n v="73.13"/>
    <n v="710"/>
    <n v="589.30000000000007"/>
    <n v="5"/>
  </r>
  <r>
    <n v="8877"/>
    <x v="33"/>
    <n v="3"/>
    <s v="Jacob Barlow"/>
    <s v="RIVERSTONE"/>
    <s v="HD"/>
    <s v="PK"/>
    <s v="Henry Collins"/>
    <s v="West"/>
    <d v="2022-09-06T00:00:00"/>
    <x v="0"/>
    <x v="1"/>
    <x v="1"/>
    <s v="Shipping Company B"/>
    <x v="3"/>
    <x v="3"/>
    <n v="90900"/>
    <x v="0"/>
    <s v="Cash"/>
    <x v="7"/>
    <s v="Sauces"/>
    <n v="40"/>
    <n v="7.6"/>
    <n v="88"/>
    <n v="366.08000000000004"/>
    <n v="3520"/>
    <n v="2851.2"/>
    <n v="4"/>
  </r>
  <r>
    <n v="8385"/>
    <x v="34"/>
    <n v="3"/>
    <s v="Jacob Barlow"/>
    <s v="RIVERSTONE"/>
    <s v="HD"/>
    <s v="PK"/>
    <s v="Henry Collins"/>
    <s v="West"/>
    <d v="2022-10-06T00:00:00"/>
    <x v="0"/>
    <x v="9"/>
    <x v="3"/>
    <s v="Shipping Company B"/>
    <x v="3"/>
    <x v="3"/>
    <n v="90900"/>
    <x v="0"/>
    <s v="Cash"/>
    <x v="8"/>
    <s v="Condiments"/>
    <n v="10"/>
    <n v="1.8"/>
    <n v="11"/>
    <n v="11.440000000000001"/>
    <n v="110"/>
    <n v="90.199999999999989"/>
    <n v="4"/>
  </r>
  <r>
    <n v="8386"/>
    <x v="34"/>
    <n v="3"/>
    <s v="Jacob Barlow"/>
    <s v="RIVERSTONE"/>
    <s v="HD"/>
    <s v="PK"/>
    <s v="Henry Collins"/>
    <s v="West"/>
    <d v="2022-10-06T00:00:00"/>
    <x v="0"/>
    <x v="9"/>
    <x v="3"/>
    <s v="Shipping Company B"/>
    <x v="3"/>
    <x v="3"/>
    <n v="90900"/>
    <x v="0"/>
    <s v="Cash"/>
    <x v="7"/>
    <s v="Sauces"/>
    <n v="40"/>
    <n v="8.4"/>
    <n v="91"/>
    <n v="364"/>
    <n v="3640"/>
    <n v="2875.6"/>
    <n v="4"/>
  </r>
  <r>
    <n v="8356"/>
    <x v="35"/>
    <n v="3"/>
    <s v="Jacob Barlow"/>
    <s v="RIVERSTONE"/>
    <s v="HD"/>
    <s v="PK"/>
    <s v="Henry Collins"/>
    <s v="West"/>
    <d v="2022-11-05T00:00:00"/>
    <x v="0"/>
    <x v="10"/>
    <x v="3"/>
    <s v="Shipping Company B"/>
    <x v="3"/>
    <x v="3"/>
    <n v="90900"/>
    <x v="0"/>
    <s v="Cash"/>
    <x v="8"/>
    <s v="Condiments"/>
    <n v="10"/>
    <n v="1"/>
    <n v="36"/>
    <n v="37.08"/>
    <n v="360"/>
    <n v="324"/>
    <n v="3"/>
  </r>
  <r>
    <n v="8357"/>
    <x v="35"/>
    <n v="3"/>
    <s v="Jacob Barlow"/>
    <s v="RIVERSTONE"/>
    <s v="HD"/>
    <s v="PK"/>
    <s v="Henry Collins"/>
    <s v="West"/>
    <d v="2022-11-10T00:00:00"/>
    <x v="0"/>
    <x v="10"/>
    <x v="3"/>
    <s v="Shipping Company B"/>
    <x v="3"/>
    <x v="3"/>
    <n v="90900"/>
    <x v="0"/>
    <s v="Cash"/>
    <x v="7"/>
    <s v="Sauces"/>
    <n v="40"/>
    <n v="4.4000000000000004"/>
    <n v="24"/>
    <n v="96"/>
    <n v="960"/>
    <n v="854.40000000000009"/>
    <n v="8"/>
  </r>
  <r>
    <n v="8378"/>
    <x v="36"/>
    <n v="3"/>
    <s v="Jacob Barlow"/>
    <s v="RIVERSTONE"/>
    <s v="HD"/>
    <s v="PK"/>
    <s v="Henry Collins"/>
    <s v="West"/>
    <d v="2022-12-05T00:00:00"/>
    <x v="0"/>
    <x v="11"/>
    <x v="3"/>
    <s v="Shipping Company B"/>
    <x v="3"/>
    <x v="3"/>
    <n v="90900"/>
    <x v="0"/>
    <s v="Cash"/>
    <x v="6"/>
    <s v="Soups"/>
    <n v="9.65"/>
    <n v="2.3160000000000003"/>
    <n v="96"/>
    <n v="94.492800000000017"/>
    <n v="926.40000000000009"/>
    <n v="704.06399999999996"/>
    <n v="3"/>
  </r>
  <r>
    <n v="8488"/>
    <x v="36"/>
    <n v="3"/>
    <s v="Jacob Barlow"/>
    <s v="RIVERSTONE"/>
    <s v="HD"/>
    <s v="PK"/>
    <s v="Henry Collins"/>
    <s v="West"/>
    <d v="2022-12-07T00:00:00"/>
    <x v="0"/>
    <x v="11"/>
    <x v="3"/>
    <s v="Shipping Company B"/>
    <x v="3"/>
    <x v="3"/>
    <n v="90900"/>
    <x v="0"/>
    <s v="Cash"/>
    <x v="8"/>
    <s v="Condiments"/>
    <n v="10"/>
    <n v="2.2000000000000002"/>
    <n v="89"/>
    <n v="87.22"/>
    <n v="890"/>
    <n v="694.19999999999993"/>
    <n v="5"/>
  </r>
  <r>
    <n v="8483"/>
    <x v="36"/>
    <n v="3"/>
    <s v="Jacob Barlow"/>
    <s v="RIVERSTONE"/>
    <s v="HD"/>
    <s v="PK"/>
    <s v="Henry Collins"/>
    <s v="West"/>
    <d v="2022-12-12T00:00:00"/>
    <x v="0"/>
    <x v="11"/>
    <x v="3"/>
    <s v="Shipping Company B"/>
    <x v="3"/>
    <x v="3"/>
    <n v="90900"/>
    <x v="0"/>
    <s v="Cash"/>
    <x v="7"/>
    <s v="Sauces"/>
    <n v="40"/>
    <n v="10"/>
    <n v="12"/>
    <n v="46.56"/>
    <n v="480"/>
    <n v="360"/>
    <n v="10"/>
  </r>
  <r>
    <n v="8438"/>
    <x v="36"/>
    <n v="3"/>
    <s v="Jacob Barlow"/>
    <s v="RIVERSTONE"/>
    <s v="HD"/>
    <s v="PK"/>
    <s v="Henry Collins"/>
    <s v="West"/>
    <d v="2022-12-05T00:00:00"/>
    <x v="0"/>
    <x v="11"/>
    <x v="3"/>
    <s v="Shipping Company C"/>
    <x v="3"/>
    <x v="3"/>
    <n v="90900"/>
    <x v="0"/>
    <s v="Check"/>
    <x v="0"/>
    <s v="Beverages"/>
    <n v="2.99"/>
    <n v="0.32890000000000003"/>
    <n v="24"/>
    <n v="7.1042400000000008"/>
    <n v="71.760000000000005"/>
    <n v="63.866400000000006"/>
    <n v="3"/>
  </r>
  <r>
    <n v="8439"/>
    <x v="36"/>
    <n v="3"/>
    <s v="Jacob Barlow"/>
    <s v="RIVERSTONE"/>
    <s v="HD"/>
    <s v="PK"/>
    <s v="Henry Collins"/>
    <s v="West"/>
    <d v="2022-12-05T00:00:00"/>
    <x v="0"/>
    <x v="11"/>
    <x v="3"/>
    <s v="Shipping Company C"/>
    <x v="3"/>
    <x v="3"/>
    <n v="90900"/>
    <x v="0"/>
    <s v="Check"/>
    <x v="0"/>
    <s v="Beverages"/>
    <n v="2.99"/>
    <n v="0.53820000000000012"/>
    <n v="24"/>
    <n v="7.1042400000000008"/>
    <n v="71.760000000000005"/>
    <n v="58.843199999999996"/>
    <n v="3"/>
  </r>
  <r>
    <n v="8080"/>
    <x v="37"/>
    <n v="29"/>
    <s v="Ava Montgomery"/>
    <s v="SUNCREST"/>
    <s v="GA"/>
    <s v="PK"/>
    <s v="Samuel Scott"/>
    <s v="West"/>
    <d v="2022-02-04T00:00:00"/>
    <x v="0"/>
    <x v="2"/>
    <x v="2"/>
    <s v="Shipping Company B"/>
    <x v="4"/>
    <x v="4"/>
    <n v="90900"/>
    <x v="0"/>
    <s v="Check"/>
    <x v="9"/>
    <s v="Candy"/>
    <n v="12.75"/>
    <n v="2.1675"/>
    <n v="94"/>
    <n v="122.24700000000001"/>
    <n v="1198.5"/>
    <n v="994.755"/>
    <n v="7"/>
  </r>
  <r>
    <n v="8047"/>
    <x v="4"/>
    <n v="29"/>
    <s v="Ava Montgomery"/>
    <s v="SUNCREST"/>
    <s v="GA"/>
    <s v="PK"/>
    <s v="Samuel Scott"/>
    <s v="West"/>
    <d v="2022-03-04T00:00:00"/>
    <x v="0"/>
    <x v="4"/>
    <x v="2"/>
    <s v="Shipping Company B"/>
    <x v="4"/>
    <x v="4"/>
    <n v="90900"/>
    <x v="0"/>
    <s v="Check"/>
    <x v="10"/>
    <s v="Fruit &amp; Veg"/>
    <n v="39"/>
    <n v="7.8"/>
    <n v="26"/>
    <n v="106.47000000000001"/>
    <n v="1014"/>
    <n v="811.19999999999993"/>
    <n v="4"/>
  </r>
  <r>
    <n v="8068"/>
    <x v="38"/>
    <n v="29"/>
    <s v="Ava Montgomery"/>
    <s v="SUNCREST"/>
    <s v="GA"/>
    <s v="PK"/>
    <s v="Samuel Scott"/>
    <s v="West"/>
    <d v="2022-03-30T00:00:00"/>
    <x v="0"/>
    <x v="4"/>
    <x v="2"/>
    <s v="Shipping Company B"/>
    <x v="4"/>
    <x v="4"/>
    <n v="90900"/>
    <x v="0"/>
    <s v="Check"/>
    <x v="4"/>
    <s v="Beverages"/>
    <n v="14"/>
    <n v="1.54"/>
    <n v="72"/>
    <n v="100.80000000000001"/>
    <n v="1008"/>
    <n v="897.12000000000012"/>
    <n v="2"/>
  </r>
  <r>
    <n v="8086"/>
    <x v="39"/>
    <n v="29"/>
    <s v="Ava Montgomery"/>
    <s v="SUNCREST"/>
    <s v="GA"/>
    <s v="PK"/>
    <s v="Samuel Scott"/>
    <s v="West"/>
    <d v="2022-05-02T00:00:00"/>
    <x v="0"/>
    <x v="0"/>
    <x v="0"/>
    <s v="Shipping Company B"/>
    <x v="4"/>
    <x v="4"/>
    <n v="90900"/>
    <x v="0"/>
    <s v="Check"/>
    <x v="9"/>
    <s v="Candy"/>
    <n v="12.75"/>
    <n v="2.2949999999999999"/>
    <n v="35"/>
    <n v="45.963750000000005"/>
    <n v="446.25"/>
    <n v="365.92500000000001"/>
    <n v="4"/>
  </r>
  <r>
    <n v="8099"/>
    <x v="40"/>
    <n v="29"/>
    <s v="Ava Montgomery"/>
    <s v="SUNCREST"/>
    <s v="GA"/>
    <s v="PK"/>
    <s v="Samuel Scott"/>
    <s v="West"/>
    <d v="2022-06-07T00:00:00"/>
    <x v="0"/>
    <x v="0"/>
    <x v="0"/>
    <s v="Shipping Company B"/>
    <x v="4"/>
    <x v="4"/>
    <n v="90900"/>
    <x v="0"/>
    <s v="Check"/>
    <x v="9"/>
    <s v="Candy"/>
    <n v="12.75"/>
    <n v="1.53"/>
    <n v="14"/>
    <n v="16.9575"/>
    <n v="178.5"/>
    <n v="157.08000000000001"/>
    <n v="10"/>
  </r>
  <r>
    <n v="8885"/>
    <x v="40"/>
    <n v="29"/>
    <s v="Ava Montgomery"/>
    <s v="SUNCREST"/>
    <s v="GA"/>
    <s v="PK"/>
    <s v="Samuel Scott"/>
    <s v="West"/>
    <d v="2022-06-01T00:00:00"/>
    <x v="0"/>
    <x v="0"/>
    <x v="0"/>
    <s v="Shipping Company B"/>
    <x v="4"/>
    <x v="4"/>
    <n v="90900"/>
    <x v="0"/>
    <s v="Check"/>
    <x v="4"/>
    <s v="Beverages"/>
    <n v="14"/>
    <n v="3.5"/>
    <n v="21"/>
    <n v="30.870000000000005"/>
    <n v="294"/>
    <n v="220.5"/>
    <n v="4"/>
  </r>
  <r>
    <n v="8858"/>
    <x v="41"/>
    <n v="29"/>
    <s v="Ava Montgomery"/>
    <s v="SUNCREST"/>
    <s v="GA"/>
    <s v="PK"/>
    <s v="Samuel Scott"/>
    <s v="West"/>
    <d v="2022-07-04T00:00:00"/>
    <x v="0"/>
    <x v="7"/>
    <x v="1"/>
    <s v="Shipping Company B"/>
    <x v="4"/>
    <x v="4"/>
    <n v="90900"/>
    <x v="0"/>
    <s v="Check"/>
    <x v="4"/>
    <s v="Beverages"/>
    <n v="14"/>
    <n v="2.94"/>
    <n v="79"/>
    <n v="113.91800000000001"/>
    <n v="1106"/>
    <n v="873.74"/>
    <n v="6"/>
  </r>
  <r>
    <n v="8883"/>
    <x v="41"/>
    <n v="29"/>
    <s v="Ava Montgomery"/>
    <s v="SUNCREST"/>
    <s v="GA"/>
    <s v="PK"/>
    <s v="Samuel Scott"/>
    <s v="West"/>
    <d v="2022-07-05T00:00:00"/>
    <x v="0"/>
    <x v="7"/>
    <x v="1"/>
    <s v="Shipping Company B"/>
    <x v="4"/>
    <x v="4"/>
    <n v="90900"/>
    <x v="0"/>
    <s v="Check"/>
    <x v="10"/>
    <s v="Fruit &amp; Veg"/>
    <n v="39"/>
    <n v="5.46"/>
    <n v="98"/>
    <n v="397.48800000000006"/>
    <n v="3822"/>
    <n v="3286.92"/>
    <n v="7"/>
  </r>
  <r>
    <n v="8800"/>
    <x v="42"/>
    <n v="29"/>
    <s v="Ava Montgomery"/>
    <s v="SUNCREST"/>
    <s v="GA"/>
    <s v="PK"/>
    <s v="Samuel Scott"/>
    <s v="West"/>
    <d v="2022-07-30T00:00:00"/>
    <x v="0"/>
    <x v="7"/>
    <x v="1"/>
    <s v="Shipping Company B"/>
    <x v="4"/>
    <x v="4"/>
    <n v="90900"/>
    <x v="0"/>
    <s v="Check"/>
    <x v="4"/>
    <s v="Beverages"/>
    <n v="14"/>
    <n v="1.54"/>
    <n v="23"/>
    <n v="30.912000000000003"/>
    <n v="322"/>
    <n v="286.58000000000004"/>
    <n v="2"/>
  </r>
  <r>
    <n v="8845"/>
    <x v="43"/>
    <n v="29"/>
    <s v="Ava Montgomery"/>
    <s v="SUNCREST"/>
    <s v="GA"/>
    <s v="PK"/>
    <s v="Samuel Scott"/>
    <s v="West"/>
    <d v="2022-09-04T00:00:00"/>
    <x v="0"/>
    <x v="8"/>
    <x v="1"/>
    <s v="Shipping Company B"/>
    <x v="4"/>
    <x v="4"/>
    <n v="90900"/>
    <x v="0"/>
    <s v="Check"/>
    <x v="4"/>
    <s v="Beverages"/>
    <n v="14"/>
    <n v="3.5"/>
    <n v="42"/>
    <n v="59.388000000000005"/>
    <n v="588"/>
    <n v="441"/>
    <n v="7"/>
  </r>
  <r>
    <n v="8867"/>
    <x v="44"/>
    <n v="29"/>
    <s v="Ava Montgomery"/>
    <s v="SUNCREST"/>
    <s v="GA"/>
    <s v="PK"/>
    <s v="Samuel Scott"/>
    <s v="West"/>
    <d v="2022-10-05T00:00:00"/>
    <x v="0"/>
    <x v="9"/>
    <x v="3"/>
    <s v="Shipping Company B"/>
    <x v="4"/>
    <x v="4"/>
    <n v="90900"/>
    <x v="0"/>
    <s v="Check"/>
    <x v="4"/>
    <s v="Beverages"/>
    <n v="14"/>
    <n v="1.4"/>
    <n v="50"/>
    <n v="67.2"/>
    <n v="700"/>
    <n v="630"/>
    <n v="7"/>
  </r>
  <r>
    <n v="8306"/>
    <x v="45"/>
    <n v="29"/>
    <s v="Ava Montgomery"/>
    <s v="SUNCREST"/>
    <s v="GA"/>
    <s v="PK"/>
    <s v="Samuel Scott"/>
    <s v="West"/>
    <d v="2022-11-03T00:00:00"/>
    <x v="0"/>
    <x v="9"/>
    <x v="3"/>
    <s v="Shipping Company B"/>
    <x v="4"/>
    <x v="4"/>
    <n v="90900"/>
    <x v="0"/>
    <s v="Check"/>
    <x v="4"/>
    <s v="Beverages"/>
    <n v="14"/>
    <n v="1.96"/>
    <n v="78"/>
    <n v="112.476"/>
    <n v="1092"/>
    <n v="939.11999999999989"/>
    <n v="6"/>
  </r>
  <r>
    <n v="8347"/>
    <x v="46"/>
    <n v="29"/>
    <s v="Ava Montgomery"/>
    <s v="SUNCREST"/>
    <s v="GA"/>
    <s v="PK"/>
    <s v="Samuel Scott"/>
    <s v="West"/>
    <d v="2022-12-01T00:00:00"/>
    <x v="0"/>
    <x v="11"/>
    <x v="3"/>
    <s v="Shipping Company B"/>
    <x v="4"/>
    <x v="4"/>
    <n v="90900"/>
    <x v="0"/>
    <s v="Check"/>
    <x v="4"/>
    <s v="Beverages"/>
    <n v="14"/>
    <n v="1.82"/>
    <n v="38"/>
    <n v="55.328000000000003"/>
    <n v="532"/>
    <n v="462.84"/>
    <n v="3"/>
  </r>
  <r>
    <n v="8377"/>
    <x v="47"/>
    <n v="29"/>
    <s v="Ava Montgomery"/>
    <s v="SUNCREST"/>
    <s v="GA"/>
    <s v="PK"/>
    <s v="Samuel Scott"/>
    <s v="West"/>
    <d v="2023-01-01T00:00:00"/>
    <x v="0"/>
    <x v="11"/>
    <x v="2"/>
    <s v="Shipping Company B"/>
    <x v="4"/>
    <x v="4"/>
    <n v="90900"/>
    <x v="0"/>
    <s v="Check"/>
    <x v="9"/>
    <s v="Candy"/>
    <n v="12.75"/>
    <n v="2.04"/>
    <n v="47"/>
    <n v="59.325750000000006"/>
    <n v="599.25"/>
    <n v="503.37000000000006"/>
    <n v="4"/>
  </r>
  <r>
    <n v="8403"/>
    <x v="47"/>
    <n v="29"/>
    <s v="Ava Montgomery"/>
    <s v="SUNCREST"/>
    <s v="GA"/>
    <s v="PK"/>
    <s v="Samuel Scott"/>
    <s v="West"/>
    <d v="2023-01-06T00:00:00"/>
    <x v="0"/>
    <x v="11"/>
    <x v="2"/>
    <s v="Shipping Company B"/>
    <x v="4"/>
    <x v="4"/>
    <n v="90900"/>
    <x v="0"/>
    <s v="Check"/>
    <x v="4"/>
    <s v="Beverages"/>
    <n v="14"/>
    <n v="1.54"/>
    <n v="96"/>
    <n v="141.12"/>
    <n v="1344"/>
    <n v="1196.1600000000001"/>
    <n v="9"/>
  </r>
  <r>
    <n v="8488"/>
    <x v="47"/>
    <n v="29"/>
    <s v="Ava Montgomery"/>
    <s v="SUNCREST"/>
    <s v="GA"/>
    <s v="PK"/>
    <s v="Samuel Scott"/>
    <s v="West"/>
    <d v="2023-01-02T00:00:00"/>
    <x v="0"/>
    <x v="11"/>
    <x v="2"/>
    <s v="Shipping Company B"/>
    <x v="4"/>
    <x v="4"/>
    <n v="90900"/>
    <x v="0"/>
    <s v="Check"/>
    <x v="10"/>
    <s v="Fruit &amp; Veg"/>
    <n v="39"/>
    <n v="5.46"/>
    <n v="54"/>
    <n v="214.81200000000004"/>
    <n v="2106"/>
    <n v="1811.1599999999999"/>
    <n v="5"/>
  </r>
  <r>
    <n v="8003"/>
    <x v="48"/>
    <n v="4"/>
    <s v="Mason Knight"/>
    <s v="MAPLEWOOD HEIGHTS"/>
    <s v="BR"/>
    <s v="PK"/>
    <s v="David Brooks"/>
    <s v="East"/>
    <d v="2022-01-06T00:00:00"/>
    <x v="0"/>
    <x v="2"/>
    <x v="2"/>
    <s v="Shipping Company A"/>
    <x v="5"/>
    <x v="5"/>
    <n v="90900"/>
    <x v="0"/>
    <s v="Credit Card"/>
    <x v="11"/>
    <s v="Dried Fruit &amp; Nuts"/>
    <n v="30"/>
    <n v="5.7"/>
    <n v="69"/>
    <n v="198.72"/>
    <n v="2070"/>
    <n v="1676.7"/>
    <n v="3"/>
  </r>
  <r>
    <n v="8004"/>
    <x v="48"/>
    <n v="4"/>
    <s v="Mason Knight"/>
    <s v="MAPLEWOOD HEIGHTS"/>
    <s v="BR"/>
    <s v="PK"/>
    <s v="David Brooks"/>
    <s v="East"/>
    <d v="2022-01-06T00:00:00"/>
    <x v="0"/>
    <x v="2"/>
    <x v="2"/>
    <s v="Shipping Company A"/>
    <x v="5"/>
    <x v="5"/>
    <n v="90900"/>
    <x v="0"/>
    <s v="Credit Card"/>
    <x v="12"/>
    <s v="Dried Fruit &amp; Nuts"/>
    <n v="53"/>
    <n v="11.13"/>
    <n v="89"/>
    <n v="448.11500000000001"/>
    <n v="4717"/>
    <n v="3726.43"/>
    <n v="3"/>
  </r>
  <r>
    <n v="8005"/>
    <x v="48"/>
    <n v="4"/>
    <s v="Mason Knight"/>
    <s v="MAPLEWOOD HEIGHTS"/>
    <s v="BR"/>
    <s v="PK"/>
    <s v="David Brooks"/>
    <s v="East"/>
    <d v="2022-01-09T00:00:00"/>
    <x v="0"/>
    <x v="2"/>
    <x v="2"/>
    <s v="Shipping Company A"/>
    <x v="5"/>
    <x v="5"/>
    <n v="90900"/>
    <x v="0"/>
    <s v="Credit Card"/>
    <x v="5"/>
    <s v="Dried Fruit &amp; Nuts"/>
    <n v="3.5"/>
    <n v="0.35"/>
    <n v="11"/>
    <n v="3.7345000000000002"/>
    <n v="38.5"/>
    <n v="34.65"/>
    <n v="6"/>
  </r>
  <r>
    <n v="8009"/>
    <x v="48"/>
    <n v="4"/>
    <s v="Mason Knight"/>
    <s v="MAPLEWOOD HEIGHTS"/>
    <s v="BR"/>
    <s v="PK"/>
    <s v="David Brooks"/>
    <s v="East"/>
    <d v="2022-01-12T00:00:00"/>
    <x v="0"/>
    <x v="2"/>
    <x v="2"/>
    <s v="Shipping Company C"/>
    <x v="5"/>
    <x v="5"/>
    <n v="90900"/>
    <x v="0"/>
    <s v="Check"/>
    <x v="13"/>
    <s v="Baked Goods &amp; Mixes"/>
    <n v="9.1999999999999993"/>
    <n v="1.472"/>
    <n v="88"/>
    <n v="79.340799999999987"/>
    <n v="809.59999999999991"/>
    <n v="680.06399999999996"/>
    <n v="9"/>
  </r>
  <r>
    <n v="8050"/>
    <x v="49"/>
    <n v="4"/>
    <s v="Mason Knight"/>
    <s v="MAPLEWOOD HEIGHTS"/>
    <s v="BR"/>
    <s v="PK"/>
    <s v="David Brooks"/>
    <s v="East"/>
    <d v="2022-02-12T00:00:00"/>
    <x v="0"/>
    <x v="3"/>
    <x v="2"/>
    <s v="Shipping Company C"/>
    <x v="5"/>
    <x v="5"/>
    <n v="90900"/>
    <x v="0"/>
    <s v="Check"/>
    <x v="14"/>
    <s v="Pasta"/>
    <n v="38"/>
    <n v="5.7"/>
    <n v="96"/>
    <n v="346.56"/>
    <n v="3648"/>
    <n v="3100.7999999999997"/>
    <n v="9"/>
  </r>
  <r>
    <n v="8064"/>
    <x v="50"/>
    <n v="4"/>
    <s v="Mason Knight"/>
    <s v="MAPLEWOOD HEIGHTS"/>
    <s v="BR"/>
    <s v="PK"/>
    <s v="David Brooks"/>
    <s v="East"/>
    <d v="2022-03-06T00:00:00"/>
    <x v="0"/>
    <x v="4"/>
    <x v="2"/>
    <s v="Shipping Company A"/>
    <x v="5"/>
    <x v="5"/>
    <n v="90900"/>
    <x v="0"/>
    <s v="Credit Card"/>
    <x v="15"/>
    <s v="Jams, Preserves"/>
    <n v="81"/>
    <n v="8.1"/>
    <n v="77"/>
    <n v="642.41100000000006"/>
    <n v="6237"/>
    <n v="5613.3"/>
    <n v="3"/>
  </r>
  <r>
    <n v="8065"/>
    <x v="50"/>
    <n v="4"/>
    <s v="Mason Knight"/>
    <s v="MAPLEWOOD HEIGHTS"/>
    <s v="BR"/>
    <s v="PK"/>
    <s v="David Brooks"/>
    <s v="East"/>
    <d v="2022-03-05T00:00:00"/>
    <x v="0"/>
    <x v="4"/>
    <x v="2"/>
    <s v="Shipping Company A"/>
    <x v="5"/>
    <x v="5"/>
    <n v="90900"/>
    <x v="0"/>
    <s v="Credit Card"/>
    <x v="16"/>
    <s v="Grains"/>
    <n v="7"/>
    <n v="1.4"/>
    <n v="37"/>
    <n v="24.605"/>
    <n v="259"/>
    <n v="207.2"/>
    <n v="2"/>
  </r>
  <r>
    <n v="8088"/>
    <x v="51"/>
    <n v="4"/>
    <s v="Mason Knight"/>
    <s v="MAPLEWOOD HEIGHTS"/>
    <s v="BR"/>
    <s v="PK"/>
    <s v="David Brooks"/>
    <s v="East"/>
    <d v="2022-04-13T00:00:00"/>
    <x v="0"/>
    <x v="5"/>
    <x v="0"/>
    <s v="Shipping Company A"/>
    <x v="5"/>
    <x v="5"/>
    <n v="90900"/>
    <x v="0"/>
    <s v="Credit Card"/>
    <x v="5"/>
    <s v="Dried Fruit &amp; Nuts"/>
    <n v="3.5"/>
    <n v="0.56000000000000005"/>
    <n v="48"/>
    <n v="16.295999999999999"/>
    <n v="168"/>
    <n v="141.12"/>
    <n v="10"/>
  </r>
  <r>
    <n v="8085"/>
    <x v="51"/>
    <n v="4"/>
    <s v="Mason Knight"/>
    <s v="MAPLEWOOD HEIGHTS"/>
    <s v="BR"/>
    <s v="PK"/>
    <s v="David Brooks"/>
    <s v="East"/>
    <d v="2022-04-10T00:00:00"/>
    <x v="0"/>
    <x v="5"/>
    <x v="0"/>
    <s v="Shipping Company C"/>
    <x v="5"/>
    <x v="5"/>
    <n v="90900"/>
    <x v="0"/>
    <s v="Check"/>
    <x v="13"/>
    <s v="Baked Goods &amp; Mixes"/>
    <n v="9.1999999999999993"/>
    <n v="2.0239999999999996"/>
    <n v="62"/>
    <n v="58.751199999999997"/>
    <n v="570.4"/>
    <n v="444.91200000000003"/>
    <n v="7"/>
  </r>
  <r>
    <n v="8888"/>
    <x v="52"/>
    <n v="4"/>
    <s v="Mason Knight"/>
    <s v="MAPLEWOOD HEIGHTS"/>
    <s v="BR"/>
    <s v="PK"/>
    <s v="David Brooks"/>
    <s v="East"/>
    <d v="2022-05-12T00:00:00"/>
    <x v="0"/>
    <x v="0"/>
    <x v="0"/>
    <s v="Shipping Company A"/>
    <x v="5"/>
    <x v="5"/>
    <n v="90900"/>
    <x v="0"/>
    <s v="Credit Card"/>
    <x v="15"/>
    <s v="Jams, Preserves"/>
    <n v="81"/>
    <n v="13.77"/>
    <n v="23"/>
    <n v="195.61500000000001"/>
    <n v="1863"/>
    <n v="1546.2900000000002"/>
    <n v="9"/>
  </r>
  <r>
    <n v="8889"/>
    <x v="52"/>
    <n v="4"/>
    <s v="Mason Knight"/>
    <s v="MAPLEWOOD HEIGHTS"/>
    <s v="BR"/>
    <s v="PK"/>
    <s v="David Brooks"/>
    <s v="East"/>
    <d v="2022-05-11T00:00:00"/>
    <x v="0"/>
    <x v="0"/>
    <x v="0"/>
    <s v="Shipping Company A"/>
    <x v="5"/>
    <x v="5"/>
    <n v="90900"/>
    <x v="0"/>
    <s v="Credit Card"/>
    <x v="16"/>
    <s v="Grains"/>
    <n v="7"/>
    <n v="0.91"/>
    <n v="72"/>
    <n v="51.912000000000006"/>
    <n v="504"/>
    <n v="438.48"/>
    <n v="8"/>
  </r>
  <r>
    <n v="8868"/>
    <x v="53"/>
    <n v="4"/>
    <s v="Mason Knight"/>
    <s v="MAPLEWOOD HEIGHTS"/>
    <s v="BR"/>
    <s v="PK"/>
    <s v="David Brooks"/>
    <s v="East"/>
    <d v="2022-06-12T00:00:00"/>
    <x v="0"/>
    <x v="6"/>
    <x v="0"/>
    <s v="Shipping Company A"/>
    <x v="5"/>
    <x v="5"/>
    <n v="90900"/>
    <x v="0"/>
    <s v="Credit Card"/>
    <x v="15"/>
    <s v="Jams, Preserves"/>
    <n v="81"/>
    <n v="8.1"/>
    <n v="98"/>
    <n v="769.98599999999999"/>
    <n v="7938"/>
    <n v="7144.2000000000007"/>
    <n v="9"/>
  </r>
  <r>
    <n v="8868"/>
    <x v="53"/>
    <n v="4"/>
    <s v="Mason Knight"/>
    <s v="MAPLEWOOD HEIGHTS"/>
    <s v="BR"/>
    <s v="PK"/>
    <s v="David Brooks"/>
    <s v="East"/>
    <d v="2022-06-13T00:00:00"/>
    <x v="0"/>
    <x v="6"/>
    <x v="0"/>
    <s v="Shipping Company A"/>
    <x v="5"/>
    <x v="5"/>
    <n v="90900"/>
    <x v="0"/>
    <s v="Credit Card"/>
    <x v="16"/>
    <s v="Grains"/>
    <n v="7"/>
    <n v="0.91"/>
    <n v="61"/>
    <n v="42.273000000000003"/>
    <n v="427"/>
    <n v="371.49"/>
    <n v="10"/>
  </r>
  <r>
    <n v="8886"/>
    <x v="53"/>
    <n v="4"/>
    <s v="Mason Knight"/>
    <s v="MAPLEWOOD HEIGHTS"/>
    <s v="BR"/>
    <s v="PK"/>
    <s v="David Brooks"/>
    <s v="East"/>
    <d v="2022-06-07T00:00:00"/>
    <x v="0"/>
    <x v="6"/>
    <x v="0"/>
    <s v="Shipping Company C"/>
    <x v="5"/>
    <x v="5"/>
    <n v="90900"/>
    <x v="0"/>
    <s v="Check"/>
    <x v="14"/>
    <s v="Pasta"/>
    <n v="38"/>
    <n v="6.84"/>
    <n v="85"/>
    <n v="319.77"/>
    <n v="3230"/>
    <n v="2648.6"/>
    <n v="4"/>
  </r>
  <r>
    <n v="8803"/>
    <x v="54"/>
    <n v="4"/>
    <s v="Mason Knight"/>
    <s v="MAPLEWOOD HEIGHTS"/>
    <s v="BR"/>
    <s v="PK"/>
    <s v="David Brooks"/>
    <s v="East"/>
    <d v="2022-07-13T00:00:00"/>
    <x v="0"/>
    <x v="7"/>
    <x v="1"/>
    <s v="Shipping Company A"/>
    <x v="5"/>
    <x v="5"/>
    <n v="90900"/>
    <x v="0"/>
    <s v="Credit Card"/>
    <x v="15"/>
    <s v="Jams, Preserves"/>
    <n v="81"/>
    <n v="12.96"/>
    <n v="55"/>
    <n v="445.5"/>
    <n v="4455"/>
    <n v="3742.1999999999994"/>
    <n v="10"/>
  </r>
  <r>
    <n v="8804"/>
    <x v="54"/>
    <n v="4"/>
    <s v="Mason Knight"/>
    <s v="MAPLEWOOD HEIGHTS"/>
    <s v="BR"/>
    <s v="PK"/>
    <s v="David Brooks"/>
    <s v="East"/>
    <d v="2022-07-08T00:00:00"/>
    <x v="0"/>
    <x v="7"/>
    <x v="1"/>
    <s v="Shipping Company A"/>
    <x v="5"/>
    <x v="5"/>
    <n v="90900"/>
    <x v="0"/>
    <s v="Credit Card"/>
    <x v="16"/>
    <s v="Grains"/>
    <n v="7"/>
    <n v="1.54"/>
    <n v="19"/>
    <n v="12.901"/>
    <n v="133"/>
    <n v="103.74"/>
    <n v="5"/>
  </r>
  <r>
    <n v="8848"/>
    <x v="55"/>
    <n v="4"/>
    <s v="Mason Knight"/>
    <s v="MAPLEWOOD HEIGHTS"/>
    <s v="BR"/>
    <s v="PK"/>
    <s v="David Brooks"/>
    <s v="East"/>
    <d v="2022-08-09T00:00:00"/>
    <x v="0"/>
    <x v="8"/>
    <x v="1"/>
    <s v="Shipping Company A"/>
    <x v="5"/>
    <x v="5"/>
    <n v="90900"/>
    <x v="0"/>
    <s v="Credit Card"/>
    <x v="15"/>
    <s v="Jams, Preserves"/>
    <n v="81"/>
    <n v="13.77"/>
    <n v="32"/>
    <n v="251.42399999999998"/>
    <n v="2592"/>
    <n v="2151.36"/>
    <n v="6"/>
  </r>
  <r>
    <n v="8849"/>
    <x v="55"/>
    <n v="4"/>
    <s v="Mason Knight"/>
    <s v="MAPLEWOOD HEIGHTS"/>
    <s v="BR"/>
    <s v="PK"/>
    <s v="David Brooks"/>
    <s v="East"/>
    <d v="2022-08-08T00:00:00"/>
    <x v="0"/>
    <x v="8"/>
    <x v="1"/>
    <s v="Shipping Company A"/>
    <x v="5"/>
    <x v="5"/>
    <n v="90900"/>
    <x v="0"/>
    <s v="Credit Card"/>
    <x v="16"/>
    <s v="Grains"/>
    <n v="7"/>
    <n v="1.4"/>
    <n v="76"/>
    <n v="53.732000000000006"/>
    <n v="532"/>
    <n v="425.59999999999997"/>
    <n v="5"/>
  </r>
  <r>
    <n v="8870"/>
    <x v="56"/>
    <n v="4"/>
    <s v="Mason Knight"/>
    <s v="MAPLEWOOD HEIGHTS"/>
    <s v="BR"/>
    <s v="PK"/>
    <s v="David Brooks"/>
    <s v="East"/>
    <d v="2022-09-09T00:00:00"/>
    <x v="0"/>
    <x v="1"/>
    <x v="1"/>
    <s v="Shipping Company A"/>
    <x v="5"/>
    <x v="5"/>
    <n v="90900"/>
    <x v="0"/>
    <s v="Credit Card"/>
    <x v="15"/>
    <s v="Jams, Preserves"/>
    <n v="81"/>
    <n v="16.2"/>
    <n v="54"/>
    <n v="437.40000000000003"/>
    <n v="4374"/>
    <n v="3499.2"/>
    <n v="6"/>
  </r>
  <r>
    <n v="8878"/>
    <x v="56"/>
    <n v="4"/>
    <s v="Mason Knight"/>
    <s v="MAPLEWOOD HEIGHTS"/>
    <s v="BR"/>
    <s v="PK"/>
    <s v="David Brooks"/>
    <s v="East"/>
    <d v="2022-09-09T00:00:00"/>
    <x v="0"/>
    <x v="1"/>
    <x v="1"/>
    <s v="Shipping Company A"/>
    <x v="5"/>
    <x v="5"/>
    <n v="90900"/>
    <x v="0"/>
    <s v="Credit Card"/>
    <x v="16"/>
    <s v="Grains"/>
    <n v="7"/>
    <n v="0.77"/>
    <n v="39"/>
    <n v="27.3"/>
    <n v="273"/>
    <n v="242.97000000000003"/>
    <n v="6"/>
  </r>
  <r>
    <n v="8309"/>
    <x v="57"/>
    <n v="4"/>
    <s v="Mason Knight"/>
    <s v="MAPLEWOOD HEIGHTS"/>
    <s v="BR"/>
    <s v="PK"/>
    <s v="David Brooks"/>
    <s v="East"/>
    <d v="2022-10-10T00:00:00"/>
    <x v="0"/>
    <x v="9"/>
    <x v="3"/>
    <s v="Shipping Company A"/>
    <x v="5"/>
    <x v="5"/>
    <n v="90900"/>
    <x v="0"/>
    <s v="Credit Card"/>
    <x v="15"/>
    <s v="Jams, Preserves"/>
    <n v="81"/>
    <n v="13.77"/>
    <n v="82"/>
    <n v="697.41000000000008"/>
    <n v="6642"/>
    <n v="5512.8600000000006"/>
    <n v="7"/>
  </r>
  <r>
    <n v="8380"/>
    <x v="57"/>
    <n v="4"/>
    <s v="Mason Knight"/>
    <s v="MAPLEWOOD HEIGHTS"/>
    <s v="BR"/>
    <s v="PK"/>
    <s v="David Brooks"/>
    <s v="East"/>
    <d v="2022-10-08T00:00:00"/>
    <x v="0"/>
    <x v="9"/>
    <x v="3"/>
    <s v="Shipping Company A"/>
    <x v="5"/>
    <x v="5"/>
    <n v="90900"/>
    <x v="0"/>
    <s v="Credit Card"/>
    <x v="16"/>
    <s v="Grains"/>
    <n v="7"/>
    <n v="1.05"/>
    <n v="29"/>
    <n v="20.3"/>
    <n v="203"/>
    <n v="172.55"/>
    <n v="5"/>
  </r>
  <r>
    <n v="8350"/>
    <x v="58"/>
    <n v="4"/>
    <s v="Mason Knight"/>
    <s v="MAPLEWOOD HEIGHTS"/>
    <s v="BR"/>
    <s v="PK"/>
    <s v="David Brooks"/>
    <s v="East"/>
    <d v="2022-11-11T00:00:00"/>
    <x v="0"/>
    <x v="10"/>
    <x v="3"/>
    <s v="Shipping Company A"/>
    <x v="5"/>
    <x v="5"/>
    <n v="90900"/>
    <x v="0"/>
    <s v="Credit Card"/>
    <x v="15"/>
    <s v="Jams, Preserves"/>
    <n v="81"/>
    <n v="13.77"/>
    <n v="52"/>
    <n v="412.77600000000001"/>
    <n v="4212"/>
    <n v="3495.96"/>
    <n v="8"/>
  </r>
  <r>
    <n v="8358"/>
    <x v="58"/>
    <n v="4"/>
    <s v="Mason Knight"/>
    <s v="MAPLEWOOD HEIGHTS"/>
    <s v="BR"/>
    <s v="PK"/>
    <s v="David Brooks"/>
    <s v="East"/>
    <d v="2022-11-11T00:00:00"/>
    <x v="0"/>
    <x v="10"/>
    <x v="3"/>
    <s v="Shipping Company A"/>
    <x v="5"/>
    <x v="5"/>
    <n v="90900"/>
    <x v="0"/>
    <s v="Credit Card"/>
    <x v="16"/>
    <s v="Grains"/>
    <n v="7"/>
    <n v="1.54"/>
    <n v="37"/>
    <n v="25.382000000000001"/>
    <n v="259"/>
    <n v="202.02"/>
    <n v="8"/>
  </r>
  <r>
    <n v="8370"/>
    <x v="59"/>
    <n v="4"/>
    <s v="Mason Knight"/>
    <s v="MAPLEWOOD HEIGHTS"/>
    <s v="BR"/>
    <s v="PK"/>
    <s v="David Brooks"/>
    <s v="East"/>
    <d v="2022-12-09T00:00:00"/>
    <x v="0"/>
    <x v="11"/>
    <x v="3"/>
    <s v="Shipping Company A"/>
    <x v="5"/>
    <x v="5"/>
    <n v="90900"/>
    <x v="0"/>
    <s v="Credit Card"/>
    <x v="11"/>
    <s v="Dried Fruit &amp; Nuts"/>
    <n v="30"/>
    <n v="5.7"/>
    <n v="100"/>
    <n v="291"/>
    <n v="3000"/>
    <n v="2430"/>
    <n v="6"/>
  </r>
  <r>
    <n v="8378"/>
    <x v="59"/>
    <n v="4"/>
    <s v="Mason Knight"/>
    <s v="MAPLEWOOD HEIGHTS"/>
    <s v="BR"/>
    <s v="PK"/>
    <s v="David Brooks"/>
    <s v="East"/>
    <d v="2022-12-13T00:00:00"/>
    <x v="0"/>
    <x v="11"/>
    <x v="3"/>
    <s v="Shipping Company A"/>
    <x v="5"/>
    <x v="5"/>
    <n v="90900"/>
    <x v="0"/>
    <s v="Credit Card"/>
    <x v="12"/>
    <s v="Dried Fruit &amp; Nuts"/>
    <n v="53"/>
    <n v="8.48"/>
    <n v="27"/>
    <n v="143.1"/>
    <n v="1431"/>
    <n v="1202.04"/>
    <n v="10"/>
  </r>
  <r>
    <n v="8378"/>
    <x v="59"/>
    <n v="4"/>
    <s v="Mason Knight"/>
    <s v="MAPLEWOOD HEIGHTS"/>
    <s v="BR"/>
    <s v="PK"/>
    <s v="David Brooks"/>
    <s v="East"/>
    <d v="2022-12-08T00:00:00"/>
    <x v="0"/>
    <x v="11"/>
    <x v="3"/>
    <s v="Shipping Company A"/>
    <x v="5"/>
    <x v="5"/>
    <n v="90900"/>
    <x v="0"/>
    <s v="Credit Card"/>
    <x v="5"/>
    <s v="Dried Fruit &amp; Nuts"/>
    <n v="3.5"/>
    <n v="0.77"/>
    <n v="70"/>
    <n v="24.009999999999998"/>
    <n v="245"/>
    <n v="191.1"/>
    <n v="5"/>
  </r>
  <r>
    <n v="8376"/>
    <x v="59"/>
    <n v="4"/>
    <s v="Mason Knight"/>
    <s v="MAPLEWOOD HEIGHTS"/>
    <s v="BR"/>
    <s v="PK"/>
    <s v="David Brooks"/>
    <s v="East"/>
    <d v="2022-12-09T00:00:00"/>
    <x v="0"/>
    <x v="11"/>
    <x v="3"/>
    <s v="Shipping Company C"/>
    <x v="5"/>
    <x v="5"/>
    <n v="90900"/>
    <x v="0"/>
    <s v="Check"/>
    <x v="13"/>
    <s v="Baked Goods &amp; Mixes"/>
    <n v="9.1999999999999993"/>
    <n v="1.196"/>
    <n v="80"/>
    <n v="72.864000000000004"/>
    <n v="736"/>
    <n v="640.31999999999994"/>
    <n v="6"/>
  </r>
  <r>
    <n v="8406"/>
    <x v="59"/>
    <n v="4"/>
    <s v="Mason Knight"/>
    <s v="MAPLEWOOD HEIGHTS"/>
    <s v="BR"/>
    <s v="PK"/>
    <s v="David Brooks"/>
    <s v="East"/>
    <d v="2022-12-10T00:00:00"/>
    <x v="0"/>
    <x v="11"/>
    <x v="3"/>
    <s v="Shipping Company A"/>
    <x v="5"/>
    <x v="5"/>
    <n v="90900"/>
    <x v="0"/>
    <s v="Credit Card"/>
    <x v="15"/>
    <s v="Jams, Preserves"/>
    <n v="81"/>
    <n v="17.010000000000002"/>
    <n v="38"/>
    <n v="292.41000000000003"/>
    <n v="3078"/>
    <n v="2431.62"/>
    <n v="7"/>
  </r>
  <r>
    <n v="8407"/>
    <x v="59"/>
    <n v="4"/>
    <s v="Mason Knight"/>
    <s v="MAPLEWOOD HEIGHTS"/>
    <s v="BR"/>
    <s v="PK"/>
    <s v="David Brooks"/>
    <s v="East"/>
    <d v="2022-12-07T00:00:00"/>
    <x v="0"/>
    <x v="11"/>
    <x v="3"/>
    <s v="Shipping Company A"/>
    <x v="5"/>
    <x v="5"/>
    <n v="90900"/>
    <x v="0"/>
    <s v="Credit Card"/>
    <x v="16"/>
    <s v="Grains"/>
    <n v="7"/>
    <n v="1.4"/>
    <n v="42"/>
    <n v="29.106000000000002"/>
    <n v="294"/>
    <n v="235.2"/>
    <n v="4"/>
  </r>
  <r>
    <n v="8438"/>
    <x v="59"/>
    <n v="4"/>
    <s v="Mason Knight"/>
    <s v="MAPLEWOOD HEIGHTS"/>
    <s v="BR"/>
    <s v="PK"/>
    <s v="David Brooks"/>
    <s v="East"/>
    <d v="2022-12-13T00:00:00"/>
    <x v="0"/>
    <x v="11"/>
    <x v="3"/>
    <s v="Shipping Company C"/>
    <x v="5"/>
    <x v="5"/>
    <n v="90900"/>
    <x v="0"/>
    <s v="Check"/>
    <x v="14"/>
    <s v="Pasta"/>
    <n v="38"/>
    <n v="7.98"/>
    <n v="59"/>
    <n v="226.44200000000001"/>
    <n v="2242"/>
    <n v="1771.18"/>
    <n v="10"/>
  </r>
  <r>
    <n v="8088"/>
    <x v="60"/>
    <n v="6"/>
    <s v="Sophia Westbrook"/>
    <s v="SILVERBROOK"/>
    <s v="ID"/>
    <s v="PK"/>
    <s v="William Riley"/>
    <s v="North"/>
    <d v="2022-01-10T00:00:00"/>
    <x v="0"/>
    <x v="2"/>
    <x v="2"/>
    <s v="Shipping Company B"/>
    <x v="6"/>
    <x v="6"/>
    <n v="90900"/>
    <x v="0"/>
    <s v="Credit Card"/>
    <x v="7"/>
    <s v="Sauces"/>
    <n v="40"/>
    <n v="8.8000000000000007"/>
    <n v="32"/>
    <n v="133.12"/>
    <n v="1280"/>
    <n v="998.4"/>
    <n v="5"/>
  </r>
  <r>
    <n v="8089"/>
    <x v="60"/>
    <n v="6"/>
    <s v="Sophia Westbrook"/>
    <s v="SILVERBROOK"/>
    <s v="ID"/>
    <s v="PK"/>
    <s v="William Riley"/>
    <s v="North"/>
    <d v="2022-01-15T00:00:00"/>
    <x v="0"/>
    <x v="2"/>
    <x v="2"/>
    <s v="Shipping Company B"/>
    <x v="6"/>
    <x v="6"/>
    <n v="90900"/>
    <x v="0"/>
    <s v="Credit Card"/>
    <x v="4"/>
    <s v="Beverages"/>
    <n v="14"/>
    <n v="1.4"/>
    <n v="71"/>
    <n v="95.424000000000007"/>
    <n v="994"/>
    <n v="894.6"/>
    <n v="10"/>
  </r>
  <r>
    <n v="8033"/>
    <x v="61"/>
    <n v="6"/>
    <s v="Sophia Westbrook"/>
    <s v="SILVERBROOK"/>
    <s v="ID"/>
    <s v="PK"/>
    <s v="William Riley"/>
    <s v="North"/>
    <d v="2022-02-08T00:00:00"/>
    <x v="0"/>
    <x v="3"/>
    <x v="2"/>
    <s v="Shipping Company B"/>
    <x v="6"/>
    <x v="6"/>
    <n v="90900"/>
    <x v="0"/>
    <s v="Credit Card"/>
    <x v="7"/>
    <s v="Sauces"/>
    <n v="40"/>
    <n v="6.8"/>
    <n v="30"/>
    <n v="43"/>
    <n v="1200"/>
    <n v="996.00000000000011"/>
    <n v="3"/>
  </r>
  <r>
    <n v="8043"/>
    <x v="61"/>
    <n v="6"/>
    <s v="Sophia Westbrook"/>
    <s v="SILVERBROOK"/>
    <s v="ID"/>
    <s v="PK"/>
    <s v="William Riley"/>
    <s v="North"/>
    <d v="2022-02-07T00:00:00"/>
    <x v="0"/>
    <x v="3"/>
    <x v="2"/>
    <s v="Shipping Company B"/>
    <x v="6"/>
    <x v="6"/>
    <n v="90900"/>
    <x v="0"/>
    <s v="Credit Card"/>
    <x v="9"/>
    <s v="Candy"/>
    <n v="12.75"/>
    <n v="1.6575"/>
    <n v="71"/>
    <n v="91.430250000000001"/>
    <n v="905.25"/>
    <n v="787.5675"/>
    <n v="2"/>
  </r>
  <r>
    <n v="8048"/>
    <x v="61"/>
    <n v="6"/>
    <s v="Sophia Westbrook"/>
    <s v="SILVERBROOK"/>
    <s v="ID"/>
    <s v="PK"/>
    <s v="William Riley"/>
    <s v="North"/>
    <d v="2022-02-11T00:00:00"/>
    <x v="0"/>
    <x v="3"/>
    <x v="2"/>
    <s v="Shipping Company C"/>
    <x v="6"/>
    <x v="6"/>
    <n v="90900"/>
    <x v="0"/>
    <s v="Check"/>
    <x v="11"/>
    <s v="Dried Fruit &amp; Nuts"/>
    <n v="30"/>
    <n v="3.9"/>
    <n v="96"/>
    <n v="296.64"/>
    <n v="2880"/>
    <n v="2505.6000000000004"/>
    <n v="6"/>
  </r>
  <r>
    <n v="8049"/>
    <x v="61"/>
    <n v="6"/>
    <s v="Sophia Westbrook"/>
    <s v="SILVERBROOK"/>
    <s v="ID"/>
    <s v="PK"/>
    <s v="William Riley"/>
    <s v="North"/>
    <d v="2022-02-08T00:00:00"/>
    <x v="0"/>
    <x v="3"/>
    <x v="2"/>
    <s v="Shipping Company C"/>
    <x v="6"/>
    <x v="6"/>
    <n v="90900"/>
    <x v="0"/>
    <s v="Check"/>
    <x v="12"/>
    <s v="Dried Fruit &amp; Nuts"/>
    <n v="53"/>
    <n v="5.83"/>
    <n v="16"/>
    <n v="88.192000000000021"/>
    <n v="848"/>
    <n v="754.72"/>
    <n v="3"/>
  </r>
  <r>
    <n v="8054"/>
    <x v="62"/>
    <n v="6"/>
    <s v="Sophia Westbrook"/>
    <s v="SILVERBROOK"/>
    <s v="ID"/>
    <s v="PK"/>
    <s v="William Riley"/>
    <s v="North"/>
    <d v="2022-03-15T00:00:00"/>
    <x v="0"/>
    <x v="4"/>
    <x v="2"/>
    <s v="Shipping Company B"/>
    <x v="6"/>
    <x v="6"/>
    <n v="90900"/>
    <x v="0"/>
    <s v="Credit Card"/>
    <x v="4"/>
    <s v="Beverages"/>
    <n v="14"/>
    <n v="3.08"/>
    <n v="53"/>
    <n v="71.974000000000004"/>
    <n v="742"/>
    <n v="578.76"/>
    <n v="10"/>
  </r>
  <r>
    <n v="8068"/>
    <x v="62"/>
    <n v="6"/>
    <s v="Sophia Westbrook"/>
    <s v="SILVERBROOK"/>
    <s v="ID"/>
    <s v="PK"/>
    <s v="William Riley"/>
    <s v="North"/>
    <d v="2022-03-08T00:00:00"/>
    <x v="0"/>
    <x v="4"/>
    <x v="2"/>
    <s v="Shipping Company C"/>
    <x v="6"/>
    <x v="6"/>
    <n v="90900"/>
    <x v="0"/>
    <s v="Check"/>
    <x v="9"/>
    <s v="Candy"/>
    <n v="12.75"/>
    <n v="1.7849999999999999"/>
    <n v="16"/>
    <n v="20.196000000000002"/>
    <n v="204"/>
    <n v="175.44"/>
    <n v="3"/>
  </r>
  <r>
    <n v="8088"/>
    <x v="63"/>
    <n v="6"/>
    <s v="Sophia Westbrook"/>
    <s v="SILVERBROOK"/>
    <s v="ID"/>
    <s v="PK"/>
    <s v="William Riley"/>
    <s v="North"/>
    <d v="2022-04-09T00:00:00"/>
    <x v="0"/>
    <x v="5"/>
    <x v="0"/>
    <s v="Shipping Company B"/>
    <x v="6"/>
    <x v="6"/>
    <n v="90900"/>
    <x v="0"/>
    <s v="Credit Card"/>
    <x v="7"/>
    <s v="Sauces"/>
    <n v="40"/>
    <n v="8.4"/>
    <n v="17"/>
    <n v="68.680000000000007"/>
    <n v="680"/>
    <n v="537.20000000000005"/>
    <n v="4"/>
  </r>
  <r>
    <n v="8808"/>
    <x v="64"/>
    <n v="6"/>
    <s v="Sophia Westbrook"/>
    <s v="SILVERBROOK"/>
    <s v="ID"/>
    <s v="PK"/>
    <s v="William Riley"/>
    <s v="North"/>
    <d v="2022-05-14T00:00:00"/>
    <x v="0"/>
    <x v="0"/>
    <x v="0"/>
    <s v="Shipping Company B"/>
    <x v="6"/>
    <x v="6"/>
    <n v="90900"/>
    <x v="0"/>
    <s v="Credit Card"/>
    <x v="7"/>
    <s v="Sauces"/>
    <n v="40"/>
    <n v="5.6"/>
    <n v="63"/>
    <n v="254.52"/>
    <n v="2520"/>
    <n v="2167.1999999999998"/>
    <n v="9"/>
  </r>
  <r>
    <n v="8888"/>
    <x v="64"/>
    <n v="6"/>
    <s v="Sophia Westbrook"/>
    <s v="SILVERBROOK"/>
    <s v="ID"/>
    <s v="PK"/>
    <s v="William Riley"/>
    <s v="North"/>
    <d v="2022-05-11T00:00:00"/>
    <x v="0"/>
    <x v="0"/>
    <x v="0"/>
    <s v="Shipping Company B"/>
    <x v="6"/>
    <x v="6"/>
    <n v="90900"/>
    <x v="0"/>
    <s v="Credit Card"/>
    <x v="4"/>
    <s v="Beverages"/>
    <n v="14"/>
    <n v="3.22"/>
    <n v="84"/>
    <n v="112.896"/>
    <n v="1176"/>
    <n v="905.52"/>
    <n v="6"/>
  </r>
  <r>
    <n v="8886"/>
    <x v="64"/>
    <n v="6"/>
    <s v="Sophia Westbrook"/>
    <s v="SILVERBROOK"/>
    <s v="ID"/>
    <s v="PK"/>
    <s v="William Riley"/>
    <s v="North"/>
    <d v="2022-05-09T00:00:00"/>
    <x v="0"/>
    <x v="0"/>
    <x v="0"/>
    <s v="Shipping Company C"/>
    <x v="6"/>
    <x v="6"/>
    <n v="90900"/>
    <x v="0"/>
    <s v="Check"/>
    <x v="9"/>
    <s v="Candy"/>
    <n v="12.75"/>
    <n v="2.04"/>
    <n v="19"/>
    <n v="24.46725"/>
    <n v="242.25"/>
    <n v="203.49"/>
    <n v="4"/>
  </r>
  <r>
    <n v="8858"/>
    <x v="65"/>
    <n v="6"/>
    <s v="Sophia Westbrook"/>
    <s v="SILVERBROOK"/>
    <s v="ID"/>
    <s v="PK"/>
    <s v="William Riley"/>
    <s v="North"/>
    <d v="2022-06-15T00:00:00"/>
    <x v="0"/>
    <x v="6"/>
    <x v="0"/>
    <s v="Shipping Company B"/>
    <x v="6"/>
    <x v="6"/>
    <n v="90900"/>
    <x v="0"/>
    <s v="Credit Card"/>
    <x v="4"/>
    <s v="Beverages"/>
    <n v="14"/>
    <n v="2.2400000000000002"/>
    <n v="65"/>
    <n v="95.55"/>
    <n v="910"/>
    <n v="764.4"/>
    <n v="10"/>
  </r>
  <r>
    <n v="8859"/>
    <x v="65"/>
    <n v="6"/>
    <s v="Sophia Westbrook"/>
    <s v="SILVERBROOK"/>
    <s v="ID"/>
    <s v="PK"/>
    <s v="William Riley"/>
    <s v="North"/>
    <d v="2022-06-08T00:00:00"/>
    <x v="0"/>
    <x v="6"/>
    <x v="0"/>
    <s v="Shipping Company C"/>
    <x v="6"/>
    <x v="6"/>
    <n v="90900"/>
    <x v="0"/>
    <s v="Check"/>
    <x v="9"/>
    <s v="Candy"/>
    <n v="12.75"/>
    <n v="2.9325000000000001"/>
    <n v="44"/>
    <n v="57.222000000000001"/>
    <n v="561"/>
    <n v="431.96999999999997"/>
    <n v="3"/>
  </r>
  <r>
    <n v="8879"/>
    <x v="65"/>
    <n v="6"/>
    <s v="Sophia Westbrook"/>
    <s v="SILVERBROOK"/>
    <s v="ID"/>
    <s v="PK"/>
    <s v="William Riley"/>
    <s v="North"/>
    <d v="2022-06-08T00:00:00"/>
    <x v="0"/>
    <x v="6"/>
    <x v="0"/>
    <s v="Shipping Company B"/>
    <x v="6"/>
    <x v="6"/>
    <n v="90900"/>
    <x v="0"/>
    <s v="Credit Card"/>
    <x v="9"/>
    <s v="Candy"/>
    <n v="12.75"/>
    <n v="2.9325000000000001"/>
    <n v="96"/>
    <n v="123.62400000000001"/>
    <n v="1224"/>
    <n v="942.4799999999999"/>
    <n v="3"/>
  </r>
  <r>
    <n v="8884"/>
    <x v="65"/>
    <n v="6"/>
    <s v="Sophia Westbrook"/>
    <s v="SILVERBROOK"/>
    <s v="ID"/>
    <s v="PK"/>
    <s v="William Riley"/>
    <s v="North"/>
    <d v="2022-06-07T00:00:00"/>
    <x v="0"/>
    <x v="6"/>
    <x v="0"/>
    <s v="Shipping Company C"/>
    <x v="6"/>
    <x v="6"/>
    <n v="90900"/>
    <x v="0"/>
    <s v="Check"/>
    <x v="11"/>
    <s v="Dried Fruit &amp; Nuts"/>
    <n v="30"/>
    <n v="4.8"/>
    <n v="46"/>
    <n v="135.24"/>
    <n v="1380"/>
    <n v="1159.2"/>
    <n v="2"/>
  </r>
  <r>
    <n v="8885"/>
    <x v="65"/>
    <n v="6"/>
    <s v="Sophia Westbrook"/>
    <s v="SILVERBROOK"/>
    <s v="ID"/>
    <s v="PK"/>
    <s v="William Riley"/>
    <s v="North"/>
    <d v="2022-06-08T00:00:00"/>
    <x v="0"/>
    <x v="6"/>
    <x v="0"/>
    <s v="Shipping Company C"/>
    <x v="6"/>
    <x v="6"/>
    <n v="90900"/>
    <x v="0"/>
    <s v="Check"/>
    <x v="12"/>
    <s v="Dried Fruit &amp; Nuts"/>
    <n v="53"/>
    <n v="10.07"/>
    <n v="14"/>
    <n v="74.2"/>
    <n v="742"/>
    <n v="601.02"/>
    <n v="3"/>
  </r>
  <r>
    <n v="8893"/>
    <x v="66"/>
    <n v="6"/>
    <s v="Sophia Westbrook"/>
    <s v="SILVERBROOK"/>
    <s v="ID"/>
    <s v="PK"/>
    <s v="William Riley"/>
    <s v="North"/>
    <d v="2022-07-07T00:00:00"/>
    <x v="0"/>
    <x v="7"/>
    <x v="1"/>
    <s v="Shipping Company B"/>
    <x v="6"/>
    <x v="6"/>
    <n v="90900"/>
    <x v="0"/>
    <s v="Credit Card"/>
    <x v="4"/>
    <s v="Beverages"/>
    <n v="14"/>
    <n v="1.68"/>
    <n v="84"/>
    <n v="118.77600000000001"/>
    <n v="1176"/>
    <n v="1034.8800000000001"/>
    <n v="2"/>
  </r>
  <r>
    <n v="8808"/>
    <x v="66"/>
    <n v="6"/>
    <s v="Sophia Westbrook"/>
    <s v="SILVERBROOK"/>
    <s v="ID"/>
    <s v="PK"/>
    <s v="William Riley"/>
    <s v="North"/>
    <d v="2022-07-12T00:00:00"/>
    <x v="0"/>
    <x v="7"/>
    <x v="1"/>
    <s v="Shipping Company C"/>
    <x v="6"/>
    <x v="6"/>
    <n v="90900"/>
    <x v="0"/>
    <s v="Check"/>
    <x v="9"/>
    <s v="Candy"/>
    <n v="12.75"/>
    <n v="1.7849999999999999"/>
    <n v="76"/>
    <n v="97.869"/>
    <n v="969"/>
    <n v="833.34"/>
    <n v="7"/>
  </r>
  <r>
    <n v="8888"/>
    <x v="66"/>
    <n v="6"/>
    <s v="Sophia Westbrook"/>
    <s v="SILVERBROOK"/>
    <s v="ID"/>
    <s v="PK"/>
    <s v="William Riley"/>
    <s v="North"/>
    <d v="2022-07-15T00:00:00"/>
    <x v="0"/>
    <x v="7"/>
    <x v="1"/>
    <s v="Shipping Company B"/>
    <x v="6"/>
    <x v="6"/>
    <n v="90900"/>
    <x v="0"/>
    <s v="Credit Card"/>
    <x v="9"/>
    <s v="Candy"/>
    <n v="12.75"/>
    <n v="2.4224999999999999"/>
    <n v="28"/>
    <n v="35.700000000000003"/>
    <n v="357"/>
    <n v="289.17"/>
    <n v="10"/>
  </r>
  <r>
    <n v="8838"/>
    <x v="67"/>
    <n v="6"/>
    <s v="Sophia Westbrook"/>
    <s v="SILVERBROOK"/>
    <s v="ID"/>
    <s v="PK"/>
    <s v="William Riley"/>
    <s v="North"/>
    <d v="2022-08-14T00:00:00"/>
    <x v="0"/>
    <x v="8"/>
    <x v="1"/>
    <s v="Shipping Company B"/>
    <x v="6"/>
    <x v="6"/>
    <n v="90900"/>
    <x v="0"/>
    <s v="Credit Card"/>
    <x v="4"/>
    <s v="Beverages"/>
    <n v="14"/>
    <n v="2.2400000000000002"/>
    <n v="52"/>
    <n v="72.8"/>
    <n v="728"/>
    <n v="611.52"/>
    <n v="9"/>
  </r>
  <r>
    <n v="8846"/>
    <x v="67"/>
    <n v="6"/>
    <s v="Sophia Westbrook"/>
    <s v="SILVERBROOK"/>
    <s v="ID"/>
    <s v="PK"/>
    <s v="William Riley"/>
    <s v="North"/>
    <d v="2022-08-07T00:00:00"/>
    <x v="0"/>
    <x v="8"/>
    <x v="1"/>
    <s v="Shipping Company C"/>
    <x v="6"/>
    <x v="6"/>
    <n v="90900"/>
    <x v="0"/>
    <s v="Check"/>
    <x v="9"/>
    <s v="Candy"/>
    <n v="12.75"/>
    <n v="2.8050000000000002"/>
    <n v="72"/>
    <n v="89.046000000000006"/>
    <n v="918"/>
    <n v="716.04"/>
    <n v="2"/>
  </r>
  <r>
    <n v="8860"/>
    <x v="68"/>
    <n v="6"/>
    <s v="Sophia Westbrook"/>
    <s v="SILVERBROOK"/>
    <s v="ID"/>
    <s v="PK"/>
    <s v="William Riley"/>
    <s v="North"/>
    <d v="2022-09-12T00:00:00"/>
    <x v="0"/>
    <x v="1"/>
    <x v="1"/>
    <s v="Shipping Company B"/>
    <x v="6"/>
    <x v="6"/>
    <n v="90900"/>
    <x v="0"/>
    <s v="Credit Card"/>
    <x v="4"/>
    <s v="Beverages"/>
    <n v="14"/>
    <n v="1.4"/>
    <n v="67"/>
    <n v="98.490000000000009"/>
    <n v="938"/>
    <n v="844.19999999999993"/>
    <n v="7"/>
  </r>
  <r>
    <n v="8868"/>
    <x v="68"/>
    <n v="6"/>
    <s v="Sophia Westbrook"/>
    <s v="SILVERBROOK"/>
    <s v="ID"/>
    <s v="PK"/>
    <s v="William Riley"/>
    <s v="North"/>
    <d v="2022-09-15T00:00:00"/>
    <x v="0"/>
    <x v="1"/>
    <x v="1"/>
    <s v="Shipping Company C"/>
    <x v="6"/>
    <x v="6"/>
    <n v="90900"/>
    <x v="0"/>
    <s v="Check"/>
    <x v="9"/>
    <s v="Candy"/>
    <n v="12.75"/>
    <n v="2.6775000000000002"/>
    <n v="96"/>
    <n v="119.952"/>
    <n v="1224"/>
    <n v="966.96"/>
    <n v="10"/>
  </r>
  <r>
    <n v="8888"/>
    <x v="69"/>
    <n v="6"/>
    <s v="Sophia Westbrook"/>
    <s v="SILVERBROOK"/>
    <s v="ID"/>
    <s v="PK"/>
    <s v="William Riley"/>
    <s v="North"/>
    <d v="2022-10-07T00:00:00"/>
    <x v="0"/>
    <x v="9"/>
    <x v="3"/>
    <s v="Shipping Company B"/>
    <x v="6"/>
    <x v="6"/>
    <n v="90900"/>
    <x v="0"/>
    <s v="Credit Card"/>
    <x v="7"/>
    <s v="Sauces"/>
    <n v="40"/>
    <n v="4.8"/>
    <n v="94"/>
    <n v="376"/>
    <n v="3760"/>
    <n v="3308.8"/>
    <n v="2"/>
  </r>
  <r>
    <n v="8899"/>
    <x v="69"/>
    <n v="6"/>
    <s v="Sophia Westbrook"/>
    <s v="SILVERBROOK"/>
    <s v="ID"/>
    <s v="PK"/>
    <s v="William Riley"/>
    <s v="North"/>
    <d v="2022-10-10T00:00:00"/>
    <x v="0"/>
    <x v="9"/>
    <x v="3"/>
    <s v="Shipping Company B"/>
    <x v="6"/>
    <x v="6"/>
    <n v="90900"/>
    <x v="0"/>
    <s v="Credit Card"/>
    <x v="4"/>
    <s v="Beverages"/>
    <n v="14"/>
    <n v="3.08"/>
    <n v="98"/>
    <n v="138.57200000000003"/>
    <n v="1372"/>
    <n v="1070.1600000000001"/>
    <n v="5"/>
  </r>
  <r>
    <n v="8307"/>
    <x v="69"/>
    <n v="6"/>
    <s v="Sophia Westbrook"/>
    <s v="SILVERBROOK"/>
    <s v="ID"/>
    <s v="PK"/>
    <s v="William Riley"/>
    <s v="North"/>
    <d v="2022-10-11T00:00:00"/>
    <x v="0"/>
    <x v="9"/>
    <x v="3"/>
    <s v="Shipping Company C"/>
    <x v="6"/>
    <x v="6"/>
    <n v="90900"/>
    <x v="0"/>
    <s v="Check"/>
    <x v="9"/>
    <s v="Candy"/>
    <n v="12.75"/>
    <n v="2.4224999999999999"/>
    <n v="44"/>
    <n v="53.856000000000002"/>
    <n v="561"/>
    <n v="454.41"/>
    <n v="6"/>
  </r>
  <r>
    <n v="8387"/>
    <x v="69"/>
    <n v="6"/>
    <s v="Sophia Westbrook"/>
    <s v="SILVERBROOK"/>
    <s v="ID"/>
    <s v="PK"/>
    <s v="William Riley"/>
    <s v="North"/>
    <d v="2022-10-08T00:00:00"/>
    <x v="0"/>
    <x v="9"/>
    <x v="3"/>
    <s v="Shipping Company B"/>
    <x v="6"/>
    <x v="6"/>
    <n v="90900"/>
    <x v="0"/>
    <s v="Credit Card"/>
    <x v="9"/>
    <s v="Candy"/>
    <n v="12.75"/>
    <n v="3.06"/>
    <n v="82"/>
    <n v="103.50450000000001"/>
    <n v="1045.5"/>
    <n v="794.57999999999993"/>
    <n v="3"/>
  </r>
  <r>
    <n v="8340"/>
    <x v="70"/>
    <n v="6"/>
    <s v="Sophia Westbrook"/>
    <s v="SILVERBROOK"/>
    <s v="ID"/>
    <s v="PK"/>
    <s v="William Riley"/>
    <s v="North"/>
    <d v="2022-11-10T00:00:00"/>
    <x v="0"/>
    <x v="10"/>
    <x v="3"/>
    <s v="Shipping Company B"/>
    <x v="6"/>
    <x v="6"/>
    <n v="90900"/>
    <x v="0"/>
    <s v="Credit Card"/>
    <x v="4"/>
    <s v="Beverages"/>
    <n v="14"/>
    <n v="2.1"/>
    <n v="85"/>
    <n v="120.19"/>
    <n v="1190"/>
    <n v="1011.5"/>
    <n v="5"/>
  </r>
  <r>
    <n v="8348"/>
    <x v="70"/>
    <n v="6"/>
    <s v="Sophia Westbrook"/>
    <s v="SILVERBROOK"/>
    <s v="ID"/>
    <s v="PK"/>
    <s v="William Riley"/>
    <s v="North"/>
    <d v="2022-11-15T00:00:00"/>
    <x v="0"/>
    <x v="10"/>
    <x v="3"/>
    <s v="Shipping Company C"/>
    <x v="6"/>
    <x v="6"/>
    <n v="90900"/>
    <x v="0"/>
    <s v="Check"/>
    <x v="9"/>
    <s v="Candy"/>
    <n v="12.75"/>
    <n v="2.9325000000000001"/>
    <n v="15"/>
    <n v="18.55125"/>
    <n v="191.25"/>
    <n v="147.26249999999999"/>
    <n v="10"/>
  </r>
  <r>
    <n v="8379"/>
    <x v="71"/>
    <n v="6"/>
    <s v="Sophia Westbrook"/>
    <s v="SILVERBROOK"/>
    <s v="ID"/>
    <s v="PK"/>
    <s v="William Riley"/>
    <s v="North"/>
    <d v="2022-12-07T00:00:00"/>
    <x v="0"/>
    <x v="11"/>
    <x v="3"/>
    <s v="Shipping Company B"/>
    <x v="6"/>
    <x v="6"/>
    <n v="90900"/>
    <x v="0"/>
    <s v="Credit Card"/>
    <x v="7"/>
    <s v="Sauces"/>
    <n v="40"/>
    <n v="6.8"/>
    <n v="32"/>
    <n v="134.4"/>
    <n v="1280"/>
    <n v="1062.4000000000001"/>
    <n v="2"/>
  </r>
  <r>
    <n v="8396"/>
    <x v="71"/>
    <n v="6"/>
    <s v="Sophia Westbrook"/>
    <s v="SILVERBROOK"/>
    <s v="ID"/>
    <s v="PK"/>
    <s v="William Riley"/>
    <s v="North"/>
    <d v="2022-12-09T00:00:00"/>
    <x v="0"/>
    <x v="11"/>
    <x v="3"/>
    <s v="Shipping Company B"/>
    <x v="6"/>
    <x v="6"/>
    <n v="90900"/>
    <x v="0"/>
    <s v="Credit Card"/>
    <x v="4"/>
    <s v="Beverages"/>
    <n v="14"/>
    <n v="2.2400000000000002"/>
    <n v="68"/>
    <n v="91.391999999999996"/>
    <n v="952"/>
    <n v="799.68"/>
    <n v="4"/>
  </r>
  <r>
    <n v="8404"/>
    <x v="71"/>
    <n v="6"/>
    <s v="Sophia Westbrook"/>
    <s v="SILVERBROOK"/>
    <s v="ID"/>
    <s v="PK"/>
    <s v="William Riley"/>
    <s v="North"/>
    <d v="2022-12-11T00:00:00"/>
    <x v="0"/>
    <x v="11"/>
    <x v="3"/>
    <s v="Shipping Company C"/>
    <x v="6"/>
    <x v="6"/>
    <n v="90900"/>
    <x v="0"/>
    <s v="Check"/>
    <x v="9"/>
    <s v="Candy"/>
    <n v="12.75"/>
    <n v="2.5499999999999998"/>
    <n v="12"/>
    <n v="16.065000000000001"/>
    <n v="153"/>
    <n v="122.39999999999999"/>
    <n v="6"/>
  </r>
  <r>
    <n v="8484"/>
    <x v="71"/>
    <n v="6"/>
    <s v="Sophia Westbrook"/>
    <s v="SILVERBROOK"/>
    <s v="ID"/>
    <s v="PK"/>
    <s v="William Riley"/>
    <s v="North"/>
    <d v="2022-12-07T00:00:00"/>
    <x v="0"/>
    <x v="11"/>
    <x v="3"/>
    <s v="Shipping Company B"/>
    <x v="6"/>
    <x v="6"/>
    <n v="90900"/>
    <x v="0"/>
    <s v="Credit Card"/>
    <x v="9"/>
    <s v="Candy"/>
    <n v="12.75"/>
    <n v="1.4025000000000001"/>
    <n v="41"/>
    <n v="50.706750000000007"/>
    <n v="522.75"/>
    <n v="465.2475"/>
    <n v="2"/>
  </r>
  <r>
    <n v="8489"/>
    <x v="71"/>
    <n v="6"/>
    <s v="Sophia Westbrook"/>
    <s v="SILVERBROOK"/>
    <s v="ID"/>
    <s v="PK"/>
    <s v="William Riley"/>
    <s v="North"/>
    <d v="2022-12-14T00:00:00"/>
    <x v="0"/>
    <x v="11"/>
    <x v="3"/>
    <s v="Shipping Company C"/>
    <x v="6"/>
    <x v="6"/>
    <n v="90900"/>
    <x v="0"/>
    <s v="Check"/>
    <x v="11"/>
    <s v="Dried Fruit &amp; Nuts"/>
    <n v="30"/>
    <n v="6"/>
    <n v="33"/>
    <n v="95.039999999999992"/>
    <n v="990"/>
    <n v="792"/>
    <n v="9"/>
  </r>
  <r>
    <n v="8430"/>
    <x v="71"/>
    <n v="6"/>
    <s v="Sophia Westbrook"/>
    <s v="SILVERBROOK"/>
    <s v="ID"/>
    <s v="PK"/>
    <s v="William Riley"/>
    <s v="North"/>
    <d v="2022-12-09T00:00:00"/>
    <x v="0"/>
    <x v="11"/>
    <x v="3"/>
    <s v="Shipping Company C"/>
    <x v="6"/>
    <x v="6"/>
    <n v="90900"/>
    <x v="0"/>
    <s v="Check"/>
    <x v="12"/>
    <s v="Dried Fruit &amp; Nuts"/>
    <n v="53"/>
    <n v="10.07"/>
    <n v="34"/>
    <n v="185.60600000000002"/>
    <n v="1802"/>
    <n v="1459.62"/>
    <n v="4"/>
  </r>
  <r>
    <n v="8086"/>
    <x v="72"/>
    <n v="7"/>
    <s v="Noah Carver"/>
    <s v="CEDAR FALLS"/>
    <s v="KI"/>
    <s v="PK"/>
    <s v="James Walker"/>
    <s v="North"/>
    <d v="2022-01-15T00:00:00"/>
    <x v="0"/>
    <x v="2"/>
    <x v="2"/>
    <s v="Shipping Company B"/>
    <x v="7"/>
    <x v="7"/>
    <n v="90900"/>
    <x v="0"/>
    <s v="Credit Card"/>
    <x v="2"/>
    <s v="Beverages"/>
    <n v="46"/>
    <n v="10.58"/>
    <n v="24"/>
    <n v="110.4"/>
    <n v="1104"/>
    <n v="850.08"/>
    <n v="9"/>
  </r>
  <r>
    <n v="8098"/>
    <x v="73"/>
    <n v="7"/>
    <s v="Noah Carver"/>
    <s v="CEDAR FALLS"/>
    <s v="KI"/>
    <s v="PK"/>
    <s v="James Walker"/>
    <s v="North"/>
    <d v="2022-04-10T00:00:00"/>
    <x v="0"/>
    <x v="5"/>
    <x v="0"/>
    <s v="Shipping Company B"/>
    <x v="7"/>
    <x v="7"/>
    <n v="90900"/>
    <x v="0"/>
    <s v="Credit Card"/>
    <x v="2"/>
    <s v="Beverages"/>
    <n v="46"/>
    <n v="7.82"/>
    <n v="59"/>
    <n v="284.97000000000003"/>
    <n v="2714"/>
    <n v="2252.62"/>
    <n v="4"/>
  </r>
  <r>
    <n v="8805"/>
    <x v="74"/>
    <n v="7"/>
    <s v="Noah Carver"/>
    <s v="CEDAR FALLS"/>
    <s v="KI"/>
    <s v="PK"/>
    <s v="James Walker"/>
    <s v="North"/>
    <d v="2022-05-11T00:00:00"/>
    <x v="0"/>
    <x v="0"/>
    <x v="0"/>
    <s v="Shipping Company B"/>
    <x v="7"/>
    <x v="7"/>
    <n v="90900"/>
    <x v="0"/>
    <s v="Credit Card"/>
    <x v="2"/>
    <s v="Beverages"/>
    <n v="46"/>
    <n v="6.44"/>
    <n v="31"/>
    <n v="136.89599999999999"/>
    <n v="1426"/>
    <n v="1226.3600000000001"/>
    <n v="5"/>
  </r>
  <r>
    <n v="8838"/>
    <x v="75"/>
    <n v="7"/>
    <s v="Noah Carver"/>
    <s v="CEDAR FALLS"/>
    <s v="KI"/>
    <s v="PK"/>
    <s v="James Walker"/>
    <s v="North"/>
    <d v="2022-06-08T00:00:00"/>
    <x v="0"/>
    <x v="0"/>
    <x v="0"/>
    <s v="Shipping Company B"/>
    <x v="7"/>
    <x v="7"/>
    <n v="90900"/>
    <x v="0"/>
    <s v="Cash"/>
    <x v="2"/>
    <s v="Beverages"/>
    <n v="46"/>
    <n v="5.52"/>
    <n v="71"/>
    <n v="310.27"/>
    <n v="3266"/>
    <n v="2874.0800000000004"/>
    <n v="2"/>
  </r>
  <r>
    <n v="8885"/>
    <x v="76"/>
    <n v="7"/>
    <s v="Noah Carver"/>
    <s v="CEDAR FALLS"/>
    <s v="KI"/>
    <s v="PK"/>
    <s v="James Walker"/>
    <s v="North"/>
    <d v="2022-08-13T00:00:00"/>
    <x v="0"/>
    <x v="8"/>
    <x v="1"/>
    <s v="Shipping Company B"/>
    <x v="7"/>
    <x v="7"/>
    <n v="90900"/>
    <x v="0"/>
    <s v="Credit Card"/>
    <x v="2"/>
    <s v="Beverages"/>
    <n v="46"/>
    <n v="11.04"/>
    <n v="86"/>
    <n v="399.55600000000004"/>
    <n v="3956"/>
    <n v="3006.56"/>
    <n v="7"/>
  </r>
  <r>
    <n v="8886"/>
    <x v="77"/>
    <n v="7"/>
    <s v="Noah Carver"/>
    <s v="CEDAR FALLS"/>
    <s v="KI"/>
    <s v="PK"/>
    <s v="James Walker"/>
    <s v="North"/>
    <d v="2022-10-16T00:00:00"/>
    <x v="0"/>
    <x v="9"/>
    <x v="3"/>
    <s v="Shipping Company B"/>
    <x v="7"/>
    <x v="7"/>
    <n v="90900"/>
    <x v="0"/>
    <s v="Credit Card"/>
    <x v="2"/>
    <s v="Beverages"/>
    <n v="46"/>
    <n v="9.1999999999999993"/>
    <n v="62"/>
    <n v="290.904"/>
    <n v="2852"/>
    <n v="2281.6"/>
    <n v="10"/>
  </r>
  <r>
    <n v="8383"/>
    <x v="78"/>
    <n v="7"/>
    <s v="Noah Carver"/>
    <s v="CEDAR FALLS"/>
    <s v="KI"/>
    <s v="PK"/>
    <s v="James Walker"/>
    <s v="North"/>
    <d v="2022-12-13T00:00:00"/>
    <x v="0"/>
    <x v="11"/>
    <x v="3"/>
    <s v="Shipping Company B"/>
    <x v="7"/>
    <x v="7"/>
    <n v="90900"/>
    <x v="0"/>
    <s v="Credit Card"/>
    <x v="2"/>
    <s v="Beverages"/>
    <n v="46"/>
    <n v="5.52"/>
    <n v="41"/>
    <n v="194.25800000000004"/>
    <n v="1886"/>
    <n v="1659.68"/>
    <n v="7"/>
  </r>
  <r>
    <n v="8008"/>
    <x v="79"/>
    <n v="8"/>
    <s v="Isabella Cole"/>
    <s v="WESTWOOD HAVEN"/>
    <s v="FD"/>
    <s v="PK"/>
    <s v="James Walker"/>
    <s v="North"/>
    <d v="2022-01-16T00:00:00"/>
    <x v="0"/>
    <x v="2"/>
    <x v="2"/>
    <s v="Shipping Company C"/>
    <x v="8"/>
    <x v="4"/>
    <n v="90900"/>
    <x v="0"/>
    <s v="Credit Card"/>
    <x v="13"/>
    <s v="Baked Goods &amp; Mixes"/>
    <n v="9.1999999999999993"/>
    <n v="2.2079999999999997"/>
    <n v="38"/>
    <n v="36.008800000000001"/>
    <n v="349.59999999999997"/>
    <n v="265.69599999999997"/>
    <n v="9"/>
  </r>
  <r>
    <n v="8084"/>
    <x v="79"/>
    <n v="8"/>
    <s v="Isabella Cole"/>
    <s v="WESTWOOD HAVEN"/>
    <s v="FD"/>
    <s v="PK"/>
    <s v="James Walker"/>
    <s v="North"/>
    <d v="2022-01-14T00:00:00"/>
    <x v="0"/>
    <x v="2"/>
    <x v="2"/>
    <s v="Shipping Company C"/>
    <x v="8"/>
    <x v="4"/>
    <n v="90900"/>
    <x v="0"/>
    <s v="Check"/>
    <x v="9"/>
    <s v="Candy"/>
    <n v="12.75"/>
    <n v="2.1675"/>
    <n v="47"/>
    <n v="61.722750000000005"/>
    <n v="599.25"/>
    <n v="497.3775"/>
    <n v="7"/>
  </r>
  <r>
    <n v="8030"/>
    <x v="80"/>
    <n v="8"/>
    <s v="Isabella Cole"/>
    <s v="WESTWOOD HAVEN"/>
    <s v="FD"/>
    <s v="PK"/>
    <s v="James Walker"/>
    <s v="North"/>
    <d v="2022-02-16T00:00:00"/>
    <x v="0"/>
    <x v="3"/>
    <x v="2"/>
    <s v="Shipping Company B"/>
    <x v="8"/>
    <x v="4"/>
    <n v="90900"/>
    <x v="0"/>
    <s v="Check"/>
    <x v="7"/>
    <s v="Sauces"/>
    <n v="40"/>
    <n v="5.2"/>
    <n v="32"/>
    <n v="129.28"/>
    <n v="1280"/>
    <n v="1113.5999999999999"/>
    <n v="9"/>
  </r>
  <r>
    <n v="8035"/>
    <x v="80"/>
    <n v="8"/>
    <s v="Isabella Cole"/>
    <s v="WESTWOOD HAVEN"/>
    <s v="FD"/>
    <s v="PK"/>
    <s v="James Walker"/>
    <s v="North"/>
    <d v="2022-02-12T00:00:00"/>
    <x v="0"/>
    <x v="3"/>
    <x v="2"/>
    <s v="Shipping Company C"/>
    <x v="8"/>
    <x v="4"/>
    <n v="90900"/>
    <x v="0"/>
    <s v="Check"/>
    <x v="7"/>
    <s v="Sauces"/>
    <n v="40"/>
    <n v="6.4"/>
    <n v="30"/>
    <n v="46"/>
    <n v="1200"/>
    <n v="1008"/>
    <n v="5"/>
  </r>
  <r>
    <n v="8044"/>
    <x v="80"/>
    <n v="8"/>
    <s v="Isabella Cole"/>
    <s v="WESTWOOD HAVEN"/>
    <s v="FD"/>
    <s v="PK"/>
    <s v="James Walker"/>
    <s v="North"/>
    <d v="2022-02-12T00:00:00"/>
    <x v="0"/>
    <x v="3"/>
    <x v="2"/>
    <s v="Shipping Company B"/>
    <x v="8"/>
    <x v="4"/>
    <n v="90900"/>
    <x v="0"/>
    <s v="Check"/>
    <x v="9"/>
    <s v="Candy"/>
    <n v="12.75"/>
    <n v="2.9325000000000001"/>
    <n v="13"/>
    <n v="15.746249999999998"/>
    <n v="165.75"/>
    <n v="127.62749999999998"/>
    <n v="5"/>
  </r>
  <r>
    <n v="8055"/>
    <x v="81"/>
    <n v="8"/>
    <s v="Isabella Cole"/>
    <s v="WESTWOOD HAVEN"/>
    <s v="FD"/>
    <s v="PK"/>
    <s v="James Walker"/>
    <s v="North"/>
    <d v="2022-03-11T00:00:00"/>
    <x v="0"/>
    <x v="4"/>
    <x v="2"/>
    <s v="Shipping Company B"/>
    <x v="8"/>
    <x v="4"/>
    <n v="90900"/>
    <x v="0"/>
    <s v="Check"/>
    <x v="7"/>
    <s v="Sauces"/>
    <n v="40"/>
    <n v="7.2"/>
    <n v="85"/>
    <n v="357"/>
    <n v="3400"/>
    <n v="2787.9999999999995"/>
    <n v="4"/>
  </r>
  <r>
    <n v="8056"/>
    <x v="81"/>
    <n v="8"/>
    <s v="Isabella Cole"/>
    <s v="WESTWOOD HAVEN"/>
    <s v="FD"/>
    <s v="PK"/>
    <s v="James Walker"/>
    <s v="North"/>
    <d v="2022-03-12T00:00:00"/>
    <x v="0"/>
    <x v="4"/>
    <x v="2"/>
    <s v="Shipping Company B"/>
    <x v="8"/>
    <x v="4"/>
    <n v="90900"/>
    <x v="0"/>
    <s v="Check"/>
    <x v="13"/>
    <s v="Baked Goods &amp; Mixes"/>
    <n v="9.1999999999999993"/>
    <n v="1.6559999999999999"/>
    <n v="97"/>
    <n v="91.024800000000013"/>
    <n v="892.4"/>
    <n v="731.76799999999992"/>
    <n v="5"/>
  </r>
  <r>
    <n v="8067"/>
    <x v="81"/>
    <n v="8"/>
    <s v="Isabella Cole"/>
    <s v="WESTWOOD HAVEN"/>
    <s v="FD"/>
    <s v="PK"/>
    <s v="James Walker"/>
    <s v="North"/>
    <d v="2022-03-13T00:00:00"/>
    <x v="0"/>
    <x v="4"/>
    <x v="2"/>
    <s v="Shipping Company C"/>
    <x v="8"/>
    <x v="4"/>
    <n v="90900"/>
    <x v="0"/>
    <s v="Credit Card"/>
    <x v="17"/>
    <s v="Dairy Products"/>
    <n v="34.799999999999997"/>
    <n v="7.3079999999999998"/>
    <n v="63"/>
    <n v="217.04759999999999"/>
    <n v="2192.3999999999996"/>
    <n v="1731.9959999999999"/>
    <n v="6"/>
  </r>
  <r>
    <n v="8084"/>
    <x v="82"/>
    <n v="8"/>
    <s v="Isabella Cole"/>
    <s v="WESTWOOD HAVEN"/>
    <s v="FD"/>
    <s v="PK"/>
    <s v="James Walker"/>
    <s v="North"/>
    <d v="2022-04-13T00:00:00"/>
    <x v="0"/>
    <x v="5"/>
    <x v="0"/>
    <s v="Shipping Company C"/>
    <x v="8"/>
    <x v="4"/>
    <n v="90900"/>
    <x v="0"/>
    <s v="Credit Card"/>
    <x v="13"/>
    <s v="Baked Goods &amp; Mixes"/>
    <n v="9.1999999999999993"/>
    <n v="2.2079999999999997"/>
    <n v="12"/>
    <n v="11.3712"/>
    <n v="110.39999999999999"/>
    <n v="83.903999999999996"/>
    <n v="6"/>
  </r>
  <r>
    <n v="8090"/>
    <x v="82"/>
    <n v="8"/>
    <s v="Isabella Cole"/>
    <s v="WESTWOOD HAVEN"/>
    <s v="FD"/>
    <s v="PK"/>
    <s v="James Walker"/>
    <s v="North"/>
    <d v="2022-04-12T00:00:00"/>
    <x v="0"/>
    <x v="5"/>
    <x v="0"/>
    <s v="Shipping Company C"/>
    <x v="8"/>
    <x v="4"/>
    <n v="90900"/>
    <x v="0"/>
    <s v="Check"/>
    <x v="9"/>
    <s v="Candy"/>
    <n v="12.75"/>
    <n v="1.7849999999999999"/>
    <n v="83"/>
    <n v="102.65025"/>
    <n v="1058.25"/>
    <n v="910.09500000000003"/>
    <n v="5"/>
  </r>
  <r>
    <n v="8803"/>
    <x v="83"/>
    <n v="8"/>
    <s v="Isabella Cole"/>
    <s v="WESTWOOD HAVEN"/>
    <s v="FD"/>
    <s v="PK"/>
    <s v="James Walker"/>
    <s v="North"/>
    <d v="2022-05-17T00:00:00"/>
    <x v="0"/>
    <x v="0"/>
    <x v="0"/>
    <s v="Shipping Company C"/>
    <x v="8"/>
    <x v="4"/>
    <n v="90900"/>
    <x v="0"/>
    <s v="Check"/>
    <x v="9"/>
    <s v="Candy"/>
    <n v="12.75"/>
    <n v="2.8050000000000002"/>
    <n v="41"/>
    <n v="54.366000000000007"/>
    <n v="522.75"/>
    <n v="407.745"/>
    <n v="10"/>
  </r>
  <r>
    <n v="8889"/>
    <x v="83"/>
    <n v="8"/>
    <s v="Isabella Cole"/>
    <s v="WESTWOOD HAVEN"/>
    <s v="FD"/>
    <s v="PK"/>
    <s v="James Walker"/>
    <s v="North"/>
    <d v="2022-05-11T00:00:00"/>
    <x v="0"/>
    <x v="0"/>
    <x v="0"/>
    <s v="Shipping Company B"/>
    <x v="8"/>
    <x v="4"/>
    <n v="90900"/>
    <x v="0"/>
    <s v="Check"/>
    <x v="7"/>
    <s v="Sauces"/>
    <n v="40"/>
    <n v="4"/>
    <n v="73"/>
    <n v="283.24"/>
    <n v="2920"/>
    <n v="2628"/>
    <n v="4"/>
  </r>
  <r>
    <n v="8880"/>
    <x v="83"/>
    <n v="8"/>
    <s v="Isabella Cole"/>
    <s v="WESTWOOD HAVEN"/>
    <s v="FD"/>
    <s v="PK"/>
    <s v="James Walker"/>
    <s v="North"/>
    <d v="2022-05-14T00:00:00"/>
    <x v="0"/>
    <x v="0"/>
    <x v="0"/>
    <s v="Shipping Company B"/>
    <x v="8"/>
    <x v="4"/>
    <n v="90900"/>
    <x v="0"/>
    <s v="Check"/>
    <x v="13"/>
    <s v="Baked Goods &amp; Mixes"/>
    <n v="9.1999999999999993"/>
    <n v="2.2999999999999998"/>
    <n v="51"/>
    <n v="44.573999999999998"/>
    <n v="469.2"/>
    <n v="351.9"/>
    <n v="7"/>
  </r>
  <r>
    <n v="8838"/>
    <x v="83"/>
    <n v="8"/>
    <s v="Isabella Cole"/>
    <s v="WESTWOOD HAVEN"/>
    <s v="FD"/>
    <s v="PK"/>
    <s v="James Walker"/>
    <s v="North"/>
    <d v="2022-05-17T00:00:00"/>
    <x v="0"/>
    <x v="0"/>
    <x v="0"/>
    <s v="Shipping Company C"/>
    <x v="8"/>
    <x v="4"/>
    <n v="90900"/>
    <x v="0"/>
    <s v="Credit Card"/>
    <x v="17"/>
    <s v="Dairy Products"/>
    <n v="34.799999999999997"/>
    <n v="6.96"/>
    <n v="22"/>
    <n v="75.02879999999999"/>
    <n v="765.59999999999991"/>
    <n v="612.4799999999999"/>
    <n v="10"/>
  </r>
  <r>
    <n v="8858"/>
    <x v="84"/>
    <n v="8"/>
    <s v="Isabella Cole"/>
    <s v="WESTWOOD HAVEN"/>
    <s v="FD"/>
    <s v="PK"/>
    <s v="James Walker"/>
    <s v="North"/>
    <d v="2022-06-16T00:00:00"/>
    <x v="0"/>
    <x v="6"/>
    <x v="0"/>
    <s v="Shipping Company B"/>
    <x v="8"/>
    <x v="4"/>
    <n v="90900"/>
    <x v="0"/>
    <s v="Check"/>
    <x v="7"/>
    <s v="Sauces"/>
    <n v="40"/>
    <n v="4.8"/>
    <n v="38"/>
    <n v="148.96"/>
    <n v="1520"/>
    <n v="1337.6000000000001"/>
    <n v="9"/>
  </r>
  <r>
    <n v="8853"/>
    <x v="84"/>
    <n v="8"/>
    <s v="Isabella Cole"/>
    <s v="WESTWOOD HAVEN"/>
    <s v="FD"/>
    <s v="PK"/>
    <s v="James Walker"/>
    <s v="North"/>
    <d v="2022-06-10T00:00:00"/>
    <x v="0"/>
    <x v="6"/>
    <x v="0"/>
    <s v="Shipping Company B"/>
    <x v="8"/>
    <x v="4"/>
    <n v="90900"/>
    <x v="0"/>
    <s v="Check"/>
    <x v="13"/>
    <s v="Baked Goods &amp; Mixes"/>
    <n v="9.1999999999999993"/>
    <n v="1.2879999999999998"/>
    <n v="80"/>
    <n v="70.656000000000006"/>
    <n v="736"/>
    <n v="632.95999999999992"/>
    <n v="3"/>
  </r>
  <r>
    <n v="8864"/>
    <x v="84"/>
    <n v="8"/>
    <s v="Isabella Cole"/>
    <s v="WESTWOOD HAVEN"/>
    <s v="FD"/>
    <s v="PK"/>
    <s v="James Walker"/>
    <s v="North"/>
    <d v="2022-06-14T00:00:00"/>
    <x v="0"/>
    <x v="6"/>
    <x v="0"/>
    <s v="Shipping Company C"/>
    <x v="8"/>
    <x v="4"/>
    <n v="90900"/>
    <x v="0"/>
    <s v="Credit Card"/>
    <x v="17"/>
    <s v="Dairy Products"/>
    <n v="34.799999999999997"/>
    <n v="8.6999999999999993"/>
    <n v="30"/>
    <n v="109.62"/>
    <n v="1044"/>
    <n v="782.99999999999989"/>
    <n v="7"/>
  </r>
  <r>
    <n v="8880"/>
    <x v="84"/>
    <n v="8"/>
    <s v="Isabella Cole"/>
    <s v="WESTWOOD HAVEN"/>
    <s v="FD"/>
    <s v="PK"/>
    <s v="James Walker"/>
    <s v="North"/>
    <d v="2022-06-09T00:00:00"/>
    <x v="0"/>
    <x v="6"/>
    <x v="0"/>
    <s v="Shipping Company B"/>
    <x v="8"/>
    <x v="4"/>
    <n v="90900"/>
    <x v="0"/>
    <s v="Check"/>
    <x v="9"/>
    <s v="Candy"/>
    <n v="12.75"/>
    <n v="3.1875"/>
    <n v="92"/>
    <n v="116.12700000000001"/>
    <n v="1173"/>
    <n v="879.75"/>
    <n v="2"/>
  </r>
  <r>
    <n v="8894"/>
    <x v="85"/>
    <n v="8"/>
    <s v="Isabella Cole"/>
    <s v="WESTWOOD HAVEN"/>
    <s v="FD"/>
    <s v="PK"/>
    <s v="James Walker"/>
    <s v="North"/>
    <d v="2022-07-13T00:00:00"/>
    <x v="0"/>
    <x v="7"/>
    <x v="1"/>
    <s v="Shipping Company B"/>
    <x v="8"/>
    <x v="4"/>
    <n v="90900"/>
    <x v="0"/>
    <s v="Check"/>
    <x v="7"/>
    <s v="Sauces"/>
    <n v="40"/>
    <n v="7.2"/>
    <n v="91"/>
    <n v="360.36"/>
    <n v="3640"/>
    <n v="2984.7999999999997"/>
    <n v="6"/>
  </r>
  <r>
    <n v="8895"/>
    <x v="85"/>
    <n v="8"/>
    <s v="Isabella Cole"/>
    <s v="WESTWOOD HAVEN"/>
    <s v="FD"/>
    <s v="PK"/>
    <s v="James Walker"/>
    <s v="North"/>
    <d v="2022-07-10T00:00:00"/>
    <x v="0"/>
    <x v="7"/>
    <x v="1"/>
    <s v="Shipping Company B"/>
    <x v="8"/>
    <x v="4"/>
    <n v="90900"/>
    <x v="0"/>
    <s v="Check"/>
    <x v="13"/>
    <s v="Baked Goods &amp; Mixes"/>
    <n v="9.1999999999999993"/>
    <n v="1.5639999999999998"/>
    <n v="36"/>
    <n v="34.444800000000001"/>
    <n v="331.2"/>
    <n v="274.89599999999996"/>
    <n v="3"/>
  </r>
  <r>
    <n v="8806"/>
    <x v="85"/>
    <n v="8"/>
    <s v="Isabella Cole"/>
    <s v="WESTWOOD HAVEN"/>
    <s v="FD"/>
    <s v="PK"/>
    <s v="James Walker"/>
    <s v="North"/>
    <d v="2022-07-10T00:00:00"/>
    <x v="0"/>
    <x v="7"/>
    <x v="1"/>
    <s v="Shipping Company C"/>
    <x v="8"/>
    <x v="4"/>
    <n v="90900"/>
    <x v="0"/>
    <s v="Credit Card"/>
    <x v="17"/>
    <s v="Dairy Products"/>
    <n v="34.799999999999997"/>
    <n v="4.871999999999999"/>
    <n v="27"/>
    <n v="89.261999999999986"/>
    <n v="939.59999999999991"/>
    <n v="808.05599999999993"/>
    <n v="3"/>
  </r>
  <r>
    <n v="8883"/>
    <x v="86"/>
    <n v="8"/>
    <s v="Isabella Cole"/>
    <s v="WESTWOOD HAVEN"/>
    <s v="FD"/>
    <s v="PK"/>
    <s v="James Walker"/>
    <s v="North"/>
    <d v="2022-08-12T00:00:00"/>
    <x v="0"/>
    <x v="8"/>
    <x v="1"/>
    <s v="Shipping Company C"/>
    <x v="8"/>
    <x v="4"/>
    <n v="90900"/>
    <x v="0"/>
    <s v="Check"/>
    <x v="9"/>
    <s v="Candy"/>
    <n v="12.75"/>
    <n v="1.6575"/>
    <n v="57"/>
    <n v="69.768000000000001"/>
    <n v="726.75"/>
    <n v="632.27249999999992"/>
    <n v="5"/>
  </r>
  <r>
    <n v="8839"/>
    <x v="86"/>
    <n v="8"/>
    <s v="Isabella Cole"/>
    <s v="WESTWOOD HAVEN"/>
    <s v="FD"/>
    <s v="PK"/>
    <s v="James Walker"/>
    <s v="North"/>
    <d v="2022-08-12T00:00:00"/>
    <x v="0"/>
    <x v="8"/>
    <x v="1"/>
    <s v="Shipping Company B"/>
    <x v="8"/>
    <x v="4"/>
    <n v="90900"/>
    <x v="0"/>
    <s v="Check"/>
    <x v="7"/>
    <s v="Sauces"/>
    <n v="40"/>
    <n v="5.6"/>
    <n v="78"/>
    <n v="318.24"/>
    <n v="3120"/>
    <n v="2683.2"/>
    <n v="5"/>
  </r>
  <r>
    <n v="8840"/>
    <x v="86"/>
    <n v="8"/>
    <s v="Isabella Cole"/>
    <s v="WESTWOOD HAVEN"/>
    <s v="FD"/>
    <s v="PK"/>
    <s v="James Walker"/>
    <s v="North"/>
    <d v="2022-08-12T00:00:00"/>
    <x v="0"/>
    <x v="8"/>
    <x v="1"/>
    <s v="Shipping Company B"/>
    <x v="8"/>
    <x v="4"/>
    <n v="90900"/>
    <x v="0"/>
    <s v="Check"/>
    <x v="13"/>
    <s v="Baked Goods &amp; Mixes"/>
    <n v="9.1999999999999993"/>
    <n v="1.2879999999999998"/>
    <n v="54"/>
    <n v="49.183199999999999"/>
    <n v="496.79999999999995"/>
    <n v="427.24799999999993"/>
    <n v="5"/>
  </r>
  <r>
    <n v="8868"/>
    <x v="87"/>
    <n v="8"/>
    <s v="Isabella Cole"/>
    <s v="WESTWOOD HAVEN"/>
    <s v="FD"/>
    <s v="PK"/>
    <s v="James Walker"/>
    <s v="North"/>
    <d v="2022-09-10T00:00:00"/>
    <x v="0"/>
    <x v="1"/>
    <x v="1"/>
    <s v="Shipping Company B"/>
    <x v="8"/>
    <x v="4"/>
    <n v="90900"/>
    <x v="0"/>
    <s v="Check"/>
    <x v="7"/>
    <s v="Sauces"/>
    <n v="40"/>
    <n v="4.4000000000000004"/>
    <n v="48"/>
    <n v="188.16"/>
    <n v="1920"/>
    <n v="1708.8000000000002"/>
    <n v="3"/>
  </r>
  <r>
    <n v="8868"/>
    <x v="87"/>
    <n v="8"/>
    <s v="Isabella Cole"/>
    <s v="WESTWOOD HAVEN"/>
    <s v="FD"/>
    <s v="PK"/>
    <s v="James Walker"/>
    <s v="North"/>
    <d v="2022-09-15T00:00:00"/>
    <x v="0"/>
    <x v="1"/>
    <x v="1"/>
    <s v="Shipping Company B"/>
    <x v="8"/>
    <x v="4"/>
    <n v="90900"/>
    <x v="0"/>
    <s v="Check"/>
    <x v="13"/>
    <s v="Baked Goods &amp; Mixes"/>
    <n v="9.1999999999999993"/>
    <n v="2.1160000000000001"/>
    <n v="77"/>
    <n v="72.256799999999998"/>
    <n v="708.4"/>
    <n v="545.46799999999996"/>
    <n v="8"/>
  </r>
  <r>
    <n v="8873"/>
    <x v="87"/>
    <n v="8"/>
    <s v="Isabella Cole"/>
    <s v="WESTWOOD HAVEN"/>
    <s v="FD"/>
    <s v="PK"/>
    <s v="James Walker"/>
    <s v="North"/>
    <d v="2022-09-11T00:00:00"/>
    <x v="0"/>
    <x v="1"/>
    <x v="1"/>
    <s v="Shipping Company C"/>
    <x v="8"/>
    <x v="4"/>
    <n v="90900"/>
    <x v="0"/>
    <s v="Credit Card"/>
    <x v="17"/>
    <s v="Dairy Products"/>
    <n v="34.799999999999997"/>
    <n v="5.9159999999999995"/>
    <n v="63"/>
    <n v="230.202"/>
    <n v="2192.3999999999996"/>
    <n v="1819.6919999999998"/>
    <n v="4"/>
  </r>
  <r>
    <n v="8884"/>
    <x v="88"/>
    <n v="8"/>
    <s v="Isabella Cole"/>
    <s v="WESTWOOD HAVEN"/>
    <s v="FD"/>
    <s v="PK"/>
    <s v="James Walker"/>
    <s v="North"/>
    <d v="2022-10-17T00:00:00"/>
    <x v="0"/>
    <x v="9"/>
    <x v="3"/>
    <s v="Shipping Company C"/>
    <x v="8"/>
    <x v="4"/>
    <n v="90900"/>
    <x v="0"/>
    <s v="Check"/>
    <x v="9"/>
    <s v="Candy"/>
    <n v="12.75"/>
    <n v="2.8050000000000002"/>
    <n v="61"/>
    <n v="78.552750000000003"/>
    <n v="777.75"/>
    <n v="606.64499999999998"/>
    <n v="10"/>
  </r>
  <r>
    <n v="8300"/>
    <x v="88"/>
    <n v="8"/>
    <s v="Isabella Cole"/>
    <s v="WESTWOOD HAVEN"/>
    <s v="FD"/>
    <s v="PK"/>
    <s v="James Walker"/>
    <s v="North"/>
    <d v="2022-10-09T00:00:00"/>
    <x v="0"/>
    <x v="9"/>
    <x v="3"/>
    <s v="Shipping Company B"/>
    <x v="8"/>
    <x v="4"/>
    <n v="90900"/>
    <x v="0"/>
    <s v="Check"/>
    <x v="7"/>
    <s v="Sauces"/>
    <n v="40"/>
    <n v="6.8"/>
    <n v="48"/>
    <n v="188.16"/>
    <n v="1920"/>
    <n v="1593.6000000000001"/>
    <n v="2"/>
  </r>
  <r>
    <n v="8308"/>
    <x v="88"/>
    <n v="8"/>
    <s v="Isabella Cole"/>
    <s v="WESTWOOD HAVEN"/>
    <s v="FD"/>
    <s v="PK"/>
    <s v="James Walker"/>
    <s v="North"/>
    <d v="2022-10-17T00:00:00"/>
    <x v="0"/>
    <x v="9"/>
    <x v="3"/>
    <s v="Shipping Company B"/>
    <x v="8"/>
    <x v="4"/>
    <n v="90900"/>
    <x v="0"/>
    <s v="Check"/>
    <x v="13"/>
    <s v="Baked Goods &amp; Mixes"/>
    <n v="9.1999999999999993"/>
    <n v="1.7479999999999998"/>
    <n v="100"/>
    <n v="91.08"/>
    <n v="919.99999999999989"/>
    <n v="745.2"/>
    <n v="10"/>
  </r>
  <r>
    <n v="8388"/>
    <x v="88"/>
    <n v="8"/>
    <s v="Isabella Cole"/>
    <s v="WESTWOOD HAVEN"/>
    <s v="FD"/>
    <s v="PK"/>
    <s v="James Walker"/>
    <s v="North"/>
    <d v="2022-10-17T00:00:00"/>
    <x v="0"/>
    <x v="9"/>
    <x v="3"/>
    <s v="Shipping Company C"/>
    <x v="8"/>
    <x v="4"/>
    <n v="90900"/>
    <x v="0"/>
    <s v="Credit Card"/>
    <x v="17"/>
    <s v="Dairy Products"/>
    <n v="34.799999999999997"/>
    <n v="3.48"/>
    <n v="93"/>
    <n v="313.93079999999998"/>
    <n v="3236.3999999999996"/>
    <n v="2912.7599999999998"/>
    <n v="10"/>
  </r>
  <r>
    <n v="8388"/>
    <x v="88"/>
    <n v="8"/>
    <s v="Isabella Cole"/>
    <s v="WESTWOOD HAVEN"/>
    <s v="FD"/>
    <s v="PK"/>
    <s v="James Walker"/>
    <s v="North"/>
    <d v="2022-10-16T00:00:00"/>
    <x v="0"/>
    <x v="9"/>
    <x v="3"/>
    <s v="Shipping Company B"/>
    <x v="8"/>
    <x v="4"/>
    <n v="90900"/>
    <x v="0"/>
    <s v="Check"/>
    <x v="9"/>
    <s v="Candy"/>
    <n v="12.75"/>
    <n v="2.4224999999999999"/>
    <n v="43"/>
    <n v="52.631999999999998"/>
    <n v="548.25"/>
    <n v="444.08250000000004"/>
    <n v="9"/>
  </r>
  <r>
    <n v="8348"/>
    <x v="89"/>
    <n v="8"/>
    <s v="Isabella Cole"/>
    <s v="WESTWOOD HAVEN"/>
    <s v="FD"/>
    <s v="PK"/>
    <s v="James Walker"/>
    <s v="North"/>
    <d v="2022-11-11T00:00:00"/>
    <x v="0"/>
    <x v="10"/>
    <x v="3"/>
    <s v="Shipping Company B"/>
    <x v="8"/>
    <x v="4"/>
    <n v="90900"/>
    <x v="0"/>
    <s v="Check"/>
    <x v="7"/>
    <s v="Sauces"/>
    <n v="40"/>
    <n v="9.1999999999999993"/>
    <n v="28"/>
    <n v="110.88"/>
    <n v="1120"/>
    <n v="862.4"/>
    <n v="4"/>
  </r>
  <r>
    <n v="8348"/>
    <x v="89"/>
    <n v="8"/>
    <s v="Isabella Cole"/>
    <s v="WESTWOOD HAVEN"/>
    <s v="FD"/>
    <s v="PK"/>
    <s v="James Walker"/>
    <s v="North"/>
    <d v="2022-11-16T00:00:00"/>
    <x v="0"/>
    <x v="10"/>
    <x v="3"/>
    <s v="Shipping Company B"/>
    <x v="8"/>
    <x v="4"/>
    <n v="90900"/>
    <x v="0"/>
    <s v="Check"/>
    <x v="13"/>
    <s v="Baked Goods &amp; Mixes"/>
    <n v="9.1999999999999993"/>
    <n v="0.92"/>
    <n v="19"/>
    <n v="17.130400000000002"/>
    <n v="174.79999999999998"/>
    <n v="157.32"/>
    <n v="9"/>
  </r>
  <r>
    <n v="8353"/>
    <x v="89"/>
    <n v="8"/>
    <s v="Isabella Cole"/>
    <s v="WESTWOOD HAVEN"/>
    <s v="FD"/>
    <s v="PK"/>
    <s v="James Walker"/>
    <s v="North"/>
    <d v="2022-11-12T00:00:00"/>
    <x v="0"/>
    <x v="10"/>
    <x v="3"/>
    <s v="Shipping Company C"/>
    <x v="8"/>
    <x v="4"/>
    <n v="90900"/>
    <x v="0"/>
    <s v="Credit Card"/>
    <x v="17"/>
    <s v="Dairy Products"/>
    <n v="34.799999999999997"/>
    <n v="4.524"/>
    <n v="24"/>
    <n v="80.179199999999994"/>
    <n v="835.19999999999993"/>
    <n v="726.62399999999991"/>
    <n v="5"/>
  </r>
  <r>
    <n v="8375"/>
    <x v="90"/>
    <n v="8"/>
    <s v="Isabella Cole"/>
    <s v="WESTWOOD HAVEN"/>
    <s v="FD"/>
    <s v="PK"/>
    <s v="James Walker"/>
    <s v="North"/>
    <d v="2022-12-16T00:00:00"/>
    <x v="0"/>
    <x v="11"/>
    <x v="3"/>
    <s v="Shipping Company C"/>
    <x v="8"/>
    <x v="4"/>
    <n v="90900"/>
    <x v="0"/>
    <s v="Credit Card"/>
    <x v="13"/>
    <s v="Baked Goods &amp; Mixes"/>
    <n v="9.1999999999999993"/>
    <n v="2.0239999999999996"/>
    <n v="76"/>
    <n v="67.123199999999997"/>
    <n v="699.19999999999993"/>
    <n v="545.37599999999998"/>
    <n v="9"/>
  </r>
  <r>
    <n v="8388"/>
    <x v="90"/>
    <n v="8"/>
    <s v="Isabella Cole"/>
    <s v="WESTWOOD HAVEN"/>
    <s v="FD"/>
    <s v="PK"/>
    <s v="James Walker"/>
    <s v="North"/>
    <d v="2022-12-10T00:00:00"/>
    <x v="0"/>
    <x v="11"/>
    <x v="3"/>
    <s v="Shipping Company C"/>
    <x v="8"/>
    <x v="4"/>
    <n v="90900"/>
    <x v="0"/>
    <s v="Check"/>
    <x v="9"/>
    <s v="Candy"/>
    <n v="12.75"/>
    <n v="2.2949999999999999"/>
    <n v="41"/>
    <n v="51.229500000000002"/>
    <n v="522.75"/>
    <n v="428.65500000000003"/>
    <n v="3"/>
  </r>
  <r>
    <n v="8397"/>
    <x v="90"/>
    <n v="8"/>
    <s v="Isabella Cole"/>
    <s v="WESTWOOD HAVEN"/>
    <s v="FD"/>
    <s v="PK"/>
    <s v="James Walker"/>
    <s v="North"/>
    <d v="2022-12-09T00:00:00"/>
    <x v="0"/>
    <x v="11"/>
    <x v="3"/>
    <s v="Shipping Company B"/>
    <x v="8"/>
    <x v="4"/>
    <n v="90900"/>
    <x v="0"/>
    <s v="Check"/>
    <x v="7"/>
    <s v="Sauces"/>
    <n v="40"/>
    <n v="8"/>
    <n v="52"/>
    <n v="203.84"/>
    <n v="2080"/>
    <n v="1664"/>
    <n v="2"/>
  </r>
  <r>
    <n v="8398"/>
    <x v="90"/>
    <n v="8"/>
    <s v="Isabella Cole"/>
    <s v="WESTWOOD HAVEN"/>
    <s v="FD"/>
    <s v="PK"/>
    <s v="James Walker"/>
    <s v="North"/>
    <d v="2022-12-09T00:00:00"/>
    <x v="0"/>
    <x v="11"/>
    <x v="3"/>
    <s v="Shipping Company B"/>
    <x v="8"/>
    <x v="4"/>
    <n v="90900"/>
    <x v="0"/>
    <s v="Check"/>
    <x v="13"/>
    <s v="Baked Goods &amp; Mixes"/>
    <n v="9.1999999999999993"/>
    <n v="2.1160000000000001"/>
    <n v="40"/>
    <n v="38.640000000000008"/>
    <n v="368"/>
    <n v="283.36"/>
    <n v="2"/>
  </r>
  <r>
    <n v="8409"/>
    <x v="90"/>
    <n v="8"/>
    <s v="Isabella Cole"/>
    <s v="WESTWOOD HAVEN"/>
    <s v="FD"/>
    <s v="PK"/>
    <s v="James Walker"/>
    <s v="North"/>
    <d v="2022-12-17T00:00:00"/>
    <x v="0"/>
    <x v="11"/>
    <x v="3"/>
    <s v="Shipping Company C"/>
    <x v="8"/>
    <x v="4"/>
    <n v="90900"/>
    <x v="0"/>
    <s v="Credit Card"/>
    <x v="17"/>
    <s v="Dairy Products"/>
    <n v="34.799999999999997"/>
    <n v="8.0039999999999996"/>
    <n v="100"/>
    <n v="344.52"/>
    <n v="3479.9999999999995"/>
    <n v="2679.6"/>
    <n v="10"/>
  </r>
  <r>
    <n v="8485"/>
    <x v="90"/>
    <n v="8"/>
    <s v="Isabella Cole"/>
    <s v="WESTWOOD HAVEN"/>
    <s v="FD"/>
    <s v="PK"/>
    <s v="James Walker"/>
    <s v="North"/>
    <d v="2022-12-16T00:00:00"/>
    <x v="0"/>
    <x v="11"/>
    <x v="3"/>
    <s v="Shipping Company B"/>
    <x v="8"/>
    <x v="4"/>
    <n v="90900"/>
    <x v="0"/>
    <s v="Check"/>
    <x v="9"/>
    <s v="Candy"/>
    <n v="12.75"/>
    <n v="2.4224999999999999"/>
    <n v="19"/>
    <n v="23.982750000000003"/>
    <n v="242.25"/>
    <n v="196.22250000000003"/>
    <n v="9"/>
  </r>
  <r>
    <n v="8087"/>
    <x v="91"/>
    <n v="9"/>
    <s v="Ethan Rivers"/>
    <s v="ROCKFORD PLAINS"/>
    <s v="LW"/>
    <s v="PK"/>
    <s v="John Harper"/>
    <s v="West"/>
    <d v="2022-01-10T00:00:00"/>
    <x v="0"/>
    <x v="2"/>
    <x v="2"/>
    <s v="Shipping Company A"/>
    <x v="9"/>
    <x v="8"/>
    <n v="90900"/>
    <x v="0"/>
    <s v="Check"/>
    <x v="18"/>
    <s v="Pasta"/>
    <n v="19.5"/>
    <n v="4.29"/>
    <n v="57"/>
    <n v="110.0385"/>
    <n v="1111.5"/>
    <n v="866.97"/>
    <n v="2"/>
  </r>
  <r>
    <n v="8088"/>
    <x v="91"/>
    <n v="9"/>
    <s v="Ethan Rivers"/>
    <s v="ROCKFORD PLAINS"/>
    <s v="LW"/>
    <s v="PK"/>
    <s v="John Harper"/>
    <s v="West"/>
    <d v="2022-01-15T00:00:00"/>
    <x v="0"/>
    <x v="2"/>
    <x v="2"/>
    <s v="Shipping Company A"/>
    <x v="9"/>
    <x v="8"/>
    <n v="90900"/>
    <x v="0"/>
    <s v="Check"/>
    <x v="17"/>
    <s v="Dairy Products"/>
    <n v="34.799999999999997"/>
    <n v="5.5679999999999996"/>
    <n v="81"/>
    <n v="295.97399999999999"/>
    <n v="2818.7999999999997"/>
    <n v="2367.7919999999999"/>
    <n v="7"/>
  </r>
  <r>
    <n v="8048"/>
    <x v="92"/>
    <n v="9"/>
    <s v="Ethan Rivers"/>
    <s v="ROCKFORD PLAINS"/>
    <s v="LW"/>
    <s v="PK"/>
    <s v="John Harper"/>
    <s v="West"/>
    <d v="2022-02-18T00:00:00"/>
    <x v="0"/>
    <x v="3"/>
    <x v="2"/>
    <s v="Shipping Company A"/>
    <x v="9"/>
    <x v="8"/>
    <n v="90900"/>
    <x v="0"/>
    <s v="Check"/>
    <x v="6"/>
    <s v="Soups"/>
    <n v="9.65"/>
    <n v="1.351"/>
    <n v="27"/>
    <n v="24.752250000000004"/>
    <n v="260.55"/>
    <n v="224.07299999999998"/>
    <n v="10"/>
  </r>
  <r>
    <n v="8058"/>
    <x v="93"/>
    <n v="9"/>
    <s v="Ethan Rivers"/>
    <s v="ROCKFORD PLAINS"/>
    <s v="LW"/>
    <s v="PK"/>
    <s v="John Harper"/>
    <s v="West"/>
    <d v="2022-03-15T00:00:00"/>
    <x v="0"/>
    <x v="4"/>
    <x v="2"/>
    <s v="Shipping Company A"/>
    <x v="9"/>
    <x v="8"/>
    <n v="90900"/>
    <x v="0"/>
    <s v="Check"/>
    <x v="18"/>
    <s v="Pasta"/>
    <n v="19.5"/>
    <n v="3.12"/>
    <n v="55"/>
    <n v="108.32250000000001"/>
    <n v="1072.5"/>
    <n v="900.9"/>
    <n v="7"/>
  </r>
  <r>
    <n v="8053"/>
    <x v="93"/>
    <n v="9"/>
    <s v="Ethan Rivers"/>
    <s v="ROCKFORD PLAINS"/>
    <s v="LW"/>
    <s v="PK"/>
    <s v="John Harper"/>
    <s v="West"/>
    <d v="2022-03-17T00:00:00"/>
    <x v="0"/>
    <x v="4"/>
    <x v="2"/>
    <s v="Shipping Company A"/>
    <x v="9"/>
    <x v="8"/>
    <n v="90900"/>
    <x v="0"/>
    <s v="Check"/>
    <x v="17"/>
    <s v="Dairy Products"/>
    <n v="34.799999999999997"/>
    <n v="4.1759999999999993"/>
    <n v="11"/>
    <n v="36.748799999999996"/>
    <n v="382.79999999999995"/>
    <n v="336.86399999999998"/>
    <n v="9"/>
  </r>
  <r>
    <n v="8886"/>
    <x v="94"/>
    <n v="9"/>
    <s v="Ethan Rivers"/>
    <s v="ROCKFORD PLAINS"/>
    <s v="LW"/>
    <s v="PK"/>
    <s v="John Harper"/>
    <s v="West"/>
    <d v="2022-05-10T00:00:00"/>
    <x v="0"/>
    <x v="0"/>
    <x v="0"/>
    <s v="Shipping Company A"/>
    <x v="9"/>
    <x v="8"/>
    <n v="90900"/>
    <x v="0"/>
    <s v="Check"/>
    <x v="18"/>
    <s v="Pasta"/>
    <n v="19.5"/>
    <n v="3.7050000000000001"/>
    <n v="82"/>
    <n v="153.50399999999999"/>
    <n v="1599"/>
    <n v="1295.19"/>
    <n v="2"/>
  </r>
  <r>
    <n v="8887"/>
    <x v="94"/>
    <n v="9"/>
    <s v="Ethan Rivers"/>
    <s v="ROCKFORD PLAINS"/>
    <s v="LW"/>
    <s v="PK"/>
    <s v="John Harper"/>
    <s v="West"/>
    <d v="2022-05-13T00:00:00"/>
    <x v="0"/>
    <x v="0"/>
    <x v="0"/>
    <s v="Shipping Company A"/>
    <x v="9"/>
    <x v="8"/>
    <n v="90900"/>
    <x v="0"/>
    <s v="Check"/>
    <x v="17"/>
    <s v="Dairy Products"/>
    <n v="34.799999999999997"/>
    <n v="7.3079999999999998"/>
    <n v="37"/>
    <n v="132.62279999999998"/>
    <n v="1287.5999999999999"/>
    <n v="1017.204"/>
    <n v="5"/>
  </r>
  <r>
    <n v="8849"/>
    <x v="95"/>
    <n v="9"/>
    <s v="Ethan Rivers"/>
    <s v="ROCKFORD PLAINS"/>
    <s v="LW"/>
    <s v="PK"/>
    <s v="John Harper"/>
    <s v="West"/>
    <d v="2022-06-14T00:00:00"/>
    <x v="0"/>
    <x v="6"/>
    <x v="0"/>
    <s v="Shipping Company A"/>
    <x v="9"/>
    <x v="8"/>
    <n v="90900"/>
    <x v="0"/>
    <s v="Check"/>
    <x v="18"/>
    <s v="Pasta"/>
    <n v="19.5"/>
    <n v="4.68"/>
    <n v="27"/>
    <n v="51.070500000000003"/>
    <n v="526.5"/>
    <n v="400.14"/>
    <n v="6"/>
  </r>
  <r>
    <n v="8850"/>
    <x v="95"/>
    <n v="9"/>
    <s v="Ethan Rivers"/>
    <s v="ROCKFORD PLAINS"/>
    <s v="LW"/>
    <s v="PK"/>
    <s v="John Harper"/>
    <s v="West"/>
    <d v="2022-06-13T00:00:00"/>
    <x v="0"/>
    <x v="6"/>
    <x v="0"/>
    <s v="Shipping Company A"/>
    <x v="9"/>
    <x v="8"/>
    <n v="90900"/>
    <x v="0"/>
    <s v="Check"/>
    <x v="17"/>
    <s v="Dairy Products"/>
    <n v="34.799999999999997"/>
    <n v="8.3519999999999985"/>
    <n v="88"/>
    <n v="303.17759999999993"/>
    <n v="3062.3999999999996"/>
    <n v="2327.424"/>
    <n v="5"/>
  </r>
  <r>
    <n v="8878"/>
    <x v="95"/>
    <n v="9"/>
    <s v="Ethan Rivers"/>
    <s v="ROCKFORD PLAINS"/>
    <s v="LW"/>
    <s v="PK"/>
    <s v="John Harper"/>
    <s v="West"/>
    <d v="2022-06-14T00:00:00"/>
    <x v="0"/>
    <x v="6"/>
    <x v="0"/>
    <s v="Shipping Company A"/>
    <x v="9"/>
    <x v="8"/>
    <n v="90900"/>
    <x v="0"/>
    <s v="Check"/>
    <x v="6"/>
    <s v="Soups"/>
    <n v="9.65"/>
    <n v="2.0265"/>
    <n v="76"/>
    <n v="72.6066"/>
    <n v="733.4"/>
    <n v="579.38599999999997"/>
    <n v="6"/>
  </r>
  <r>
    <n v="8898"/>
    <x v="96"/>
    <n v="9"/>
    <s v="Ethan Rivers"/>
    <s v="ROCKFORD PLAINS"/>
    <s v="LW"/>
    <s v="PK"/>
    <s v="John Harper"/>
    <s v="West"/>
    <d v="2022-07-15T00:00:00"/>
    <x v="0"/>
    <x v="7"/>
    <x v="1"/>
    <s v="Shipping Company A"/>
    <x v="9"/>
    <x v="8"/>
    <n v="90900"/>
    <x v="0"/>
    <s v="Check"/>
    <x v="18"/>
    <s v="Pasta"/>
    <n v="19.5"/>
    <n v="4.875"/>
    <n v="61"/>
    <n v="123.70800000000001"/>
    <n v="1189.5"/>
    <n v="892.125"/>
    <n v="7"/>
  </r>
  <r>
    <n v="8898"/>
    <x v="96"/>
    <n v="9"/>
    <s v="Ethan Rivers"/>
    <s v="ROCKFORD PLAINS"/>
    <s v="LW"/>
    <s v="PK"/>
    <s v="John Harper"/>
    <s v="West"/>
    <d v="2022-07-18T00:00:00"/>
    <x v="0"/>
    <x v="7"/>
    <x v="1"/>
    <s v="Shipping Company A"/>
    <x v="9"/>
    <x v="8"/>
    <n v="90900"/>
    <x v="0"/>
    <s v="Check"/>
    <x v="17"/>
    <s v="Dairy Products"/>
    <n v="34.799999999999997"/>
    <n v="4.1759999999999993"/>
    <n v="27"/>
    <n v="95.839199999999991"/>
    <n v="939.59999999999991"/>
    <n v="826.84799999999996"/>
    <n v="10"/>
  </r>
  <r>
    <n v="8880"/>
    <x v="96"/>
    <n v="9"/>
    <s v="Ethan Rivers"/>
    <s v="ROCKFORD PLAINS"/>
    <s v="LW"/>
    <s v="PK"/>
    <s v="John Harper"/>
    <s v="West"/>
    <d v="2022-07-17T00:00:00"/>
    <x v="0"/>
    <x v="7"/>
    <x v="1"/>
    <s v="Shipping Company A"/>
    <x v="9"/>
    <x v="8"/>
    <n v="90900"/>
    <x v="0"/>
    <s v="Check"/>
    <x v="6"/>
    <s v="Soups"/>
    <n v="9.65"/>
    <n v="1.351"/>
    <n v="90"/>
    <n v="83.376000000000005"/>
    <n v="868.5"/>
    <n v="746.91"/>
    <n v="9"/>
  </r>
  <r>
    <n v="8836"/>
    <x v="97"/>
    <n v="9"/>
    <s v="Ethan Rivers"/>
    <s v="ROCKFORD PLAINS"/>
    <s v="LW"/>
    <s v="PK"/>
    <s v="John Harper"/>
    <s v="West"/>
    <d v="2022-08-14T00:00:00"/>
    <x v="0"/>
    <x v="8"/>
    <x v="1"/>
    <s v="Shipping Company A"/>
    <x v="9"/>
    <x v="8"/>
    <n v="90900"/>
    <x v="0"/>
    <s v="Check"/>
    <x v="18"/>
    <s v="Pasta"/>
    <n v="19.5"/>
    <n v="3.7050000000000001"/>
    <n v="66"/>
    <n v="132.56100000000001"/>
    <n v="1287"/>
    <n v="1042.47"/>
    <n v="6"/>
  </r>
  <r>
    <n v="8837"/>
    <x v="97"/>
    <n v="9"/>
    <s v="Ethan Rivers"/>
    <s v="ROCKFORD PLAINS"/>
    <s v="LW"/>
    <s v="PK"/>
    <s v="John Harper"/>
    <s v="West"/>
    <d v="2022-08-14T00:00:00"/>
    <x v="0"/>
    <x v="8"/>
    <x v="1"/>
    <s v="Shipping Company A"/>
    <x v="9"/>
    <x v="8"/>
    <n v="90900"/>
    <x v="0"/>
    <s v="Check"/>
    <x v="17"/>
    <s v="Dairy Products"/>
    <n v="34.799999999999997"/>
    <n v="6.2639999999999993"/>
    <n v="32"/>
    <n v="111.36"/>
    <n v="1113.5999999999999"/>
    <n v="913.15199999999993"/>
    <n v="6"/>
  </r>
  <r>
    <n v="8858"/>
    <x v="98"/>
    <n v="9"/>
    <s v="Ethan Rivers"/>
    <s v="ROCKFORD PLAINS"/>
    <s v="LW"/>
    <s v="PK"/>
    <s v="John Harper"/>
    <s v="West"/>
    <d v="2022-09-15T00:00:00"/>
    <x v="0"/>
    <x v="1"/>
    <x v="1"/>
    <s v="Shipping Company A"/>
    <x v="9"/>
    <x v="8"/>
    <n v="90900"/>
    <x v="0"/>
    <s v="Check"/>
    <x v="18"/>
    <s v="Pasta"/>
    <n v="19.5"/>
    <n v="2.9249999999999998"/>
    <n v="48"/>
    <n v="94.536000000000016"/>
    <n v="936"/>
    <n v="795.59999999999991"/>
    <n v="7"/>
  </r>
  <r>
    <n v="8859"/>
    <x v="98"/>
    <n v="9"/>
    <s v="Ethan Rivers"/>
    <s v="ROCKFORD PLAINS"/>
    <s v="LW"/>
    <s v="PK"/>
    <s v="John Harper"/>
    <s v="West"/>
    <d v="2022-09-13T00:00:00"/>
    <x v="0"/>
    <x v="1"/>
    <x v="1"/>
    <s v="Shipping Company A"/>
    <x v="9"/>
    <x v="8"/>
    <n v="90900"/>
    <x v="0"/>
    <s v="Check"/>
    <x v="17"/>
    <s v="Dairy Products"/>
    <n v="34.799999999999997"/>
    <n v="4.871999999999999"/>
    <n v="57"/>
    <n v="194.39280000000002"/>
    <n v="1983.6"/>
    <n v="1705.8959999999997"/>
    <n v="5"/>
  </r>
  <r>
    <n v="8897"/>
    <x v="99"/>
    <n v="9"/>
    <s v="Ethan Rivers"/>
    <s v="ROCKFORD PLAINS"/>
    <s v="LW"/>
    <s v="PK"/>
    <s v="John Harper"/>
    <s v="West"/>
    <d v="2022-10-13T00:00:00"/>
    <x v="0"/>
    <x v="9"/>
    <x v="3"/>
    <s v="Shipping Company A"/>
    <x v="9"/>
    <x v="8"/>
    <n v="90900"/>
    <x v="0"/>
    <s v="Check"/>
    <x v="18"/>
    <s v="Pasta"/>
    <n v="19.5"/>
    <n v="3.51"/>
    <n v="64"/>
    <n v="119.80800000000001"/>
    <n v="1248"/>
    <n v="1023.36"/>
    <n v="5"/>
  </r>
  <r>
    <n v="8898"/>
    <x v="99"/>
    <n v="9"/>
    <s v="Ethan Rivers"/>
    <s v="ROCKFORD PLAINS"/>
    <s v="LW"/>
    <s v="PK"/>
    <s v="John Harper"/>
    <s v="West"/>
    <d v="2022-10-16T00:00:00"/>
    <x v="0"/>
    <x v="9"/>
    <x v="3"/>
    <s v="Shipping Company A"/>
    <x v="9"/>
    <x v="8"/>
    <n v="90900"/>
    <x v="0"/>
    <s v="Check"/>
    <x v="17"/>
    <s v="Dairy Products"/>
    <n v="34.799999999999997"/>
    <n v="4.871999999999999"/>
    <n v="70"/>
    <n v="246.03600000000003"/>
    <n v="2436"/>
    <n v="2094.96"/>
    <n v="8"/>
  </r>
  <r>
    <n v="8386"/>
    <x v="99"/>
    <n v="9"/>
    <s v="Ethan Rivers"/>
    <s v="ROCKFORD PLAINS"/>
    <s v="LW"/>
    <s v="PK"/>
    <s v="John Harper"/>
    <s v="West"/>
    <d v="2022-10-18T00:00:00"/>
    <x v="0"/>
    <x v="9"/>
    <x v="3"/>
    <s v="Shipping Company A"/>
    <x v="9"/>
    <x v="8"/>
    <n v="90900"/>
    <x v="0"/>
    <s v="Check"/>
    <x v="6"/>
    <s v="Soups"/>
    <n v="9.65"/>
    <n v="2.2195"/>
    <n v="89"/>
    <n v="86.743850000000009"/>
    <n v="858.85"/>
    <n v="661.31450000000007"/>
    <n v="10"/>
  </r>
  <r>
    <n v="8338"/>
    <x v="100"/>
    <n v="9"/>
    <s v="Ethan Rivers"/>
    <s v="ROCKFORD PLAINS"/>
    <s v="LW"/>
    <s v="PK"/>
    <s v="John Harper"/>
    <s v="West"/>
    <d v="2022-11-14T00:00:00"/>
    <x v="0"/>
    <x v="10"/>
    <x v="3"/>
    <s v="Shipping Company A"/>
    <x v="9"/>
    <x v="8"/>
    <n v="90900"/>
    <x v="0"/>
    <s v="Check"/>
    <x v="18"/>
    <s v="Pasta"/>
    <n v="19.5"/>
    <n v="3.12"/>
    <n v="87"/>
    <n v="174.73950000000002"/>
    <n v="1696.5"/>
    <n v="1425.06"/>
    <n v="6"/>
  </r>
  <r>
    <n v="8339"/>
    <x v="100"/>
    <n v="9"/>
    <s v="Ethan Rivers"/>
    <s v="ROCKFORD PLAINS"/>
    <s v="LW"/>
    <s v="PK"/>
    <s v="John Harper"/>
    <s v="West"/>
    <d v="2022-11-16T00:00:00"/>
    <x v="0"/>
    <x v="10"/>
    <x v="3"/>
    <s v="Shipping Company A"/>
    <x v="9"/>
    <x v="8"/>
    <n v="90900"/>
    <x v="0"/>
    <s v="Check"/>
    <x v="17"/>
    <s v="Dairy Products"/>
    <n v="34.799999999999997"/>
    <n v="4.1759999999999993"/>
    <n v="58"/>
    <n v="205.8768"/>
    <n v="2018.3999999999999"/>
    <n v="1776.192"/>
    <n v="8"/>
  </r>
  <r>
    <n v="8367"/>
    <x v="100"/>
    <n v="9"/>
    <s v="Ethan Rivers"/>
    <s v="ROCKFORD PLAINS"/>
    <s v="LW"/>
    <s v="PK"/>
    <s v="John Harper"/>
    <s v="West"/>
    <d v="2022-11-11T00:00:00"/>
    <x v="0"/>
    <x v="10"/>
    <x v="3"/>
    <s v="Shipping Company A"/>
    <x v="9"/>
    <x v="8"/>
    <n v="90900"/>
    <x v="0"/>
    <s v="Check"/>
    <x v="6"/>
    <s v="Soups"/>
    <n v="9.65"/>
    <n v="1.351"/>
    <n v="14"/>
    <n v="12.9696"/>
    <n v="135.1"/>
    <n v="116.18599999999999"/>
    <n v="3"/>
  </r>
  <r>
    <n v="8394"/>
    <x v="101"/>
    <n v="9"/>
    <s v="Ethan Rivers"/>
    <s v="ROCKFORD PLAINS"/>
    <s v="LW"/>
    <s v="PK"/>
    <s v="John Harper"/>
    <s v="West"/>
    <d v="2022-12-11T00:00:00"/>
    <x v="0"/>
    <x v="11"/>
    <x v="3"/>
    <s v="Shipping Company A"/>
    <x v="9"/>
    <x v="8"/>
    <n v="90900"/>
    <x v="0"/>
    <s v="Check"/>
    <x v="18"/>
    <s v="Pasta"/>
    <n v="19.5"/>
    <n v="3.3149999999999999"/>
    <n v="20"/>
    <n v="40.950000000000003"/>
    <n v="390"/>
    <n v="323.7"/>
    <n v="3"/>
  </r>
  <r>
    <n v="8395"/>
    <x v="101"/>
    <n v="9"/>
    <s v="Ethan Rivers"/>
    <s v="ROCKFORD PLAINS"/>
    <s v="LW"/>
    <s v="PK"/>
    <s v="John Harper"/>
    <s v="West"/>
    <d v="2022-12-17T00:00:00"/>
    <x v="0"/>
    <x v="11"/>
    <x v="3"/>
    <s v="Shipping Company A"/>
    <x v="9"/>
    <x v="8"/>
    <n v="90900"/>
    <x v="0"/>
    <s v="Check"/>
    <x v="17"/>
    <s v="Dairy Products"/>
    <n v="34.799999999999997"/>
    <n v="4.524"/>
    <n v="69"/>
    <n v="240.12"/>
    <n v="2401.1999999999998"/>
    <n v="2089.0439999999999"/>
    <n v="9"/>
  </r>
  <r>
    <n v="8483"/>
    <x v="101"/>
    <n v="9"/>
    <s v="Ethan Rivers"/>
    <s v="ROCKFORD PLAINS"/>
    <s v="LW"/>
    <s v="PK"/>
    <s v="John Harper"/>
    <s v="West"/>
    <d v="2022-12-11T00:00:00"/>
    <x v="0"/>
    <x v="11"/>
    <x v="3"/>
    <s v="Shipping Company A"/>
    <x v="9"/>
    <x v="8"/>
    <n v="90900"/>
    <x v="0"/>
    <s v="Check"/>
    <x v="6"/>
    <s v="Soups"/>
    <n v="9.65"/>
    <n v="1.2544999999999999"/>
    <n v="18"/>
    <n v="16.5015"/>
    <n v="173.70000000000002"/>
    <n v="151.119"/>
    <n v="3"/>
  </r>
  <r>
    <n v="8085"/>
    <x v="102"/>
    <n v="10"/>
    <s v="Mia Lancaster"/>
    <s v="OAKRIDGE BAY"/>
    <s v="KC"/>
    <s v="PK"/>
    <s v="Thomas Lane"/>
    <s v="East"/>
    <d v="2022-01-13T00:00:00"/>
    <x v="0"/>
    <x v="2"/>
    <x v="2"/>
    <s v="Shipping Company B"/>
    <x v="10"/>
    <x v="9"/>
    <n v="90900"/>
    <x v="0"/>
    <s v="Credit Card"/>
    <x v="0"/>
    <s v="Beverages"/>
    <n v="2.99"/>
    <n v="0.74750000000000005"/>
    <n v="90"/>
    <n v="27.717300000000005"/>
    <n v="269.10000000000002"/>
    <n v="201.82500000000002"/>
    <n v="4"/>
  </r>
  <r>
    <n v="8087"/>
    <x v="102"/>
    <n v="10"/>
    <s v="Mia Lancaster"/>
    <s v="OAKRIDGE BAY"/>
    <s v="KC"/>
    <s v="PK"/>
    <s v="Thomas Lane"/>
    <s v="East"/>
    <d v="2022-01-15T00:00:00"/>
    <x v="0"/>
    <x v="2"/>
    <x v="2"/>
    <s v="Shipping Company A"/>
    <x v="10"/>
    <x v="9"/>
    <n v="90900"/>
    <x v="0"/>
    <s v="Credit Card"/>
    <x v="19"/>
    <s v="Jams, Preserves"/>
    <n v="25"/>
    <n v="5.25"/>
    <n v="34"/>
    <n v="80.75"/>
    <n v="850"/>
    <n v="671.5"/>
    <n v="6"/>
  </r>
  <r>
    <n v="8088"/>
    <x v="102"/>
    <n v="10"/>
    <s v="Mia Lancaster"/>
    <s v="OAKRIDGE BAY"/>
    <s v="KC"/>
    <s v="PK"/>
    <s v="Thomas Lane"/>
    <s v="East"/>
    <d v="2022-01-15T00:00:00"/>
    <x v="0"/>
    <x v="2"/>
    <x v="2"/>
    <s v="Shipping Company A"/>
    <x v="10"/>
    <x v="9"/>
    <n v="90900"/>
    <x v="0"/>
    <s v="Credit Card"/>
    <x v="20"/>
    <s v="Condiments"/>
    <n v="22"/>
    <n v="3.96"/>
    <n v="17"/>
    <n v="35.903999999999996"/>
    <n v="374"/>
    <n v="306.68"/>
    <n v="6"/>
  </r>
  <r>
    <n v="8089"/>
    <x v="102"/>
    <n v="10"/>
    <s v="Mia Lancaster"/>
    <s v="OAKRIDGE BAY"/>
    <s v="KC"/>
    <s v="PK"/>
    <s v="Thomas Lane"/>
    <s v="East"/>
    <d v="2022-01-17T00:00:00"/>
    <x v="0"/>
    <x v="2"/>
    <x v="2"/>
    <s v="Shipping Company A"/>
    <x v="10"/>
    <x v="9"/>
    <n v="90900"/>
    <x v="0"/>
    <s v="Credit Card"/>
    <x v="13"/>
    <s v="Baked Goods &amp; Mixes"/>
    <n v="9.1999999999999993"/>
    <n v="1.2879999999999998"/>
    <n v="44"/>
    <n v="42.099199999999996"/>
    <n v="404.79999999999995"/>
    <n v="348.12799999999993"/>
    <n v="8"/>
  </r>
  <r>
    <n v="8036"/>
    <x v="103"/>
    <n v="10"/>
    <s v="Mia Lancaster"/>
    <s v="OAKRIDGE BAY"/>
    <s v="KC"/>
    <s v="PK"/>
    <s v="Thomas Lane"/>
    <s v="East"/>
    <d v="2022-02-12T00:00:00"/>
    <x v="0"/>
    <x v="3"/>
    <x v="2"/>
    <s v="Shipping Company B"/>
    <x v="10"/>
    <x v="9"/>
    <n v="90900"/>
    <x v="0"/>
    <s v="Credit Card"/>
    <x v="21"/>
    <s v="Dried Fruit &amp; Nuts"/>
    <n v="10"/>
    <n v="1.3"/>
    <n v="47"/>
    <n v="48.88"/>
    <n v="470"/>
    <n v="408.9"/>
    <n v="3"/>
  </r>
  <r>
    <n v="8038"/>
    <x v="103"/>
    <n v="10"/>
    <s v="Mia Lancaster"/>
    <s v="OAKRIDGE BAY"/>
    <s v="KC"/>
    <s v="PK"/>
    <s v="Thomas Lane"/>
    <s v="East"/>
    <d v="2022-02-17T00:00:00"/>
    <x v="0"/>
    <x v="3"/>
    <x v="2"/>
    <s v="Shipping Company A"/>
    <x v="10"/>
    <x v="9"/>
    <n v="90900"/>
    <x v="0"/>
    <s v="Credit Card"/>
    <x v="5"/>
    <s v="Dried Fruit &amp; Nuts"/>
    <n v="3.5"/>
    <n v="0.84"/>
    <n v="49"/>
    <n v="16.464000000000002"/>
    <n v="171.5"/>
    <n v="130.34"/>
    <n v="8"/>
  </r>
  <r>
    <n v="8075"/>
    <x v="104"/>
    <n v="10"/>
    <s v="Mia Lancaster"/>
    <s v="OAKRIDGE BAY"/>
    <s v="KC"/>
    <s v="PK"/>
    <s v="Thomas Lane"/>
    <s v="East"/>
    <d v="2022-03-19T00:00:00"/>
    <x v="0"/>
    <x v="4"/>
    <x v="2"/>
    <s v="Shipping Company B"/>
    <x v="10"/>
    <x v="9"/>
    <n v="90900"/>
    <x v="0"/>
    <s v="Credit Card"/>
    <x v="21"/>
    <s v="Dried Fruit &amp; Nuts"/>
    <n v="10"/>
    <n v="2.2999999999999998"/>
    <n v="55"/>
    <n v="55"/>
    <n v="550"/>
    <n v="423.5"/>
    <n v="10"/>
  </r>
  <r>
    <n v="8077"/>
    <x v="104"/>
    <n v="10"/>
    <s v="Mia Lancaster"/>
    <s v="OAKRIDGE BAY"/>
    <s v="KC"/>
    <s v="PK"/>
    <s v="Thomas Lane"/>
    <s v="East"/>
    <d v="2022-03-14T00:00:00"/>
    <x v="0"/>
    <x v="4"/>
    <x v="2"/>
    <s v="Shipping Company A"/>
    <x v="10"/>
    <x v="9"/>
    <n v="90900"/>
    <x v="0"/>
    <s v="Credit Card"/>
    <x v="5"/>
    <s v="Dried Fruit &amp; Nuts"/>
    <n v="3.5"/>
    <n v="0.77"/>
    <n v="21"/>
    <n v="7.3500000000000005"/>
    <n v="73.5"/>
    <n v="57.33"/>
    <n v="5"/>
  </r>
  <r>
    <n v="8098"/>
    <x v="105"/>
    <n v="10"/>
    <s v="Mia Lancaster"/>
    <s v="OAKRIDGE BAY"/>
    <s v="KC"/>
    <s v="PK"/>
    <s v="Thomas Lane"/>
    <s v="East"/>
    <d v="2022-04-12T00:00:00"/>
    <x v="0"/>
    <x v="5"/>
    <x v="0"/>
    <s v="Shipping Company B"/>
    <x v="10"/>
    <x v="9"/>
    <n v="90900"/>
    <x v="0"/>
    <s v="Credit Card"/>
    <x v="0"/>
    <s v="Beverages"/>
    <n v="2.99"/>
    <n v="0.50830000000000009"/>
    <n v="88"/>
    <n v="26.04888"/>
    <n v="263.12"/>
    <n v="218.3896"/>
    <n v="3"/>
  </r>
  <r>
    <n v="8093"/>
    <x v="105"/>
    <n v="10"/>
    <s v="Mia Lancaster"/>
    <s v="OAKRIDGE BAY"/>
    <s v="KC"/>
    <s v="PK"/>
    <s v="Thomas Lane"/>
    <s v="East"/>
    <d v="2022-04-12T00:00:00"/>
    <x v="0"/>
    <x v="5"/>
    <x v="0"/>
    <s v="Shipping Company A"/>
    <x v="10"/>
    <x v="9"/>
    <n v="90900"/>
    <x v="0"/>
    <s v="Credit Card"/>
    <x v="19"/>
    <s v="Jams, Preserves"/>
    <n v="25"/>
    <n v="4.25"/>
    <n v="27"/>
    <n v="68.849999999999994"/>
    <n v="675"/>
    <n v="560.25"/>
    <n v="3"/>
  </r>
  <r>
    <n v="8094"/>
    <x v="105"/>
    <n v="10"/>
    <s v="Mia Lancaster"/>
    <s v="OAKRIDGE BAY"/>
    <s v="KC"/>
    <s v="PK"/>
    <s v="Thomas Lane"/>
    <s v="East"/>
    <d v="2022-04-16T00:00:00"/>
    <x v="0"/>
    <x v="5"/>
    <x v="0"/>
    <s v="Shipping Company A"/>
    <x v="10"/>
    <x v="9"/>
    <n v="90900"/>
    <x v="0"/>
    <s v="Credit Card"/>
    <x v="20"/>
    <s v="Condiments"/>
    <n v="22"/>
    <n v="3.74"/>
    <n v="37"/>
    <n v="85.470000000000013"/>
    <n v="814"/>
    <n v="675.61999999999989"/>
    <n v="7"/>
  </r>
  <r>
    <n v="8095"/>
    <x v="105"/>
    <n v="10"/>
    <s v="Mia Lancaster"/>
    <s v="OAKRIDGE BAY"/>
    <s v="KC"/>
    <s v="PK"/>
    <s v="Thomas Lane"/>
    <s v="East"/>
    <d v="2022-04-16T00:00:00"/>
    <x v="0"/>
    <x v="5"/>
    <x v="0"/>
    <s v="Shipping Company A"/>
    <x v="10"/>
    <x v="9"/>
    <n v="90900"/>
    <x v="0"/>
    <s v="Credit Card"/>
    <x v="13"/>
    <s v="Baked Goods &amp; Mixes"/>
    <n v="9.1999999999999993"/>
    <n v="1.7479999999999998"/>
    <n v="75"/>
    <n v="69"/>
    <n v="690"/>
    <n v="558.9"/>
    <n v="7"/>
  </r>
  <r>
    <n v="8804"/>
    <x v="106"/>
    <n v="10"/>
    <s v="Mia Lancaster"/>
    <s v="OAKRIDGE BAY"/>
    <s v="KC"/>
    <s v="PK"/>
    <s v="Thomas Lane"/>
    <s v="East"/>
    <d v="2022-05-14T00:00:00"/>
    <x v="0"/>
    <x v="0"/>
    <x v="0"/>
    <s v="Shipping Company B"/>
    <x v="10"/>
    <x v="9"/>
    <n v="90900"/>
    <x v="0"/>
    <s v="Credit Card"/>
    <x v="0"/>
    <s v="Beverages"/>
    <n v="2.99"/>
    <n v="0.74750000000000005"/>
    <n v="35"/>
    <n v="10.255700000000001"/>
    <n v="104.65"/>
    <n v="78.487500000000011"/>
    <n v="5"/>
  </r>
  <r>
    <n v="8806"/>
    <x v="106"/>
    <n v="10"/>
    <s v="Mia Lancaster"/>
    <s v="OAKRIDGE BAY"/>
    <s v="KC"/>
    <s v="PK"/>
    <s v="Thomas Lane"/>
    <s v="East"/>
    <d v="2022-05-14T00:00:00"/>
    <x v="0"/>
    <x v="0"/>
    <x v="0"/>
    <s v="Shipping Company A"/>
    <x v="10"/>
    <x v="9"/>
    <n v="90900"/>
    <x v="0"/>
    <s v="Credit Card"/>
    <x v="19"/>
    <s v="Jams, Preserves"/>
    <n v="25"/>
    <n v="5"/>
    <n v="52"/>
    <n v="123.5"/>
    <n v="1300"/>
    <n v="1040"/>
    <n v="5"/>
  </r>
  <r>
    <n v="8807"/>
    <x v="106"/>
    <n v="10"/>
    <s v="Mia Lancaster"/>
    <s v="OAKRIDGE BAY"/>
    <s v="KC"/>
    <s v="PK"/>
    <s v="Thomas Lane"/>
    <s v="East"/>
    <d v="2022-05-12T00:00:00"/>
    <x v="0"/>
    <x v="0"/>
    <x v="0"/>
    <s v="Shipping Company A"/>
    <x v="10"/>
    <x v="9"/>
    <n v="90900"/>
    <x v="0"/>
    <s v="Credit Card"/>
    <x v="20"/>
    <s v="Condiments"/>
    <n v="22"/>
    <n v="5.28"/>
    <n v="30"/>
    <n v="67.320000000000007"/>
    <n v="660"/>
    <n v="501.59999999999997"/>
    <n v="3"/>
  </r>
  <r>
    <n v="8808"/>
    <x v="106"/>
    <n v="10"/>
    <s v="Mia Lancaster"/>
    <s v="OAKRIDGE BAY"/>
    <s v="KC"/>
    <s v="PK"/>
    <s v="Thomas Lane"/>
    <s v="East"/>
    <d v="2022-05-11T00:00:00"/>
    <x v="0"/>
    <x v="0"/>
    <x v="0"/>
    <s v="Shipping Company A"/>
    <x v="10"/>
    <x v="9"/>
    <n v="90900"/>
    <x v="0"/>
    <s v="Credit Card"/>
    <x v="13"/>
    <s v="Baked Goods &amp; Mixes"/>
    <n v="9.1999999999999993"/>
    <n v="1.5639999999999998"/>
    <n v="41"/>
    <n v="38.474400000000003"/>
    <n v="377.2"/>
    <n v="313.07599999999996"/>
    <n v="2"/>
  </r>
  <r>
    <n v="8839"/>
    <x v="107"/>
    <n v="10"/>
    <s v="Mia Lancaster"/>
    <s v="OAKRIDGE BAY"/>
    <s v="KC"/>
    <s v="PK"/>
    <s v="Thomas Lane"/>
    <s v="East"/>
    <d v="2022-06-16T00:00:00"/>
    <x v="0"/>
    <x v="6"/>
    <x v="0"/>
    <s v="Shipping Company A"/>
    <x v="10"/>
    <x v="9"/>
    <n v="90900"/>
    <x v="0"/>
    <s v="Cash"/>
    <x v="19"/>
    <s v="Jams, Preserves"/>
    <n v="25"/>
    <n v="2.75"/>
    <n v="40"/>
    <n v="105"/>
    <n v="1000"/>
    <n v="890"/>
    <n v="7"/>
  </r>
  <r>
    <n v="8840"/>
    <x v="107"/>
    <n v="10"/>
    <s v="Mia Lancaster"/>
    <s v="OAKRIDGE BAY"/>
    <s v="KC"/>
    <s v="PK"/>
    <s v="Thomas Lane"/>
    <s v="East"/>
    <d v="2022-06-16T00:00:00"/>
    <x v="0"/>
    <x v="6"/>
    <x v="0"/>
    <s v="Shipping Company A"/>
    <x v="10"/>
    <x v="9"/>
    <n v="90900"/>
    <x v="0"/>
    <s v="Cash"/>
    <x v="20"/>
    <s v="Condiments"/>
    <n v="22"/>
    <n v="2.42"/>
    <n v="80"/>
    <n v="172.48"/>
    <n v="1760"/>
    <n v="1566.3999999999999"/>
    <n v="7"/>
  </r>
  <r>
    <n v="8848"/>
    <x v="107"/>
    <n v="10"/>
    <s v="Mia Lancaster"/>
    <s v="OAKRIDGE BAY"/>
    <s v="KC"/>
    <s v="PK"/>
    <s v="Thomas Lane"/>
    <s v="East"/>
    <d v="2022-06-16T00:00:00"/>
    <x v="0"/>
    <x v="6"/>
    <x v="0"/>
    <s v="Shipping Company A"/>
    <x v="10"/>
    <x v="9"/>
    <n v="90900"/>
    <x v="0"/>
    <s v="Cash"/>
    <x v="13"/>
    <s v="Baked Goods &amp; Mixes"/>
    <n v="9.1999999999999993"/>
    <n v="2.2079999999999997"/>
    <n v="38"/>
    <n v="33.211999999999996"/>
    <n v="349.59999999999997"/>
    <n v="265.69599999999997"/>
    <n v="7"/>
  </r>
  <r>
    <n v="8878"/>
    <x v="107"/>
    <n v="10"/>
    <s v="Mia Lancaster"/>
    <s v="OAKRIDGE BAY"/>
    <s v="KC"/>
    <s v="PK"/>
    <s v="Thomas Lane"/>
    <s v="East"/>
    <d v="2022-06-16T00:00:00"/>
    <x v="0"/>
    <x v="6"/>
    <x v="0"/>
    <s v="Shipping Company B"/>
    <x v="10"/>
    <x v="9"/>
    <n v="90900"/>
    <x v="0"/>
    <s v="Credit Card"/>
    <x v="21"/>
    <s v="Dried Fruit &amp; Nuts"/>
    <n v="10"/>
    <n v="2.4"/>
    <n v="74"/>
    <n v="71.78"/>
    <n v="740"/>
    <n v="562.4"/>
    <n v="7"/>
  </r>
  <r>
    <n v="8874"/>
    <x v="107"/>
    <n v="10"/>
    <s v="Mia Lancaster"/>
    <s v="OAKRIDGE BAY"/>
    <s v="KC"/>
    <s v="PK"/>
    <s v="Thomas Lane"/>
    <s v="East"/>
    <d v="2022-06-18T00:00:00"/>
    <x v="0"/>
    <x v="6"/>
    <x v="0"/>
    <s v="Shipping Company A"/>
    <x v="10"/>
    <x v="9"/>
    <n v="90900"/>
    <x v="0"/>
    <s v="Credit Card"/>
    <x v="5"/>
    <s v="Dried Fruit &amp; Nuts"/>
    <n v="3.5"/>
    <n v="0.84"/>
    <n v="90"/>
    <n v="30.24"/>
    <n v="315"/>
    <n v="239.4"/>
    <n v="9"/>
  </r>
  <r>
    <n v="8884"/>
    <x v="108"/>
    <n v="10"/>
    <s v="Mia Lancaster"/>
    <s v="OAKRIDGE BAY"/>
    <s v="KC"/>
    <s v="PK"/>
    <s v="Thomas Lane"/>
    <s v="East"/>
    <d v="2022-07-14T00:00:00"/>
    <x v="0"/>
    <x v="7"/>
    <x v="1"/>
    <s v="Shipping Company B"/>
    <x v="10"/>
    <x v="9"/>
    <n v="90900"/>
    <x v="0"/>
    <s v="Credit Card"/>
    <x v="21"/>
    <s v="Dried Fruit &amp; Nuts"/>
    <n v="10"/>
    <n v="2.2999999999999998"/>
    <n v="80"/>
    <n v="77.599999999999994"/>
    <n v="800"/>
    <n v="616"/>
    <n v="5"/>
  </r>
  <r>
    <n v="8886"/>
    <x v="108"/>
    <n v="10"/>
    <s v="Mia Lancaster"/>
    <s v="OAKRIDGE BAY"/>
    <s v="KC"/>
    <s v="PK"/>
    <s v="Thomas Lane"/>
    <s v="East"/>
    <d v="2022-07-16T00:00:00"/>
    <x v="0"/>
    <x v="7"/>
    <x v="1"/>
    <s v="Shipping Company A"/>
    <x v="10"/>
    <x v="9"/>
    <n v="90900"/>
    <x v="0"/>
    <s v="Credit Card"/>
    <x v="5"/>
    <s v="Dried Fruit &amp; Nuts"/>
    <n v="3.5"/>
    <n v="0.56000000000000005"/>
    <n v="27"/>
    <n v="9.072000000000001"/>
    <n v="94.5"/>
    <n v="79.38"/>
    <n v="7"/>
  </r>
  <r>
    <n v="8884"/>
    <x v="109"/>
    <n v="10"/>
    <s v="Mia Lancaster"/>
    <s v="OAKRIDGE BAY"/>
    <s v="KC"/>
    <s v="PK"/>
    <s v="Thomas Lane"/>
    <s v="East"/>
    <d v="2022-08-17T00:00:00"/>
    <x v="0"/>
    <x v="8"/>
    <x v="1"/>
    <s v="Shipping Company B"/>
    <x v="10"/>
    <x v="9"/>
    <n v="90900"/>
    <x v="0"/>
    <s v="Credit Card"/>
    <x v="0"/>
    <s v="Beverages"/>
    <n v="2.99"/>
    <n v="0.53820000000000012"/>
    <n v="23"/>
    <n v="6.6706900000000013"/>
    <n v="68.77000000000001"/>
    <n v="56.391399999999997"/>
    <n v="8"/>
  </r>
  <r>
    <n v="8886"/>
    <x v="109"/>
    <n v="10"/>
    <s v="Mia Lancaster"/>
    <s v="OAKRIDGE BAY"/>
    <s v="KC"/>
    <s v="PK"/>
    <s v="Thomas Lane"/>
    <s v="East"/>
    <d v="2022-08-12T00:00:00"/>
    <x v="0"/>
    <x v="8"/>
    <x v="1"/>
    <s v="Shipping Company A"/>
    <x v="10"/>
    <x v="9"/>
    <n v="90900"/>
    <x v="0"/>
    <s v="Credit Card"/>
    <x v="19"/>
    <s v="Jams, Preserves"/>
    <n v="25"/>
    <n v="5.25"/>
    <n v="47"/>
    <n v="116.325"/>
    <n v="1175"/>
    <n v="928.25"/>
    <n v="3"/>
  </r>
  <r>
    <n v="8887"/>
    <x v="109"/>
    <n v="10"/>
    <s v="Mia Lancaster"/>
    <s v="OAKRIDGE BAY"/>
    <s v="KC"/>
    <s v="PK"/>
    <s v="Thomas Lane"/>
    <s v="East"/>
    <d v="2022-08-12T00:00:00"/>
    <x v="0"/>
    <x v="8"/>
    <x v="1"/>
    <s v="Shipping Company A"/>
    <x v="10"/>
    <x v="9"/>
    <n v="90900"/>
    <x v="0"/>
    <s v="Credit Card"/>
    <x v="20"/>
    <s v="Condiments"/>
    <n v="22"/>
    <n v="4.18"/>
    <n v="97"/>
    <n v="221.93600000000001"/>
    <n v="2134"/>
    <n v="1728.54"/>
    <n v="3"/>
  </r>
  <r>
    <n v="8888"/>
    <x v="109"/>
    <n v="10"/>
    <s v="Mia Lancaster"/>
    <s v="OAKRIDGE BAY"/>
    <s v="KC"/>
    <s v="PK"/>
    <s v="Thomas Lane"/>
    <s v="East"/>
    <d v="2022-08-13T00:00:00"/>
    <x v="0"/>
    <x v="8"/>
    <x v="1"/>
    <s v="Shipping Company A"/>
    <x v="10"/>
    <x v="9"/>
    <n v="90900"/>
    <x v="0"/>
    <s v="Credit Card"/>
    <x v="13"/>
    <s v="Baked Goods &amp; Mixes"/>
    <n v="9.1999999999999993"/>
    <n v="1.5639999999999998"/>
    <n v="96"/>
    <n v="86.553599999999989"/>
    <n v="883.19999999999993"/>
    <n v="733.05599999999993"/>
    <n v="4"/>
  </r>
  <r>
    <n v="8850"/>
    <x v="110"/>
    <n v="10"/>
    <s v="Mia Lancaster"/>
    <s v="OAKRIDGE BAY"/>
    <s v="KC"/>
    <s v="PK"/>
    <s v="Thomas Lane"/>
    <s v="East"/>
    <d v="2022-09-13T00:00:00"/>
    <x v="0"/>
    <x v="1"/>
    <x v="1"/>
    <s v="Shipping Company A"/>
    <x v="10"/>
    <x v="9"/>
    <n v="90900"/>
    <x v="0"/>
    <s v="Credit Card"/>
    <x v="13"/>
    <s v="Baked Goods &amp; Mixes"/>
    <n v="9.1999999999999993"/>
    <n v="2.2999999999999998"/>
    <n v="83"/>
    <n v="74.832799999999992"/>
    <n v="763.59999999999991"/>
    <n v="572.69999999999993"/>
    <n v="4"/>
  </r>
  <r>
    <n v="8888"/>
    <x v="110"/>
    <n v="10"/>
    <s v="Mia Lancaster"/>
    <s v="OAKRIDGE BAY"/>
    <s v="KC"/>
    <s v="PK"/>
    <s v="Thomas Lane"/>
    <s v="East"/>
    <d v="2022-09-14T00:00:00"/>
    <x v="0"/>
    <x v="1"/>
    <x v="1"/>
    <s v="Shipping Company B"/>
    <x v="10"/>
    <x v="9"/>
    <n v="90900"/>
    <x v="0"/>
    <s v="Credit Card"/>
    <x v="21"/>
    <s v="Dried Fruit &amp; Nuts"/>
    <n v="10"/>
    <n v="1.4"/>
    <n v="59"/>
    <n v="59.59"/>
    <n v="590"/>
    <n v="507.4"/>
    <n v="5"/>
  </r>
  <r>
    <n v="8885"/>
    <x v="111"/>
    <n v="10"/>
    <s v="Mia Lancaster"/>
    <s v="OAKRIDGE BAY"/>
    <s v="KC"/>
    <s v="PK"/>
    <s v="Thomas Lane"/>
    <s v="East"/>
    <d v="2022-10-15T00:00:00"/>
    <x v="0"/>
    <x v="9"/>
    <x v="3"/>
    <s v="Shipping Company B"/>
    <x v="10"/>
    <x v="9"/>
    <n v="90900"/>
    <x v="0"/>
    <s v="Credit Card"/>
    <x v="0"/>
    <s v="Beverages"/>
    <n v="2.99"/>
    <n v="0.65780000000000005"/>
    <n v="32"/>
    <n v="9.7593600000000009"/>
    <n v="95.68"/>
    <n v="74.630400000000009"/>
    <n v="6"/>
  </r>
  <r>
    <n v="8887"/>
    <x v="111"/>
    <n v="10"/>
    <s v="Mia Lancaster"/>
    <s v="OAKRIDGE BAY"/>
    <s v="KC"/>
    <s v="PK"/>
    <s v="Thomas Lane"/>
    <s v="East"/>
    <d v="2022-10-11T00:00:00"/>
    <x v="0"/>
    <x v="9"/>
    <x v="3"/>
    <s v="Shipping Company A"/>
    <x v="10"/>
    <x v="9"/>
    <n v="90900"/>
    <x v="0"/>
    <s v="Credit Card"/>
    <x v="19"/>
    <s v="Jams, Preserves"/>
    <n v="25"/>
    <n v="4.5"/>
    <n v="60"/>
    <n v="154.5"/>
    <n v="1500"/>
    <n v="1230"/>
    <n v="2"/>
  </r>
  <r>
    <n v="8888"/>
    <x v="111"/>
    <n v="10"/>
    <s v="Mia Lancaster"/>
    <s v="OAKRIDGE BAY"/>
    <s v="KC"/>
    <s v="PK"/>
    <s v="Thomas Lane"/>
    <s v="East"/>
    <d v="2022-10-15T00:00:00"/>
    <x v="0"/>
    <x v="9"/>
    <x v="3"/>
    <s v="Shipping Company A"/>
    <x v="10"/>
    <x v="9"/>
    <n v="90900"/>
    <x v="0"/>
    <s v="Credit Card"/>
    <x v="20"/>
    <s v="Condiments"/>
    <n v="22"/>
    <n v="2.2000000000000002"/>
    <n v="51"/>
    <n v="109.956"/>
    <n v="1122"/>
    <n v="1009.8000000000001"/>
    <n v="6"/>
  </r>
  <r>
    <n v="8889"/>
    <x v="111"/>
    <n v="10"/>
    <s v="Mia Lancaster"/>
    <s v="OAKRIDGE BAY"/>
    <s v="KC"/>
    <s v="PK"/>
    <s v="Thomas Lane"/>
    <s v="East"/>
    <d v="2022-10-17T00:00:00"/>
    <x v="0"/>
    <x v="9"/>
    <x v="3"/>
    <s v="Shipping Company A"/>
    <x v="10"/>
    <x v="9"/>
    <n v="90900"/>
    <x v="0"/>
    <s v="Credit Card"/>
    <x v="13"/>
    <s v="Baked Goods &amp; Mixes"/>
    <n v="9.1999999999999993"/>
    <n v="1.84"/>
    <n v="49"/>
    <n v="44.629199999999997"/>
    <n v="450.79999999999995"/>
    <n v="360.64"/>
    <n v="8"/>
  </r>
  <r>
    <n v="8380"/>
    <x v="111"/>
    <n v="10"/>
    <s v="Mia Lancaster"/>
    <s v="OAKRIDGE BAY"/>
    <s v="KC"/>
    <s v="PK"/>
    <s v="Thomas Lane"/>
    <s v="East"/>
    <d v="2022-10-12T00:00:00"/>
    <x v="0"/>
    <x v="9"/>
    <x v="3"/>
    <s v="Shipping Company B"/>
    <x v="10"/>
    <x v="9"/>
    <n v="90900"/>
    <x v="0"/>
    <s v="Credit Card"/>
    <x v="21"/>
    <s v="Dried Fruit &amp; Nuts"/>
    <n v="10"/>
    <n v="2.2000000000000002"/>
    <n v="12"/>
    <n v="12.36"/>
    <n v="120"/>
    <n v="93.6"/>
    <n v="3"/>
  </r>
  <r>
    <n v="8388"/>
    <x v="111"/>
    <n v="10"/>
    <s v="Mia Lancaster"/>
    <s v="OAKRIDGE BAY"/>
    <s v="KC"/>
    <s v="PK"/>
    <s v="Thomas Lane"/>
    <s v="East"/>
    <d v="2022-10-17T00:00:00"/>
    <x v="0"/>
    <x v="9"/>
    <x v="3"/>
    <s v="Shipping Company A"/>
    <x v="10"/>
    <x v="9"/>
    <n v="90900"/>
    <x v="0"/>
    <s v="Credit Card"/>
    <x v="5"/>
    <s v="Dried Fruit &amp; Nuts"/>
    <n v="3.5"/>
    <n v="0.63"/>
    <n v="78"/>
    <n v="27.3"/>
    <n v="273"/>
    <n v="223.86"/>
    <n v="8"/>
  </r>
  <r>
    <n v="8389"/>
    <x v="112"/>
    <n v="10"/>
    <s v="Mia Lancaster"/>
    <s v="OAKRIDGE BAY"/>
    <s v="KC"/>
    <s v="PK"/>
    <s v="Thomas Lane"/>
    <s v="East"/>
    <d v="2022-11-14T00:00:00"/>
    <x v="0"/>
    <x v="10"/>
    <x v="3"/>
    <s v="Shipping Company A"/>
    <x v="10"/>
    <x v="9"/>
    <n v="90900"/>
    <x v="0"/>
    <s v="Check"/>
    <x v="20"/>
    <s v="Condiments"/>
    <n v="22"/>
    <n v="2.42"/>
    <n v="96"/>
    <n v="221.76000000000002"/>
    <n v="2112"/>
    <n v="1879.6799999999998"/>
    <n v="5"/>
  </r>
  <r>
    <n v="8330"/>
    <x v="112"/>
    <n v="10"/>
    <s v="Mia Lancaster"/>
    <s v="OAKRIDGE BAY"/>
    <s v="KC"/>
    <s v="PK"/>
    <s v="Thomas Lane"/>
    <s v="East"/>
    <d v="2022-11-19T00:00:00"/>
    <x v="0"/>
    <x v="10"/>
    <x v="3"/>
    <s v="Shipping Company A"/>
    <x v="10"/>
    <x v="9"/>
    <n v="90900"/>
    <x v="0"/>
    <s v="Check"/>
    <x v="13"/>
    <s v="Baked Goods &amp; Mixes"/>
    <n v="9.1999999999999993"/>
    <n v="1.5639999999999998"/>
    <n v="34"/>
    <n v="31.279999999999998"/>
    <n v="312.79999999999995"/>
    <n v="259.62399999999997"/>
    <n v="10"/>
  </r>
  <r>
    <n v="8368"/>
    <x v="112"/>
    <n v="10"/>
    <s v="Mia Lancaster"/>
    <s v="OAKRIDGE BAY"/>
    <s v="KC"/>
    <s v="PK"/>
    <s v="Thomas Lane"/>
    <s v="East"/>
    <d v="2022-11-13T00:00:00"/>
    <x v="0"/>
    <x v="10"/>
    <x v="3"/>
    <s v="Shipping Company B"/>
    <x v="10"/>
    <x v="9"/>
    <n v="90900"/>
    <x v="0"/>
    <s v="Credit Card"/>
    <x v="21"/>
    <s v="Dried Fruit &amp; Nuts"/>
    <n v="10"/>
    <n v="2"/>
    <n v="20"/>
    <n v="20"/>
    <n v="200"/>
    <n v="160"/>
    <n v="4"/>
  </r>
  <r>
    <n v="8363"/>
    <x v="112"/>
    <n v="10"/>
    <s v="Mia Lancaster"/>
    <s v="OAKRIDGE BAY"/>
    <s v="KC"/>
    <s v="PK"/>
    <s v="Thomas Lane"/>
    <s v="East"/>
    <d v="2022-11-15T00:00:00"/>
    <x v="0"/>
    <x v="10"/>
    <x v="3"/>
    <s v="Shipping Company A"/>
    <x v="10"/>
    <x v="9"/>
    <n v="90900"/>
    <x v="0"/>
    <s v="Credit Card"/>
    <x v="5"/>
    <s v="Dried Fruit &amp; Nuts"/>
    <n v="3.5"/>
    <n v="0.45500000000000002"/>
    <n v="11"/>
    <n v="3.7345000000000002"/>
    <n v="38.5"/>
    <n v="33.494999999999997"/>
    <n v="6"/>
  </r>
  <r>
    <n v="8388"/>
    <x v="113"/>
    <n v="10"/>
    <s v="Mia Lancaster"/>
    <s v="OAKRIDGE BAY"/>
    <s v="KC"/>
    <s v="PK"/>
    <s v="Thomas Lane"/>
    <s v="East"/>
    <d v="2022-12-15T00:00:00"/>
    <x v="0"/>
    <x v="11"/>
    <x v="3"/>
    <s v="Shipping Company B"/>
    <x v="10"/>
    <x v="9"/>
    <n v="90900"/>
    <x v="0"/>
    <s v="Credit Card"/>
    <x v="0"/>
    <s v="Beverages"/>
    <n v="2.99"/>
    <n v="0.41859999999999997"/>
    <n v="41"/>
    <n v="12.871950000000002"/>
    <n v="122.59"/>
    <n v="105.42740000000001"/>
    <n v="6"/>
  </r>
  <r>
    <n v="8384"/>
    <x v="113"/>
    <n v="10"/>
    <s v="Mia Lancaster"/>
    <s v="OAKRIDGE BAY"/>
    <s v="KC"/>
    <s v="PK"/>
    <s v="Thomas Lane"/>
    <s v="East"/>
    <d v="2022-12-16T00:00:00"/>
    <x v="0"/>
    <x v="11"/>
    <x v="3"/>
    <s v="Shipping Company A"/>
    <x v="10"/>
    <x v="9"/>
    <n v="90900"/>
    <x v="0"/>
    <s v="Credit Card"/>
    <x v="19"/>
    <s v="Jams, Preserves"/>
    <n v="25"/>
    <n v="2.75"/>
    <n v="94"/>
    <n v="235"/>
    <n v="2350"/>
    <n v="2091.5"/>
    <n v="7"/>
  </r>
  <r>
    <n v="8385"/>
    <x v="113"/>
    <n v="10"/>
    <s v="Mia Lancaster"/>
    <s v="OAKRIDGE BAY"/>
    <s v="KC"/>
    <s v="PK"/>
    <s v="Thomas Lane"/>
    <s v="East"/>
    <d v="2022-12-14T00:00:00"/>
    <x v="0"/>
    <x v="11"/>
    <x v="3"/>
    <s v="Shipping Company A"/>
    <x v="10"/>
    <x v="9"/>
    <n v="90900"/>
    <x v="0"/>
    <s v="Credit Card"/>
    <x v="20"/>
    <s v="Condiments"/>
    <n v="22"/>
    <n v="4.84"/>
    <n v="20"/>
    <n v="46.2"/>
    <n v="440"/>
    <n v="343.2"/>
    <n v="5"/>
  </r>
  <r>
    <n v="8386"/>
    <x v="113"/>
    <n v="10"/>
    <s v="Mia Lancaster"/>
    <s v="OAKRIDGE BAY"/>
    <s v="KC"/>
    <s v="PK"/>
    <s v="Thomas Lane"/>
    <s v="East"/>
    <d v="2022-12-15T00:00:00"/>
    <x v="0"/>
    <x v="11"/>
    <x v="3"/>
    <s v="Shipping Company A"/>
    <x v="10"/>
    <x v="9"/>
    <n v="90900"/>
    <x v="0"/>
    <s v="Credit Card"/>
    <x v="13"/>
    <s v="Baked Goods &amp; Mixes"/>
    <n v="9.1999999999999993"/>
    <n v="2.0239999999999996"/>
    <n v="13"/>
    <n v="12.438400000000001"/>
    <n v="119.6"/>
    <n v="93.287999999999997"/>
    <n v="6"/>
  </r>
  <r>
    <n v="8487"/>
    <x v="113"/>
    <n v="10"/>
    <s v="Mia Lancaster"/>
    <s v="OAKRIDGE BAY"/>
    <s v="KC"/>
    <s v="PK"/>
    <s v="Thomas Lane"/>
    <s v="East"/>
    <d v="2022-12-18T00:00:00"/>
    <x v="0"/>
    <x v="11"/>
    <x v="3"/>
    <s v="Shipping Company B"/>
    <x v="10"/>
    <x v="9"/>
    <n v="90900"/>
    <x v="0"/>
    <s v="Credit Card"/>
    <x v="21"/>
    <s v="Dried Fruit &amp; Nuts"/>
    <n v="10"/>
    <n v="2.4"/>
    <n v="97"/>
    <n v="100.88000000000001"/>
    <n v="970"/>
    <n v="737.19999999999993"/>
    <n v="9"/>
  </r>
  <r>
    <n v="8489"/>
    <x v="113"/>
    <n v="10"/>
    <s v="Mia Lancaster"/>
    <s v="OAKRIDGE BAY"/>
    <s v="KC"/>
    <s v="PK"/>
    <s v="Thomas Lane"/>
    <s v="East"/>
    <d v="2022-12-17T00:00:00"/>
    <x v="0"/>
    <x v="11"/>
    <x v="3"/>
    <s v="Shipping Company A"/>
    <x v="10"/>
    <x v="9"/>
    <n v="90900"/>
    <x v="0"/>
    <s v="Credit Card"/>
    <x v="5"/>
    <s v="Dried Fruit &amp; Nuts"/>
    <n v="3.5"/>
    <n v="0.7"/>
    <n v="53"/>
    <n v="17.622499999999999"/>
    <n v="185.5"/>
    <n v="148.39999999999998"/>
    <n v="8"/>
  </r>
  <r>
    <n v="8080"/>
    <x v="114"/>
    <n v="11"/>
    <s v="Jameson Gray"/>
    <s v="STORMHAVEN"/>
    <s v="KS"/>
    <s v="PK"/>
    <s v="Peter Hughes"/>
    <s v="South"/>
    <d v="2022-01-15T00:00:00"/>
    <x v="0"/>
    <x v="2"/>
    <x v="2"/>
    <s v="Shipping Company C"/>
    <x v="11"/>
    <x v="10"/>
    <n v="90900"/>
    <x v="0"/>
    <s v="Credit Card"/>
    <x v="5"/>
    <s v="Dried Fruit &amp; Nuts"/>
    <n v="3.5"/>
    <n v="0.73499999999999999"/>
    <n v="81"/>
    <n v="27.499500000000001"/>
    <n v="283.5"/>
    <n v="223.965"/>
    <n v="5"/>
  </r>
  <r>
    <n v="8088"/>
    <x v="114"/>
    <n v="11"/>
    <s v="Jameson Gray"/>
    <s v="STORMHAVEN"/>
    <s v="KS"/>
    <s v="PK"/>
    <s v="Peter Hughes"/>
    <s v="South"/>
    <d v="2022-01-19T00:00:00"/>
    <x v="0"/>
    <x v="2"/>
    <x v="2"/>
    <s v="Shipping Company C"/>
    <x v="11"/>
    <x v="10"/>
    <n v="90900"/>
    <x v="0"/>
    <s v="Credit Card"/>
    <x v="0"/>
    <s v="Beverages"/>
    <n v="2.99"/>
    <n v="0.38870000000000005"/>
    <n v="49"/>
    <n v="15.090530000000005"/>
    <n v="146.51000000000002"/>
    <n v="127.4637"/>
    <n v="9"/>
  </r>
  <r>
    <n v="8039"/>
    <x v="115"/>
    <n v="11"/>
    <s v="Jameson Gray"/>
    <s v="STORMHAVEN"/>
    <s v="KS"/>
    <s v="PK"/>
    <s v="Peter Hughes"/>
    <s v="South"/>
    <d v="2022-02-15T00:00:00"/>
    <x v="0"/>
    <x v="3"/>
    <x v="2"/>
    <s v="Shipping Company C"/>
    <x v="11"/>
    <x v="10"/>
    <n v="90900"/>
    <x v="0"/>
    <s v="Credit Card"/>
    <x v="7"/>
    <s v="Sauces"/>
    <n v="40"/>
    <n v="6"/>
    <n v="72"/>
    <n v="285.12"/>
    <n v="2880"/>
    <n v="2448"/>
    <n v="5"/>
  </r>
  <r>
    <n v="8078"/>
    <x v="116"/>
    <n v="11"/>
    <s v="Jameson Gray"/>
    <s v="STORMHAVEN"/>
    <s v="KS"/>
    <s v="PK"/>
    <s v="Peter Hughes"/>
    <s v="South"/>
    <d v="2022-03-13T00:00:00"/>
    <x v="0"/>
    <x v="4"/>
    <x v="2"/>
    <s v="Shipping Company C"/>
    <x v="11"/>
    <x v="10"/>
    <n v="90900"/>
    <x v="0"/>
    <s v="Credit Card"/>
    <x v="7"/>
    <s v="Sauces"/>
    <n v="40"/>
    <n v="7.2"/>
    <n v="67"/>
    <n v="270.68"/>
    <n v="2680"/>
    <n v="2197.6"/>
    <n v="3"/>
  </r>
  <r>
    <n v="8096"/>
    <x v="117"/>
    <n v="11"/>
    <s v="Jameson Gray"/>
    <s v="STORMHAVEN"/>
    <s v="KS"/>
    <s v="PK"/>
    <s v="Peter Hughes"/>
    <s v="South"/>
    <d v="2022-04-15T00:00:00"/>
    <x v="0"/>
    <x v="5"/>
    <x v="0"/>
    <s v="Shipping Company C"/>
    <x v="11"/>
    <x v="10"/>
    <n v="90900"/>
    <x v="0"/>
    <s v="Credit Card"/>
    <x v="5"/>
    <s v="Dried Fruit &amp; Nuts"/>
    <n v="3.5"/>
    <n v="0.77"/>
    <n v="71"/>
    <n v="24.104500000000002"/>
    <n v="248.5"/>
    <n v="193.83"/>
    <n v="5"/>
  </r>
  <r>
    <n v="8097"/>
    <x v="117"/>
    <n v="11"/>
    <s v="Jameson Gray"/>
    <s v="STORMHAVEN"/>
    <s v="KS"/>
    <s v="PK"/>
    <s v="Peter Hughes"/>
    <s v="South"/>
    <d v="2022-04-19T00:00:00"/>
    <x v="0"/>
    <x v="5"/>
    <x v="0"/>
    <s v="Shipping Company C"/>
    <x v="11"/>
    <x v="10"/>
    <n v="90900"/>
    <x v="0"/>
    <s v="Credit Card"/>
    <x v="0"/>
    <s v="Beverages"/>
    <n v="2.99"/>
    <n v="0.71760000000000002"/>
    <n v="88"/>
    <n v="26.04888"/>
    <n v="263.12"/>
    <n v="199.97120000000001"/>
    <n v="9"/>
  </r>
  <r>
    <n v="8809"/>
    <x v="118"/>
    <n v="11"/>
    <s v="Jameson Gray"/>
    <s v="STORMHAVEN"/>
    <s v="KS"/>
    <s v="PK"/>
    <s v="Peter Hughes"/>
    <s v="South"/>
    <d v="2022-05-13T00:00:00"/>
    <x v="0"/>
    <x v="0"/>
    <x v="0"/>
    <s v="Shipping Company C"/>
    <x v="11"/>
    <x v="10"/>
    <n v="90900"/>
    <x v="0"/>
    <s v="Credit Card"/>
    <x v="5"/>
    <s v="Dried Fruit &amp; Nuts"/>
    <n v="3.5"/>
    <n v="0.66500000000000004"/>
    <n v="44"/>
    <n v="15.246"/>
    <n v="154"/>
    <n v="124.74"/>
    <n v="3"/>
  </r>
  <r>
    <n v="8880"/>
    <x v="118"/>
    <n v="11"/>
    <s v="Jameson Gray"/>
    <s v="STORMHAVEN"/>
    <s v="KS"/>
    <s v="PK"/>
    <s v="Peter Hughes"/>
    <s v="South"/>
    <d v="2022-05-15T00:00:00"/>
    <x v="0"/>
    <x v="0"/>
    <x v="0"/>
    <s v="Shipping Company C"/>
    <x v="11"/>
    <x v="10"/>
    <n v="90900"/>
    <x v="0"/>
    <s v="Credit Card"/>
    <x v="0"/>
    <s v="Beverages"/>
    <n v="2.99"/>
    <n v="0.44850000000000001"/>
    <n v="77"/>
    <n v="23.023000000000003"/>
    <n v="230.23000000000002"/>
    <n v="195.69550000000001"/>
    <n v="5"/>
  </r>
  <r>
    <n v="8848"/>
    <x v="119"/>
    <n v="11"/>
    <s v="Jameson Gray"/>
    <s v="STORMHAVEN"/>
    <s v="KS"/>
    <s v="PK"/>
    <s v="Peter Hughes"/>
    <s v="South"/>
    <d v="2022-06-13T00:00:00"/>
    <x v="0"/>
    <x v="6"/>
    <x v="0"/>
    <s v="Shipping Company C"/>
    <x v="11"/>
    <x v="10"/>
    <n v="90900"/>
    <x v="0"/>
    <s v="Cash"/>
    <x v="5"/>
    <s v="Dried Fruit &amp; Nuts"/>
    <n v="3.5"/>
    <n v="0.45500000000000002"/>
    <n v="28"/>
    <n v="10.290000000000001"/>
    <n v="98"/>
    <n v="85.259999999999991"/>
    <n v="3"/>
  </r>
  <r>
    <n v="8843"/>
    <x v="119"/>
    <n v="11"/>
    <s v="Jameson Gray"/>
    <s v="STORMHAVEN"/>
    <s v="KS"/>
    <s v="PK"/>
    <s v="Peter Hughes"/>
    <s v="South"/>
    <d v="2022-06-19T00:00:00"/>
    <x v="0"/>
    <x v="6"/>
    <x v="0"/>
    <s v="Shipping Company C"/>
    <x v="11"/>
    <x v="10"/>
    <n v="90900"/>
    <x v="0"/>
    <s v="Cash"/>
    <x v="0"/>
    <s v="Beverages"/>
    <n v="2.99"/>
    <n v="0.59800000000000009"/>
    <n v="60"/>
    <n v="17.581200000000003"/>
    <n v="179.4"/>
    <n v="143.52000000000001"/>
    <n v="9"/>
  </r>
  <r>
    <n v="8875"/>
    <x v="119"/>
    <n v="11"/>
    <s v="Jameson Gray"/>
    <s v="STORMHAVEN"/>
    <s v="KS"/>
    <s v="PK"/>
    <s v="Peter Hughes"/>
    <s v="South"/>
    <d v="2022-06-13T00:00:00"/>
    <x v="0"/>
    <x v="6"/>
    <x v="0"/>
    <s v="Shipping Company C"/>
    <x v="11"/>
    <x v="10"/>
    <n v="90900"/>
    <x v="0"/>
    <s v="Credit Card"/>
    <x v="7"/>
    <s v="Sauces"/>
    <n v="40"/>
    <n v="5.6"/>
    <n v="27"/>
    <n v="111.24000000000001"/>
    <n v="1080"/>
    <n v="928.8"/>
    <n v="3"/>
  </r>
  <r>
    <n v="8887"/>
    <x v="120"/>
    <n v="11"/>
    <s v="Jameson Gray"/>
    <s v="STORMHAVEN"/>
    <s v="KS"/>
    <s v="PK"/>
    <s v="Peter Hughes"/>
    <s v="South"/>
    <d v="2022-07-17T00:00:00"/>
    <x v="0"/>
    <x v="7"/>
    <x v="1"/>
    <s v="Shipping Company C"/>
    <x v="11"/>
    <x v="10"/>
    <n v="90900"/>
    <x v="0"/>
    <s v="Credit Card"/>
    <x v="7"/>
    <s v="Sauces"/>
    <n v="40"/>
    <n v="8.8000000000000007"/>
    <n v="97"/>
    <n v="380.24"/>
    <n v="3880"/>
    <n v="3026.4"/>
    <n v="7"/>
  </r>
  <r>
    <n v="8889"/>
    <x v="121"/>
    <n v="11"/>
    <s v="Jameson Gray"/>
    <s v="STORMHAVEN"/>
    <s v="KS"/>
    <s v="PK"/>
    <s v="Peter Hughes"/>
    <s v="South"/>
    <d v="2022-08-20T00:00:00"/>
    <x v="0"/>
    <x v="8"/>
    <x v="1"/>
    <s v="Shipping Company C"/>
    <x v="11"/>
    <x v="10"/>
    <n v="90900"/>
    <x v="0"/>
    <s v="Credit Card"/>
    <x v="5"/>
    <s v="Dried Fruit &amp; Nuts"/>
    <n v="3.5"/>
    <n v="0.7"/>
    <n v="31"/>
    <n v="10.850000000000001"/>
    <n v="108.5"/>
    <n v="86.8"/>
    <n v="10"/>
  </r>
  <r>
    <n v="8830"/>
    <x v="121"/>
    <n v="11"/>
    <s v="Jameson Gray"/>
    <s v="STORMHAVEN"/>
    <s v="KS"/>
    <s v="PK"/>
    <s v="Peter Hughes"/>
    <s v="South"/>
    <d v="2022-08-18T00:00:00"/>
    <x v="0"/>
    <x v="8"/>
    <x v="1"/>
    <s v="Shipping Company C"/>
    <x v="11"/>
    <x v="10"/>
    <n v="90900"/>
    <x v="0"/>
    <s v="Credit Card"/>
    <x v="0"/>
    <s v="Beverages"/>
    <n v="2.99"/>
    <n v="0.53820000000000012"/>
    <n v="52"/>
    <n v="16.014440000000004"/>
    <n v="155.48000000000002"/>
    <n v="127.4936"/>
    <n v="8"/>
  </r>
  <r>
    <n v="8858"/>
    <x v="122"/>
    <n v="11"/>
    <s v="Jameson Gray"/>
    <s v="STORMHAVEN"/>
    <s v="KS"/>
    <s v="PK"/>
    <s v="Peter Hughes"/>
    <s v="South"/>
    <d v="2022-09-12T00:00:00"/>
    <x v="0"/>
    <x v="1"/>
    <x v="1"/>
    <s v="Shipping Company C"/>
    <x v="11"/>
    <x v="10"/>
    <n v="90900"/>
    <x v="0"/>
    <s v="Credit Card"/>
    <x v="5"/>
    <s v="Dried Fruit &amp; Nuts"/>
    <n v="3.5"/>
    <n v="0.59499999999999997"/>
    <n v="91"/>
    <n v="31.213000000000001"/>
    <n v="318.5"/>
    <n v="264.35500000000002"/>
    <n v="2"/>
  </r>
  <r>
    <n v="8858"/>
    <x v="122"/>
    <n v="11"/>
    <s v="Jameson Gray"/>
    <s v="STORMHAVEN"/>
    <s v="KS"/>
    <s v="PK"/>
    <s v="Peter Hughes"/>
    <s v="South"/>
    <d v="2022-09-13T00:00:00"/>
    <x v="0"/>
    <x v="1"/>
    <x v="1"/>
    <s v="Shipping Company C"/>
    <x v="11"/>
    <x v="10"/>
    <n v="90900"/>
    <x v="0"/>
    <s v="Credit Card"/>
    <x v="0"/>
    <s v="Beverages"/>
    <n v="2.99"/>
    <n v="0.59800000000000009"/>
    <n v="64"/>
    <n v="19.518720000000002"/>
    <n v="191.36"/>
    <n v="153.08800000000002"/>
    <n v="3"/>
  </r>
  <r>
    <n v="8890"/>
    <x v="123"/>
    <n v="11"/>
    <s v="Jameson Gray"/>
    <s v="STORMHAVEN"/>
    <s v="KS"/>
    <s v="PK"/>
    <s v="Peter Hughes"/>
    <s v="South"/>
    <d v="2022-10-20T00:00:00"/>
    <x v="0"/>
    <x v="9"/>
    <x v="3"/>
    <s v="Shipping Company C"/>
    <x v="11"/>
    <x v="10"/>
    <n v="90900"/>
    <x v="0"/>
    <s v="Credit Card"/>
    <x v="5"/>
    <s v="Dried Fruit &amp; Nuts"/>
    <n v="3.5"/>
    <n v="0.66500000000000004"/>
    <n v="20"/>
    <n v="6.93"/>
    <n v="70"/>
    <n v="56.7"/>
    <n v="10"/>
  </r>
  <r>
    <n v="8898"/>
    <x v="123"/>
    <n v="11"/>
    <s v="Jameson Gray"/>
    <s v="STORMHAVEN"/>
    <s v="KS"/>
    <s v="PK"/>
    <s v="Peter Hughes"/>
    <s v="South"/>
    <d v="2022-10-12T00:00:00"/>
    <x v="0"/>
    <x v="9"/>
    <x v="3"/>
    <s v="Shipping Company C"/>
    <x v="11"/>
    <x v="10"/>
    <n v="90900"/>
    <x v="0"/>
    <s v="Credit Card"/>
    <x v="0"/>
    <s v="Beverages"/>
    <n v="2.99"/>
    <n v="0.38870000000000005"/>
    <n v="49"/>
    <n v="14.651000000000003"/>
    <n v="146.51000000000002"/>
    <n v="127.4637"/>
    <n v="2"/>
  </r>
  <r>
    <n v="8383"/>
    <x v="123"/>
    <n v="11"/>
    <s v="Jameson Gray"/>
    <s v="STORMHAVEN"/>
    <s v="KS"/>
    <s v="PK"/>
    <s v="Peter Hughes"/>
    <s v="South"/>
    <d v="2022-10-17T00:00:00"/>
    <x v="0"/>
    <x v="9"/>
    <x v="3"/>
    <s v="Shipping Company C"/>
    <x v="11"/>
    <x v="10"/>
    <n v="90900"/>
    <x v="0"/>
    <s v="Credit Card"/>
    <x v="7"/>
    <s v="Sauces"/>
    <n v="40"/>
    <n v="7.2"/>
    <n v="60"/>
    <n v="228"/>
    <n v="2400"/>
    <n v="1967.9999999999998"/>
    <n v="7"/>
  </r>
  <r>
    <n v="8338"/>
    <x v="124"/>
    <n v="11"/>
    <s v="Jameson Gray"/>
    <s v="STORMHAVEN"/>
    <s v="KS"/>
    <s v="PK"/>
    <s v="Peter Hughes"/>
    <s v="South"/>
    <d v="2022-11-17T00:00:00"/>
    <x v="0"/>
    <x v="10"/>
    <x v="3"/>
    <s v="Shipping Company C"/>
    <x v="11"/>
    <x v="10"/>
    <n v="90900"/>
    <x v="0"/>
    <s v="Check"/>
    <x v="5"/>
    <s v="Dried Fruit &amp; Nuts"/>
    <n v="3.5"/>
    <n v="0.66500000000000004"/>
    <n v="42"/>
    <n v="15.141000000000002"/>
    <n v="147"/>
    <n v="119.07"/>
    <n v="7"/>
  </r>
  <r>
    <n v="8338"/>
    <x v="124"/>
    <n v="11"/>
    <s v="Jameson Gray"/>
    <s v="STORMHAVEN"/>
    <s v="KS"/>
    <s v="PK"/>
    <s v="Peter Hughes"/>
    <s v="South"/>
    <d v="2022-11-15T00:00:00"/>
    <x v="0"/>
    <x v="10"/>
    <x v="3"/>
    <s v="Shipping Company C"/>
    <x v="11"/>
    <x v="10"/>
    <n v="90900"/>
    <x v="0"/>
    <s v="Check"/>
    <x v="0"/>
    <s v="Beverages"/>
    <n v="2.99"/>
    <n v="0.71760000000000002"/>
    <n v="100"/>
    <n v="30.498000000000001"/>
    <n v="299"/>
    <n v="227.24"/>
    <n v="5"/>
  </r>
  <r>
    <n v="8364"/>
    <x v="124"/>
    <n v="11"/>
    <s v="Jameson Gray"/>
    <s v="STORMHAVEN"/>
    <s v="KS"/>
    <s v="PK"/>
    <s v="Peter Hughes"/>
    <s v="South"/>
    <d v="2022-11-14T00:00:00"/>
    <x v="0"/>
    <x v="10"/>
    <x v="3"/>
    <s v="Shipping Company C"/>
    <x v="11"/>
    <x v="10"/>
    <n v="90900"/>
    <x v="0"/>
    <s v="Credit Card"/>
    <x v="7"/>
    <s v="Sauces"/>
    <n v="40"/>
    <n v="9.1999999999999993"/>
    <n v="78"/>
    <n v="299.52"/>
    <n v="3120"/>
    <n v="2402.4"/>
    <n v="4"/>
  </r>
  <r>
    <n v="8387"/>
    <x v="125"/>
    <n v="11"/>
    <s v="Jameson Gray"/>
    <s v="STORMHAVEN"/>
    <s v="KS"/>
    <s v="PK"/>
    <s v="Peter Hughes"/>
    <s v="South"/>
    <d v="2022-12-18T00:00:00"/>
    <x v="0"/>
    <x v="11"/>
    <x v="3"/>
    <s v="Shipping Company C"/>
    <x v="11"/>
    <x v="10"/>
    <n v="90900"/>
    <x v="0"/>
    <s v="Credit Card"/>
    <x v="5"/>
    <s v="Dried Fruit &amp; Nuts"/>
    <n v="3.5"/>
    <n v="0.59499999999999997"/>
    <n v="74"/>
    <n v="26.936000000000003"/>
    <n v="259"/>
    <n v="214.97000000000003"/>
    <n v="8"/>
  </r>
  <r>
    <n v="8388"/>
    <x v="125"/>
    <n v="11"/>
    <s v="Jameson Gray"/>
    <s v="STORMHAVEN"/>
    <s v="KS"/>
    <s v="PK"/>
    <s v="Peter Hughes"/>
    <s v="South"/>
    <d v="2022-12-16T00:00:00"/>
    <x v="0"/>
    <x v="11"/>
    <x v="3"/>
    <s v="Shipping Company C"/>
    <x v="11"/>
    <x v="10"/>
    <n v="90900"/>
    <x v="0"/>
    <s v="Credit Card"/>
    <x v="0"/>
    <s v="Beverages"/>
    <n v="2.99"/>
    <n v="0.68770000000000009"/>
    <n v="53"/>
    <n v="16.005470000000003"/>
    <n v="158.47"/>
    <n v="122.02190000000002"/>
    <n v="6"/>
  </r>
  <r>
    <n v="8480"/>
    <x v="125"/>
    <n v="11"/>
    <s v="Jameson Gray"/>
    <s v="STORMHAVEN"/>
    <s v="KS"/>
    <s v="PK"/>
    <s v="Peter Hughes"/>
    <s v="South"/>
    <d v="2022-12-14T00:00:00"/>
    <x v="0"/>
    <x v="11"/>
    <x v="3"/>
    <s v="Shipping Company C"/>
    <x v="11"/>
    <x v="10"/>
    <n v="90900"/>
    <x v="0"/>
    <s v="Credit Card"/>
    <x v="7"/>
    <s v="Sauces"/>
    <n v="40"/>
    <n v="9.6"/>
    <n v="61"/>
    <n v="248.88"/>
    <n v="2440"/>
    <n v="1854.3999999999999"/>
    <n v="4"/>
  </r>
  <r>
    <n v="8006"/>
    <x v="126"/>
    <n v="12"/>
    <s v="Harper Fields"/>
    <s v="GREENFIELD BAY"/>
    <s v="MN"/>
    <s v="PK"/>
    <s v="Henry Collins"/>
    <s v="West"/>
    <d v="2022-01-18T00:00:00"/>
    <x v="0"/>
    <x v="2"/>
    <x v="2"/>
    <s v="Shipping Company B"/>
    <x v="1"/>
    <x v="1"/>
    <n v="90900"/>
    <x v="0"/>
    <s v="Credit Card"/>
    <x v="1"/>
    <s v="Beverages"/>
    <n v="18"/>
    <n v="4.32"/>
    <n v="81"/>
    <n v="141.42600000000002"/>
    <n v="1458"/>
    <n v="1108.08"/>
    <n v="7"/>
  </r>
  <r>
    <n v="8007"/>
    <x v="126"/>
    <n v="12"/>
    <s v="Harper Fields"/>
    <s v="GREENFIELD BAY"/>
    <s v="MN"/>
    <s v="PK"/>
    <s v="Henry Collins"/>
    <s v="West"/>
    <d v="2022-01-19T00:00:00"/>
    <x v="0"/>
    <x v="2"/>
    <x v="2"/>
    <s v="Shipping Company B"/>
    <x v="1"/>
    <x v="1"/>
    <n v="90900"/>
    <x v="0"/>
    <s v="Credit Card"/>
    <x v="2"/>
    <s v="Beverages"/>
    <n v="46"/>
    <n v="9.1999999999999993"/>
    <n v="44"/>
    <n v="198.352"/>
    <n v="2024"/>
    <n v="1619.1999999999998"/>
    <n v="8"/>
  </r>
  <r>
    <n v="8088"/>
    <x v="127"/>
    <n v="12"/>
    <s v="Harper Fields"/>
    <s v="GREENFIELD BAY"/>
    <s v="MN"/>
    <s v="PK"/>
    <s v="Henry Collins"/>
    <s v="West"/>
    <d v="2022-04-16T00:00:00"/>
    <x v="0"/>
    <x v="5"/>
    <x v="0"/>
    <s v="Shipping Company B"/>
    <x v="1"/>
    <x v="1"/>
    <n v="90900"/>
    <x v="0"/>
    <s v="Credit Card"/>
    <x v="1"/>
    <s v="Beverages"/>
    <n v="18"/>
    <n v="2.88"/>
    <n v="74"/>
    <n v="137.19600000000003"/>
    <n v="1332"/>
    <n v="1118.8800000000001"/>
    <n v="5"/>
  </r>
  <r>
    <n v="8083"/>
    <x v="127"/>
    <n v="12"/>
    <s v="Harper Fields"/>
    <s v="GREENFIELD BAY"/>
    <s v="MN"/>
    <s v="PK"/>
    <s v="Henry Collins"/>
    <s v="West"/>
    <d v="2022-04-20T00:00:00"/>
    <x v="0"/>
    <x v="5"/>
    <x v="0"/>
    <s v="Shipping Company B"/>
    <x v="1"/>
    <x v="1"/>
    <n v="90900"/>
    <x v="0"/>
    <s v="Credit Card"/>
    <x v="2"/>
    <s v="Beverages"/>
    <n v="46"/>
    <n v="9.1999999999999993"/>
    <n v="96"/>
    <n v="428.35200000000003"/>
    <n v="4416"/>
    <n v="3532.7999999999997"/>
    <n v="9"/>
  </r>
  <r>
    <n v="8373"/>
    <x v="128"/>
    <n v="12"/>
    <s v="Harper Fields"/>
    <s v="GREENFIELD BAY"/>
    <s v="MN"/>
    <s v="PK"/>
    <s v="Henry Collins"/>
    <s v="West"/>
    <d v="2022-12-20T00:00:00"/>
    <x v="0"/>
    <x v="11"/>
    <x v="3"/>
    <s v="Shipping Company B"/>
    <x v="1"/>
    <x v="1"/>
    <n v="90900"/>
    <x v="0"/>
    <s v="Credit Card"/>
    <x v="1"/>
    <s v="Beverages"/>
    <n v="18"/>
    <n v="3.96"/>
    <n v="57"/>
    <n v="102.60000000000001"/>
    <n v="1026"/>
    <n v="800.28"/>
    <n v="9"/>
  </r>
  <r>
    <n v="8374"/>
    <x v="128"/>
    <n v="12"/>
    <s v="Harper Fields"/>
    <s v="GREENFIELD BAY"/>
    <s v="MN"/>
    <s v="PK"/>
    <s v="Henry Collins"/>
    <s v="West"/>
    <d v="2022-12-19T00:00:00"/>
    <x v="0"/>
    <x v="11"/>
    <x v="3"/>
    <s v="Shipping Company B"/>
    <x v="1"/>
    <x v="1"/>
    <n v="90900"/>
    <x v="0"/>
    <s v="Credit Card"/>
    <x v="2"/>
    <s v="Beverages"/>
    <n v="46"/>
    <n v="7.36"/>
    <n v="83"/>
    <n v="374.16399999999999"/>
    <n v="3818"/>
    <n v="3207.12"/>
    <n v="8"/>
  </r>
  <r>
    <n v="8045"/>
    <x v="129"/>
    <n v="25"/>
    <s v="Alexander Brooks"/>
    <s v="OAKRIDGE BAY"/>
    <s v="KC"/>
    <s v="PK"/>
    <s v="Thomas Lane"/>
    <s v="East"/>
    <d v="2022-03-05T00:00:00"/>
    <x v="0"/>
    <x v="3"/>
    <x v="2"/>
    <s v="Shipping Company A"/>
    <x v="10"/>
    <x v="9"/>
    <n v="90900"/>
    <x v="0"/>
    <s v="Cash"/>
    <x v="20"/>
    <s v="Condiments"/>
    <n v="22"/>
    <n v="3.52"/>
    <n v="98"/>
    <n v="204.82000000000002"/>
    <n v="2156"/>
    <n v="1811.04"/>
    <n v="9"/>
  </r>
  <r>
    <n v="8057"/>
    <x v="130"/>
    <n v="25"/>
    <s v="Alexander Brooks"/>
    <s v="OAKRIDGE BAY"/>
    <s v="KC"/>
    <s v="PK"/>
    <s v="Thomas Lane"/>
    <s v="East"/>
    <d v="2022-04-01T00:00:00"/>
    <x v="0"/>
    <x v="4"/>
    <x v="0"/>
    <s v="Shipping Company A"/>
    <x v="10"/>
    <x v="9"/>
    <n v="90900"/>
    <x v="0"/>
    <s v="Cash"/>
    <x v="22"/>
    <s v="Baked Goods &amp; Mixes"/>
    <n v="10"/>
    <n v="1.7"/>
    <n v="46"/>
    <n v="46.46"/>
    <n v="460"/>
    <n v="381.8"/>
    <n v="8"/>
  </r>
  <r>
    <n v="8888"/>
    <x v="131"/>
    <n v="25"/>
    <s v="Alexander Brooks"/>
    <s v="OAKRIDGE BAY"/>
    <s v="KC"/>
    <s v="PK"/>
    <s v="Thomas Lane"/>
    <s v="East"/>
    <d v="2022-05-28T00:00:00"/>
    <x v="0"/>
    <x v="0"/>
    <x v="0"/>
    <s v="Shipping Company A"/>
    <x v="10"/>
    <x v="9"/>
    <n v="90900"/>
    <x v="0"/>
    <s v="Cash"/>
    <x v="22"/>
    <s v="Baked Goods &amp; Mixes"/>
    <n v="10"/>
    <n v="2.5"/>
    <n v="66"/>
    <n v="68.64"/>
    <n v="660"/>
    <n v="495"/>
    <n v="4"/>
  </r>
  <r>
    <n v="8854"/>
    <x v="132"/>
    <n v="25"/>
    <s v="Alexander Brooks"/>
    <s v="OAKRIDGE BAY"/>
    <s v="KC"/>
    <s v="PK"/>
    <s v="Thomas Lane"/>
    <s v="East"/>
    <d v="2022-07-03T00:00:00"/>
    <x v="0"/>
    <x v="6"/>
    <x v="1"/>
    <s v="Shipping Company A"/>
    <x v="10"/>
    <x v="9"/>
    <n v="90900"/>
    <x v="0"/>
    <s v="Cash"/>
    <x v="22"/>
    <s v="Baked Goods &amp; Mixes"/>
    <n v="10"/>
    <n v="1.3"/>
    <n v="49"/>
    <n v="47.04"/>
    <n v="490"/>
    <n v="426.29999999999995"/>
    <n v="9"/>
  </r>
  <r>
    <n v="8888"/>
    <x v="132"/>
    <n v="25"/>
    <s v="Alexander Brooks"/>
    <s v="OAKRIDGE BAY"/>
    <s v="KC"/>
    <s v="PK"/>
    <s v="Thomas Lane"/>
    <s v="East"/>
    <d v="2022-06-27T00:00:00"/>
    <x v="0"/>
    <x v="6"/>
    <x v="0"/>
    <s v="Shipping Company A"/>
    <x v="10"/>
    <x v="9"/>
    <n v="90900"/>
    <x v="0"/>
    <s v="Cash"/>
    <x v="20"/>
    <s v="Condiments"/>
    <n v="22"/>
    <n v="3.3"/>
    <n v="93"/>
    <n v="200.50800000000001"/>
    <n v="2046"/>
    <n v="1739.1"/>
    <n v="3"/>
  </r>
  <r>
    <n v="8896"/>
    <x v="133"/>
    <n v="25"/>
    <s v="Alexander Brooks"/>
    <s v="OAKRIDGE BAY"/>
    <s v="KC"/>
    <s v="PK"/>
    <s v="Thomas Lane"/>
    <s v="East"/>
    <d v="2022-08-02T00:00:00"/>
    <x v="0"/>
    <x v="7"/>
    <x v="1"/>
    <s v="Shipping Company A"/>
    <x v="10"/>
    <x v="9"/>
    <n v="90900"/>
    <x v="0"/>
    <s v="Cash"/>
    <x v="22"/>
    <s v="Baked Goods &amp; Mixes"/>
    <n v="10"/>
    <n v="2.1"/>
    <n v="34"/>
    <n v="34.340000000000003"/>
    <n v="340"/>
    <n v="268.60000000000002"/>
    <n v="9"/>
  </r>
  <r>
    <n v="8848"/>
    <x v="134"/>
    <n v="25"/>
    <s v="Alexander Brooks"/>
    <s v="OAKRIDGE BAY"/>
    <s v="KC"/>
    <s v="PK"/>
    <s v="Thomas Lane"/>
    <s v="East"/>
    <d v="2022-08-27T00:00:00"/>
    <x v="0"/>
    <x v="8"/>
    <x v="1"/>
    <s v="Shipping Company A"/>
    <x v="10"/>
    <x v="9"/>
    <n v="90900"/>
    <x v="0"/>
    <s v="Cash"/>
    <x v="22"/>
    <s v="Baked Goods &amp; Mixes"/>
    <n v="10"/>
    <n v="1.8"/>
    <n v="55"/>
    <n v="52.25"/>
    <n v="550"/>
    <n v="450.99999999999994"/>
    <n v="3"/>
  </r>
  <r>
    <n v="8863"/>
    <x v="135"/>
    <n v="25"/>
    <s v="Alexander Brooks"/>
    <s v="OAKRIDGE BAY"/>
    <s v="KC"/>
    <s v="PK"/>
    <s v="Thomas Lane"/>
    <s v="East"/>
    <d v="2022-09-30T00:00:00"/>
    <x v="0"/>
    <x v="1"/>
    <x v="1"/>
    <s v="Shipping Company A"/>
    <x v="10"/>
    <x v="9"/>
    <n v="90900"/>
    <x v="0"/>
    <s v="Cash"/>
    <x v="22"/>
    <s v="Baked Goods &amp; Mixes"/>
    <n v="10"/>
    <n v="1.6"/>
    <n v="94"/>
    <n v="97.76"/>
    <n v="940"/>
    <n v="789.6"/>
    <n v="6"/>
  </r>
  <r>
    <n v="8308"/>
    <x v="136"/>
    <n v="25"/>
    <s v="Alexander Brooks"/>
    <s v="OAKRIDGE BAY"/>
    <s v="KC"/>
    <s v="PK"/>
    <s v="Thomas Lane"/>
    <s v="East"/>
    <d v="2022-10-27T00:00:00"/>
    <x v="0"/>
    <x v="9"/>
    <x v="3"/>
    <s v="Shipping Company A"/>
    <x v="10"/>
    <x v="9"/>
    <n v="90900"/>
    <x v="0"/>
    <s v="Cash"/>
    <x v="22"/>
    <s v="Baked Goods &amp; Mixes"/>
    <n v="10"/>
    <n v="1.3"/>
    <n v="90"/>
    <n v="87.3"/>
    <n v="900"/>
    <n v="782.99999999999989"/>
    <n v="3"/>
  </r>
  <r>
    <n v="8343"/>
    <x v="137"/>
    <n v="25"/>
    <s v="Alexander Brooks"/>
    <s v="OAKRIDGE BAY"/>
    <s v="KC"/>
    <s v="PK"/>
    <s v="Thomas Lane"/>
    <s v="East"/>
    <d v="2022-12-04T00:00:00"/>
    <x v="0"/>
    <x v="10"/>
    <x v="3"/>
    <s v="Shipping Company A"/>
    <x v="10"/>
    <x v="9"/>
    <n v="90900"/>
    <x v="0"/>
    <s v="Cash"/>
    <x v="22"/>
    <s v="Baked Goods &amp; Mixes"/>
    <n v="10"/>
    <n v="1.8"/>
    <n v="99"/>
    <n v="102.96000000000001"/>
    <n v="990"/>
    <n v="811.8"/>
    <n v="10"/>
  </r>
  <r>
    <n v="8399"/>
    <x v="138"/>
    <n v="25"/>
    <s v="Alexander Brooks"/>
    <s v="OAKRIDGE BAY"/>
    <s v="KC"/>
    <s v="PK"/>
    <s v="Thomas Lane"/>
    <s v="East"/>
    <d v="2022-12-28T00:00:00"/>
    <x v="0"/>
    <x v="11"/>
    <x v="3"/>
    <s v="Shipping Company A"/>
    <x v="10"/>
    <x v="9"/>
    <n v="90900"/>
    <x v="0"/>
    <s v="Cash"/>
    <x v="22"/>
    <s v="Baked Goods &amp; Mixes"/>
    <n v="10"/>
    <n v="2.5"/>
    <n v="100"/>
    <n v="98"/>
    <n v="1000"/>
    <n v="750"/>
    <n v="4"/>
  </r>
  <r>
    <n v="8486"/>
    <x v="138"/>
    <n v="25"/>
    <s v="Alexander Brooks"/>
    <s v="OAKRIDGE BAY"/>
    <s v="KC"/>
    <s v="PK"/>
    <s v="Thomas Lane"/>
    <s v="East"/>
    <d v="2022-12-28T00:00:00"/>
    <x v="0"/>
    <x v="11"/>
    <x v="3"/>
    <s v="Shipping Company A"/>
    <x v="10"/>
    <x v="9"/>
    <n v="90900"/>
    <x v="0"/>
    <s v="Cash"/>
    <x v="20"/>
    <s v="Condiments"/>
    <n v="22"/>
    <n v="5.5"/>
    <n v="65"/>
    <n v="138.71"/>
    <n v="1430"/>
    <n v="1072.5"/>
    <n v="4"/>
  </r>
  <r>
    <n v="8046"/>
    <x v="139"/>
    <n v="26"/>
    <s v="Bob Marley"/>
    <s v="STORMHAVEN"/>
    <s v="KS"/>
    <s v="PK"/>
    <s v="Peter Hughes"/>
    <s v="South"/>
    <d v="2022-03-07T00:00:00"/>
    <x v="0"/>
    <x v="3"/>
    <x v="2"/>
    <s v="Shipping Company C"/>
    <x v="11"/>
    <x v="10"/>
    <n v="90900"/>
    <x v="0"/>
    <s v="Credit Card"/>
    <x v="19"/>
    <s v="Jams, Preserves"/>
    <n v="25"/>
    <n v="3.25"/>
    <n v="21"/>
    <n v="53.550000000000004"/>
    <n v="525"/>
    <n v="456.75"/>
    <n v="10"/>
  </r>
  <r>
    <n v="8058"/>
    <x v="140"/>
    <n v="26"/>
    <s v="Bob Marley"/>
    <s v="STORMHAVEN"/>
    <s v="KS"/>
    <s v="PK"/>
    <s v="Peter Hughes"/>
    <s v="South"/>
    <d v="2022-03-28T00:00:00"/>
    <x v="0"/>
    <x v="4"/>
    <x v="2"/>
    <s v="Shipping Company C"/>
    <x v="11"/>
    <x v="10"/>
    <n v="90900"/>
    <x v="0"/>
    <s v="Credit Card"/>
    <x v="23"/>
    <s v="Oil"/>
    <n v="21.35"/>
    <n v="2.9890000000000003"/>
    <n v="97"/>
    <n v="196.74025"/>
    <n v="2070.9500000000003"/>
    <n v="1781.0170000000001"/>
    <n v="3"/>
  </r>
  <r>
    <n v="8059"/>
    <x v="140"/>
    <n v="26"/>
    <s v="Bob Marley"/>
    <s v="STORMHAVEN"/>
    <s v="KS"/>
    <s v="PK"/>
    <s v="Peter Hughes"/>
    <s v="South"/>
    <d v="2022-04-01T00:00:00"/>
    <x v="0"/>
    <x v="4"/>
    <x v="0"/>
    <s v="Shipping Company C"/>
    <x v="11"/>
    <x v="10"/>
    <n v="90900"/>
    <x v="0"/>
    <s v="Credit Card"/>
    <x v="6"/>
    <s v="Soups"/>
    <n v="9.65"/>
    <n v="0.96499999999999997"/>
    <n v="97"/>
    <n v="95.477100000000021"/>
    <n v="936.05000000000007"/>
    <n v="842.44500000000005"/>
    <n v="7"/>
  </r>
  <r>
    <n v="8060"/>
    <x v="140"/>
    <n v="26"/>
    <s v="Bob Marley"/>
    <s v="STORMHAVEN"/>
    <s v="KS"/>
    <s v="PK"/>
    <s v="Peter Hughes"/>
    <s v="South"/>
    <d v="2022-03-31T00:00:00"/>
    <x v="0"/>
    <x v="4"/>
    <x v="2"/>
    <s v="Shipping Company C"/>
    <x v="11"/>
    <x v="10"/>
    <n v="90900"/>
    <x v="0"/>
    <s v="Credit Card"/>
    <x v="3"/>
    <s v="Canned Meat"/>
    <n v="18.399999999999999"/>
    <n v="4.0479999999999992"/>
    <n v="65"/>
    <n v="123.18800000000002"/>
    <n v="1196"/>
    <n v="932.88"/>
    <n v="6"/>
  </r>
  <r>
    <n v="8888"/>
    <x v="141"/>
    <n v="26"/>
    <s v="Bob Marley"/>
    <s v="STORMHAVEN"/>
    <s v="KS"/>
    <s v="PK"/>
    <s v="Peter Hughes"/>
    <s v="South"/>
    <d v="2022-05-30T00:00:00"/>
    <x v="0"/>
    <x v="0"/>
    <x v="0"/>
    <s v="Shipping Company C"/>
    <x v="11"/>
    <x v="10"/>
    <n v="90900"/>
    <x v="0"/>
    <s v="Credit Card"/>
    <x v="23"/>
    <s v="Oil"/>
    <n v="21.35"/>
    <n v="5.1240000000000006"/>
    <n v="36"/>
    <n v="74.554200000000009"/>
    <n v="768.6"/>
    <n v="584.13599999999997"/>
    <n v="5"/>
  </r>
  <r>
    <n v="8883"/>
    <x v="141"/>
    <n v="26"/>
    <s v="Bob Marley"/>
    <s v="STORMHAVEN"/>
    <s v="KS"/>
    <s v="PK"/>
    <s v="Peter Hughes"/>
    <s v="South"/>
    <d v="2022-06-02T00:00:00"/>
    <x v="0"/>
    <x v="0"/>
    <x v="0"/>
    <s v="Shipping Company C"/>
    <x v="11"/>
    <x v="10"/>
    <n v="90900"/>
    <x v="0"/>
    <s v="Credit Card"/>
    <x v="6"/>
    <s v="Soups"/>
    <n v="9.65"/>
    <n v="2.1230000000000002"/>
    <n v="87"/>
    <n v="87.313200000000009"/>
    <n v="839.55000000000007"/>
    <n v="654.84900000000005"/>
    <n v="8"/>
  </r>
  <r>
    <n v="8884"/>
    <x v="141"/>
    <n v="26"/>
    <s v="Bob Marley"/>
    <s v="STORMHAVEN"/>
    <s v="KS"/>
    <s v="PK"/>
    <s v="Peter Hughes"/>
    <s v="South"/>
    <d v="2022-06-04T00:00:00"/>
    <x v="0"/>
    <x v="0"/>
    <x v="0"/>
    <s v="Shipping Company C"/>
    <x v="11"/>
    <x v="10"/>
    <n v="90900"/>
    <x v="0"/>
    <s v="Credit Card"/>
    <x v="3"/>
    <s v="Canned Meat"/>
    <n v="18.399999999999999"/>
    <n v="3.8639999999999999"/>
    <n v="64"/>
    <n v="115.40479999999999"/>
    <n v="1177.5999999999999"/>
    <n v="930.30399999999986"/>
    <n v="10"/>
  </r>
  <r>
    <n v="8855"/>
    <x v="142"/>
    <n v="26"/>
    <s v="Bob Marley"/>
    <s v="STORMHAVEN"/>
    <s v="KS"/>
    <s v="PK"/>
    <s v="Peter Hughes"/>
    <s v="South"/>
    <d v="2022-06-27T00:00:00"/>
    <x v="0"/>
    <x v="6"/>
    <x v="0"/>
    <s v="Shipping Company C"/>
    <x v="11"/>
    <x v="10"/>
    <n v="90900"/>
    <x v="0"/>
    <s v="Credit Card"/>
    <x v="23"/>
    <s v="Oil"/>
    <n v="21.35"/>
    <n v="4.6970000000000001"/>
    <n v="90"/>
    <n v="186.38550000000004"/>
    <n v="1921.5000000000002"/>
    <n v="1498.7700000000002"/>
    <n v="2"/>
  </r>
  <r>
    <n v="8856"/>
    <x v="142"/>
    <n v="26"/>
    <s v="Bob Marley"/>
    <s v="STORMHAVEN"/>
    <s v="KS"/>
    <s v="PK"/>
    <s v="Peter Hughes"/>
    <s v="South"/>
    <d v="2022-06-30T00:00:00"/>
    <x v="0"/>
    <x v="6"/>
    <x v="0"/>
    <s v="Shipping Company C"/>
    <x v="11"/>
    <x v="10"/>
    <n v="90900"/>
    <x v="0"/>
    <s v="Credit Card"/>
    <x v="6"/>
    <s v="Soups"/>
    <n v="9.65"/>
    <n v="1.7370000000000001"/>
    <n v="60"/>
    <n v="59.637000000000008"/>
    <n v="579"/>
    <n v="474.78000000000003"/>
    <n v="5"/>
  </r>
  <r>
    <n v="8857"/>
    <x v="142"/>
    <n v="26"/>
    <s v="Bob Marley"/>
    <s v="STORMHAVEN"/>
    <s v="KS"/>
    <s v="PK"/>
    <s v="Peter Hughes"/>
    <s v="South"/>
    <d v="2022-07-03T00:00:00"/>
    <x v="0"/>
    <x v="6"/>
    <x v="1"/>
    <s v="Shipping Company C"/>
    <x v="11"/>
    <x v="10"/>
    <n v="90900"/>
    <x v="0"/>
    <s v="Credit Card"/>
    <x v="3"/>
    <s v="Canned Meat"/>
    <n v="18.399999999999999"/>
    <n v="2.2079999999999997"/>
    <n v="39"/>
    <n v="71.759999999999991"/>
    <n v="717.59999999999991"/>
    <n v="631.48800000000006"/>
    <n v="8"/>
  </r>
  <r>
    <n v="8888"/>
    <x v="142"/>
    <n v="26"/>
    <s v="Bob Marley"/>
    <s v="STORMHAVEN"/>
    <s v="KS"/>
    <s v="PK"/>
    <s v="Peter Hughes"/>
    <s v="South"/>
    <d v="2022-07-05T00:00:00"/>
    <x v="0"/>
    <x v="6"/>
    <x v="1"/>
    <s v="Shipping Company C"/>
    <x v="11"/>
    <x v="10"/>
    <n v="90900"/>
    <x v="0"/>
    <s v="Credit Card"/>
    <x v="19"/>
    <s v="Jams, Preserves"/>
    <n v="25"/>
    <n v="4"/>
    <n v="18"/>
    <n v="42.75"/>
    <n v="450"/>
    <n v="378"/>
    <n v="10"/>
  </r>
  <r>
    <n v="8897"/>
    <x v="143"/>
    <n v="26"/>
    <s v="Bob Marley"/>
    <s v="STORMHAVEN"/>
    <s v="KS"/>
    <s v="PK"/>
    <s v="Peter Hughes"/>
    <s v="South"/>
    <d v="2022-08-03T00:00:00"/>
    <x v="0"/>
    <x v="7"/>
    <x v="1"/>
    <s v="Shipping Company C"/>
    <x v="11"/>
    <x v="10"/>
    <n v="90900"/>
    <x v="0"/>
    <s v="Credit Card"/>
    <x v="23"/>
    <s v="Oil"/>
    <n v="21.35"/>
    <n v="4.6970000000000001"/>
    <n v="81"/>
    <n v="178.12305000000003"/>
    <n v="1729.3500000000001"/>
    <n v="1348.8930000000003"/>
    <n v="9"/>
  </r>
  <r>
    <n v="8898"/>
    <x v="143"/>
    <n v="26"/>
    <s v="Bob Marley"/>
    <s v="STORMHAVEN"/>
    <s v="KS"/>
    <s v="PK"/>
    <s v="Peter Hughes"/>
    <s v="South"/>
    <d v="2022-07-31T00:00:00"/>
    <x v="0"/>
    <x v="7"/>
    <x v="1"/>
    <s v="Shipping Company C"/>
    <x v="11"/>
    <x v="10"/>
    <n v="90900"/>
    <x v="0"/>
    <s v="Credit Card"/>
    <x v="6"/>
    <s v="Soups"/>
    <n v="9.65"/>
    <n v="2.3160000000000003"/>
    <n v="25"/>
    <n v="23.401250000000001"/>
    <n v="241.25"/>
    <n v="183.35"/>
    <n v="6"/>
  </r>
  <r>
    <n v="8899"/>
    <x v="143"/>
    <n v="26"/>
    <s v="Bob Marley"/>
    <s v="STORMHAVEN"/>
    <s v="KS"/>
    <s v="PK"/>
    <s v="Peter Hughes"/>
    <s v="South"/>
    <d v="2022-07-31T00:00:00"/>
    <x v="0"/>
    <x v="7"/>
    <x v="1"/>
    <s v="Shipping Company C"/>
    <x v="11"/>
    <x v="10"/>
    <n v="90900"/>
    <x v="0"/>
    <s v="Credit Card"/>
    <x v="3"/>
    <s v="Canned Meat"/>
    <n v="18.399999999999999"/>
    <n v="3.68"/>
    <n v="12"/>
    <n v="22.08"/>
    <n v="220.79999999999998"/>
    <n v="176.64"/>
    <n v="6"/>
  </r>
  <r>
    <n v="8848"/>
    <x v="144"/>
    <n v="26"/>
    <s v="Bob Marley"/>
    <s v="STORMHAVEN"/>
    <s v="KS"/>
    <s v="PK"/>
    <s v="Peter Hughes"/>
    <s v="South"/>
    <d v="2022-09-04T00:00:00"/>
    <x v="0"/>
    <x v="8"/>
    <x v="1"/>
    <s v="Shipping Company C"/>
    <x v="11"/>
    <x v="10"/>
    <n v="90900"/>
    <x v="0"/>
    <s v="Credit Card"/>
    <x v="23"/>
    <s v="Oil"/>
    <n v="21.35"/>
    <n v="2.3485"/>
    <n v="60"/>
    <n v="129.381"/>
    <n v="1281"/>
    <n v="1140.0899999999999"/>
    <n v="10"/>
  </r>
  <r>
    <n v="8843"/>
    <x v="144"/>
    <n v="26"/>
    <s v="Bob Marley"/>
    <s v="STORMHAVEN"/>
    <s v="KS"/>
    <s v="PK"/>
    <s v="Peter Hughes"/>
    <s v="South"/>
    <d v="2022-09-03T00:00:00"/>
    <x v="0"/>
    <x v="8"/>
    <x v="1"/>
    <s v="Shipping Company C"/>
    <x v="11"/>
    <x v="10"/>
    <n v="90900"/>
    <x v="0"/>
    <s v="Credit Card"/>
    <x v="6"/>
    <s v="Soups"/>
    <n v="9.65"/>
    <n v="2.4125000000000001"/>
    <n v="19"/>
    <n v="17.41825"/>
    <n v="183.35"/>
    <n v="137.51250000000002"/>
    <n v="9"/>
  </r>
  <r>
    <n v="8844"/>
    <x v="144"/>
    <n v="26"/>
    <s v="Bob Marley"/>
    <s v="STORMHAVEN"/>
    <s v="KS"/>
    <s v="PK"/>
    <s v="Peter Hughes"/>
    <s v="South"/>
    <d v="2022-09-01T00:00:00"/>
    <x v="0"/>
    <x v="8"/>
    <x v="1"/>
    <s v="Shipping Company C"/>
    <x v="11"/>
    <x v="10"/>
    <n v="90900"/>
    <x v="0"/>
    <s v="Credit Card"/>
    <x v="3"/>
    <s v="Canned Meat"/>
    <n v="18.399999999999999"/>
    <n v="2.3919999999999999"/>
    <n v="66"/>
    <n v="125.08320000000001"/>
    <n v="1214.3999999999999"/>
    <n v="1056.528"/>
    <n v="7"/>
  </r>
  <r>
    <n v="8864"/>
    <x v="145"/>
    <n v="26"/>
    <s v="Bob Marley"/>
    <s v="STORMHAVEN"/>
    <s v="KS"/>
    <s v="PK"/>
    <s v="Peter Hughes"/>
    <s v="South"/>
    <d v="2022-10-02T00:00:00"/>
    <x v="0"/>
    <x v="1"/>
    <x v="3"/>
    <s v="Shipping Company C"/>
    <x v="11"/>
    <x v="10"/>
    <n v="90900"/>
    <x v="0"/>
    <s v="Credit Card"/>
    <x v="23"/>
    <s v="Oil"/>
    <n v="21.35"/>
    <n v="2.5620000000000003"/>
    <n v="54"/>
    <n v="121.05450000000003"/>
    <n v="1152.9000000000001"/>
    <n v="1014.552"/>
    <n v="7"/>
  </r>
  <r>
    <n v="8865"/>
    <x v="145"/>
    <n v="26"/>
    <s v="Bob Marley"/>
    <s v="STORMHAVEN"/>
    <s v="KS"/>
    <s v="PK"/>
    <s v="Peter Hughes"/>
    <s v="South"/>
    <d v="2022-09-27T00:00:00"/>
    <x v="0"/>
    <x v="1"/>
    <x v="1"/>
    <s v="Shipping Company C"/>
    <x v="11"/>
    <x v="10"/>
    <n v="90900"/>
    <x v="0"/>
    <s v="Credit Card"/>
    <x v="6"/>
    <s v="Soups"/>
    <n v="9.65"/>
    <n v="1.2544999999999999"/>
    <n v="43"/>
    <n v="40.250150000000005"/>
    <n v="414.95"/>
    <n v="361.00650000000002"/>
    <n v="2"/>
  </r>
  <r>
    <n v="8866"/>
    <x v="145"/>
    <n v="26"/>
    <s v="Bob Marley"/>
    <s v="STORMHAVEN"/>
    <s v="KS"/>
    <s v="PK"/>
    <s v="Peter Hughes"/>
    <s v="South"/>
    <d v="2022-09-30T00:00:00"/>
    <x v="0"/>
    <x v="1"/>
    <x v="1"/>
    <s v="Shipping Company C"/>
    <x v="11"/>
    <x v="10"/>
    <n v="90900"/>
    <x v="0"/>
    <s v="Credit Card"/>
    <x v="3"/>
    <s v="Canned Meat"/>
    <n v="18.399999999999999"/>
    <n v="2.3919999999999999"/>
    <n v="71"/>
    <n v="134.55919999999998"/>
    <n v="1306.3999999999999"/>
    <n v="1136.568"/>
    <n v="5"/>
  </r>
  <r>
    <n v="8303"/>
    <x v="146"/>
    <n v="26"/>
    <s v="Bob Marley"/>
    <s v="STORMHAVEN"/>
    <s v="KS"/>
    <s v="PK"/>
    <s v="Peter Hughes"/>
    <s v="South"/>
    <d v="2022-11-03T00:00:00"/>
    <x v="0"/>
    <x v="9"/>
    <x v="3"/>
    <s v="Shipping Company C"/>
    <x v="11"/>
    <x v="10"/>
    <n v="90900"/>
    <x v="0"/>
    <s v="Credit Card"/>
    <x v="23"/>
    <s v="Oil"/>
    <n v="21.35"/>
    <n v="4.4835000000000003"/>
    <n v="49"/>
    <n v="102.5227"/>
    <n v="1046.1500000000001"/>
    <n v="826.45850000000007"/>
    <n v="9"/>
  </r>
  <r>
    <n v="8304"/>
    <x v="146"/>
    <n v="26"/>
    <s v="Bob Marley"/>
    <s v="STORMHAVEN"/>
    <s v="KS"/>
    <s v="PK"/>
    <s v="Peter Hughes"/>
    <s v="South"/>
    <d v="2022-11-02T00:00:00"/>
    <x v="0"/>
    <x v="9"/>
    <x v="3"/>
    <s v="Shipping Company C"/>
    <x v="11"/>
    <x v="10"/>
    <n v="90900"/>
    <x v="0"/>
    <s v="Credit Card"/>
    <x v="6"/>
    <s v="Soups"/>
    <n v="9.65"/>
    <n v="1.0615000000000001"/>
    <n v="71"/>
    <n v="65.7744"/>
    <n v="685.15"/>
    <n v="609.7835"/>
    <n v="8"/>
  </r>
  <r>
    <n v="8305"/>
    <x v="146"/>
    <n v="26"/>
    <s v="Bob Marley"/>
    <s v="STORMHAVEN"/>
    <s v="KS"/>
    <s v="PK"/>
    <s v="Peter Hughes"/>
    <s v="South"/>
    <d v="2022-11-01T00:00:00"/>
    <x v="0"/>
    <x v="9"/>
    <x v="3"/>
    <s v="Shipping Company C"/>
    <x v="11"/>
    <x v="10"/>
    <n v="90900"/>
    <x v="0"/>
    <s v="Credit Card"/>
    <x v="3"/>
    <s v="Canned Meat"/>
    <n v="18.399999999999999"/>
    <n v="3.8639999999999999"/>
    <n v="10"/>
    <n v="19.136000000000003"/>
    <n v="184"/>
    <n v="145.35999999999999"/>
    <n v="7"/>
  </r>
  <r>
    <n v="8344"/>
    <x v="147"/>
    <n v="26"/>
    <s v="Bob Marley"/>
    <s v="STORMHAVEN"/>
    <s v="KS"/>
    <s v="PK"/>
    <s v="Peter Hughes"/>
    <s v="South"/>
    <d v="2022-11-29T00:00:00"/>
    <x v="0"/>
    <x v="10"/>
    <x v="3"/>
    <s v="Shipping Company C"/>
    <x v="11"/>
    <x v="10"/>
    <n v="90900"/>
    <x v="0"/>
    <s v="Credit Card"/>
    <x v="23"/>
    <s v="Oil"/>
    <n v="21.35"/>
    <n v="2.9890000000000003"/>
    <n v="69"/>
    <n v="153.20760000000004"/>
    <n v="1473.15"/>
    <n v="1266.9090000000001"/>
    <n v="4"/>
  </r>
  <r>
    <n v="8345"/>
    <x v="147"/>
    <n v="26"/>
    <s v="Bob Marley"/>
    <s v="STORMHAVEN"/>
    <s v="KS"/>
    <s v="PK"/>
    <s v="Peter Hughes"/>
    <s v="South"/>
    <d v="2022-12-02T00:00:00"/>
    <x v="0"/>
    <x v="10"/>
    <x v="3"/>
    <s v="Shipping Company C"/>
    <x v="11"/>
    <x v="10"/>
    <n v="90900"/>
    <x v="0"/>
    <s v="Credit Card"/>
    <x v="6"/>
    <s v="Soups"/>
    <n v="9.65"/>
    <n v="1.0615000000000001"/>
    <n v="37"/>
    <n v="33.919750000000001"/>
    <n v="357.05"/>
    <n v="317.77449999999999"/>
    <n v="7"/>
  </r>
  <r>
    <n v="8346"/>
    <x v="147"/>
    <n v="26"/>
    <s v="Bob Marley"/>
    <s v="STORMHAVEN"/>
    <s v="KS"/>
    <s v="PK"/>
    <s v="Peter Hughes"/>
    <s v="South"/>
    <d v="2022-11-28T00:00:00"/>
    <x v="0"/>
    <x v="10"/>
    <x v="3"/>
    <s v="Shipping Company C"/>
    <x v="11"/>
    <x v="10"/>
    <n v="90900"/>
    <x v="0"/>
    <s v="Credit Card"/>
    <x v="3"/>
    <s v="Canned Meat"/>
    <n v="18.399999999999999"/>
    <n v="2.76"/>
    <n v="64"/>
    <n v="118.93759999999999"/>
    <n v="1177.5999999999999"/>
    <n v="1000.9599999999999"/>
    <n v="3"/>
  </r>
  <r>
    <n v="8400"/>
    <x v="148"/>
    <n v="26"/>
    <s v="Bob Marley"/>
    <s v="STORMHAVEN"/>
    <s v="KS"/>
    <s v="PK"/>
    <s v="Peter Hughes"/>
    <s v="South"/>
    <d v="2023-01-01T00:00:00"/>
    <x v="0"/>
    <x v="11"/>
    <x v="2"/>
    <s v="Shipping Company C"/>
    <x v="11"/>
    <x v="10"/>
    <n v="90900"/>
    <x v="0"/>
    <s v="Credit Card"/>
    <x v="23"/>
    <s v="Oil"/>
    <n v="21.35"/>
    <n v="2.3485"/>
    <n v="88"/>
    <n v="184.12240000000003"/>
    <n v="1878.8000000000002"/>
    <n v="1672.1320000000001"/>
    <n v="7"/>
  </r>
  <r>
    <n v="8408"/>
    <x v="148"/>
    <n v="26"/>
    <s v="Bob Marley"/>
    <s v="STORMHAVEN"/>
    <s v="KS"/>
    <s v="PK"/>
    <s v="Peter Hughes"/>
    <s v="South"/>
    <d v="2023-01-02T00:00:00"/>
    <x v="0"/>
    <x v="11"/>
    <x v="2"/>
    <s v="Shipping Company C"/>
    <x v="11"/>
    <x v="10"/>
    <n v="90900"/>
    <x v="0"/>
    <s v="Credit Card"/>
    <x v="6"/>
    <s v="Soups"/>
    <n v="9.65"/>
    <n v="2.0265"/>
    <n v="46"/>
    <n v="42.614400000000003"/>
    <n v="443.90000000000003"/>
    <n v="350.68099999999998"/>
    <n v="8"/>
  </r>
  <r>
    <n v="8408"/>
    <x v="148"/>
    <n v="26"/>
    <s v="Bob Marley"/>
    <s v="STORMHAVEN"/>
    <s v="KS"/>
    <s v="PK"/>
    <s v="Peter Hughes"/>
    <s v="South"/>
    <d v="2023-01-04T00:00:00"/>
    <x v="0"/>
    <x v="11"/>
    <x v="2"/>
    <s v="Shipping Company C"/>
    <x v="11"/>
    <x v="10"/>
    <n v="90900"/>
    <x v="0"/>
    <s v="Credit Card"/>
    <x v="3"/>
    <s v="Canned Meat"/>
    <n v="18.399999999999999"/>
    <n v="3.8639999999999999"/>
    <n v="93"/>
    <n v="167.69759999999999"/>
    <n v="1711.1999999999998"/>
    <n v="1351.8479999999997"/>
    <n v="10"/>
  </r>
  <r>
    <n v="8487"/>
    <x v="148"/>
    <n v="26"/>
    <s v="Bob Marley"/>
    <s v="STORMHAVEN"/>
    <s v="KS"/>
    <s v="PK"/>
    <s v="Peter Hughes"/>
    <s v="South"/>
    <d v="2022-12-28T00:00:00"/>
    <x v="0"/>
    <x v="11"/>
    <x v="3"/>
    <s v="Shipping Company C"/>
    <x v="11"/>
    <x v="10"/>
    <n v="90900"/>
    <x v="0"/>
    <s v="Credit Card"/>
    <x v="19"/>
    <s v="Jams, Preserves"/>
    <n v="25"/>
    <n v="4.25"/>
    <n v="13"/>
    <n v="32.174999999999997"/>
    <n v="325"/>
    <n v="269.75"/>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870A7F-2ED7-4F73-B2FC-639F45FDDA98}" name="PivotTable5"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1">
  <location ref="E17:F28" firstHeaderRow="1" firstDataRow="1" firstDataCol="1"/>
  <pivotFields count="28">
    <pivotField numFmtId="1" showAll="0" defaultSubtotal="0"/>
    <pivotField numFmtId="164" showAll="0" defaultSubtotal="0">
      <items count="149">
        <item x="2"/>
        <item x="26"/>
        <item x="48"/>
        <item x="60"/>
        <item x="72"/>
        <item x="79"/>
        <item x="91"/>
        <item x="102"/>
        <item x="114"/>
        <item x="126"/>
        <item x="12"/>
        <item x="14"/>
        <item x="37"/>
        <item x="3"/>
        <item x="27"/>
        <item x="49"/>
        <item x="61"/>
        <item x="80"/>
        <item x="92"/>
        <item x="103"/>
        <item x="115"/>
        <item x="129"/>
        <item x="139"/>
        <item x="15"/>
        <item x="4"/>
        <item x="28"/>
        <item x="50"/>
        <item x="62"/>
        <item x="81"/>
        <item x="93"/>
        <item x="104"/>
        <item x="116"/>
        <item x="130"/>
        <item x="140"/>
        <item x="16"/>
        <item x="38"/>
        <item x="5"/>
        <item x="29"/>
        <item x="51"/>
        <item x="63"/>
        <item x="73"/>
        <item x="82"/>
        <item x="105"/>
        <item x="117"/>
        <item x="127"/>
        <item x="17"/>
        <item x="39"/>
        <item x="0"/>
        <item x="30"/>
        <item x="52"/>
        <item x="64"/>
        <item x="74"/>
        <item x="83"/>
        <item x="94"/>
        <item x="106"/>
        <item x="118"/>
        <item x="131"/>
        <item x="141"/>
        <item x="18"/>
        <item x="40"/>
        <item x="6"/>
        <item x="31"/>
        <item x="53"/>
        <item x="65"/>
        <item x="75"/>
        <item x="84"/>
        <item x="95"/>
        <item x="107"/>
        <item x="119"/>
        <item x="132"/>
        <item x="142"/>
        <item x="19"/>
        <item x="41"/>
        <item x="7"/>
        <item x="32"/>
        <item x="54"/>
        <item x="66"/>
        <item x="85"/>
        <item x="96"/>
        <item x="108"/>
        <item x="120"/>
        <item x="133"/>
        <item x="143"/>
        <item x="20"/>
        <item x="42"/>
        <item x="8"/>
        <item x="55"/>
        <item x="67"/>
        <item x="76"/>
        <item x="86"/>
        <item x="97"/>
        <item x="109"/>
        <item x="121"/>
        <item x="134"/>
        <item x="144"/>
        <item x="21"/>
        <item x="43"/>
        <item x="1"/>
        <item x="33"/>
        <item x="56"/>
        <item x="68"/>
        <item x="87"/>
        <item x="98"/>
        <item x="110"/>
        <item x="122"/>
        <item x="135"/>
        <item x="145"/>
        <item x="22"/>
        <item x="44"/>
        <item x="9"/>
        <item x="34"/>
        <item x="57"/>
        <item x="69"/>
        <item x="77"/>
        <item x="88"/>
        <item x="99"/>
        <item x="111"/>
        <item x="123"/>
        <item x="136"/>
        <item x="146"/>
        <item x="23"/>
        <item x="45"/>
        <item x="10"/>
        <item x="35"/>
        <item x="58"/>
        <item x="70"/>
        <item x="89"/>
        <item x="100"/>
        <item x="112"/>
        <item x="124"/>
        <item x="137"/>
        <item x="147"/>
        <item x="24"/>
        <item x="46"/>
        <item x="11"/>
        <item x="36"/>
        <item x="59"/>
        <item x="71"/>
        <item x="78"/>
        <item x="90"/>
        <item x="101"/>
        <item x="113"/>
        <item x="125"/>
        <item x="128"/>
        <item x="138"/>
        <item x="148"/>
        <item x="13"/>
        <item x="25"/>
        <item x="47"/>
      </items>
    </pivotField>
    <pivotField numFmtId="3"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numFmtId="1" showAll="0" defaultSubtotal="0">
      <items count="2">
        <item x="1"/>
        <item x="0"/>
      </items>
    </pivotField>
    <pivotField showAll="0" defaultSubtotal="0">
      <items count="12">
        <item x="2"/>
        <item x="3"/>
        <item x="4"/>
        <item x="5"/>
        <item x="0"/>
        <item x="6"/>
        <item x="7"/>
        <item x="8"/>
        <item x="1"/>
        <item x="9"/>
        <item x="10"/>
        <item x="11"/>
      </items>
    </pivotField>
    <pivotField numFmtId="3" showAll="0" defaultSubtotal="0"/>
    <pivotField showAll="0" defaultSubtotal="0"/>
    <pivotField showAll="0" defaultSubtotal="0">
      <items count="12">
        <item x="0"/>
        <item x="6"/>
        <item x="1"/>
        <item x="8"/>
        <item x="2"/>
        <item x="4"/>
        <item x="3"/>
        <item x="11"/>
        <item x="9"/>
        <item x="10"/>
        <item x="7"/>
        <item x="5"/>
      </items>
    </pivotField>
    <pivotField axis="axisRow" showAll="0" defaultSubtotal="0">
      <items count="11">
        <item x="8"/>
        <item x="7"/>
        <item x="2"/>
        <item x="3"/>
        <item x="0"/>
        <item x="1"/>
        <item x="6"/>
        <item x="9"/>
        <item x="10"/>
        <item x="4"/>
        <item x="5"/>
      </items>
    </pivotField>
    <pivotField numFmtId="3" showAll="0" defaultSubtotal="0"/>
    <pivotField showAll="0" defaultSubtotal="0">
      <items count="1">
        <item x="0"/>
      </items>
    </pivotField>
    <pivotField showAll="0" defaultSubtotal="0"/>
    <pivotField showAll="0" measureFilter="1" defaultSubtotal="0">
      <items count="24">
        <item x="21"/>
        <item x="19"/>
        <item x="20"/>
        <item x="1"/>
        <item x="9"/>
        <item x="13"/>
        <item x="6"/>
        <item x="2"/>
        <item x="3"/>
        <item x="7"/>
        <item x="12"/>
        <item x="11"/>
        <item x="5"/>
        <item x="10"/>
        <item x="14"/>
        <item x="0"/>
        <item x="16"/>
        <item x="15"/>
        <item x="17"/>
        <item x="23"/>
        <item x="18"/>
        <item x="4"/>
        <item x="22"/>
        <item x="8"/>
      </items>
    </pivotField>
    <pivotField showAll="0" defaultSubtotal="0"/>
    <pivotField numFmtId="44" showAll="0" defaultSubtotal="0"/>
    <pivotField numFmtId="44" showAll="0" defaultSubtotal="0"/>
    <pivotField numFmtId="3" showAll="0" defaultSubtotal="0"/>
    <pivotField numFmtId="44" showAll="0" defaultSubtotal="0"/>
    <pivotField dataField="1" numFmtId="44" showAll="0" defaultSubtotal="0"/>
    <pivotField numFmtId="44" showAll="0" defaultSubtotal="0"/>
    <pivotField showAll="0" defaultSubtotal="0"/>
  </pivotFields>
  <rowFields count="1">
    <field x="15"/>
  </rowFields>
  <rowItems count="11">
    <i>
      <x/>
    </i>
    <i>
      <x v="1"/>
    </i>
    <i>
      <x v="2"/>
    </i>
    <i>
      <x v="3"/>
    </i>
    <i>
      <x v="4"/>
    </i>
    <i>
      <x v="5"/>
    </i>
    <i>
      <x v="6"/>
    </i>
    <i>
      <x v="7"/>
    </i>
    <i>
      <x v="8"/>
    </i>
    <i>
      <x v="9"/>
    </i>
    <i>
      <x v="10"/>
    </i>
  </rowItems>
  <colItems count="1">
    <i/>
  </colItems>
  <dataFields count="1">
    <dataField name="Sum of Revenue" fld="25" baseField="0" baseItem="0" numFmtId="44"/>
  </dataFields>
  <chartFormats count="1">
    <chartFormat chart="10"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 type="dateBetween" evalOrder="-1" id="13" name="Order Date">
      <autoFilter ref="A1">
        <filterColumn colId="0">
          <customFilters and="1">
            <customFilter operator="greaterThanOrEqual" val="44287"/>
            <customFilter operator="lessThanOrEqual" val="44926"/>
          </customFilters>
        </filterColumn>
      </autoFilter>
      <extLst>
        <ext xmlns:x15="http://schemas.microsoft.com/office/spreadsheetml/2010/11/main" uri="{0605FD5F-26C8-4aeb-8148-2DB25E43C511}">
          <x15:pivotFilter useWholeDay="1"/>
        </ext>
      </extLst>
    </filter>
    <filter fld="1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E749C8B-6C88-468F-8750-5FCDC2A0E86E}"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5">
  <location ref="H2:I152" firstHeaderRow="1" firstDataRow="1" firstDataCol="1"/>
  <pivotFields count="28">
    <pivotField numFmtId="1" showAll="0"/>
    <pivotField axis="axisRow" numFmtId="164" showAll="0">
      <items count="150">
        <item x="2"/>
        <item x="26"/>
        <item x="48"/>
        <item x="60"/>
        <item x="72"/>
        <item x="79"/>
        <item x="91"/>
        <item x="102"/>
        <item x="114"/>
        <item x="126"/>
        <item x="12"/>
        <item x="14"/>
        <item x="37"/>
        <item x="3"/>
        <item x="27"/>
        <item x="49"/>
        <item x="61"/>
        <item x="80"/>
        <item x="92"/>
        <item x="103"/>
        <item x="115"/>
        <item x="129"/>
        <item x="139"/>
        <item x="15"/>
        <item x="4"/>
        <item x="28"/>
        <item x="50"/>
        <item x="62"/>
        <item x="81"/>
        <item x="93"/>
        <item x="104"/>
        <item x="116"/>
        <item x="130"/>
        <item x="140"/>
        <item x="16"/>
        <item x="38"/>
        <item x="5"/>
        <item x="29"/>
        <item x="51"/>
        <item x="63"/>
        <item x="73"/>
        <item x="82"/>
        <item x="105"/>
        <item x="117"/>
        <item x="127"/>
        <item x="17"/>
        <item x="39"/>
        <item x="0"/>
        <item x="30"/>
        <item x="52"/>
        <item x="64"/>
        <item x="74"/>
        <item x="83"/>
        <item x="94"/>
        <item x="106"/>
        <item x="118"/>
        <item x="131"/>
        <item x="141"/>
        <item x="18"/>
        <item x="40"/>
        <item x="6"/>
        <item x="31"/>
        <item x="53"/>
        <item x="65"/>
        <item x="75"/>
        <item x="84"/>
        <item x="95"/>
        <item x="107"/>
        <item x="119"/>
        <item x="132"/>
        <item x="142"/>
        <item x="19"/>
        <item x="41"/>
        <item x="7"/>
        <item x="32"/>
        <item x="54"/>
        <item x="66"/>
        <item x="85"/>
        <item x="96"/>
        <item x="108"/>
        <item x="120"/>
        <item x="133"/>
        <item x="143"/>
        <item x="20"/>
        <item x="42"/>
        <item x="8"/>
        <item x="55"/>
        <item x="67"/>
        <item x="76"/>
        <item x="86"/>
        <item x="97"/>
        <item x="109"/>
        <item x="121"/>
        <item x="134"/>
        <item x="144"/>
        <item x="21"/>
        <item x="43"/>
        <item x="1"/>
        <item x="33"/>
        <item x="56"/>
        <item x="68"/>
        <item x="87"/>
        <item x="98"/>
        <item x="110"/>
        <item x="122"/>
        <item x="135"/>
        <item x="145"/>
        <item x="22"/>
        <item x="44"/>
        <item x="9"/>
        <item x="34"/>
        <item x="57"/>
        <item x="69"/>
        <item x="77"/>
        <item x="88"/>
        <item x="99"/>
        <item x="111"/>
        <item x="123"/>
        <item x="136"/>
        <item x="146"/>
        <item x="23"/>
        <item x="45"/>
        <item x="10"/>
        <item x="35"/>
        <item x="58"/>
        <item x="70"/>
        <item x="89"/>
        <item x="100"/>
        <item x="112"/>
        <item x="124"/>
        <item x="137"/>
        <item x="147"/>
        <item x="24"/>
        <item x="46"/>
        <item x="11"/>
        <item x="36"/>
        <item x="59"/>
        <item x="71"/>
        <item x="78"/>
        <item x="90"/>
        <item x="101"/>
        <item x="113"/>
        <item x="125"/>
        <item x="128"/>
        <item x="138"/>
        <item x="148"/>
        <item x="13"/>
        <item x="25"/>
        <item x="47"/>
        <item t="default"/>
      </items>
    </pivotField>
    <pivotField numFmtId="3" showAll="0"/>
    <pivotField showAll="0"/>
    <pivotField showAll="0"/>
    <pivotField showAll="0"/>
    <pivotField showAll="0"/>
    <pivotField showAll="0"/>
    <pivotField showAll="0"/>
    <pivotField numFmtId="164" showAll="0"/>
    <pivotField numFmtId="1" showAll="0">
      <items count="3">
        <item x="1"/>
        <item x="0"/>
        <item t="default"/>
      </items>
    </pivotField>
    <pivotField showAll="0">
      <items count="13">
        <item x="2"/>
        <item x="3"/>
        <item x="4"/>
        <item x="5"/>
        <item x="0"/>
        <item x="6"/>
        <item x="7"/>
        <item x="8"/>
        <item x="1"/>
        <item x="9"/>
        <item x="10"/>
        <item x="11"/>
        <item t="default"/>
      </items>
    </pivotField>
    <pivotField numFmtId="3" showAll="0">
      <items count="5">
        <item x="2"/>
        <item x="0"/>
        <item x="1"/>
        <item x="3"/>
        <item t="default"/>
      </items>
    </pivotField>
    <pivotField showAll="0"/>
    <pivotField showAll="0"/>
    <pivotField showAll="0"/>
    <pivotField numFmtId="3" showAll="0"/>
    <pivotField showAll="0"/>
    <pivotField showAll="0"/>
    <pivotField showAll="0" measureFilter="1">
      <items count="25">
        <item x="21"/>
        <item x="19"/>
        <item x="20"/>
        <item x="1"/>
        <item x="9"/>
        <item x="13"/>
        <item x="6"/>
        <item x="2"/>
        <item x="3"/>
        <item x="7"/>
        <item x="12"/>
        <item x="11"/>
        <item x="5"/>
        <item x="10"/>
        <item x="14"/>
        <item x="0"/>
        <item x="16"/>
        <item x="15"/>
        <item x="17"/>
        <item x="23"/>
        <item x="18"/>
        <item x="4"/>
        <item x="22"/>
        <item x="8"/>
        <item t="default"/>
      </items>
    </pivotField>
    <pivotField showAll="0"/>
    <pivotField numFmtId="44" showAll="0"/>
    <pivotField numFmtId="44" showAll="0"/>
    <pivotField numFmtId="3" showAll="0"/>
    <pivotField numFmtId="44" showAll="0"/>
    <pivotField dataField="1" numFmtId="44" showAll="0"/>
    <pivotField numFmtId="44"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t="grand">
      <x/>
    </i>
  </rowItems>
  <colItems count="1">
    <i/>
  </colItems>
  <dataFields count="1">
    <dataField name="Sum of Revenue" fld="25" baseField="0" baseItem="0" numFmtId="44"/>
  </dataFields>
  <chartFormats count="3">
    <chartFormat chart="4" format="0" series="1">
      <pivotArea type="data" outline="0" fieldPosition="0">
        <references count="1">
          <reference field="4294967294" count="1" selected="0">
            <x v="0"/>
          </reference>
        </references>
      </pivotArea>
    </chartFormat>
    <chartFormat chart="10" format="1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 type="dateBetween" evalOrder="-1" id="13" name="Order Date">
      <autoFilter ref="A1">
        <filterColumn colId="0">
          <customFilters and="1">
            <customFilter operator="greaterThanOrEqual" val="44287"/>
            <customFilter operator="lessThanOrEqual" val="44926"/>
          </customFilters>
        </filterColumn>
      </autoFilter>
      <extLst>
        <ext xmlns:x15="http://schemas.microsoft.com/office/spreadsheetml/2010/11/main" uri="{0605FD5F-26C8-4aeb-8148-2DB25E43C511}">
          <x15:pivotFilter useWholeDay="1"/>
        </ext>
      </extLst>
    </filter>
    <filter fld="1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D3B7E96-4CDE-41DF-A677-C4A9FEB34AA5}"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E2:F13" firstHeaderRow="1" firstDataRow="1" firstDataCol="1"/>
  <pivotFields count="28">
    <pivotField numFmtId="1" showAll="0"/>
    <pivotField numFmtId="164" showAll="0">
      <items count="150">
        <item x="2"/>
        <item x="26"/>
        <item x="48"/>
        <item x="60"/>
        <item x="72"/>
        <item x="79"/>
        <item x="91"/>
        <item x="102"/>
        <item x="114"/>
        <item x="126"/>
        <item x="12"/>
        <item x="14"/>
        <item x="37"/>
        <item x="3"/>
        <item x="27"/>
        <item x="49"/>
        <item x="61"/>
        <item x="80"/>
        <item x="92"/>
        <item x="103"/>
        <item x="115"/>
        <item x="129"/>
        <item x="139"/>
        <item x="15"/>
        <item x="4"/>
        <item x="28"/>
        <item x="50"/>
        <item x="62"/>
        <item x="81"/>
        <item x="93"/>
        <item x="104"/>
        <item x="116"/>
        <item x="130"/>
        <item x="140"/>
        <item x="16"/>
        <item x="38"/>
        <item x="5"/>
        <item x="29"/>
        <item x="51"/>
        <item x="63"/>
        <item x="73"/>
        <item x="82"/>
        <item x="105"/>
        <item x="117"/>
        <item x="127"/>
        <item x="17"/>
        <item x="39"/>
        <item x="0"/>
        <item x="30"/>
        <item x="52"/>
        <item x="64"/>
        <item x="74"/>
        <item x="83"/>
        <item x="94"/>
        <item x="106"/>
        <item x="118"/>
        <item x="131"/>
        <item x="141"/>
        <item x="18"/>
        <item x="40"/>
        <item x="6"/>
        <item x="31"/>
        <item x="53"/>
        <item x="65"/>
        <item x="75"/>
        <item x="84"/>
        <item x="95"/>
        <item x="107"/>
        <item x="119"/>
        <item x="132"/>
        <item x="142"/>
        <item x="19"/>
        <item x="41"/>
        <item x="7"/>
        <item x="32"/>
        <item x="54"/>
        <item x="66"/>
        <item x="85"/>
        <item x="96"/>
        <item x="108"/>
        <item x="120"/>
        <item x="133"/>
        <item x="143"/>
        <item x="20"/>
        <item x="42"/>
        <item x="8"/>
        <item x="55"/>
        <item x="67"/>
        <item x="76"/>
        <item x="86"/>
        <item x="97"/>
        <item x="109"/>
        <item x="121"/>
        <item x="134"/>
        <item x="144"/>
        <item x="21"/>
        <item x="43"/>
        <item x="1"/>
        <item x="33"/>
        <item x="56"/>
        <item x="68"/>
        <item x="87"/>
        <item x="98"/>
        <item x="110"/>
        <item x="122"/>
        <item x="135"/>
        <item x="145"/>
        <item x="22"/>
        <item x="44"/>
        <item x="9"/>
        <item x="34"/>
        <item x="57"/>
        <item x="69"/>
        <item x="77"/>
        <item x="88"/>
        <item x="99"/>
        <item x="111"/>
        <item x="123"/>
        <item x="136"/>
        <item x="146"/>
        <item x="23"/>
        <item x="45"/>
        <item x="10"/>
        <item x="35"/>
        <item x="58"/>
        <item x="70"/>
        <item x="89"/>
        <item x="100"/>
        <item x="112"/>
        <item x="124"/>
        <item x="137"/>
        <item x="147"/>
        <item x="24"/>
        <item x="46"/>
        <item x="11"/>
        <item x="36"/>
        <item x="59"/>
        <item x="71"/>
        <item x="78"/>
        <item x="90"/>
        <item x="101"/>
        <item x="113"/>
        <item x="125"/>
        <item x="128"/>
        <item x="138"/>
        <item x="148"/>
        <item x="13"/>
        <item x="25"/>
        <item x="47"/>
        <item t="default"/>
      </items>
    </pivotField>
    <pivotField numFmtId="3" showAll="0"/>
    <pivotField showAll="0"/>
    <pivotField showAll="0"/>
    <pivotField showAll="0"/>
    <pivotField showAll="0"/>
    <pivotField showAll="0"/>
    <pivotField showAll="0"/>
    <pivotField numFmtId="164" showAll="0"/>
    <pivotField numFmtId="1" showAll="0">
      <items count="3">
        <item x="1"/>
        <item x="0"/>
        <item t="default"/>
      </items>
    </pivotField>
    <pivotField showAll="0">
      <items count="13">
        <item x="2"/>
        <item x="3"/>
        <item x="4"/>
        <item x="5"/>
        <item x="0"/>
        <item x="6"/>
        <item x="7"/>
        <item x="8"/>
        <item x="1"/>
        <item x="9"/>
        <item x="10"/>
        <item x="11"/>
        <item t="default"/>
      </items>
    </pivotField>
    <pivotField numFmtId="3" showAll="0"/>
    <pivotField showAll="0"/>
    <pivotField showAll="0"/>
    <pivotField showAll="0"/>
    <pivotField numFmtId="3" showAll="0"/>
    <pivotField showAll="0"/>
    <pivotField showAll="0"/>
    <pivotField axis="axisRow" showAll="0" measureFilter="1">
      <items count="25">
        <item x="21"/>
        <item x="19"/>
        <item x="20"/>
        <item x="1"/>
        <item x="9"/>
        <item x="13"/>
        <item x="6"/>
        <item x="2"/>
        <item x="3"/>
        <item x="7"/>
        <item x="12"/>
        <item x="11"/>
        <item x="5"/>
        <item x="10"/>
        <item x="14"/>
        <item x="0"/>
        <item x="16"/>
        <item x="15"/>
        <item x="17"/>
        <item x="23"/>
        <item x="18"/>
        <item x="4"/>
        <item x="22"/>
        <item x="8"/>
        <item t="default"/>
      </items>
    </pivotField>
    <pivotField showAll="0"/>
    <pivotField numFmtId="44" showAll="0"/>
    <pivotField numFmtId="44" showAll="0"/>
    <pivotField numFmtId="3" showAll="0"/>
    <pivotField numFmtId="44" showAll="0"/>
    <pivotField dataField="1" numFmtId="44" showAll="0"/>
    <pivotField numFmtId="44" showAll="0"/>
    <pivotField showAll="0"/>
  </pivotFields>
  <rowFields count="1">
    <field x="19"/>
  </rowFields>
  <rowItems count="11">
    <i>
      <x v="2"/>
    </i>
    <i>
      <x v="4"/>
    </i>
    <i>
      <x v="6"/>
    </i>
    <i>
      <x v="7"/>
    </i>
    <i>
      <x v="8"/>
    </i>
    <i>
      <x v="9"/>
    </i>
    <i>
      <x v="17"/>
    </i>
    <i>
      <x v="18"/>
    </i>
    <i>
      <x v="19"/>
    </i>
    <i>
      <x v="21"/>
    </i>
    <i t="grand">
      <x/>
    </i>
  </rowItems>
  <colItems count="1">
    <i/>
  </colItems>
  <dataFields count="1">
    <dataField name="Sum of Revenue" fld="25" baseField="0" baseItem="0" numFmtId="44"/>
  </dataFields>
  <chartFormats count="11">
    <chartFormat chart="10" format="12" series="1">
      <pivotArea type="data" outline="0" fieldPosition="0">
        <references count="1">
          <reference field="4294967294" count="1" selected="0">
            <x v="0"/>
          </reference>
        </references>
      </pivotArea>
    </chartFormat>
    <chartFormat chart="10" format="13">
      <pivotArea type="data" outline="0" fieldPosition="0">
        <references count="2">
          <reference field="4294967294" count="1" selected="0">
            <x v="0"/>
          </reference>
          <reference field="19" count="1" selected="0">
            <x v="2"/>
          </reference>
        </references>
      </pivotArea>
    </chartFormat>
    <chartFormat chart="10" format="14">
      <pivotArea type="data" outline="0" fieldPosition="0">
        <references count="2">
          <reference field="4294967294" count="1" selected="0">
            <x v="0"/>
          </reference>
          <reference field="19" count="1" selected="0">
            <x v="4"/>
          </reference>
        </references>
      </pivotArea>
    </chartFormat>
    <chartFormat chart="10" format="15">
      <pivotArea type="data" outline="0" fieldPosition="0">
        <references count="2">
          <reference field="4294967294" count="1" selected="0">
            <x v="0"/>
          </reference>
          <reference field="19" count="1" selected="0">
            <x v="6"/>
          </reference>
        </references>
      </pivotArea>
    </chartFormat>
    <chartFormat chart="10" format="16">
      <pivotArea type="data" outline="0" fieldPosition="0">
        <references count="2">
          <reference field="4294967294" count="1" selected="0">
            <x v="0"/>
          </reference>
          <reference field="19" count="1" selected="0">
            <x v="7"/>
          </reference>
        </references>
      </pivotArea>
    </chartFormat>
    <chartFormat chart="10" format="17">
      <pivotArea type="data" outline="0" fieldPosition="0">
        <references count="2">
          <reference field="4294967294" count="1" selected="0">
            <x v="0"/>
          </reference>
          <reference field="19" count="1" selected="0">
            <x v="8"/>
          </reference>
        </references>
      </pivotArea>
    </chartFormat>
    <chartFormat chart="10" format="18">
      <pivotArea type="data" outline="0" fieldPosition="0">
        <references count="2">
          <reference field="4294967294" count="1" selected="0">
            <x v="0"/>
          </reference>
          <reference field="19" count="1" selected="0">
            <x v="9"/>
          </reference>
        </references>
      </pivotArea>
    </chartFormat>
    <chartFormat chart="10" format="19">
      <pivotArea type="data" outline="0" fieldPosition="0">
        <references count="2">
          <reference field="4294967294" count="1" selected="0">
            <x v="0"/>
          </reference>
          <reference field="19" count="1" selected="0">
            <x v="17"/>
          </reference>
        </references>
      </pivotArea>
    </chartFormat>
    <chartFormat chart="10" format="20">
      <pivotArea type="data" outline="0" fieldPosition="0">
        <references count="2">
          <reference field="4294967294" count="1" selected="0">
            <x v="0"/>
          </reference>
          <reference field="19" count="1" selected="0">
            <x v="18"/>
          </reference>
        </references>
      </pivotArea>
    </chartFormat>
    <chartFormat chart="10" format="21">
      <pivotArea type="data" outline="0" fieldPosition="0">
        <references count="2">
          <reference field="4294967294" count="1" selected="0">
            <x v="0"/>
          </reference>
          <reference field="19" count="1" selected="0">
            <x v="19"/>
          </reference>
        </references>
      </pivotArea>
    </chartFormat>
    <chartFormat chart="10" format="22">
      <pivotArea type="data" outline="0" fieldPosition="0">
        <references count="2">
          <reference field="4294967294" count="1" selected="0">
            <x v="0"/>
          </reference>
          <reference field="19" count="1" selected="0">
            <x v="21"/>
          </reference>
        </references>
      </pivotArea>
    </chartFormat>
  </chartFormats>
  <pivotTableStyleInfo name="PivotStyleLight16" showRowHeaders="1" showColHeaders="1" showRowStripes="0" showColStripes="0" showLastColumn="1"/>
  <filters count="2">
    <filter fld="19" type="count" evalOrder="-1" id="14" iMeasureFld="0">
      <autoFilter ref="A1">
        <filterColumn colId="0">
          <top10 val="10" filterVal="10"/>
        </filterColumn>
      </autoFilter>
    </filter>
    <filter fld="1" type="dateBetween" evalOrder="-1" id="13" name="Order Date">
      <autoFilter ref="A1">
        <filterColumn colId="0">
          <customFilters and="1">
            <customFilter operator="greaterThanOrEqual" val="44287"/>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Florida" TargetMode="External"/><Relationship Id="rId13" Type="http://schemas.openxmlformats.org/officeDocument/2006/relationships/hyperlink" Target="https://www.bing.com/th?id=OSK.59f6fd6fb58b5bde34d283beef8c8e65&amp;qlt=95" TargetMode="External"/><Relationship Id="rId18" Type="http://schemas.openxmlformats.org/officeDocument/2006/relationships/hyperlink" Target="https://www.bing.com/images/search?form=xlimg&amp;q=Texas" TargetMode="External"/><Relationship Id="rId3" Type="http://schemas.openxmlformats.org/officeDocument/2006/relationships/hyperlink" Target="https://www.bing.com/th?id=OSK.00be164b931c0a9427c0a2ebdae3e140&amp;qlt=95" TargetMode="External"/><Relationship Id="rId7" Type="http://schemas.openxmlformats.org/officeDocument/2006/relationships/hyperlink" Target="https://www.bing.com/th?id=OSK.5c9644308dc1fc218d48a103b8cf93f9&amp;qlt=95" TargetMode="External"/><Relationship Id="rId12" Type="http://schemas.openxmlformats.org/officeDocument/2006/relationships/hyperlink" Target="https://www.bing.com/images/search?form=xlimg&amp;q=Massachusetts" TargetMode="External"/><Relationship Id="rId17" Type="http://schemas.openxmlformats.org/officeDocument/2006/relationships/hyperlink" Target="https://www.bing.com/th?id=OSK.64a722b3d40292398291610dc8c47d2c&amp;qlt=95" TargetMode="External"/><Relationship Id="rId2" Type="http://schemas.openxmlformats.org/officeDocument/2006/relationships/hyperlink" Target="https://www.bing.com/images/search?form=xlimg&amp;q=Arizona" TargetMode="External"/><Relationship Id="rId16" Type="http://schemas.openxmlformats.org/officeDocument/2006/relationships/hyperlink" Target="https://www.bing.com/images/search?form=xlimg&amp;q=Tennessee" TargetMode="External"/><Relationship Id="rId20" Type="http://schemas.openxmlformats.org/officeDocument/2006/relationships/hyperlink" Target="https://www.bing.com/images/search?form=xlimg&amp;q=Washington%20(state)" TargetMode="External"/><Relationship Id="rId1" Type="http://schemas.openxmlformats.org/officeDocument/2006/relationships/hyperlink" Target="https://www.bing.com/th?id=OSK.3c540a048279aac253eac8639b1a7dad&amp;qlt=95" TargetMode="External"/><Relationship Id="rId6" Type="http://schemas.openxmlformats.org/officeDocument/2006/relationships/hyperlink" Target="https://www.bing.com/images/search?form=xlimg&amp;q=Colorado" TargetMode="External"/><Relationship Id="rId11" Type="http://schemas.openxmlformats.org/officeDocument/2006/relationships/hyperlink" Target="https://www.bing.com/th?id=OSK.987b2cac28f5ea262ad37b9b21c25b33&amp;qlt=95" TargetMode="External"/><Relationship Id="rId5" Type="http://schemas.openxmlformats.org/officeDocument/2006/relationships/hyperlink" Target="https://www.bing.com/th?id=OSK.e3cff3492e954506af4fb2c8552f6135&amp;qlt=95" TargetMode="External"/><Relationship Id="rId15" Type="http://schemas.openxmlformats.org/officeDocument/2006/relationships/hyperlink" Target="https://www.bing.com/th?id=OSK.592387ac5e24ec192ad9be5348bec458&amp;qlt=95" TargetMode="External"/><Relationship Id="rId10" Type="http://schemas.openxmlformats.org/officeDocument/2006/relationships/hyperlink" Target="https://www.bing.com/images/search?form=xlimg&amp;q=Georgia%20(U.S.%20state)" TargetMode="External"/><Relationship Id="rId19" Type="http://schemas.openxmlformats.org/officeDocument/2006/relationships/hyperlink" Target="https://www.bing.com/th?id=OSK.c93832872ec0dad4a158b06bab80ac3b&amp;qlt=95" TargetMode="External"/><Relationship Id="rId4" Type="http://schemas.openxmlformats.org/officeDocument/2006/relationships/hyperlink" Target="https://www.bing.com/images/search?form=xlimg&amp;q=California" TargetMode="External"/><Relationship Id="rId9" Type="http://schemas.openxmlformats.org/officeDocument/2006/relationships/hyperlink" Target="https://www.bing.com/th?id=OSK.TkXocXN5FoBwxCRw_H4YlAVy62XZjJG6mqrJCXMfttE&amp;qlt=95" TargetMode="External"/><Relationship Id="rId14" Type="http://schemas.openxmlformats.org/officeDocument/2006/relationships/hyperlink" Target="https://www.bing.com/images/search?form=xlimg&amp;q=Oregon"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Srd>
</file>

<file path=xl/richData/rdarray.xml><?xml version="1.0" encoding="utf-8"?>
<arrayData xmlns="http://schemas.microsoft.com/office/spreadsheetml/2017/richdata2" count="15">
  <a r="4">
    <v t="r">8</v>
    <v t="r">9</v>
    <v t="r">10</v>
    <v t="r">11</v>
  </a>
  <a r="1">
    <v t="s">English language</v>
  </a>
  <a r="2">
    <v t="r">45</v>
    <v t="r">46</v>
  </a>
  <a r="1">
    <v t="s">Pacific Time Zone</v>
  </a>
  <a r="2">
    <v t="r">79</v>
    <v t="r">80</v>
  </a>
  <a r="2">
    <v t="r">113</v>
    <v t="r">114</v>
  </a>
  <a r="1">
    <v t="s">Eastern Time Zone</v>
  </a>
  <a r="2">
    <v t="r">145</v>
    <v t="r">146</v>
  </a>
  <a r="2">
    <v t="r">171</v>
    <v t="r">172</v>
  </a>
  <a r="2">
    <v t="r">200</v>
    <v t="r">201</v>
  </a>
  <a r="4">
    <v t="r">229</v>
    <v t="r">230</v>
    <v t="r">231</v>
    <v t="r">232</v>
  </a>
  <a r="2">
    <v t="s">Eastern Time Zone</v>
    <v t="s">Central Time Zone</v>
  </a>
  <a r="2">
    <v t="r">259</v>
    <v t="r">260</v>
  </a>
  <a r="1">
    <v t="s">Central Time Zone</v>
  </a>
  <a r="2">
    <v t="r">291</v>
    <v t="r">292</v>
  </a>
</arrayData>
</file>

<file path=xl/richData/rdrichvalue.xml><?xml version="1.0" encoding="utf-8"?>
<rvData xmlns="http://schemas.microsoft.com/office/spreadsheetml/2017/richdata" count="314">
  <rv s="0">
    <v>536870912</v>
    <v>Arizona</v>
    <v>bf973f46-5962-4997-a7ba-a05f1aa2a9f9</v>
    <v>en-US</v>
    <v>Map</v>
  </rv>
  <rv s="1">
    <fb>295234</fb>
    <v>11</v>
  </rv>
  <rv s="1">
    <fb>35578</fb>
    <v>11</v>
  </rv>
  <rv s="0">
    <v>536870912</v>
    <v>Phoenix</v>
    <v>b06044c3-41e1-4e2a-bba7-27a29bba8ea9</v>
    <v>en-US</v>
    <v>Map</v>
  </rv>
  <rv s="0">
    <v>536870912</v>
    <v>United States of America</v>
    <v>5232ed96-85b1-2edb-12c6-63e6c597a1de</v>
    <v>en-US</v>
    <v>Map</v>
  </rv>
  <rv s="1">
    <fb>2412212</fb>
    <v>11</v>
  </rv>
  <rv s="1">
    <fb>2961003</fb>
    <v>11</v>
  </rv>
  <rv s="2">
    <v>0</v>
    <v>9</v>
    <v>0</v>
    <v>7</v>
    <v>0</v>
    <v>Image of Arizona</v>
  </rv>
  <rv s="0">
    <v>805306368</v>
    <v>Katie Hobbs (Governor)</v>
    <v>05adb62e-e735-4e07-b8db-01b500d8f313</v>
    <v>en-US</v>
    <v>Generic</v>
  </rv>
  <rv s="0">
    <v>805306368</v>
    <v>Adrian Fontes (Secretary of state)</v>
    <v>0c546f0f-c55b-c9c4-74cd-81b6c0d421d9</v>
    <v>en-US</v>
    <v>Generic</v>
  </rv>
  <rv s="0">
    <v>805306368</v>
    <v>Kyrsten Sinema (Senate)</v>
    <v>2f185901-4947-b2cf-2efe-d31d7695ad38</v>
    <v>en-US</v>
    <v>Generic</v>
  </rv>
  <rv s="0">
    <v>805306368</v>
    <v>Mark Kelly (Senate)</v>
    <v>7378c94d-66d6-3a6c-42fd-639c9bfc1491</v>
    <v>en-US</v>
    <v>Generic</v>
  </rv>
  <rv s="3">
    <v>0</v>
  </rv>
  <rv s="4">
    <v>https://www.bing.com/search?q=arizona&amp;form=skydnc</v>
    <v>Learn more on Bing</v>
  </rv>
  <rv s="1">
    <fb>913</fb>
    <v>12</v>
  </rv>
  <rv s="1">
    <fb>50255</fb>
    <v>12</v>
  </rv>
  <rv s="1">
    <fb>167500</fb>
    <v>12</v>
  </rv>
  <rv s="3">
    <v>1</v>
  </rv>
  <rv s="1">
    <fb>2.69</fb>
    <v>13</v>
  </rv>
  <rv s="1">
    <fb>7151502</fb>
    <v>11</v>
  </rv>
  <rv s="1">
    <fb>8.4000000000000005E-2</fb>
    <v>14</v>
  </rv>
  <rv s="1">
    <fb>0.16399999999999998</fb>
    <v>14</v>
  </rv>
  <rv s="1">
    <fb>5.2999999999999999E-2</fb>
    <v>15</v>
  </rv>
  <rv s="1">
    <fb>3.4000000000000002E-2</fb>
    <v>14</v>
  </rv>
  <rv s="1">
    <fb>0.27500000000000002</fb>
    <v>14</v>
  </rv>
  <rv s="1">
    <fb>4.8000000000000001E-2</fb>
    <v>14</v>
  </rv>
  <rv s="1">
    <fb>0.13500000000000001</fb>
    <v>14</v>
  </rv>
  <rv s="1">
    <fb>0.86</fb>
    <v>14</v>
  </rv>
  <rv s="1">
    <fb>0.307</fb>
    <v>14</v>
  </rv>
  <rv s="1">
    <fb>0.59299999999999997</fb>
    <v>14</v>
  </rv>
  <rv s="1">
    <fb>3.0000000000000001E-3</fb>
    <v>14</v>
  </rv>
  <rv s="1">
    <fb>8.199999999999999E-2</fb>
    <v>14</v>
  </rv>
  <rv s="1">
    <fb>2.7000000000000003E-2</fb>
    <v>14</v>
  </rv>
  <rv s="1">
    <fb>0.23800000000000002</fb>
    <v>14</v>
  </rv>
  <rv s="1">
    <fb>6.3E-2</fb>
    <v>14</v>
  </rv>
  <rv s="1">
    <fb>0.83499999999999996</fb>
    <v>14</v>
  </rv>
  <rv s="5">
    <v>#VALUE!</v>
    <v>en-US</v>
    <v>bf973f46-5962-4997-a7ba-a05f1aa2a9f9</v>
    <v>536870912</v>
    <v>1</v>
    <v>4</v>
    <v>5</v>
    <v>Arizona</v>
    <v>7</v>
    <v>8</v>
    <v>Map</v>
    <v>9</v>
    <v>10</v>
    <v>US-AZ</v>
    <v>1</v>
    <v>2</v>
    <v>3</v>
    <v>4</v>
    <v>Arizona is a state in the Southwestern region of the United States. Arizona is part of the Four Corners region with Utah to the north, Colorado to the northeast, and New Mexico to the east; its other neighboring states are Nevada to the ...</v>
    <v>5</v>
    <v>6</v>
    <v>7</v>
    <v>3</v>
    <v>12</v>
    <v>13</v>
    <v>14</v>
    <v>15</v>
    <v>16</v>
    <v>Arizona</v>
    <v>17</v>
    <v>18</v>
    <v>19</v>
    <v>20</v>
    <v>21</v>
    <v>22</v>
    <v>23</v>
    <v>24</v>
    <v>25</v>
    <v>26</v>
    <v>27</v>
    <v>28</v>
    <v>29</v>
    <v>30</v>
    <v>31</v>
    <v>32</v>
    <v>33</v>
    <v>34</v>
    <v>35</v>
    <v>Arizona</v>
    <v>mdp/vdpid/1945</v>
  </rv>
  <rv s="0">
    <v>536870912</v>
    <v>California</v>
    <v>3009d91d-d582-4c34-85ba-772ba09e5be1</v>
    <v>en-US</v>
    <v>Map</v>
  </rv>
  <rv s="1">
    <fb>423970</fb>
    <v>11</v>
  </rv>
  <rv s="1">
    <fb>102350</fb>
    <v>11</v>
  </rv>
  <rv s="0">
    <v>536870912</v>
    <v>Sacramento</v>
    <v>4a1a8070-cc3d-4060-af9c-08ccbbca73d7</v>
    <v>en-US</v>
    <v>Map</v>
  </rv>
  <rv s="1">
    <fb>12717801</fb>
    <v>11</v>
  </rv>
  <rv s="1">
    <fb>14060525</fb>
    <v>11</v>
  </rv>
  <rv s="2">
    <v>1</v>
    <v>9</v>
    <v>16</v>
    <v>7</v>
    <v>0</v>
    <v>Image of California</v>
  </rv>
  <rv s="0">
    <v>536870912</v>
    <v>Los Angeles</v>
    <v>9958ca5c-ea31-4e71-8a17-bd1e7839c723</v>
    <v>en-US</v>
    <v>Map</v>
  </rv>
  <rv s="0">
    <v>805306368</v>
    <v>Gavin Newsom (Governor)</v>
    <v>ddd0ecbf-d7a9-4913-80c4-8eca3d95b4f2</v>
    <v>en-US</v>
    <v>Generic</v>
  </rv>
  <rv s="0">
    <v>805306368</v>
    <v>Eleni Kounalakis (Lieutenant governor)</v>
    <v>c8b4c34f-e58f-d4cc-2651-1b432d67c11a</v>
    <v>en-US</v>
    <v>Generic</v>
  </rv>
  <rv s="3">
    <v>2</v>
  </rv>
  <rv s="4">
    <v>https://www.bing.com/search?q=california&amp;form=skydnc</v>
    <v>Learn more on Bing</v>
  </rv>
  <rv s="1">
    <fb>1255</fb>
    <v>12</v>
  </rv>
  <rv s="1">
    <fb>61818</fb>
    <v>12</v>
  </rv>
  <rv s="1">
    <fb>385500</fb>
    <v>12</v>
  </rv>
  <rv s="1">
    <fb>2.96</fb>
    <v>13</v>
  </rv>
  <rv s="1">
    <fb>39538223</fb>
    <v>11</v>
  </rv>
  <rv s="1">
    <fb>5.4000000000000006E-2</fb>
    <v>14</v>
  </rv>
  <rv s="1">
    <fb>0.13300000000000001</fb>
    <v>14</v>
  </rv>
  <rv s="1">
    <fb>1.7000000000000001E-2</fb>
    <v>15</v>
  </rv>
  <rv s="1">
    <fb>0.14699999999999999</fb>
    <v>14</v>
  </rv>
  <rv s="1">
    <fb>0.314</fb>
    <v>14</v>
  </rv>
  <rv s="1">
    <fb>6.5000000000000002E-2</fb>
    <v>14</v>
  </rv>
  <rv s="1">
    <fb>0.27</fb>
    <v>14</v>
  </rv>
  <rv s="1">
    <fb>0.81799999999999995</fb>
    <v>14</v>
  </rv>
  <rv s="1">
    <fb>0.38799999999999996</fb>
    <v>14</v>
  </rv>
  <rv s="1">
    <fb>0.63100000000000001</fb>
    <v>14</v>
  </rv>
  <rv s="1">
    <fb>5.0000000000000001E-3</fb>
    <v>14</v>
  </rv>
  <rv s="1">
    <fb>6.8000000000000005E-2</fb>
    <v>14</v>
  </rv>
  <rv s="1">
    <fb>3.7999999999999999E-2</fb>
    <v>14</v>
  </rv>
  <rv s="1">
    <fb>0.23300000000000001</fb>
    <v>14</v>
  </rv>
  <rv s="1">
    <fb>6.4000000000000001E-2</fb>
    <v>14</v>
  </rv>
  <rv s="1">
    <fb>0.72900000000000009</fb>
    <v>14</v>
  </rv>
  <rv s="3">
    <v>3</v>
  </rv>
  <rv s="6">
    <v>#VALUE!</v>
    <v>en-US</v>
    <v>3009d91d-d582-4c34-85ba-772ba09e5be1</v>
    <v>536870912</v>
    <v>1</v>
    <v>19</v>
    <v>20</v>
    <v>California</v>
    <v>7</v>
    <v>8</v>
    <v>Map</v>
    <v>9</v>
    <v>10</v>
    <v>US-CA</v>
    <v>38</v>
    <v>39</v>
    <v>40</v>
    <v>4</v>
    <v>California is a state in the Western United States, lying on the American Pacific Coast. It borders Oregon to the north, Nevada and Arizona to the east, and the Mexican state of Baja California to the south. With 39 million residents across an ...</v>
    <v>41</v>
    <v>42</v>
    <v>43</v>
    <v>44</v>
    <v>47</v>
    <v>48</v>
    <v>49</v>
    <v>50</v>
    <v>51</v>
    <v>California</v>
    <v>17</v>
    <v>52</v>
    <v>53</v>
    <v>54</v>
    <v>55</v>
    <v>56</v>
    <v>57</v>
    <v>58</v>
    <v>59</v>
    <v>60</v>
    <v>61</v>
    <v>62</v>
    <v>63</v>
    <v>64</v>
    <v>65</v>
    <v>66</v>
    <v>67</v>
    <v>68</v>
    <v>69</v>
    <v>70</v>
    <v>California</v>
    <v>mdp/vdpid/5599</v>
  </rv>
  <rv s="0">
    <v>536870912</v>
    <v>Colorado</v>
    <v>a070c5c2-b22d-41d8-b869-f20e583c4f80</v>
    <v>en-US</v>
    <v>Map</v>
  </rv>
  <rv s="1">
    <fb>269837</fb>
    <v>11</v>
  </rv>
  <rv s="1">
    <fb>38974</fb>
    <v>11</v>
  </rv>
  <rv s="0">
    <v>536870912</v>
    <v>Denver</v>
    <v>5a7229b6-72d3-4bfc-a95e-9c35e297c9ff</v>
    <v>en-US</v>
    <v>Map</v>
  </rv>
  <rv s="1">
    <fb>2024468</fb>
    <v>11</v>
  </rv>
  <rv s="1">
    <fb>2339118</fb>
    <v>11</v>
  </rv>
  <rv s="2">
    <v>2</v>
    <v>9</v>
    <v>21</v>
    <v>7</v>
    <v>0</v>
    <v>Image of Colorado</v>
  </rv>
  <rv s="0">
    <v>805306368</v>
    <v>Jared Polis (Governor)</v>
    <v>5a81ae6e-56e8-4cd2-95d3-f7a1b60eaa75</v>
    <v>en-US</v>
    <v>Generic</v>
  </rv>
  <rv s="0">
    <v>805306368</v>
    <v>Dianne Primavera (Lieutenant governor)</v>
    <v>f4e53c30-335f-00af-307f-4f95e90798de</v>
    <v>en-US</v>
    <v>Generic</v>
  </rv>
  <rv s="3">
    <v>4</v>
  </rv>
  <rv s="4">
    <v>https://www.bing.com/search?q=colorado&amp;form=skydnc</v>
    <v>Learn more on Bing</v>
  </rv>
  <rv s="1">
    <fb>1002</fb>
    <v>12</v>
  </rv>
  <rv s="1">
    <fb>60629</fb>
    <v>12</v>
  </rv>
  <rv s="1">
    <fb>247800</fb>
    <v>12</v>
  </rv>
  <rv s="1">
    <fb>2.5499999999999998</fb>
    <v>13</v>
  </rv>
  <rv s="1">
    <fb>5773714</fb>
    <v>11</v>
  </rv>
  <rv s="1">
    <fb>0.10199999999999999</fb>
    <v>14</v>
  </rv>
  <rv s="1">
    <fb>0.13</fb>
    <v>14</v>
  </rv>
  <rv s="1">
    <fb>1.6E-2</fb>
    <v>15</v>
  </rv>
  <rv s="1">
    <fb>3.2000000000000001E-2</fb>
    <v>14</v>
  </rv>
  <rv s="1">
    <fb>0.38100000000000001</fb>
    <v>14</v>
  </rv>
  <rv s="1">
    <fb>4.4999999999999998E-2</fb>
    <v>14</v>
  </rv>
  <rv s="1">
    <fb>9.8000000000000004E-2</fb>
    <v>14</v>
  </rv>
  <rv s="1">
    <fb>0.90700000000000003</fb>
    <v>14</v>
  </rv>
  <rv s="1">
    <fb>0.21299999999999999</fb>
    <v>14</v>
  </rv>
  <rv s="1">
    <fb>0.67599999999999993</fb>
    <v>14</v>
  </rv>
  <rv s="1">
    <fb>2E-3</fb>
    <v>14</v>
  </rv>
  <rv s="1">
    <fb>7.2000000000000008E-2</fb>
    <v>14</v>
  </rv>
  <rv s="1">
    <fb>2.8999999999999998E-2</fb>
    <v>14</v>
  </rv>
  <rv s="1">
    <fb>0.23</fb>
    <v>14</v>
  </rv>
  <rv s="1">
    <fb>6.2E-2</fb>
    <v>14</v>
  </rv>
  <rv s="1">
    <fb>0.875</fb>
    <v>14</v>
  </rv>
  <rv s="5">
    <v>#VALUE!</v>
    <v>en-US</v>
    <v>a070c5c2-b22d-41d8-b869-f20e583c4f80</v>
    <v>536870912</v>
    <v>1</v>
    <v>24</v>
    <v>5</v>
    <v>Colorado</v>
    <v>7</v>
    <v>8</v>
    <v>Map</v>
    <v>9</v>
    <v>10</v>
    <v>US-CO</v>
    <v>73</v>
    <v>74</v>
    <v>75</v>
    <v>4</v>
    <v>Colorado is a landlocked state in the Mountain West subregion of the Western United States. Colorado borders Wyoming to the north, Nebraska to the northeast, Kansas to the east, Oklahoma to the southeast, New Mexico to the south, Utah to the ...</v>
    <v>76</v>
    <v>77</v>
    <v>78</v>
    <v>75</v>
    <v>81</v>
    <v>82</v>
    <v>83</v>
    <v>84</v>
    <v>85</v>
    <v>Colorado</v>
    <v>17</v>
    <v>86</v>
    <v>87</v>
    <v>88</v>
    <v>89</v>
    <v>90</v>
    <v>91</v>
    <v>92</v>
    <v>93</v>
    <v>94</v>
    <v>95</v>
    <v>96</v>
    <v>97</v>
    <v>98</v>
    <v>99</v>
    <v>100</v>
    <v>101</v>
    <v>102</v>
    <v>103</v>
    <v>Colorado</v>
    <v>mdp/vdpid/7636</v>
  </rv>
  <rv s="0">
    <v>536870912</v>
    <v>Florida</v>
    <v>5fece3f4-e8e8-4159-843e-f725a930ad50</v>
    <v>en-US</v>
    <v>Map</v>
  </rv>
  <rv s="1">
    <fb>170304</fb>
    <v>11</v>
  </rv>
  <rv s="1">
    <fb>116240</fb>
    <v>11</v>
  </rv>
  <rv s="0">
    <v>536870912</v>
    <v>Tallahassee</v>
    <v>fe8036d9-2764-4483-9405-f07a59b69915</v>
    <v>en-US</v>
    <v>Map</v>
  </rv>
  <rv s="1">
    <fb>7300494</fb>
    <v>11</v>
  </rv>
  <rv s="1">
    <fb>9301642</fb>
    <v>11</v>
  </rv>
  <rv s="2">
    <v>3</v>
    <v>9</v>
    <v>25</v>
    <v>7</v>
    <v>0</v>
    <v>Image of Florida</v>
  </rv>
  <rv s="0">
    <v>536870912</v>
    <v>Jacksonville</v>
    <v>8bd6021b-ea7f-4470-a29b-042b1c82e07f</v>
    <v>en-US</v>
    <v>Map</v>
  </rv>
  <rv s="0">
    <v>805306368</v>
    <v>Ron DeSantis (Governor)</v>
    <v>1ed346c3-9ad7-8e78-ae55-5ed54b15749a</v>
    <v>en-US</v>
    <v>Generic</v>
  </rv>
  <rv s="0">
    <v>805306368</v>
    <v>Jeanette Nuñez (Lieutenant governor)</v>
    <v>521859d8-c46c-b08b-cb47-7344118c3236</v>
    <v>en-US</v>
    <v>Generic</v>
  </rv>
  <rv s="3">
    <v>5</v>
  </rv>
  <rv s="4">
    <v>https://www.bing.com/search?q=florida&amp;form=skydnc</v>
    <v>Learn more on Bing</v>
  </rv>
  <rv s="1">
    <fb>47507</fb>
    <v>12</v>
  </rv>
  <rv s="1">
    <fb>159000</fb>
    <v>12</v>
  </rv>
  <rv s="1">
    <fb>2.63</fb>
    <v>13</v>
  </rv>
  <rv s="1">
    <fb>21538187</fb>
    <v>11</v>
  </rv>
  <rv s="1">
    <fb>9.6000000000000002E-2</fb>
    <v>14</v>
  </rv>
  <rv s="1">
    <fb>0.19399999999999998</fb>
    <v>14</v>
  </rv>
  <rv s="1">
    <fb>5.0000000000000001E-3</fb>
    <v>15</v>
  </rv>
  <rv s="1">
    <fb>2.7999999999999997E-2</fb>
    <v>14</v>
  </rv>
  <rv s="1">
    <fb>0.27300000000000002</fb>
    <v>14</v>
  </rv>
  <rv s="1">
    <fb>0.16800000000000001</fb>
    <v>14</v>
  </rv>
  <rv s="1">
    <fb>0.19699999999999998</fb>
    <v>14</v>
  </rv>
  <rv s="1">
    <fb>0.86900000000000011</fb>
    <v>14</v>
  </rv>
  <rv s="1">
    <fb>0.245</fb>
    <v>14</v>
  </rv>
  <rv s="1">
    <fb>0.58799999999999997</fb>
    <v>14</v>
  </rv>
  <rv s="1">
    <fb>1E-3</fb>
    <v>14</v>
  </rv>
  <rv s="1">
    <fb>8.5000000000000006E-2</fb>
    <v>14</v>
  </rv>
  <rv s="1">
    <fb>0.02</fb>
    <v>14</v>
  </rv>
  <rv s="1">
    <fb>0.20300000000000001</fb>
    <v>14</v>
  </rv>
  <rv s="1">
    <fb>0.77700000000000002</fb>
    <v>14</v>
  </rv>
  <rv s="3">
    <v>6</v>
  </rv>
  <rv s="6">
    <v>#VALUE!</v>
    <v>en-US</v>
    <v>5fece3f4-e8e8-4159-843e-f725a930ad50</v>
    <v>536870912</v>
    <v>1</v>
    <v>28</v>
    <v>20</v>
    <v>Florida</v>
    <v>7</v>
    <v>8</v>
    <v>Map</v>
    <v>9</v>
    <v>10</v>
    <v>US-FL</v>
    <v>106</v>
    <v>107</v>
    <v>108</v>
    <v>4</v>
    <v>Florida is a state in the Southeastern region of the United States. It borders the Gulf of Mexico to the west, Alabama to the northwest, Georgia to the north, the Atlantic Ocean to the east, and the Straits of Florida and Cuba to the south. ...</v>
    <v>109</v>
    <v>110</v>
    <v>111</v>
    <v>112</v>
    <v>115</v>
    <v>116</v>
    <v>83</v>
    <v>117</v>
    <v>118</v>
    <v>Florida</v>
    <v>17</v>
    <v>119</v>
    <v>120</v>
    <v>121</v>
    <v>122</v>
    <v>123</v>
    <v>124</v>
    <v>125</v>
    <v>126</v>
    <v>127</v>
    <v>128</v>
    <v>129</v>
    <v>130</v>
    <v>131</v>
    <v>132</v>
    <v>133</v>
    <v>134</v>
    <v>54</v>
    <v>135</v>
    <v>136</v>
    <v>Florida</v>
    <v>mdp/vdpid/11032</v>
  </rv>
  <rv s="0">
    <v>536870912</v>
    <v>Georgia</v>
    <v>84604bc7-2c47-4f8d-8ea5-b6ac8c018a20</v>
    <v>en-US</v>
    <v>Map</v>
  </rv>
  <rv s="1">
    <fb>153909</fb>
    <v>11</v>
  </rv>
  <rv s="1">
    <fb>51675</fb>
    <v>11</v>
  </rv>
  <rv s="0">
    <v>536870912</v>
    <v>Atlanta</v>
    <v>1a92f3fa-61f9-4e89-b606-40c945cf18d1</v>
    <v>en-US</v>
    <v>Map</v>
  </rv>
  <rv s="1">
    <fb>3574362</fb>
    <v>11</v>
  </rv>
  <rv s="1">
    <fb>4218776</fb>
    <v>11</v>
  </rv>
  <rv s="2">
    <v>4</v>
    <v>9</v>
    <v>29</v>
    <v>7</v>
    <v>0</v>
    <v>Image of Georgia</v>
  </rv>
  <rv s="0">
    <v>805306368</v>
    <v>Brian Kemp (Governor)</v>
    <v>6dd4f848-98dc-60f8-90b2-87c7458743fa</v>
    <v>en-US</v>
    <v>Generic</v>
  </rv>
  <rv s="0">
    <v>805306368</v>
    <v>Burt Jones (Lieutenant governor)</v>
    <v>abaf10be-2391-4b78-4c82-8c17faa8bf28</v>
    <v>en-US</v>
    <v>Generic</v>
  </rv>
  <rv s="3">
    <v>7</v>
  </rv>
  <rv s="4">
    <v>https://www.bing.com/search?q=georgia+u+s+state&amp;form=skydnc</v>
    <v>Learn more on Bing</v>
  </rv>
  <rv s="1">
    <fb>879</fb>
    <v>12</v>
  </rv>
  <rv s="1">
    <fb>49620</fb>
    <v>12</v>
  </rv>
  <rv s="1">
    <fb>148100</fb>
    <v>12</v>
  </rv>
  <rv s="1">
    <fb>2.73</fb>
    <v>13</v>
  </rv>
  <rv s="1">
    <fb>10711908</fb>
    <v>11</v>
  </rv>
  <rv s="1">
    <fb>0.128</fb>
    <v>14</v>
  </rv>
  <rv s="1">
    <fb>0.04</fb>
    <v>14</v>
  </rv>
  <rv s="1">
    <fb>0.28800000000000003</fb>
    <v>14</v>
  </rv>
  <rv s="1">
    <fb>0.317</fb>
    <v>14</v>
  </rv>
  <rv s="1">
    <fb>0.85400000000000009</fb>
    <v>14</v>
  </rv>
  <rv s="1">
    <fb>9.4E-2</fb>
    <v>14</v>
  </rv>
  <rv s="1">
    <fb>0.623</fb>
    <v>14</v>
  </rv>
  <rv s="1">
    <fb>8.8000000000000009E-2</fb>
    <v>14</v>
  </rv>
  <rv s="1">
    <fb>0.61599999999999999</fb>
    <v>14</v>
  </rv>
  <rv s="6">
    <v>#VALUE!</v>
    <v>en-US</v>
    <v>84604bc7-2c47-4f8d-8ea5-b6ac8c018a20</v>
    <v>536870912</v>
    <v>1</v>
    <v>32</v>
    <v>20</v>
    <v>Georgia</v>
    <v>7</v>
    <v>8</v>
    <v>Map</v>
    <v>9</v>
    <v>10</v>
    <v>US-GA</v>
    <v>139</v>
    <v>140</v>
    <v>141</v>
    <v>4</v>
    <v>Georgia is a state in the Southeastern region of the United States. It borders Tennessee to the northwest, North Carolina to the north, South Carolina to the northeast, Florida to the south, and Alabama to the west. Of the 50 United States, ...</v>
    <v>142</v>
    <v>143</v>
    <v>144</v>
    <v>141</v>
    <v>147</v>
    <v>148</v>
    <v>149</v>
    <v>150</v>
    <v>151</v>
    <v>Georgia</v>
    <v>17</v>
    <v>152</v>
    <v>153</v>
    <v>68</v>
    <v>154</v>
    <v>123</v>
    <v>155</v>
    <v>156</v>
    <v>157</v>
    <v>94</v>
    <v>158</v>
    <v>159</v>
    <v>160</v>
    <v>131</v>
    <v>161</v>
    <v>133</v>
    <v>129</v>
    <v>59</v>
    <v>162</v>
    <v>136</v>
    <v>Georgia</v>
    <v>mdp/vdpid/12004</v>
  </rv>
  <rv s="0">
    <v>536870912</v>
    <v>Massachusetts</v>
    <v>845219d5-3650-4199-b926-964ca27c863c</v>
    <v>en-US</v>
    <v>Map</v>
  </rv>
  <rv s="1">
    <fb>27336</fb>
    <v>11</v>
  </rv>
  <rv s="1">
    <fb>16288</fb>
    <v>11</v>
  </rv>
  <rv s="0">
    <v>536870912</v>
    <v>Boston</v>
    <v>f0f5899a-361f-4fe4-89d1-11130aa2c653</v>
    <v>en-US</v>
    <v>Map</v>
  </rv>
  <rv s="1">
    <fb>2549721</fb>
    <v>11</v>
  </rv>
  <rv s="1">
    <fb>2858026</fb>
    <v>11</v>
  </rv>
  <rv s="2">
    <v>5</v>
    <v>9</v>
    <v>33</v>
    <v>7</v>
    <v>0</v>
    <v>Image of Massachusetts</v>
  </rv>
  <rv s="0">
    <v>805306368</v>
    <v>Maura Healey (Governor)</v>
    <v>16f75b4a-61cd-c874-f8be-b832c93cc2f9</v>
    <v>en-US</v>
    <v>Generic</v>
  </rv>
  <rv s="0">
    <v>805306368</v>
    <v>Kim Driscoll (Lieutenant governor)</v>
    <v>49e728c3-181d-48d9-8e7d-8c9fef062e0e</v>
    <v>en-US</v>
    <v>Generic</v>
  </rv>
  <rv s="3">
    <v>8</v>
  </rv>
  <rv s="4">
    <v>https://www.bing.com/search?q=massachusetts&amp;form=skydnc</v>
    <v>Learn more on Bing</v>
  </rv>
  <rv s="1">
    <fb>1102</fb>
    <v>12</v>
  </rv>
  <rv s="1">
    <fb>68563</fb>
    <v>12</v>
  </rv>
  <rv s="1">
    <fb>333100</fb>
    <v>12</v>
  </rv>
  <rv s="1">
    <fb>2.5299999999999998</fb>
    <v>13</v>
  </rv>
  <rv s="1">
    <fb>7029917</fb>
    <v>11</v>
  </rv>
  <rv s="1">
    <fb>0.154</fb>
    <v>14</v>
  </rv>
  <rv s="1">
    <fb>6.6000000000000003E-2</fb>
    <v>14</v>
  </rv>
  <rv s="1">
    <fb>0.40500000000000003</fb>
    <v>14</v>
  </rv>
  <rv s="1">
    <fb>0.155</fb>
    <v>14</v>
  </rv>
  <rv s="1">
    <fb>0.89800000000000002</fb>
    <v>14</v>
  </rv>
  <rv s="1">
    <fb>0.11199999999999999</fb>
    <v>14</v>
  </rv>
  <rv s="1">
    <fb>0.67500000000000004</fb>
    <v>14</v>
  </rv>
  <rv s="1">
    <fb>7.9000000000000001E-2</fb>
    <v>14</v>
  </rv>
  <rv s="1">
    <fb>2.3E-2</fb>
    <v>14</v>
  </rv>
  <rv s="1">
    <fb>0.20399999999999999</fb>
    <v>14</v>
  </rv>
  <rv s="1">
    <fb>0.82099999999999995</fb>
    <v>14</v>
  </rv>
  <rv s="6">
    <v>#VALUE!</v>
    <v>en-US</v>
    <v>845219d5-3650-4199-b926-964ca27c863c</v>
    <v>536870912</v>
    <v>1</v>
    <v>36</v>
    <v>20</v>
    <v>Massachusetts</v>
    <v>7</v>
    <v>8</v>
    <v>Map</v>
    <v>9</v>
    <v>10</v>
    <v>US-MA</v>
    <v>165</v>
    <v>166</v>
    <v>167</v>
    <v>4</v>
    <v>Massachusetts, officially the Commonwealth of Massachusetts, is a state in the New England region of the Northeastern United States. It borders the Atlantic Ocean and Gulf of Maine to its east, Connecticut and Rhode Island to its south, New ...</v>
    <v>168</v>
    <v>169</v>
    <v>170</v>
    <v>167</v>
    <v>173</v>
    <v>174</v>
    <v>175</v>
    <v>176</v>
    <v>177</v>
    <v>Massachusetts</v>
    <v>17</v>
    <v>178</v>
    <v>179</v>
    <v>155</v>
    <v>180</v>
    <v>123</v>
    <v>181</v>
    <v>182</v>
    <v>20</v>
    <v>183</v>
    <v>184</v>
    <v>185</v>
    <v>186</v>
    <v>131</v>
    <v>187</v>
    <v>188</v>
    <v>189</v>
    <v>54</v>
    <v>190</v>
    <v>136</v>
    <v>Massachusetts</v>
    <v>mdp/vdpid/20543</v>
  </rv>
  <rv s="0">
    <v>536870912</v>
    <v>Oregon</v>
    <v>cacd36fd-7c62-43e2-a632-64a2a1811933</v>
    <v>en-US</v>
    <v>Map</v>
  </rv>
  <rv s="1">
    <fb>255026</fb>
    <v>11</v>
  </rv>
  <rv s="1">
    <fb>19586</fb>
    <v>11</v>
  </rv>
  <rv s="0">
    <v>536870912</v>
    <v>Salem</v>
    <v>181e3c46-a4b5-41c5-a74f-486f15e8dc58</v>
    <v>en-US</v>
    <v>Map</v>
  </rv>
  <rv s="1">
    <fb>1533430</fb>
    <v>11</v>
  </rv>
  <rv s="1">
    <fb>1732786</fb>
    <v>11</v>
  </rv>
  <rv s="2">
    <v>6</v>
    <v>9</v>
    <v>37</v>
    <v>7</v>
    <v>0</v>
    <v>Image of Oregon</v>
  </rv>
  <rv s="0">
    <v>536870912</v>
    <v>Portland</v>
    <v>5658ef8a-9267-4851-b335-72bc82329a4e</v>
    <v>en-US</v>
    <v>Map</v>
  </rv>
  <rv s="0">
    <v>805306368</v>
    <v>Tina Kotek (Governor)</v>
    <v>84ac333f-9a13-39da-fbda-a943cbce407a</v>
    <v>en-US</v>
    <v>Generic</v>
  </rv>
  <rv s="0">
    <v>805306368</v>
    <v>LaVonne Griffin-Valade (Secretary of state)</v>
    <v>c08ed1c5-ad98-a2b1-4afe-142a4e29ee93</v>
    <v>en-US</v>
    <v>Generic</v>
  </rv>
  <rv s="3">
    <v>9</v>
  </rv>
  <rv s="4">
    <v>https://www.bing.com/search?q=oregon&amp;form=skydnc</v>
    <v>Learn more on Bing</v>
  </rv>
  <rv s="1">
    <fb>907</fb>
    <v>12</v>
  </rv>
  <rv s="1">
    <fb>51243</fb>
    <v>12</v>
  </rv>
  <rv s="1">
    <fb>237300</fb>
    <v>12</v>
  </rv>
  <rv s="1">
    <fb>2.5099999999999998</fb>
    <v>13</v>
  </rv>
  <rv s="1">
    <fb>4237256</fb>
    <v>11</v>
  </rv>
  <rv s="1">
    <fb>1.8000000000000002E-2</fb>
    <v>15</v>
  </rv>
  <rv s="1">
    <fb>4.4000000000000004E-2</fb>
    <v>14</v>
  </rv>
  <rv s="1">
    <fb>0.308</fb>
    <v>14</v>
  </rv>
  <rv s="1">
    <fb>2.1000000000000001E-2</fb>
    <v>14</v>
  </rv>
  <rv s="1">
    <fb>9.9000000000000005E-2</fb>
    <v>14</v>
  </rv>
  <rv s="1">
    <fb>0.127</fb>
    <v>14</v>
  </rv>
  <rv s="1">
    <fb>0.621</fb>
    <v>14</v>
  </rv>
  <rv s="1">
    <fb>4.0000000000000001E-3</fb>
    <v>14</v>
  </rv>
  <rv s="1">
    <fb>3.7000000000000005E-2</fb>
    <v>14</v>
  </rv>
  <rv s="1">
    <fb>0.214</fb>
    <v>14</v>
  </rv>
  <rv s="1">
    <fb>5.7000000000000002E-2</fb>
    <v>14</v>
  </rv>
  <rv s="1">
    <fb>0.87599999999999989</fb>
    <v>14</v>
  </rv>
  <rv s="7">
    <v>#VALUE!</v>
    <v>en-US</v>
    <v>cacd36fd-7c62-43e2-a632-64a2a1811933</v>
    <v>536870912</v>
    <v>1</v>
    <v>40</v>
    <v>41</v>
    <v>Oregon</v>
    <v>7</v>
    <v>8</v>
    <v>Map</v>
    <v>9</v>
    <v>10</v>
    <v>US-OR</v>
    <v>193</v>
    <v>194</v>
    <v>195</v>
    <v>4</v>
    <v>Oregon is a state in the Pacific Northwest region of the United States. Oregon is a part of the Western United States, with the Columbia River delineating much of Oregon's northern boundary with Washington, while the Snake River delineates much ...</v>
    <v>196</v>
    <v>197</v>
    <v>198</v>
    <v>199</v>
    <v>202</v>
    <v>203</v>
    <v>204</v>
    <v>205</v>
    <v>206</v>
    <v>Oregon</v>
    <v>207</v>
    <v>208</v>
    <v>65</v>
    <v>21</v>
    <v>209</v>
    <v>210</v>
    <v>211</v>
    <v>212</v>
    <v>213</v>
    <v>184</v>
    <v>214</v>
    <v>215</v>
    <v>216</v>
    <v>88</v>
    <v>217</v>
    <v>218</v>
    <v>219</v>
    <v>220</v>
    <v>70</v>
    <v>Oregon</v>
    <v>mdp/vdpid/24561</v>
  </rv>
  <rv s="0">
    <v>536870912</v>
    <v>Tennessee</v>
    <v>9bbc9c72-1bf1-4ef6-b66d-a6cdef70f4f3</v>
    <v>en-US</v>
    <v>Map</v>
  </rv>
  <rv s="1">
    <fb>109247</fb>
    <v>11</v>
  </rv>
  <rv s="1">
    <fb>36157</fb>
    <v>11</v>
  </rv>
  <rv s="0">
    <v>536870912</v>
    <v>Nashville</v>
    <v>e2accb9d-ccea-5b7c-7bbc-0db831476d61</v>
    <v>en-US</v>
    <v>Map</v>
  </rv>
  <rv s="1">
    <fb>2504556</fb>
    <v>11</v>
  </rv>
  <rv s="1">
    <fb>2919671</fb>
    <v>11</v>
  </rv>
  <rv s="2">
    <v>7</v>
    <v>9</v>
    <v>42</v>
    <v>7</v>
    <v>0</v>
    <v>Image of Tennessee</v>
  </rv>
  <rv s="0">
    <v>805306368</v>
    <v>Bill Lee (Governor)</v>
    <v>c8026be6-06ae-4f73-a92b-038dc03243c9</v>
    <v>en-US</v>
    <v>Generic</v>
  </rv>
  <rv s="0">
    <v>805306368</v>
    <v>Randy McNally (Lieutenant governor)</v>
    <v>eec243e8-886e-f143-44f8-d1a613dc6e71</v>
    <v>en-US</v>
    <v>Generic</v>
  </rv>
  <rv s="0">
    <v>805306368</v>
    <v>Marsha Blackburn (Senate)</v>
    <v>39117d39-6448-55ce-8537-67a4fd4cf0e9</v>
    <v>en-US</v>
    <v>Generic</v>
  </rv>
  <rv s="0">
    <v>805306368</v>
    <v>Bill Hagerty (Senate)</v>
    <v>48790b3f-20d0-51ec-537c-ca6c25fff853</v>
    <v>en-US</v>
    <v>Generic</v>
  </rv>
  <rv s="3">
    <v>10</v>
  </rv>
  <rv s="4">
    <v>https://www.bing.com/search?q=tennessee&amp;form=skydnc</v>
    <v>Learn more on Bing</v>
  </rv>
  <rv s="1">
    <fb>764</fb>
    <v>12</v>
  </rv>
  <rv s="1">
    <fb>45219</fb>
    <v>12</v>
  </rv>
  <rv s="1">
    <fb>142100</fb>
    <v>12</v>
  </rv>
  <rv s="1">
    <fb>6910840</fb>
    <v>11</v>
  </rv>
  <rv s="1">
    <fb>4.0000000000000001E-3</fb>
    <v>15</v>
  </rv>
  <rv s="1">
    <fb>1.8000000000000002E-2</fb>
    <v>14</v>
  </rv>
  <rv s="1">
    <fb>0.249</fb>
    <v>14</v>
  </rv>
  <rv s="1">
    <fb>0.17100000000000001</fb>
    <v>14</v>
  </rv>
  <rv s="1">
    <fb>0.85499999999999998</fb>
    <v>14</v>
  </rv>
  <rv s="1">
    <fb>5.2000000000000005E-2</fb>
    <v>14</v>
  </rv>
  <rv s="1">
    <fb>0.61</fb>
    <v>14</v>
  </rv>
  <rv s="1">
    <fb>0.22699999999999998</fb>
    <v>14</v>
  </rv>
  <rv s="1">
    <fb>6.0999999999999999E-2</fb>
    <v>14</v>
  </rv>
  <rv s="1">
    <fb>0.78799999999999992</fb>
    <v>14</v>
  </rv>
  <rv s="3">
    <v>11</v>
  </rv>
  <rv s="6">
    <v>#VALUE!</v>
    <v>en-US</v>
    <v>9bbc9c72-1bf1-4ef6-b66d-a6cdef70f4f3</v>
    <v>536870912</v>
    <v>1</v>
    <v>45</v>
    <v>20</v>
    <v>Tennessee</v>
    <v>7</v>
    <v>8</v>
    <v>Map</v>
    <v>9</v>
    <v>10</v>
    <v>US-TN</v>
    <v>223</v>
    <v>224</v>
    <v>225</v>
    <v>4</v>
    <v>Tennessee, officially the State of Tennessee, is a landlocked state in the Southeastern region of the United States. It borders Kentucky to the north, Virginia to the northeast, North Carolina to the east, Georgia, Alabama, and Mississippi to ...</v>
    <v>226</v>
    <v>227</v>
    <v>228</v>
    <v>225</v>
    <v>233</v>
    <v>234</v>
    <v>235</v>
    <v>236</v>
    <v>237</v>
    <v>Tennessee</v>
    <v>17</v>
    <v>178</v>
    <v>238</v>
    <v>25</v>
    <v>180</v>
    <v>239</v>
    <v>240</v>
    <v>241</v>
    <v>242</v>
    <v>25</v>
    <v>243</v>
    <v>244</v>
    <v>245</v>
    <v>131</v>
    <v>185</v>
    <v>240</v>
    <v>246</v>
    <v>247</v>
    <v>248</v>
    <v>249</v>
    <v>Tennessee</v>
    <v>mdp/vdpid/33025</v>
  </rv>
  <rv s="0">
    <v>536870912</v>
    <v>Texas</v>
    <v>00a23ccd-3344-461c-8b9f-c2bb55be5815</v>
    <v>en-US</v>
    <v>Map</v>
  </rv>
  <rv s="1">
    <fb>696241</fb>
    <v>11</v>
  </rv>
  <rv s="1">
    <fb>165853</fb>
    <v>11</v>
  </rv>
  <rv s="0">
    <v>536870912</v>
    <v>Austin</v>
    <v>afd7d7f6-01a2-401c-bb4d-59f7e34d585c</v>
    <v>en-US</v>
    <v>Map</v>
  </rv>
  <rv s="1">
    <fb>9149196</fb>
    <v>11</v>
  </rv>
  <rv s="1">
    <fb>10753629</fb>
    <v>11</v>
  </rv>
  <rv s="2">
    <v>8</v>
    <v>9</v>
    <v>46</v>
    <v>7</v>
    <v>0</v>
    <v>Image of Texas</v>
  </rv>
  <rv s="0">
    <v>536870912</v>
    <v>Houston</v>
    <v>ad99c262-d92e-4e88-87f7-5c66752fec36</v>
    <v>en-US</v>
    <v>Map</v>
  </rv>
  <rv s="0">
    <v>805306368</v>
    <v>Greg Abbott (Governor)</v>
    <v>3ecc1598-f192-4041-68bd-7ee531040fb8</v>
    <v>en-US</v>
    <v>Generic</v>
  </rv>
  <rv s="0">
    <v>805306368</v>
    <v>Dan Patrick (Lieutenant governor)</v>
    <v>81fa6492-e02a-5fd9-98ea-c00f95546796</v>
    <v>en-US</v>
    <v>Generic</v>
  </rv>
  <rv s="3">
    <v>12</v>
  </rv>
  <rv s="4">
    <v>https://www.bing.com/search?q=texas&amp;form=skydnc</v>
    <v>Learn more on Bing</v>
  </rv>
  <rv s="1">
    <fb>882</fb>
    <v>12</v>
  </rv>
  <rv s="1">
    <fb>53207</fb>
    <v>12</v>
  </rv>
  <rv s="1">
    <fb>136000</fb>
    <v>12</v>
  </rv>
  <rv s="1">
    <fb>2.84</fb>
    <v>13</v>
  </rv>
  <rv s="1">
    <fb>29145505</fb>
    <v>11</v>
  </rv>
  <rv s="1">
    <fb>0.10800000000000001</fb>
    <v>14</v>
  </rv>
  <rv s="1">
    <fb>0.11699999999999999</fb>
    <v>14</v>
  </rv>
  <rv s="1">
    <fb>0.01</fb>
    <v>15</v>
  </rv>
  <rv s="1">
    <fb>4.7E-2</fb>
    <v>14</v>
  </rv>
  <rv s="1">
    <fb>0.27600000000000002</fb>
    <v>14</v>
  </rv>
  <rv s="1">
    <fb>0.125</fb>
    <v>14</v>
  </rv>
  <rv s="1">
    <fb>0.16600000000000001</fb>
    <v>14</v>
  </rv>
  <rv s="1">
    <fb>0.81900000000000006</fb>
    <v>14</v>
  </rv>
  <rv s="1">
    <fb>0.64300000000000002</fb>
    <v>14</v>
  </rv>
  <rv s="1">
    <fb>8.1000000000000003E-2</fb>
    <v>14</v>
  </rv>
  <rv s="1">
    <fb>1.9E-2</fb>
    <v>14</v>
  </rv>
  <rv s="1">
    <fb>0.26300000000000001</fb>
    <v>14</v>
  </rv>
  <rv s="1">
    <fb>0.79700000000000004</fb>
    <v>14</v>
  </rv>
  <rv s="3">
    <v>13</v>
  </rv>
  <rv s="7">
    <v>#VALUE!</v>
    <v>en-US</v>
    <v>00a23ccd-3344-461c-8b9f-c2bb55be5815</v>
    <v>536870912</v>
    <v>1</v>
    <v>49</v>
    <v>41</v>
    <v>Texas</v>
    <v>7</v>
    <v>8</v>
    <v>Map</v>
    <v>9</v>
    <v>10</v>
    <v>US-TX</v>
    <v>252</v>
    <v>253</v>
    <v>254</v>
    <v>4</v>
    <v>Texas is the most populous state in the South Central region of the United States. It borders Louisiana to the east, Arkansas to the northeast, Oklahoma to the north, New Mexico to the west, and the Mexican states of Chihuahua, Coahuila, Nuevo ...</v>
    <v>255</v>
    <v>256</v>
    <v>257</v>
    <v>258</v>
    <v>261</v>
    <v>262</v>
    <v>263</v>
    <v>264</v>
    <v>265</v>
    <v>Texas</v>
    <v>266</v>
    <v>267</v>
    <v>268</v>
    <v>269</v>
    <v>270</v>
    <v>271</v>
    <v>272</v>
    <v>273</v>
    <v>274</v>
    <v>275</v>
    <v>62</v>
    <v>276</v>
    <v>131</v>
    <v>277</v>
    <v>278</v>
    <v>279</v>
    <v>99</v>
    <v>280</v>
    <v>281</v>
    <v>Texas</v>
    <v>mdp/vdpid/33145</v>
  </rv>
  <rv s="0">
    <v>536870912</v>
    <v>Washington</v>
    <v>982ad551-fd5d-45df-bd70-bf704dd576e4</v>
    <v>en-US</v>
    <v>Map</v>
  </rv>
  <rv s="1">
    <fb>184827</fb>
    <v>11</v>
  </rv>
  <rv s="1">
    <fb>44077</fb>
    <v>11</v>
  </rv>
  <rv s="0">
    <v>536870912</v>
    <v>Olympia</v>
    <v>25db44e7-f2cd-390a-3d28-310cf208511a</v>
    <v>en-US</v>
    <v>Map</v>
  </rv>
  <rv s="1">
    <fb>2668912</fb>
    <v>11</v>
  </rv>
  <rv s="1">
    <fb>3025685</fb>
    <v>11</v>
  </rv>
  <rv s="2">
    <v>9</v>
    <v>9</v>
    <v>50</v>
    <v>7</v>
    <v>0</v>
    <v>Image of Washington</v>
  </rv>
  <rv s="0">
    <v>536870912</v>
    <v>Seattle</v>
    <v>5fbba6b8-85e1-4d41-9444-d9055436e473</v>
    <v>en-US</v>
    <v>Map</v>
  </rv>
  <rv s="0">
    <v>805306368</v>
    <v>Jay Inslee (Governor)</v>
    <v>5e694b9e-05cf-64fc-d3b6-fb4e84e5137f</v>
    <v>en-US</v>
    <v>Generic</v>
  </rv>
  <rv s="0">
    <v>805306368</v>
    <v>Dennis Heck (Lieutenant governor)</v>
    <v>6546aa9c-5751-8959-d6c9-87392e9c5388</v>
    <v>en-US</v>
    <v>Generic</v>
  </rv>
  <rv s="3">
    <v>14</v>
  </rv>
  <rv s="4">
    <v>https://www.bing.com/search?q=washington+state&amp;form=skydnc</v>
    <v>Learn more on Bing</v>
  </rv>
  <rv s="1">
    <fb>1014</fb>
    <v>12</v>
  </rv>
  <rv s="1">
    <fb>61062</fb>
    <v>12</v>
  </rv>
  <rv s="1">
    <fb>259500</fb>
    <v>12</v>
  </rv>
  <rv s="1">
    <fb>2.56</fb>
    <v>13</v>
  </rv>
  <rv s="1">
    <fb>7705281</fb>
    <v>11</v>
  </rv>
  <rv s="1">
    <fb>0.14400000000000002</fb>
    <v>14</v>
  </rv>
  <rv s="1">
    <fb>1.9E-2</fb>
    <v>15</v>
  </rv>
  <rv s="1">
    <fb>0.32899999999999996</fb>
    <v>14</v>
  </rv>
  <rv s="1">
    <fb>4.0999999999999995E-2</fb>
    <v>14</v>
  </rv>
  <rv s="1">
    <fb>0.13400000000000001</fb>
    <v>14</v>
  </rv>
  <rv s="1">
    <fb>0.90400000000000003</fb>
    <v>14</v>
  </rv>
  <rv s="1">
    <fb>0.124</fb>
    <v>14</v>
  </rv>
  <rv s="1">
    <fb>0.63500000000000001</fb>
    <v>14</v>
  </rv>
  <rv s="1">
    <fb>6.9999999999999993E-3</fb>
    <v>14</v>
  </rv>
  <rv s="1">
    <fb>8.900000000000001E-2</fb>
    <v>14</v>
  </rv>
  <rv s="1">
    <fb>4.5999999999999999E-2</fb>
    <v>14</v>
  </rv>
  <rv s="1">
    <fb>0.22500000000000001</fb>
    <v>14</v>
  </rv>
  <rv s="1">
    <fb>0.80299999999999994</fb>
    <v>14</v>
  </rv>
  <rv s="8">
    <v>#VALUE!</v>
    <v>en-US</v>
    <v>982ad551-fd5d-45df-bd70-bf704dd576e4</v>
    <v>536870912</v>
    <v>1</v>
    <v>53</v>
    <v>54</v>
    <v>Washington</v>
    <v>7</v>
    <v>8</v>
    <v>Map</v>
    <v>9</v>
    <v>10</v>
    <v>US-WA</v>
    <v>284</v>
    <v>285</v>
    <v>286</v>
    <v>4</v>
    <v>Washington, officially the State of Washington, is the westernmost state in the Pacific Northwest region of the United States. It is often referred to as Washington state to distinguish it from the national capital, both named for George ...</v>
    <v>287</v>
    <v>288</v>
    <v>289</v>
    <v>290</v>
    <v>293</v>
    <v>294</v>
    <v>295</v>
    <v>296</v>
    <v>297</v>
    <v>Washington</v>
    <v>298</v>
    <v>299</v>
    <v>20</v>
    <v>300</v>
    <v>301</v>
    <v>20</v>
    <v>302</v>
    <v>303</v>
    <v>304</v>
    <v>305</v>
    <v>306</v>
    <v>307</v>
    <v>308</v>
    <v>309</v>
    <v>310</v>
    <v>311</v>
    <v>102</v>
    <v>312</v>
    <v>Washington</v>
    <v>mdp/vdpid/35841</v>
  </rv>
</rvData>
</file>

<file path=xl/richData/rdrichvaluestructure.xml><?xml version="1.0" encoding="utf-8"?>
<rvStructures xmlns="http://schemas.microsoft.com/office/spreadsheetml/2017/richdata" count="9">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UniqueName" t="s"/>
    <k n="VDPID/VSID" t="s"/>
  </s>
</rvStructures>
</file>

<file path=xl/richData/rdsupportingpropertybag.xml><?xml version="1.0" encoding="utf-8"?>
<supportingPropertyBags xmlns="http://schemas.microsoft.com/office/spreadsheetml/2017/richdata2">
  <spbArrays count="4">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_Flags</v>
      <v t="s">VDPID/VSID</v>
      <v t="s">UniqueName</v>
      <v t="s">_DisplayString</v>
      <v t="s">LearnMoreOnLink</v>
      <v t="s">Image</v>
      <v t="s">Description</v>
    </a>
  </spbArrays>
  <spbData count="55">
    <spb s="0">
      <v xml:space="preserve">Wikipedia	</v>
      <v xml:space="preserve">CC BY-SA 3.0	</v>
      <v xml:space="preserve">https://en.wikipedia.org/wiki/Arizona	</v>
      <v xml:space="preserve">https://creativecommons.org/licenses/by-sa/3.0	</v>
    </spb>
    <spb s="0">
      <v xml:space="preserve">US Census	</v>
      <v xml:space="preserve">	</v>
      <v xml:space="preserve">https://www.census.gov/popest/data/state/asrh/2014/files/SC-EST2014-AGESEX-CIV.csv	</v>
      <v xml:space="preserve">	</v>
    </spb>
    <spb s="0">
      <v xml:space="preserve">Wikipedia	</v>
      <v xml:space="preserve">CC-BY-SA	</v>
      <v xml:space="preserve">http://en.wikipedia.org/wiki/Arizona	</v>
      <v xml:space="preserve">http://creativecommons.org/licenses/by-sa/3.0/	</v>
    </spb>
    <spb s="0">
      <v xml:space="preserve">Wikipedia	US Census	US Census	</v>
      <v xml:space="preserve">CC-BY-SA			</v>
      <v xml:space="preserve">http://en.wikipedia.org/wiki/Arizona	https://www.census.gov/popest/data/state/asrh/2014/files/SC-EST2014-AGESEX-CIV.csv	http://www.census.gov/quickfacts/table/age775215/04	</v>
      <v xml:space="preserve">http://creativecommons.org/licenses/by-sa/3.0/			</v>
    </spb>
    <spb s="1">
      <v>0</v>
      <v>0</v>
      <v>1</v>
      <v>0</v>
      <v>0</v>
      <v>0</v>
      <v>2</v>
      <v>0</v>
      <v>1</v>
      <v>0</v>
      <v>1</v>
      <v>3</v>
      <v>0</v>
      <v>1</v>
      <v>1</v>
      <v>1</v>
      <v>1</v>
      <v>3</v>
      <v>1</v>
      <v>1</v>
      <v>1</v>
      <v>1</v>
      <v>1</v>
      <v>1</v>
      <v>1</v>
      <v>1</v>
      <v>1</v>
      <v>3</v>
      <v>1</v>
      <v>1</v>
      <v>1</v>
      <v>1</v>
    </spb>
    <spb s="2">
      <v>0</v>
      <v>Name</v>
      <v>LearnMoreOnLink</v>
    </spb>
    <spb s="3">
      <v>0</v>
      <v>0</v>
      <v>0</v>
    </spb>
    <spb s="4">
      <v>6</v>
      <v>6</v>
      <v>6</v>
    </spb>
    <spb s="5">
      <v>1</v>
      <v>2</v>
    </spb>
    <spb s="6">
      <v>https://www.bing.com</v>
      <v>https://www.bing.com/th?id=Ga%5Cbing_yt.png&amp;w=100&amp;h=40&amp;c=0&amp;pid=0.1</v>
      <v>Powered by Bing</v>
    </spb>
    <spb s="7">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3</v>
    </spb>
    <spb s="8">
      <v>4</v>
    </spb>
    <spb s="8">
      <v>5</v>
    </spb>
    <spb s="8">
      <v>6</v>
    </spb>
    <spb s="8">
      <v>7</v>
    </spb>
    <spb s="0">
      <v xml:space="preserve">Wikipedia	</v>
      <v xml:space="preserve">CC BY-SA 3.0	</v>
      <v xml:space="preserve">https://en.wikipedia.org/wiki/California	</v>
      <v xml:space="preserve">https://creativecommons.org/licenses/by-sa/3.0	</v>
    </spb>
    <spb s="0">
      <v xml:space="preserve">Wikipedia	</v>
      <v xml:space="preserve">CC-BY-SA	</v>
      <v xml:space="preserve">http://en.wikipedia.org/wiki/California	</v>
      <v xml:space="preserve">http://creativecommons.org/licenses/by-sa/3.0/	</v>
    </spb>
    <spb s="0">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1">
      <v>16</v>
      <v>16</v>
      <v>1</v>
      <v>16</v>
      <v>16</v>
      <v>16</v>
      <v>17</v>
      <v>16</v>
      <v>1</v>
      <v>16</v>
      <v>1</v>
      <v>18</v>
      <v>16</v>
      <v>1</v>
      <v>1</v>
      <v>1</v>
      <v>1</v>
      <v>18</v>
      <v>1</v>
      <v>1</v>
      <v>1</v>
      <v>1</v>
      <v>1</v>
      <v>1</v>
      <v>1</v>
      <v>1</v>
      <v>1</v>
      <v>18</v>
      <v>1</v>
      <v>1</v>
      <v>1</v>
      <v>1</v>
    </spb>
    <spb s="2">
      <v>1</v>
      <v>Name</v>
      <v>LearnMoreOnLink</v>
    </spb>
    <spb s="0">
      <v xml:space="preserve">Wikipedia	</v>
      <v xml:space="preserve">CC BY-SA 3.0	</v>
      <v xml:space="preserve">https://en.wikipedia.org/wiki/Colorado	</v>
      <v xml:space="preserve">https://creativecommons.org/licenses/by-sa/3.0	</v>
    </spb>
    <spb s="0">
      <v xml:space="preserve">Wikipedia	</v>
      <v xml:space="preserve">CC-BY-SA	</v>
      <v xml:space="preserve">http://en.wikipedia.org/wiki/Colorado	</v>
      <v xml:space="preserve">http://creativecommons.org/licenses/by-sa/3.0/	</v>
    </spb>
    <spb s="0">
      <v xml:space="preserve">Wikipedia	US Census	US Census	</v>
      <v xml:space="preserve">CC-BY-SA			</v>
      <v xml:space="preserve">http://en.wikipedia.org/wiki/Colorado	https://www.census.gov/popest/data/state/asrh/2014/files/SC-EST2014-AGESEX-CIV.csv	http://www.census.gov/quickfacts/table/WTN220212/08	</v>
      <v xml:space="preserve">http://creativecommons.org/licenses/by-sa/3.0/			</v>
    </spb>
    <spb s="1">
      <v>21</v>
      <v>21</v>
      <v>1</v>
      <v>21</v>
      <v>21</v>
      <v>21</v>
      <v>22</v>
      <v>21</v>
      <v>1</v>
      <v>21</v>
      <v>1</v>
      <v>23</v>
      <v>21</v>
      <v>1</v>
      <v>1</v>
      <v>1</v>
      <v>1</v>
      <v>23</v>
      <v>1</v>
      <v>1</v>
      <v>1</v>
      <v>1</v>
      <v>1</v>
      <v>1</v>
      <v>1</v>
      <v>1</v>
      <v>1</v>
      <v>23</v>
      <v>1</v>
      <v>1</v>
      <v>1</v>
      <v>1</v>
    </spb>
    <spb s="0">
      <v xml:space="preserve">Wikipedia	</v>
      <v xml:space="preserve">CC BY-SA 3.0	</v>
      <v xml:space="preserve">https://en.wikipedia.org/wiki/Florida	</v>
      <v xml:space="preserve">https://creativecommons.org/licenses/by-sa/3.0	</v>
    </spb>
    <spb s="0">
      <v xml:space="preserve">Wikipedia	</v>
      <v xml:space="preserve">CC-BY-SA	</v>
      <v xml:space="preserve">http://en.wikipedia.org/wiki/Florida	</v>
      <v xml:space="preserve">http://creativecommons.org/licenses/by-sa/3.0/	</v>
    </spb>
    <spb s="0">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1">
      <v>25</v>
      <v>25</v>
      <v>1</v>
      <v>25</v>
      <v>25</v>
      <v>25</v>
      <v>26</v>
      <v>25</v>
      <v>1</v>
      <v>25</v>
      <v>1</v>
      <v>27</v>
      <v>25</v>
      <v>1</v>
      <v>1</v>
      <v>1</v>
      <v>1</v>
      <v>27</v>
      <v>1</v>
      <v>1</v>
      <v>1</v>
      <v>1</v>
      <v>1</v>
      <v>1</v>
      <v>1</v>
      <v>1</v>
      <v>1</v>
      <v>27</v>
      <v>1</v>
      <v>1</v>
      <v>1</v>
      <v>1</v>
    </spb>
    <spb s="0">
      <v xml:space="preserve">Wikipedia	</v>
      <v xml:space="preserve">CC BY-SA 3.0	</v>
      <v xml:space="preserve">https://en.wikipedia.org/wiki/Georgia_(U.S._state)	</v>
      <v xml:space="preserve">https://creativecommons.org/licenses/by-sa/3.0	</v>
    </spb>
    <spb s="0">
      <v xml:space="preserve">Wikipedia	</v>
      <v xml:space="preserve">CC-BY-SA	</v>
      <v xml:space="preserve">http://en.wikipedia.org/wiki/Georgia_(U.S._state)	</v>
      <v xml:space="preserve">http://creativecommons.org/licenses/by-sa/3.0/	</v>
    </spb>
    <spb s="0">
      <v xml:space="preserve">Wikipedia	US Census	US Census	</v>
      <v xml:space="preserve">CC-BY-SA			</v>
      <v xml:space="preserve">http://en.wikipedia.org/wiki/Georgia_(U.S._state)	https://www.census.gov/popest/data/state/asrh/2014/files/SC-EST2014-AGESEX-CIV.csv	http://www.census.gov/quickfacts/table/WTN220212/13	</v>
      <v xml:space="preserve">http://creativecommons.org/licenses/by-sa/3.0/			</v>
    </spb>
    <spb s="1">
      <v>29</v>
      <v>29</v>
      <v>1</v>
      <v>29</v>
      <v>29</v>
      <v>29</v>
      <v>30</v>
      <v>29</v>
      <v>1</v>
      <v>29</v>
      <v>1</v>
      <v>31</v>
      <v>29</v>
      <v>1</v>
      <v>1</v>
      <v>1</v>
      <v>1</v>
      <v>31</v>
      <v>1</v>
      <v>1</v>
      <v>1</v>
      <v>1</v>
      <v>1</v>
      <v>1</v>
      <v>1</v>
      <v>1</v>
      <v>1</v>
      <v>31</v>
      <v>1</v>
      <v>1</v>
      <v>1</v>
      <v>1</v>
    </spb>
    <spb s="0">
      <v xml:space="preserve">Wikipedia	</v>
      <v xml:space="preserve">CC BY-SA 3.0	</v>
      <v xml:space="preserve">https://en.wikipedia.org/wiki/Massachusetts	</v>
      <v xml:space="preserve">https://creativecommons.org/licenses/by-sa/3.0	</v>
    </spb>
    <spb s="0">
      <v xml:space="preserve">Wikipedia	</v>
      <v xml:space="preserve">CC-BY-SA	</v>
      <v xml:space="preserve">http://en.wikipedia.org/wiki/Massachusetts	</v>
      <v xml:space="preserve">http://creativecommons.org/licenses/by-sa/3.0/	</v>
    </spb>
    <spb s="0">
      <v xml:space="preserve">Wikipedia	US Census	US Census	</v>
      <v xml:space="preserve">CC-BY-SA			</v>
      <v xml:space="preserve">http://en.wikipedia.org/wiki/Massachusetts	https://www.census.gov/popest/data/state/asrh/2014/files/SC-EST2014-AGESEX-CIV.csv	http://www.census.gov/quickfacts/table/WTN220212/25	</v>
      <v xml:space="preserve">http://creativecommons.org/licenses/by-sa/3.0/			</v>
    </spb>
    <spb s="1">
      <v>33</v>
      <v>33</v>
      <v>1</v>
      <v>33</v>
      <v>33</v>
      <v>33</v>
      <v>34</v>
      <v>33</v>
      <v>1</v>
      <v>33</v>
      <v>1</v>
      <v>35</v>
      <v>33</v>
      <v>1</v>
      <v>1</v>
      <v>1</v>
      <v>1</v>
      <v>35</v>
      <v>1</v>
      <v>1</v>
      <v>1</v>
      <v>1</v>
      <v>1</v>
      <v>1</v>
      <v>1</v>
      <v>1</v>
      <v>1</v>
      <v>35</v>
      <v>1</v>
      <v>1</v>
      <v>1</v>
      <v>1</v>
    </spb>
    <spb s="0">
      <v xml:space="preserve">Wikipedia	</v>
      <v xml:space="preserve">CC BY-SA 3.0	</v>
      <v xml:space="preserve">https://en.wikipedia.org/wiki/Oregon	</v>
      <v xml:space="preserve">https://creativecommons.org/licenses/by-sa/3.0	</v>
    </spb>
    <spb s="0">
      <v xml:space="preserve">Wikipedia	</v>
      <v xml:space="preserve">CC-BY-SA	</v>
      <v xml:space="preserve">http://en.wikipedia.org/wiki/Oregon	</v>
      <v xml:space="preserve">http://creativecommons.org/licenses/by-sa/3.0/	</v>
    </spb>
    <spb s="0">
      <v xml:space="preserve">Wikipedia	US Census	US Census	</v>
      <v xml:space="preserve">CC-BY-SA			</v>
      <v xml:space="preserve">http://en.wikipedia.org/wiki/Oregon	https://www.census.gov/popest/data/state/asrh/2014/files/SC-EST2014-AGESEX-CIV.csv	http://www.census.gov/quickfacts/table/WTN220212/41	</v>
      <v xml:space="preserve">http://creativecommons.org/licenses/by-sa/3.0/			</v>
    </spb>
    <spb s="1">
      <v>37</v>
      <v>37</v>
      <v>1</v>
      <v>37</v>
      <v>37</v>
      <v>37</v>
      <v>38</v>
      <v>37</v>
      <v>1</v>
      <v>37</v>
      <v>1</v>
      <v>39</v>
      <v>37</v>
      <v>1</v>
      <v>1</v>
      <v>1</v>
      <v>1</v>
      <v>39</v>
      <v>1</v>
      <v>1</v>
      <v>1</v>
      <v>1</v>
      <v>1</v>
      <v>1</v>
      <v>1</v>
      <v>1</v>
      <v>1</v>
      <v>39</v>
      <v>1</v>
      <v>1</v>
      <v>1</v>
      <v>1</v>
    </spb>
    <spb s="2">
      <v>2</v>
      <v>Name</v>
      <v>LearnMoreOnLink</v>
    </spb>
    <spb s="0">
      <v xml:space="preserve">Wikipedia	</v>
      <v xml:space="preserve">CC BY-SA 3.0	</v>
      <v xml:space="preserve">https://en.wikipedia.org/wiki/Tennessee	</v>
      <v xml:space="preserve">https://creativecommons.org/licenses/by-sa/3.0	</v>
    </spb>
    <spb s="0">
      <v xml:space="preserve">Wikipedia	</v>
      <v xml:space="preserve">CC-BY-SA	</v>
      <v xml:space="preserve">http://en.wikipedia.org/wiki/Tennessee	</v>
      <v xml:space="preserve">http://creativecommons.org/licenses/by-sa/3.0/	</v>
    </spb>
    <spb s="0">
      <v xml:space="preserve">Wikipedia	US Census	US Census	</v>
      <v xml:space="preserve">CC-BY-SA			</v>
      <v xml:space="preserve">http://en.wikipedia.org/wiki/Tennessee	https://www.census.gov/popest/data/state/asrh/2014/files/SC-EST2014-AGESEX-CIV.csv	http://www.census.gov/quickfacts/table/WTN220212/47	</v>
      <v xml:space="preserve">http://creativecommons.org/licenses/by-sa/3.0/			</v>
    </spb>
    <spb s="1">
      <v>42</v>
      <v>42</v>
      <v>1</v>
      <v>42</v>
      <v>42</v>
      <v>42</v>
      <v>43</v>
      <v>42</v>
      <v>1</v>
      <v>42</v>
      <v>1</v>
      <v>44</v>
      <v>42</v>
      <v>1</v>
      <v>1</v>
      <v>1</v>
      <v>1</v>
      <v>44</v>
      <v>1</v>
      <v>1</v>
      <v>1</v>
      <v>1</v>
      <v>1</v>
      <v>1</v>
      <v>1</v>
      <v>1</v>
      <v>1</v>
      <v>44</v>
      <v>1</v>
      <v>1</v>
      <v>1</v>
      <v>1</v>
    </spb>
    <spb s="0">
      <v xml:space="preserve">Wikipedia	</v>
      <v xml:space="preserve">CC BY-SA 3.0	</v>
      <v xml:space="preserve">https://en.wikipedia.org/wiki/Texas	</v>
      <v xml:space="preserve">https://creativecommons.org/licenses/by-sa/3.0	</v>
    </spb>
    <spb s="0">
      <v xml:space="preserve">Wikipedia	</v>
      <v xml:space="preserve">CC-BY-SA	</v>
      <v xml:space="preserve">http://en.wikipedia.org/wiki/Texas	</v>
      <v xml:space="preserve">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1">
      <v>46</v>
      <v>46</v>
      <v>1</v>
      <v>46</v>
      <v>46</v>
      <v>46</v>
      <v>47</v>
      <v>46</v>
      <v>1</v>
      <v>46</v>
      <v>1</v>
      <v>48</v>
      <v>46</v>
      <v>1</v>
      <v>1</v>
      <v>1</v>
      <v>1</v>
      <v>48</v>
      <v>1</v>
      <v>1</v>
      <v>1</v>
      <v>1</v>
      <v>1</v>
      <v>1</v>
      <v>1</v>
      <v>1</v>
      <v>1</v>
      <v>48</v>
      <v>1</v>
      <v>1</v>
      <v>1</v>
      <v>1</v>
    </spb>
    <spb s="0">
      <v xml:space="preserve">Wikipedia	</v>
      <v xml:space="preserve">CC BY-SA 3.0	</v>
      <v xml:space="preserve">https://en.wikipedia.org/wiki/Washington_(state)	</v>
      <v xml:space="preserve">https://creativecommons.org/licenses/by-sa/3.0	</v>
    </spb>
    <spb s="0">
      <v xml:space="preserve">Wikipedia	</v>
      <v xml:space="preserve">CC-BY-SA	</v>
      <v xml:space="preserve">http://en.wikipedia.org/wiki/Washington_(state)	</v>
      <v xml:space="preserve">http://creativecommons.org/licenses/by-sa/3.0/	</v>
    </spb>
    <spb s="0">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1">
      <v>50</v>
      <v>50</v>
      <v>1</v>
      <v>50</v>
      <v>50</v>
      <v>50</v>
      <v>51</v>
      <v>50</v>
      <v>1</v>
      <v>50</v>
      <v>1</v>
      <v>52</v>
      <v>50</v>
      <v>1</v>
      <v>1</v>
      <v>1</v>
      <v>1</v>
      <v>52</v>
      <v>1</v>
      <v>1</v>
      <v>1</v>
      <v>1</v>
      <v>1</v>
      <v>1</v>
      <v>1</v>
      <v>1</v>
      <v>1</v>
      <v>52</v>
      <v>1</v>
      <v>1</v>
      <v>1</v>
      <v>1</v>
    </spb>
    <spb s="2">
      <v>3</v>
      <v>Name</v>
      <v>LearnMoreOnLink</v>
    </spb>
  </spbData>
</supportingPropertyBags>
</file>

<file path=xl/richData/rdsupportingpropertybagstructure.xml><?xml version="1.0" encoding="utf-8"?>
<spbStructures xmlns="http://schemas.microsoft.com/office/spreadsheetml/2017/richdata2" count="9">
  <s>
    <k n="SourceText" t="s"/>
    <k n="LicenseText" t="s"/>
    <k n="SourceAddress" t="s"/>
    <k n="LicenseAddress"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_Self"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14" formatCode="0.00%"/>
    </x:dxf>
    <x:dxf>
      <x:numFmt numFmtId="2" formatCode="0.00"/>
    </x:dxf>
    <x:dxf>
      <x:numFmt numFmtId="0" formatCode="General"/>
    </x:dxf>
    <x:dxf>
      <x:numFmt numFmtId="13" formatCode="0%"/>
    </x:dxf>
  </dxfs>
  <richProperties>
    <rPr n="IsTitleField" t="b"/>
    <rPr n="IsHeroField" t="b"/>
    <rPr n="NumberFormat" t="s"/>
  </richProperties>
  <richStyles>
    <rSty>
      <rpv i="0">1</rpv>
    </rSty>
    <rSty>
      <rpv i="1">1</rpv>
    </rSty>
    <rSty dxfid="0">
      <rpv i="2">#,##0</rpv>
    </rSty>
    <rSty dxfid="3">
      <rpv i="2">_([$$-en-US]* #,##0_);_([$$-en-US]* (#,##0);_([$$-en-US]* "-"_);_(@_)</rpv>
    </rSty>
    <rSty dxfid="2">
      <rpv i="2">0.00</rpv>
    </rSty>
    <rSty dxfid="1">
      <rpv i="2">0.0%</rpv>
    </rSty>
    <rSty dxfid="4"/>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B4E066DA-54FB-4D1E-B2F4-A665D38A5946}" sourceName="Month">
  <pivotTables>
    <pivotTable tabId="7" name="PivotTable1"/>
    <pivotTable tabId="7" name="PivotTable2"/>
    <pivotTable tabId="7" name="PivotTable5"/>
  </pivotTables>
  <data>
    <tabular pivotCacheId="387003594">
      <items count="12">
        <i x="2" s="1"/>
        <i x="3" s="1"/>
        <i x="4" s="1"/>
        <i x="5" s="1"/>
        <i x="0" s="1"/>
        <i x="6" s="1"/>
        <i x="7" s="1"/>
        <i x="8" s="1"/>
        <i x="1"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1EBC0B8-5F33-4D65-8F0E-10BA60F9A8D2}" sourceName="Year">
  <pivotTables>
    <pivotTable tabId="7" name="PivotTable1"/>
    <pivotTable tabId="7" name="PivotTable2"/>
    <pivotTable tabId="7" name="PivotTable5"/>
  </pivotTables>
  <data>
    <tabular pivotCacheId="38700359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89271E3-D4F6-47BF-9ADB-07B9E6172AC1}" sourceName="Region">
  <extLst>
    <x:ext xmlns:x15="http://schemas.microsoft.com/office/spreadsheetml/2010/11/main" uri="{2F2917AC-EB37-4324-AD4E-5DD8C200BD13}">
      <x15:tableSlicerCache tableId="2"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60DA2A1-3165-43C5-B0A8-7E057784D50E}" cache="Slicer_Region" caption="Region"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0500ADF7-3E0F-4964-8E63-609DB29D5875}" cache="Slicer_Month" caption="Month" columnCount="3" style="SlicerStyleLight2" rowHeight="247650"/>
  <slicer name="Year" xr10:uid="{AF37DB17-49D3-435C-8B46-76E2D611E90D}" cache="Slicer_Year" caption="Year" style="SlicerStyleLight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71B63D-A860-44CF-B717-2904302BFC4C}" name="Temp" displayName="Temp" ref="A1:AB371" totalsRowShown="0" headerRowDxfId="31" headerRowBorderDxfId="30" tableBorderDxfId="29" totalsRowBorderDxfId="28" headerRowCellStyle="Currency">
  <autoFilter ref="A1:AB371" xr:uid="{8771B63D-A860-44CF-B717-2904302BFC4C}">
    <filterColumn colId="8">
      <filters>
        <filter val="North"/>
      </filters>
    </filterColumn>
    <filterColumn colId="10">
      <filters>
        <filter val="2022"/>
      </filters>
    </filterColumn>
  </autoFilter>
  <tableColumns count="28">
    <tableColumn id="1" xr3:uid="{D2C9CB75-2CBB-4A2C-B50E-D5D66A873ECF}" name="Order ID" dataDxfId="27"/>
    <tableColumn id="2" xr3:uid="{9C67A650-F0A5-4A32-8AA0-484B61D4E8AD}" name="Order Date" dataDxfId="26"/>
    <tableColumn id="3" xr3:uid="{2371C25D-0D70-46B5-8358-0BD3663EEE91}" name="Customer ID" dataDxfId="25"/>
    <tableColumn id="4" xr3:uid="{BB2B9573-B495-4372-9F24-6C86B2488E6B}" name="Customer Name" dataDxfId="24"/>
    <tableColumn id="5" xr3:uid="{71225AA2-B69E-439F-B757-460B68DF6290}" name="City" dataDxfId="23"/>
    <tableColumn id="6" xr3:uid="{0314FF30-B497-4FCC-AC46-D461377B3F2D}" name="State" dataDxfId="22"/>
    <tableColumn id="7" xr3:uid="{65238EFC-1FAA-484D-99B0-0783F46D193F}" name="Country/Region" dataDxfId="21"/>
    <tableColumn id="8" xr3:uid="{2A6534E8-02D4-45BE-9369-A896950BC2CA}" name="Salesperson" dataDxfId="20"/>
    <tableColumn id="9" xr3:uid="{1DCFC1CC-B2BD-4325-B235-EE5C8299B552}" name="Region" dataDxfId="19"/>
    <tableColumn id="10" xr3:uid="{875E15D3-160F-4AD5-9643-DC389B8F8B97}" name="Shipped Date" dataDxfId="18"/>
    <tableColumn id="28" xr3:uid="{ECAADF75-9FCC-4CEC-909C-3F303861CF80}" name="Year" dataDxfId="17">
      <calculatedColumnFormula>YEAR(Temp[[#This Row],[Order Date]])</calculatedColumnFormula>
    </tableColumn>
    <tableColumn id="11" xr3:uid="{A866ED78-639B-4AF7-A763-78E16AAB243F}" name="Month" dataDxfId="16"/>
    <tableColumn id="12" xr3:uid="{6D8BDEBF-8FAF-482C-A882-761DA27F08F8}" name="Quarter" dataDxfId="15">
      <calculatedColumnFormula>ROUNDUP(MONTH(J2)/3,0)</calculatedColumnFormula>
    </tableColumn>
    <tableColumn id="13" xr3:uid="{EB757158-36FF-4CAA-9320-B7826742D280}" name="Shipper Name" dataDxfId="14"/>
    <tableColumn id="14" xr3:uid="{E5726313-D3C0-4AFE-81F4-D4422E50B259}" name="Ship City" dataDxfId="13"/>
    <tableColumn id="15" xr3:uid="{349DC598-6425-4865-AABA-31B8DD1691E6}" name="Ship State" dataDxfId="12"/>
    <tableColumn id="16" xr3:uid="{5BB518CA-5708-490D-8716-97834F3E86AC}" name="Ship ZIP/Postal Code" dataDxfId="11"/>
    <tableColumn id="17" xr3:uid="{442698E2-B9E8-432A-8F1A-AD6B9B1EB3E0}" name="Ship Country/Region" dataDxfId="10"/>
    <tableColumn id="18" xr3:uid="{2A8CD2E1-0E25-4DAC-B480-8D8819FBD57D}" name="Payment Type" dataDxfId="9"/>
    <tableColumn id="19" xr3:uid="{945BB514-3A3C-45CB-8835-3AF9ED5202DC}" name="Product Name" dataDxfId="8"/>
    <tableColumn id="20" xr3:uid="{FDD29FE5-90FF-48B4-AEA7-54F4E1C15BA7}" name="Category" dataDxfId="7"/>
    <tableColumn id="21" xr3:uid="{FF83396C-135D-4F72-B176-3D0AC222087C}" name="Unit Price" dataDxfId="6" dataCellStyle="Currency"/>
    <tableColumn id="22" xr3:uid="{4115F47A-97D9-4933-8F06-641C4D4B1F04}" name="Unit Cost" dataDxfId="5" dataCellStyle="Currency"/>
    <tableColumn id="23" xr3:uid="{232DA2F0-7062-4E12-A11A-23C6461A0FB3}" name="Quantity" dataDxfId="4"/>
    <tableColumn id="24" xr3:uid="{F6CB9CB4-3AC6-451E-B1D8-43EE293BBCE8}" name="Shipping Fee" dataDxfId="3" dataCellStyle="Currency"/>
    <tableColumn id="25" xr3:uid="{FFFD7A47-39FA-4AF5-93C7-837E84671721}" name="Revenue" dataDxfId="2" dataCellStyle="Currency">
      <calculatedColumnFormula>Temp[[#This Row],[Quantity]]*Temp[[#This Row],[Unit Price]]</calculatedColumnFormula>
    </tableColumn>
    <tableColumn id="26" xr3:uid="{113894F9-CF97-48D8-B00B-D58DE983E700}" name="Profit" dataDxfId="1">
      <calculatedColumnFormula>Temp[[#This Row],[Quantity]]*(Temp[[#This Row],[Unit Price]]-Temp[[#This Row],[Unit Cost]])</calculatedColumnFormula>
    </tableColumn>
    <tableColumn id="27" xr3:uid="{5BA849BD-FC7D-48F9-9016-2B5BA8C7A9B3}" name="Shipping Days" dataDxfId="0">
      <calculatedColumnFormula>Temp[[#This Row],[Shipped Date]]-Temp[[#This Row],[Order Date]]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BE886-F26D-47AD-86D4-E918A11F8B56}">
  <dimension ref="A1:W390"/>
  <sheetViews>
    <sheetView workbookViewId="0">
      <selection activeCell="D14" sqref="D14"/>
    </sheetView>
  </sheetViews>
  <sheetFormatPr defaultColWidth="8.77734375" defaultRowHeight="14.4"/>
  <cols>
    <col min="1" max="1" width="13.33203125" style="25" customWidth="1"/>
    <col min="2" max="2" width="16.88671875" style="11" customWidth="1"/>
    <col min="3" max="3" width="14.21875" style="10" bestFit="1" customWidth="1"/>
    <col min="4" max="4" width="24.109375" style="10" customWidth="1"/>
    <col min="5" max="5" width="20.77734375" customWidth="1"/>
    <col min="6" max="6" width="9.44140625" bestFit="1" customWidth="1"/>
    <col min="7" max="8" width="16.88671875" style="11" customWidth="1"/>
    <col min="9" max="9" width="9.33203125" bestFit="1" customWidth="1"/>
    <col min="10" max="10" width="10.21875" style="10" bestFit="1" customWidth="1"/>
    <col min="11" max="11" width="19.44140625" bestFit="1" customWidth="1"/>
    <col min="12" max="13" width="23" customWidth="1"/>
    <col min="14" max="14" width="16" bestFit="1" customWidth="1"/>
    <col min="15" max="15" width="21" bestFit="1" customWidth="1"/>
    <col min="16" max="16" width="20.33203125" bestFit="1" customWidth="1"/>
    <col min="17" max="17" width="12" style="20" customWidth="1"/>
    <col min="18" max="18" width="12" style="22" customWidth="1"/>
    <col min="19" max="19" width="11" style="10" bestFit="1" customWidth="1"/>
    <col min="20" max="20" width="14.6640625" style="20" bestFit="1" customWidth="1"/>
    <col min="21" max="22" width="12.44140625" bestFit="1" customWidth="1"/>
    <col min="23" max="23" width="11.21875" bestFit="1" customWidth="1"/>
  </cols>
  <sheetData>
    <row r="1" spans="1:23" ht="17.25" customHeight="1">
      <c r="A1" s="23" t="s">
        <v>0</v>
      </c>
      <c r="B1" s="1" t="s">
        <v>1</v>
      </c>
      <c r="C1" s="2" t="s">
        <v>2</v>
      </c>
      <c r="D1" s="3" t="s">
        <v>3</v>
      </c>
      <c r="E1" s="3" t="s">
        <v>7</v>
      </c>
      <c r="F1" s="3" t="s">
        <v>8</v>
      </c>
      <c r="G1" s="1" t="s">
        <v>1</v>
      </c>
      <c r="H1" s="1"/>
      <c r="I1" s="3" t="s">
        <v>10</v>
      </c>
      <c r="J1" s="2" t="s">
        <v>11</v>
      </c>
      <c r="K1" s="3" t="s">
        <v>12</v>
      </c>
      <c r="L1" s="3" t="s">
        <v>13</v>
      </c>
      <c r="M1" s="3" t="s">
        <v>14</v>
      </c>
      <c r="N1" s="3" t="s">
        <v>17</v>
      </c>
      <c r="O1" s="3" t="s">
        <v>18</v>
      </c>
      <c r="P1" s="3" t="s">
        <v>19</v>
      </c>
      <c r="Q1" s="14" t="s">
        <v>20</v>
      </c>
      <c r="R1" s="21" t="s">
        <v>116</v>
      </c>
      <c r="S1" s="2" t="s">
        <v>21</v>
      </c>
      <c r="T1" s="15" t="s">
        <v>22</v>
      </c>
    </row>
    <row r="2" spans="1:23" ht="17.25" customHeight="1">
      <c r="A2" s="24">
        <v>1000</v>
      </c>
      <c r="B2" s="6">
        <v>44681</v>
      </c>
      <c r="C2" s="4">
        <v>1</v>
      </c>
      <c r="D2" s="4" t="s">
        <v>117</v>
      </c>
      <c r="E2" s="5" t="s">
        <v>26</v>
      </c>
      <c r="F2" s="5" t="s">
        <v>27</v>
      </c>
      <c r="G2" s="6">
        <v>44686</v>
      </c>
      <c r="H2" s="6"/>
      <c r="I2" s="5" t="s">
        <v>28</v>
      </c>
      <c r="J2" s="4">
        <f>ROUNDUP(MONTH(G2)/3,0)</f>
        <v>2</v>
      </c>
      <c r="K2" s="5" t="s">
        <v>29</v>
      </c>
      <c r="L2" s="5" t="s">
        <v>132</v>
      </c>
      <c r="M2" s="5" t="s">
        <v>133</v>
      </c>
      <c r="N2" s="5" t="s">
        <v>30</v>
      </c>
      <c r="O2" s="5" t="s">
        <v>31</v>
      </c>
      <c r="P2" s="5" t="s">
        <v>32</v>
      </c>
      <c r="Q2" s="16">
        <v>2.99</v>
      </c>
      <c r="R2" s="16">
        <v>0.38870000000000005</v>
      </c>
      <c r="S2" s="4">
        <v>73</v>
      </c>
      <c r="T2" s="17">
        <v>21.827000000000002</v>
      </c>
    </row>
    <row r="3" spans="1:23" ht="17.25" customHeight="1">
      <c r="A3" s="24">
        <v>1001</v>
      </c>
      <c r="B3" s="6">
        <v>44804</v>
      </c>
      <c r="C3" s="4">
        <v>1</v>
      </c>
      <c r="D3" s="4" t="s">
        <v>117</v>
      </c>
      <c r="E3" s="5" t="s">
        <v>26</v>
      </c>
      <c r="F3" s="5" t="s">
        <v>27</v>
      </c>
      <c r="G3" s="6">
        <v>44812</v>
      </c>
      <c r="H3" s="6"/>
      <c r="I3" s="5" t="s">
        <v>33</v>
      </c>
      <c r="J3" s="4">
        <f t="shared" ref="J3:J66" si="0">ROUNDUP(MONTH(G3)/3,0)</f>
        <v>3</v>
      </c>
      <c r="K3" s="5" t="s">
        <v>29</v>
      </c>
      <c r="L3" s="5" t="s">
        <v>132</v>
      </c>
      <c r="M3" s="5" t="s">
        <v>133</v>
      </c>
      <c r="N3" s="5" t="s">
        <v>30</v>
      </c>
      <c r="O3" s="5" t="s">
        <v>34</v>
      </c>
      <c r="P3" s="5" t="s">
        <v>32</v>
      </c>
      <c r="Q3" s="16">
        <v>18</v>
      </c>
      <c r="R3" s="16">
        <v>3.6</v>
      </c>
      <c r="S3" s="4">
        <v>58</v>
      </c>
      <c r="T3" s="17">
        <v>103.35600000000001</v>
      </c>
    </row>
    <row r="4" spans="1:23" ht="17.25" customHeight="1">
      <c r="A4" s="24">
        <v>1002</v>
      </c>
      <c r="B4" s="6">
        <v>44561</v>
      </c>
      <c r="C4" s="4">
        <v>1</v>
      </c>
      <c r="D4" s="4" t="s">
        <v>117</v>
      </c>
      <c r="E4" s="5" t="s">
        <v>26</v>
      </c>
      <c r="F4" s="5" t="s">
        <v>27</v>
      </c>
      <c r="G4" s="6">
        <v>44567</v>
      </c>
      <c r="H4" s="6"/>
      <c r="I4" s="5" t="s">
        <v>35</v>
      </c>
      <c r="J4" s="4">
        <f t="shared" si="0"/>
        <v>1</v>
      </c>
      <c r="K4" s="5" t="s">
        <v>29</v>
      </c>
      <c r="L4" s="5" t="s">
        <v>132</v>
      </c>
      <c r="M4" s="5" t="s">
        <v>133</v>
      </c>
      <c r="N4" s="5" t="s">
        <v>30</v>
      </c>
      <c r="O4" s="5" t="s">
        <v>34</v>
      </c>
      <c r="P4" s="5" t="s">
        <v>32</v>
      </c>
      <c r="Q4" s="16">
        <v>18</v>
      </c>
      <c r="R4" s="16">
        <v>1.8</v>
      </c>
      <c r="S4" s="4">
        <v>42</v>
      </c>
      <c r="T4" s="17">
        <v>75.600000000000009</v>
      </c>
      <c r="W4" s="7"/>
    </row>
    <row r="5" spans="1:23" ht="17.25" customHeight="1">
      <c r="A5" s="24">
        <v>1003</v>
      </c>
      <c r="B5" s="6">
        <v>44561</v>
      </c>
      <c r="C5" s="4">
        <v>1</v>
      </c>
      <c r="D5" s="4" t="s">
        <v>117</v>
      </c>
      <c r="E5" s="5" t="s">
        <v>26</v>
      </c>
      <c r="F5" s="5" t="s">
        <v>27</v>
      </c>
      <c r="G5" s="6">
        <v>44569</v>
      </c>
      <c r="H5" s="6"/>
      <c r="I5" s="5" t="s">
        <v>35</v>
      </c>
      <c r="J5" s="4">
        <f t="shared" si="0"/>
        <v>1</v>
      </c>
      <c r="K5" s="5" t="s">
        <v>29</v>
      </c>
      <c r="L5" s="5" t="s">
        <v>132</v>
      </c>
      <c r="M5" s="5" t="s">
        <v>133</v>
      </c>
      <c r="N5" s="5" t="s">
        <v>30</v>
      </c>
      <c r="O5" s="5" t="s">
        <v>36</v>
      </c>
      <c r="P5" s="5" t="s">
        <v>32</v>
      </c>
      <c r="Q5" s="16">
        <v>46</v>
      </c>
      <c r="R5" s="16">
        <v>4.5999999999999996</v>
      </c>
      <c r="S5" s="4">
        <v>58</v>
      </c>
      <c r="T5" s="17">
        <v>269.46800000000002</v>
      </c>
    </row>
    <row r="6" spans="1:23" ht="17.25" customHeight="1">
      <c r="A6" s="24">
        <v>1004</v>
      </c>
      <c r="B6" s="6">
        <v>44561</v>
      </c>
      <c r="C6" s="4">
        <v>1</v>
      </c>
      <c r="D6" s="4" t="s">
        <v>117</v>
      </c>
      <c r="E6" s="5" t="s">
        <v>26</v>
      </c>
      <c r="F6" s="5" t="s">
        <v>27</v>
      </c>
      <c r="G6" s="6">
        <v>44568</v>
      </c>
      <c r="H6" s="6"/>
      <c r="I6" s="5" t="s">
        <v>35</v>
      </c>
      <c r="J6" s="4">
        <f t="shared" si="0"/>
        <v>1</v>
      </c>
      <c r="K6" s="5" t="s">
        <v>29</v>
      </c>
      <c r="L6" s="5" t="s">
        <v>132</v>
      </c>
      <c r="M6" s="5" t="s">
        <v>133</v>
      </c>
      <c r="N6" s="5" t="s">
        <v>30</v>
      </c>
      <c r="O6" s="5" t="s">
        <v>31</v>
      </c>
      <c r="P6" s="5" t="s">
        <v>32</v>
      </c>
      <c r="Q6" s="16">
        <v>2.99</v>
      </c>
      <c r="R6" s="16">
        <v>0.38870000000000005</v>
      </c>
      <c r="S6" s="4">
        <v>67</v>
      </c>
      <c r="T6" s="17">
        <v>20.033000000000001</v>
      </c>
    </row>
    <row r="7" spans="1:23" ht="17.25" customHeight="1">
      <c r="A7" s="24">
        <v>1005</v>
      </c>
      <c r="B7" s="6">
        <v>44592</v>
      </c>
      <c r="C7" s="4">
        <v>1</v>
      </c>
      <c r="D7" s="4" t="s">
        <v>117</v>
      </c>
      <c r="E7" s="5" t="s">
        <v>26</v>
      </c>
      <c r="F7" s="5" t="s">
        <v>27</v>
      </c>
      <c r="G7" s="6">
        <v>44595</v>
      </c>
      <c r="H7" s="6"/>
      <c r="I7" s="5" t="s">
        <v>37</v>
      </c>
      <c r="J7" s="4">
        <f t="shared" si="0"/>
        <v>1</v>
      </c>
      <c r="K7" s="5" t="s">
        <v>29</v>
      </c>
      <c r="L7" s="5" t="s">
        <v>132</v>
      </c>
      <c r="M7" s="5" t="s">
        <v>133</v>
      </c>
      <c r="N7" s="5" t="s">
        <v>30</v>
      </c>
      <c r="O7" s="5" t="s">
        <v>38</v>
      </c>
      <c r="P7" s="5" t="s">
        <v>39</v>
      </c>
      <c r="Q7" s="16">
        <v>18.399999999999999</v>
      </c>
      <c r="R7" s="16">
        <v>3.1279999999999997</v>
      </c>
      <c r="S7" s="4">
        <v>13</v>
      </c>
      <c r="T7" s="17">
        <v>23.680800000000001</v>
      </c>
    </row>
    <row r="8" spans="1:23" ht="17.25" customHeight="1">
      <c r="A8" s="24">
        <v>1006</v>
      </c>
      <c r="B8" s="6">
        <v>44620</v>
      </c>
      <c r="C8" s="4">
        <v>1</v>
      </c>
      <c r="D8" s="4" t="s">
        <v>117</v>
      </c>
      <c r="E8" s="5" t="s">
        <v>26</v>
      </c>
      <c r="F8" s="5" t="s">
        <v>27</v>
      </c>
      <c r="G8" s="6">
        <v>44629</v>
      </c>
      <c r="H8" s="6"/>
      <c r="I8" s="5" t="s">
        <v>40</v>
      </c>
      <c r="J8" s="4">
        <f t="shared" si="0"/>
        <v>1</v>
      </c>
      <c r="K8" s="5" t="s">
        <v>29</v>
      </c>
      <c r="L8" s="5" t="s">
        <v>132</v>
      </c>
      <c r="M8" s="5" t="s">
        <v>133</v>
      </c>
      <c r="N8" s="5" t="s">
        <v>30</v>
      </c>
      <c r="O8" s="5" t="s">
        <v>38</v>
      </c>
      <c r="P8" s="5" t="s">
        <v>39</v>
      </c>
      <c r="Q8" s="16">
        <v>18.399999999999999</v>
      </c>
      <c r="R8" s="16">
        <v>2.0239999999999996</v>
      </c>
      <c r="S8" s="4">
        <v>75</v>
      </c>
      <c r="T8" s="17">
        <v>138</v>
      </c>
    </row>
    <row r="9" spans="1:23" ht="17.25" customHeight="1">
      <c r="A9" s="24">
        <v>1007</v>
      </c>
      <c r="B9" s="6">
        <v>44651</v>
      </c>
      <c r="C9" s="4">
        <v>1</v>
      </c>
      <c r="D9" s="4" t="s">
        <v>117</v>
      </c>
      <c r="E9" s="5" t="s">
        <v>26</v>
      </c>
      <c r="F9" s="5" t="s">
        <v>27</v>
      </c>
      <c r="G9" s="6">
        <v>44657</v>
      </c>
      <c r="H9" s="6"/>
      <c r="I9" s="5" t="s">
        <v>41</v>
      </c>
      <c r="J9" s="4">
        <f t="shared" si="0"/>
        <v>2</v>
      </c>
      <c r="K9" s="5" t="s">
        <v>29</v>
      </c>
      <c r="L9" s="5" t="s">
        <v>132</v>
      </c>
      <c r="M9" s="5" t="s">
        <v>133</v>
      </c>
      <c r="N9" s="5" t="s">
        <v>30</v>
      </c>
      <c r="O9" s="5" t="s">
        <v>34</v>
      </c>
      <c r="P9" s="5" t="s">
        <v>32</v>
      </c>
      <c r="Q9" s="16">
        <v>18</v>
      </c>
      <c r="R9" s="16">
        <v>2.88</v>
      </c>
      <c r="S9" s="4">
        <v>55</v>
      </c>
      <c r="T9" s="17">
        <v>97.02</v>
      </c>
    </row>
    <row r="10" spans="1:23" ht="17.25" customHeight="1">
      <c r="A10" s="24">
        <v>1008</v>
      </c>
      <c r="B10" s="6">
        <v>44681</v>
      </c>
      <c r="C10" s="4">
        <v>1</v>
      </c>
      <c r="D10" s="4" t="s">
        <v>117</v>
      </c>
      <c r="E10" s="5" t="s">
        <v>26</v>
      </c>
      <c r="F10" s="5" t="s">
        <v>27</v>
      </c>
      <c r="G10" s="6">
        <v>44686</v>
      </c>
      <c r="H10" s="6"/>
      <c r="I10" s="5" t="s">
        <v>28</v>
      </c>
      <c r="J10" s="4">
        <f t="shared" si="0"/>
        <v>2</v>
      </c>
      <c r="K10" s="5" t="s">
        <v>29</v>
      </c>
      <c r="L10" s="5" t="s">
        <v>132</v>
      </c>
      <c r="M10" s="5" t="s">
        <v>133</v>
      </c>
      <c r="N10" s="5" t="s">
        <v>30</v>
      </c>
      <c r="O10" s="5" t="s">
        <v>34</v>
      </c>
      <c r="P10" s="5" t="s">
        <v>32</v>
      </c>
      <c r="Q10" s="16">
        <v>18</v>
      </c>
      <c r="R10" s="16">
        <v>4.5</v>
      </c>
      <c r="S10" s="4">
        <v>29</v>
      </c>
      <c r="T10" s="17">
        <v>52.722000000000001</v>
      </c>
    </row>
    <row r="11" spans="1:23" ht="17.25" customHeight="1">
      <c r="A11" s="24">
        <v>1009</v>
      </c>
      <c r="B11" s="6">
        <v>44681</v>
      </c>
      <c r="C11" s="4">
        <v>1</v>
      </c>
      <c r="D11" s="4" t="s">
        <v>117</v>
      </c>
      <c r="E11" s="5" t="s">
        <v>26</v>
      </c>
      <c r="F11" s="5" t="s">
        <v>27</v>
      </c>
      <c r="G11" s="6">
        <v>44685</v>
      </c>
      <c r="H11" s="6"/>
      <c r="I11" s="5" t="s">
        <v>28</v>
      </c>
      <c r="J11" s="4">
        <f t="shared" si="0"/>
        <v>2</v>
      </c>
      <c r="K11" s="5" t="s">
        <v>29</v>
      </c>
      <c r="L11" s="5" t="s">
        <v>132</v>
      </c>
      <c r="M11" s="5" t="s">
        <v>133</v>
      </c>
      <c r="N11" s="5" t="s">
        <v>30</v>
      </c>
      <c r="O11" s="5" t="s">
        <v>36</v>
      </c>
      <c r="P11" s="5" t="s">
        <v>32</v>
      </c>
      <c r="Q11" s="16">
        <v>46</v>
      </c>
      <c r="R11" s="16">
        <v>10.58</v>
      </c>
      <c r="S11" s="4">
        <v>77</v>
      </c>
      <c r="T11" s="17">
        <v>368.36800000000005</v>
      </c>
    </row>
    <row r="12" spans="1:23" ht="17.25" customHeight="1">
      <c r="A12" s="24">
        <v>1010</v>
      </c>
      <c r="B12" s="6">
        <v>44712</v>
      </c>
      <c r="C12" s="4">
        <v>1</v>
      </c>
      <c r="D12" s="4" t="s">
        <v>117</v>
      </c>
      <c r="E12" s="5" t="s">
        <v>26</v>
      </c>
      <c r="F12" s="5" t="s">
        <v>27</v>
      </c>
      <c r="G12" s="6">
        <v>44721</v>
      </c>
      <c r="H12" s="6"/>
      <c r="I12" s="5" t="s">
        <v>42</v>
      </c>
      <c r="J12" s="4">
        <f t="shared" si="0"/>
        <v>2</v>
      </c>
      <c r="K12" s="5" t="s">
        <v>29</v>
      </c>
      <c r="L12" s="5" t="s">
        <v>132</v>
      </c>
      <c r="M12" s="5" t="s">
        <v>133</v>
      </c>
      <c r="N12" s="5" t="s">
        <v>43</v>
      </c>
      <c r="O12" s="5" t="s">
        <v>34</v>
      </c>
      <c r="P12" s="5" t="s">
        <v>32</v>
      </c>
      <c r="Q12" s="16">
        <v>18</v>
      </c>
      <c r="R12" s="16">
        <v>1.8</v>
      </c>
      <c r="S12" s="4">
        <v>33</v>
      </c>
      <c r="T12" s="17">
        <v>58.212000000000003</v>
      </c>
    </row>
    <row r="13" spans="1:23" ht="17.25" customHeight="1">
      <c r="A13" s="24">
        <v>1011</v>
      </c>
      <c r="B13" s="6">
        <v>44712</v>
      </c>
      <c r="C13" s="4">
        <v>1</v>
      </c>
      <c r="D13" s="4" t="s">
        <v>117</v>
      </c>
      <c r="E13" s="5" t="s">
        <v>26</v>
      </c>
      <c r="F13" s="5" t="s">
        <v>27</v>
      </c>
      <c r="G13" s="6">
        <v>44720</v>
      </c>
      <c r="H13" s="6"/>
      <c r="I13" s="5" t="s">
        <v>42</v>
      </c>
      <c r="J13" s="4">
        <f t="shared" si="0"/>
        <v>2</v>
      </c>
      <c r="K13" s="5" t="s">
        <v>29</v>
      </c>
      <c r="L13" s="5" t="s">
        <v>132</v>
      </c>
      <c r="M13" s="5" t="s">
        <v>133</v>
      </c>
      <c r="N13" s="5" t="s">
        <v>43</v>
      </c>
      <c r="O13" s="5" t="s">
        <v>36</v>
      </c>
      <c r="P13" s="5" t="s">
        <v>32</v>
      </c>
      <c r="Q13" s="16">
        <v>46</v>
      </c>
      <c r="R13" s="16">
        <v>8.74</v>
      </c>
      <c r="S13" s="4">
        <v>22</v>
      </c>
      <c r="T13" s="17">
        <v>101.2</v>
      </c>
    </row>
    <row r="14" spans="1:23" ht="17.25" customHeight="1">
      <c r="A14" s="24">
        <v>1012</v>
      </c>
      <c r="B14" s="6">
        <v>44712</v>
      </c>
      <c r="C14" s="4">
        <v>1</v>
      </c>
      <c r="D14" s="4" t="s">
        <v>117</v>
      </c>
      <c r="E14" s="5" t="s">
        <v>26</v>
      </c>
      <c r="F14" s="5" t="s">
        <v>27</v>
      </c>
      <c r="G14" s="6">
        <v>44716</v>
      </c>
      <c r="H14" s="6"/>
      <c r="I14" s="5" t="s">
        <v>42</v>
      </c>
      <c r="J14" s="4">
        <f t="shared" si="0"/>
        <v>2</v>
      </c>
      <c r="K14" s="5" t="s">
        <v>29</v>
      </c>
      <c r="L14" s="5" t="s">
        <v>132</v>
      </c>
      <c r="M14" s="5" t="s">
        <v>133</v>
      </c>
      <c r="N14" s="5" t="s">
        <v>43</v>
      </c>
      <c r="O14" s="5" t="s">
        <v>31</v>
      </c>
      <c r="P14" s="5" t="s">
        <v>32</v>
      </c>
      <c r="Q14" s="16">
        <v>2.99</v>
      </c>
      <c r="R14" s="16">
        <v>0.32890000000000003</v>
      </c>
      <c r="S14" s="4">
        <v>51</v>
      </c>
      <c r="T14" s="17">
        <v>14.944020000000002</v>
      </c>
    </row>
    <row r="15" spans="1:23" ht="17.25" customHeight="1">
      <c r="A15" s="24">
        <v>1013</v>
      </c>
      <c r="B15" s="6">
        <v>44712</v>
      </c>
      <c r="C15" s="4">
        <v>1</v>
      </c>
      <c r="D15" s="4" t="s">
        <v>117</v>
      </c>
      <c r="E15" s="5" t="s">
        <v>26</v>
      </c>
      <c r="F15" s="5" t="s">
        <v>27</v>
      </c>
      <c r="G15" s="6">
        <v>44722</v>
      </c>
      <c r="H15" s="6"/>
      <c r="I15" s="5" t="s">
        <v>42</v>
      </c>
      <c r="J15" s="4">
        <f t="shared" si="0"/>
        <v>2</v>
      </c>
      <c r="K15" s="5" t="s">
        <v>29</v>
      </c>
      <c r="L15" s="5" t="s">
        <v>132</v>
      </c>
      <c r="M15" s="5" t="s">
        <v>133</v>
      </c>
      <c r="N15" s="5" t="s">
        <v>30</v>
      </c>
      <c r="O15" s="5" t="s">
        <v>38</v>
      </c>
      <c r="P15" s="5" t="s">
        <v>39</v>
      </c>
      <c r="Q15" s="16">
        <v>18.399999999999999</v>
      </c>
      <c r="R15" s="16">
        <v>2.0239999999999996</v>
      </c>
      <c r="S15" s="4">
        <v>71</v>
      </c>
      <c r="T15" s="17">
        <v>137.172</v>
      </c>
    </row>
    <row r="16" spans="1:23" ht="17.25" customHeight="1">
      <c r="A16" s="24">
        <v>1014</v>
      </c>
      <c r="B16" s="6">
        <v>44742</v>
      </c>
      <c r="C16" s="4">
        <v>1</v>
      </c>
      <c r="D16" s="4" t="s">
        <v>117</v>
      </c>
      <c r="E16" s="5" t="s">
        <v>26</v>
      </c>
      <c r="F16" s="5" t="s">
        <v>27</v>
      </c>
      <c r="G16" s="6">
        <v>44745</v>
      </c>
      <c r="H16" s="6"/>
      <c r="I16" s="5" t="s">
        <v>42</v>
      </c>
      <c r="J16" s="4">
        <f t="shared" si="0"/>
        <v>3</v>
      </c>
      <c r="K16" s="5" t="s">
        <v>29</v>
      </c>
      <c r="L16" s="5" t="s">
        <v>132</v>
      </c>
      <c r="M16" s="5" t="s">
        <v>133</v>
      </c>
      <c r="N16" s="5" t="s">
        <v>44</v>
      </c>
      <c r="O16" s="5" t="s">
        <v>31</v>
      </c>
      <c r="P16" s="5" t="s">
        <v>32</v>
      </c>
      <c r="Q16" s="16">
        <v>2.99</v>
      </c>
      <c r="R16" s="16">
        <v>0.50830000000000009</v>
      </c>
      <c r="S16" s="4">
        <v>81</v>
      </c>
      <c r="T16" s="17">
        <v>23.976810000000004</v>
      </c>
    </row>
    <row r="17" spans="1:20" ht="17.25" customHeight="1">
      <c r="A17" s="24">
        <v>1015</v>
      </c>
      <c r="B17" s="6">
        <v>44742</v>
      </c>
      <c r="C17" s="4">
        <v>1</v>
      </c>
      <c r="D17" s="4" t="s">
        <v>117</v>
      </c>
      <c r="E17" s="5" t="s">
        <v>26</v>
      </c>
      <c r="F17" s="5" t="s">
        <v>27</v>
      </c>
      <c r="G17" s="6">
        <v>44750</v>
      </c>
      <c r="H17" s="6"/>
      <c r="I17" s="5" t="s">
        <v>45</v>
      </c>
      <c r="J17" s="4">
        <f t="shared" si="0"/>
        <v>3</v>
      </c>
      <c r="K17" s="5" t="s">
        <v>29</v>
      </c>
      <c r="L17" s="5" t="s">
        <v>132</v>
      </c>
      <c r="M17" s="5" t="s">
        <v>133</v>
      </c>
      <c r="N17" s="5" t="s">
        <v>30</v>
      </c>
      <c r="O17" s="5" t="s">
        <v>38</v>
      </c>
      <c r="P17" s="5" t="s">
        <v>39</v>
      </c>
      <c r="Q17" s="16">
        <v>18.399999999999999</v>
      </c>
      <c r="R17" s="16">
        <v>2.944</v>
      </c>
      <c r="S17" s="4">
        <v>42</v>
      </c>
      <c r="T17" s="17">
        <v>80.371200000000002</v>
      </c>
    </row>
    <row r="18" spans="1:20" ht="17.25" customHeight="1">
      <c r="A18" s="24">
        <v>1016</v>
      </c>
      <c r="B18" s="6">
        <v>44773</v>
      </c>
      <c r="C18" s="4">
        <v>1</v>
      </c>
      <c r="D18" s="4" t="s">
        <v>117</v>
      </c>
      <c r="E18" s="5" t="s">
        <v>26</v>
      </c>
      <c r="F18" s="5" t="s">
        <v>27</v>
      </c>
      <c r="G18" s="6">
        <v>44779</v>
      </c>
      <c r="H18" s="6"/>
      <c r="I18" s="5" t="s">
        <v>46</v>
      </c>
      <c r="J18" s="4">
        <f t="shared" si="0"/>
        <v>3</v>
      </c>
      <c r="K18" s="5" t="s">
        <v>29</v>
      </c>
      <c r="L18" s="5" t="s">
        <v>132</v>
      </c>
      <c r="M18" s="5" t="s">
        <v>133</v>
      </c>
      <c r="N18" s="5" t="s">
        <v>30</v>
      </c>
      <c r="O18" s="5" t="s">
        <v>34</v>
      </c>
      <c r="P18" s="5" t="s">
        <v>32</v>
      </c>
      <c r="Q18" s="16">
        <v>18</v>
      </c>
      <c r="R18" s="16">
        <v>3.06</v>
      </c>
      <c r="S18" s="4">
        <v>91</v>
      </c>
      <c r="T18" s="17">
        <v>158.886</v>
      </c>
    </row>
    <row r="19" spans="1:20" ht="17.25" customHeight="1">
      <c r="A19" s="24">
        <v>1017</v>
      </c>
      <c r="B19" s="6">
        <v>44773</v>
      </c>
      <c r="C19" s="4">
        <v>1</v>
      </c>
      <c r="D19" s="4" t="s">
        <v>117</v>
      </c>
      <c r="E19" s="5" t="s">
        <v>26</v>
      </c>
      <c r="F19" s="5" t="s">
        <v>27</v>
      </c>
      <c r="G19" s="6">
        <v>44782</v>
      </c>
      <c r="H19" s="6"/>
      <c r="I19" s="5" t="s">
        <v>46</v>
      </c>
      <c r="J19" s="4">
        <f t="shared" si="0"/>
        <v>3</v>
      </c>
      <c r="K19" s="5" t="s">
        <v>29</v>
      </c>
      <c r="L19" s="5" t="s">
        <v>132</v>
      </c>
      <c r="M19" s="5" t="s">
        <v>133</v>
      </c>
      <c r="N19" s="5" t="s">
        <v>30</v>
      </c>
      <c r="O19" s="5" t="s">
        <v>36</v>
      </c>
      <c r="P19" s="5" t="s">
        <v>32</v>
      </c>
      <c r="Q19" s="16">
        <v>46</v>
      </c>
      <c r="R19" s="16">
        <v>7.36</v>
      </c>
      <c r="S19" s="4">
        <v>14</v>
      </c>
      <c r="T19" s="17">
        <v>63.756000000000007</v>
      </c>
    </row>
    <row r="20" spans="1:20" ht="17.25" customHeight="1">
      <c r="A20" s="24">
        <v>1018</v>
      </c>
      <c r="B20" s="6">
        <v>44773</v>
      </c>
      <c r="C20" s="4">
        <v>1</v>
      </c>
      <c r="D20" s="4" t="s">
        <v>117</v>
      </c>
      <c r="E20" s="5" t="s">
        <v>26</v>
      </c>
      <c r="F20" s="5" t="s">
        <v>27</v>
      </c>
      <c r="G20" s="6">
        <v>44780</v>
      </c>
      <c r="H20" s="6"/>
      <c r="I20" s="5" t="s">
        <v>46</v>
      </c>
      <c r="J20" s="4">
        <f t="shared" si="0"/>
        <v>3</v>
      </c>
      <c r="K20" s="5" t="s">
        <v>29</v>
      </c>
      <c r="L20" s="5" t="s">
        <v>132</v>
      </c>
      <c r="M20" s="5" t="s">
        <v>133</v>
      </c>
      <c r="N20" s="5" t="s">
        <v>30</v>
      </c>
      <c r="O20" s="5" t="s">
        <v>31</v>
      </c>
      <c r="P20" s="5" t="s">
        <v>32</v>
      </c>
      <c r="Q20" s="16">
        <v>2.99</v>
      </c>
      <c r="R20" s="16">
        <v>0.47840000000000005</v>
      </c>
      <c r="S20" s="4">
        <v>44</v>
      </c>
      <c r="T20" s="17">
        <v>13.287560000000001</v>
      </c>
    </row>
    <row r="21" spans="1:20" ht="17.25" customHeight="1">
      <c r="A21" s="24">
        <v>1019</v>
      </c>
      <c r="B21" s="6">
        <v>44804</v>
      </c>
      <c r="C21" s="4">
        <v>1</v>
      </c>
      <c r="D21" s="4" t="s">
        <v>117</v>
      </c>
      <c r="E21" s="5" t="s">
        <v>26</v>
      </c>
      <c r="F21" s="5" t="s">
        <v>27</v>
      </c>
      <c r="G21" s="6">
        <v>44808</v>
      </c>
      <c r="H21" s="6"/>
      <c r="I21" s="5" t="s">
        <v>33</v>
      </c>
      <c r="J21" s="4">
        <f t="shared" si="0"/>
        <v>3</v>
      </c>
      <c r="K21" s="5" t="s">
        <v>29</v>
      </c>
      <c r="L21" s="5" t="s">
        <v>132</v>
      </c>
      <c r="M21" s="5" t="s">
        <v>133</v>
      </c>
      <c r="N21" s="5" t="s">
        <v>30</v>
      </c>
      <c r="O21" s="5" t="s">
        <v>36</v>
      </c>
      <c r="P21" s="5" t="s">
        <v>32</v>
      </c>
      <c r="Q21" s="16">
        <v>46</v>
      </c>
      <c r="R21" s="16">
        <v>5.98</v>
      </c>
      <c r="S21" s="4">
        <v>97</v>
      </c>
      <c r="T21" s="17">
        <v>464.04800000000006</v>
      </c>
    </row>
    <row r="22" spans="1:20" ht="17.25" customHeight="1">
      <c r="A22" s="24">
        <v>1020</v>
      </c>
      <c r="B22" s="6">
        <v>44804</v>
      </c>
      <c r="C22" s="4">
        <v>1</v>
      </c>
      <c r="D22" s="4" t="s">
        <v>117</v>
      </c>
      <c r="E22" s="5" t="s">
        <v>26</v>
      </c>
      <c r="F22" s="5" t="s">
        <v>27</v>
      </c>
      <c r="G22" s="6">
        <v>44814</v>
      </c>
      <c r="H22" s="6"/>
      <c r="I22" s="5" t="s">
        <v>33</v>
      </c>
      <c r="J22" s="4">
        <f t="shared" si="0"/>
        <v>3</v>
      </c>
      <c r="K22" s="5" t="s">
        <v>29</v>
      </c>
      <c r="L22" s="5" t="s">
        <v>132</v>
      </c>
      <c r="M22" s="5" t="s">
        <v>133</v>
      </c>
      <c r="N22" s="5" t="s">
        <v>30</v>
      </c>
      <c r="O22" s="5" t="s">
        <v>31</v>
      </c>
      <c r="P22" s="5" t="s">
        <v>32</v>
      </c>
      <c r="Q22" s="16">
        <v>2.99</v>
      </c>
      <c r="R22" s="16">
        <v>0.56810000000000005</v>
      </c>
      <c r="S22" s="4">
        <v>14</v>
      </c>
      <c r="T22" s="17">
        <v>4.35344</v>
      </c>
    </row>
    <row r="23" spans="1:20" ht="17.25" customHeight="1">
      <c r="A23" s="24">
        <v>1021</v>
      </c>
      <c r="B23" s="6">
        <v>44834</v>
      </c>
      <c r="C23" s="4">
        <v>1</v>
      </c>
      <c r="D23" s="4" t="s">
        <v>117</v>
      </c>
      <c r="E23" s="5" t="s">
        <v>26</v>
      </c>
      <c r="F23" s="5" t="s">
        <v>27</v>
      </c>
      <c r="G23" s="6">
        <v>44838</v>
      </c>
      <c r="H23" s="6"/>
      <c r="I23" s="5" t="s">
        <v>47</v>
      </c>
      <c r="J23" s="4">
        <f t="shared" si="0"/>
        <v>4</v>
      </c>
      <c r="K23" s="5" t="s">
        <v>29</v>
      </c>
      <c r="L23" s="5" t="s">
        <v>132</v>
      </c>
      <c r="M23" s="5" t="s">
        <v>133</v>
      </c>
      <c r="N23" s="5" t="s">
        <v>30</v>
      </c>
      <c r="O23" s="5" t="s">
        <v>34</v>
      </c>
      <c r="P23" s="5" t="s">
        <v>32</v>
      </c>
      <c r="Q23" s="16">
        <v>18</v>
      </c>
      <c r="R23" s="16">
        <v>1.98</v>
      </c>
      <c r="S23" s="4">
        <v>22</v>
      </c>
      <c r="T23" s="17">
        <v>38.015999999999998</v>
      </c>
    </row>
    <row r="24" spans="1:20" ht="17.25" customHeight="1">
      <c r="A24" s="24">
        <v>1022</v>
      </c>
      <c r="B24" s="6">
        <v>44834</v>
      </c>
      <c r="C24" s="4">
        <v>1</v>
      </c>
      <c r="D24" s="4" t="s">
        <v>117</v>
      </c>
      <c r="E24" s="5" t="s">
        <v>26</v>
      </c>
      <c r="F24" s="5" t="s">
        <v>27</v>
      </c>
      <c r="G24" s="6">
        <v>44843</v>
      </c>
      <c r="H24" s="6"/>
      <c r="I24" s="5" t="s">
        <v>47</v>
      </c>
      <c r="J24" s="4">
        <f t="shared" si="0"/>
        <v>4</v>
      </c>
      <c r="K24" s="5" t="s">
        <v>29</v>
      </c>
      <c r="L24" s="5" t="s">
        <v>132</v>
      </c>
      <c r="M24" s="5" t="s">
        <v>133</v>
      </c>
      <c r="N24" s="5" t="s">
        <v>30</v>
      </c>
      <c r="O24" s="5" t="s">
        <v>36</v>
      </c>
      <c r="P24" s="5" t="s">
        <v>32</v>
      </c>
      <c r="Q24" s="16">
        <v>46</v>
      </c>
      <c r="R24" s="16">
        <v>7.36</v>
      </c>
      <c r="S24" s="4">
        <v>73</v>
      </c>
      <c r="T24" s="17">
        <v>339.15800000000002</v>
      </c>
    </row>
    <row r="25" spans="1:20" ht="17.25" customHeight="1">
      <c r="A25" s="24">
        <v>1023</v>
      </c>
      <c r="B25" s="6">
        <v>44834</v>
      </c>
      <c r="C25" s="4">
        <v>1</v>
      </c>
      <c r="D25" s="4" t="s">
        <v>117</v>
      </c>
      <c r="E25" s="5" t="s">
        <v>26</v>
      </c>
      <c r="F25" s="5" t="s">
        <v>27</v>
      </c>
      <c r="G25" s="6">
        <v>44839</v>
      </c>
      <c r="H25" s="6"/>
      <c r="I25" s="5" t="s">
        <v>47</v>
      </c>
      <c r="J25" s="4">
        <f t="shared" si="0"/>
        <v>4</v>
      </c>
      <c r="K25" s="5" t="s">
        <v>29</v>
      </c>
      <c r="L25" s="5" t="s">
        <v>132</v>
      </c>
      <c r="M25" s="5" t="s">
        <v>133</v>
      </c>
      <c r="N25" s="5" t="s">
        <v>30</v>
      </c>
      <c r="O25" s="5" t="s">
        <v>31</v>
      </c>
      <c r="P25" s="5" t="s">
        <v>32</v>
      </c>
      <c r="Q25" s="16">
        <v>2.99</v>
      </c>
      <c r="R25" s="16">
        <v>0.74750000000000005</v>
      </c>
      <c r="S25" s="4">
        <v>85</v>
      </c>
      <c r="T25" s="17">
        <v>24.652550000000002</v>
      </c>
    </row>
    <row r="26" spans="1:20" ht="17.25" customHeight="1">
      <c r="A26" s="24">
        <v>1024</v>
      </c>
      <c r="B26" s="6">
        <v>44834</v>
      </c>
      <c r="C26" s="4">
        <v>1</v>
      </c>
      <c r="D26" s="4" t="s">
        <v>117</v>
      </c>
      <c r="E26" s="5" t="s">
        <v>26</v>
      </c>
      <c r="F26" s="5" t="s">
        <v>27</v>
      </c>
      <c r="G26" s="6">
        <v>44839</v>
      </c>
      <c r="H26" s="6"/>
      <c r="I26" s="5" t="s">
        <v>47</v>
      </c>
      <c r="J26" s="4">
        <f t="shared" si="0"/>
        <v>4</v>
      </c>
      <c r="K26" s="5" t="s">
        <v>29</v>
      </c>
      <c r="L26" s="5" t="s">
        <v>132</v>
      </c>
      <c r="M26" s="5" t="s">
        <v>133</v>
      </c>
      <c r="N26" s="5" t="s">
        <v>30</v>
      </c>
      <c r="O26" s="5" t="s">
        <v>38</v>
      </c>
      <c r="P26" s="5" t="s">
        <v>39</v>
      </c>
      <c r="Q26" s="16">
        <v>18.399999999999999</v>
      </c>
      <c r="R26" s="16">
        <v>3.68</v>
      </c>
      <c r="S26" s="4">
        <v>23</v>
      </c>
      <c r="T26" s="17">
        <v>43.589600000000004</v>
      </c>
    </row>
    <row r="27" spans="1:20" ht="17.25" customHeight="1">
      <c r="A27" s="24">
        <v>1025</v>
      </c>
      <c r="B27" s="6">
        <v>44865</v>
      </c>
      <c r="C27" s="4">
        <v>1</v>
      </c>
      <c r="D27" s="4" t="s">
        <v>117</v>
      </c>
      <c r="E27" s="5" t="s">
        <v>26</v>
      </c>
      <c r="F27" s="5" t="s">
        <v>27</v>
      </c>
      <c r="G27" s="6">
        <v>44872</v>
      </c>
      <c r="H27" s="6"/>
      <c r="I27" s="5" t="s">
        <v>48</v>
      </c>
      <c r="J27" s="4">
        <f t="shared" si="0"/>
        <v>4</v>
      </c>
      <c r="K27" s="5" t="s">
        <v>29</v>
      </c>
      <c r="L27" s="5" t="s">
        <v>132</v>
      </c>
      <c r="M27" s="5" t="s">
        <v>133</v>
      </c>
      <c r="N27" s="5" t="s">
        <v>44</v>
      </c>
      <c r="O27" s="5" t="s">
        <v>34</v>
      </c>
      <c r="P27" s="5" t="s">
        <v>32</v>
      </c>
      <c r="Q27" s="16">
        <v>18</v>
      </c>
      <c r="R27" s="16">
        <v>1.8</v>
      </c>
      <c r="S27" s="4">
        <v>42</v>
      </c>
      <c r="T27" s="17">
        <v>76.356000000000009</v>
      </c>
    </row>
    <row r="28" spans="1:20" ht="17.25" customHeight="1">
      <c r="A28" s="24">
        <v>1026</v>
      </c>
      <c r="B28" s="6">
        <v>44865</v>
      </c>
      <c r="C28" s="4">
        <v>1</v>
      </c>
      <c r="D28" s="4" t="s">
        <v>117</v>
      </c>
      <c r="E28" s="5" t="s">
        <v>26</v>
      </c>
      <c r="F28" s="5" t="s">
        <v>27</v>
      </c>
      <c r="G28" s="6">
        <v>44870</v>
      </c>
      <c r="H28" s="6"/>
      <c r="I28" s="5" t="s">
        <v>48</v>
      </c>
      <c r="J28" s="4">
        <f t="shared" si="0"/>
        <v>4</v>
      </c>
      <c r="K28" s="5" t="s">
        <v>29</v>
      </c>
      <c r="L28" s="5" t="s">
        <v>132</v>
      </c>
      <c r="M28" s="5" t="s">
        <v>133</v>
      </c>
      <c r="N28" s="5" t="s">
        <v>44</v>
      </c>
      <c r="O28" s="5" t="s">
        <v>36</v>
      </c>
      <c r="P28" s="5" t="s">
        <v>32</v>
      </c>
      <c r="Q28" s="16">
        <v>46</v>
      </c>
      <c r="R28" s="16">
        <v>6.44</v>
      </c>
      <c r="S28" s="4">
        <v>16</v>
      </c>
      <c r="T28" s="17">
        <v>70.656000000000006</v>
      </c>
    </row>
    <row r="29" spans="1:20" ht="17.25" customHeight="1">
      <c r="A29" s="24">
        <v>1027</v>
      </c>
      <c r="B29" s="6">
        <v>44865</v>
      </c>
      <c r="C29" s="4">
        <v>1</v>
      </c>
      <c r="D29" s="4" t="s">
        <v>117</v>
      </c>
      <c r="E29" s="5" t="s">
        <v>26</v>
      </c>
      <c r="F29" s="5" t="s">
        <v>27</v>
      </c>
      <c r="G29" s="6">
        <v>44868</v>
      </c>
      <c r="H29" s="6"/>
      <c r="I29" s="5" t="s">
        <v>48</v>
      </c>
      <c r="J29" s="4">
        <f t="shared" si="0"/>
        <v>4</v>
      </c>
      <c r="K29" s="5" t="s">
        <v>29</v>
      </c>
      <c r="L29" s="5" t="s">
        <v>132</v>
      </c>
      <c r="M29" s="5" t="s">
        <v>133</v>
      </c>
      <c r="N29" s="5" t="s">
        <v>44</v>
      </c>
      <c r="O29" s="5" t="s">
        <v>31</v>
      </c>
      <c r="P29" s="5" t="s">
        <v>32</v>
      </c>
      <c r="Q29" s="16">
        <v>2.99</v>
      </c>
      <c r="R29" s="16">
        <v>0.68770000000000009</v>
      </c>
      <c r="S29" s="4">
        <v>22</v>
      </c>
      <c r="T29" s="17">
        <v>6.3806599999999998</v>
      </c>
    </row>
    <row r="30" spans="1:20" ht="17.25" customHeight="1">
      <c r="A30" s="24">
        <v>1028</v>
      </c>
      <c r="B30" s="6">
        <v>44865</v>
      </c>
      <c r="C30" s="4">
        <v>1</v>
      </c>
      <c r="D30" s="4" t="s">
        <v>117</v>
      </c>
      <c r="E30" s="5" t="s">
        <v>26</v>
      </c>
      <c r="F30" s="5" t="s">
        <v>27</v>
      </c>
      <c r="G30" s="6">
        <v>44875</v>
      </c>
      <c r="H30" s="6"/>
      <c r="I30" s="5" t="s">
        <v>48</v>
      </c>
      <c r="J30" s="4">
        <f t="shared" si="0"/>
        <v>4</v>
      </c>
      <c r="K30" s="5" t="s">
        <v>29</v>
      </c>
      <c r="L30" s="5" t="s">
        <v>132</v>
      </c>
      <c r="M30" s="5" t="s">
        <v>133</v>
      </c>
      <c r="N30" s="5" t="s">
        <v>30</v>
      </c>
      <c r="O30" s="5" t="s">
        <v>38</v>
      </c>
      <c r="P30" s="5" t="s">
        <v>39</v>
      </c>
      <c r="Q30" s="16">
        <v>18.399999999999999</v>
      </c>
      <c r="R30" s="16">
        <v>3.68</v>
      </c>
      <c r="S30" s="4">
        <v>76</v>
      </c>
      <c r="T30" s="17">
        <v>144.0352</v>
      </c>
    </row>
    <row r="31" spans="1:20" ht="17.25" customHeight="1">
      <c r="A31" s="24">
        <v>1029</v>
      </c>
      <c r="B31" s="6">
        <v>44895</v>
      </c>
      <c r="C31" s="4">
        <v>1</v>
      </c>
      <c r="D31" s="4" t="s">
        <v>117</v>
      </c>
      <c r="E31" s="5" t="s">
        <v>26</v>
      </c>
      <c r="F31" s="5" t="s">
        <v>27</v>
      </c>
      <c r="G31" s="6">
        <v>44905</v>
      </c>
      <c r="H31" s="6"/>
      <c r="I31" s="5" t="s">
        <v>49</v>
      </c>
      <c r="J31" s="4">
        <f t="shared" si="0"/>
        <v>4</v>
      </c>
      <c r="K31" s="5" t="s">
        <v>29</v>
      </c>
      <c r="L31" s="5" t="s">
        <v>132</v>
      </c>
      <c r="M31" s="5" t="s">
        <v>133</v>
      </c>
      <c r="N31" s="5" t="s">
        <v>30</v>
      </c>
      <c r="O31" s="5" t="s">
        <v>34</v>
      </c>
      <c r="P31" s="5" t="s">
        <v>32</v>
      </c>
      <c r="Q31" s="16">
        <v>18</v>
      </c>
      <c r="R31" s="16">
        <v>2.16</v>
      </c>
      <c r="S31" s="4">
        <v>99</v>
      </c>
      <c r="T31" s="17">
        <v>174.63600000000002</v>
      </c>
    </row>
    <row r="32" spans="1:20" ht="17.25" customHeight="1">
      <c r="A32" s="24">
        <v>1030</v>
      </c>
      <c r="B32" s="6">
        <v>44895</v>
      </c>
      <c r="C32" s="4">
        <v>1</v>
      </c>
      <c r="D32" s="4" t="s">
        <v>117</v>
      </c>
      <c r="E32" s="5" t="s">
        <v>26</v>
      </c>
      <c r="F32" s="5" t="s">
        <v>27</v>
      </c>
      <c r="G32" s="6">
        <v>44901</v>
      </c>
      <c r="H32" s="6"/>
      <c r="I32" s="5" t="s">
        <v>49</v>
      </c>
      <c r="J32" s="4">
        <f t="shared" si="0"/>
        <v>4</v>
      </c>
      <c r="K32" s="5" t="s">
        <v>29</v>
      </c>
      <c r="L32" s="5" t="s">
        <v>132</v>
      </c>
      <c r="M32" s="5" t="s">
        <v>133</v>
      </c>
      <c r="N32" s="5" t="s">
        <v>30</v>
      </c>
      <c r="O32" s="5" t="s">
        <v>36</v>
      </c>
      <c r="P32" s="5" t="s">
        <v>32</v>
      </c>
      <c r="Q32" s="16">
        <v>46</v>
      </c>
      <c r="R32" s="16">
        <v>5.0599999999999996</v>
      </c>
      <c r="S32" s="4">
        <v>89</v>
      </c>
      <c r="T32" s="17">
        <v>388.93</v>
      </c>
    </row>
    <row r="33" spans="1:20" ht="17.25" customHeight="1">
      <c r="A33" s="24">
        <v>1031</v>
      </c>
      <c r="B33" s="6">
        <v>44895</v>
      </c>
      <c r="C33" s="4">
        <v>1</v>
      </c>
      <c r="D33" s="4" t="s">
        <v>117</v>
      </c>
      <c r="E33" s="5" t="s">
        <v>26</v>
      </c>
      <c r="F33" s="5" t="s">
        <v>27</v>
      </c>
      <c r="G33" s="6">
        <v>44905</v>
      </c>
      <c r="H33" s="6"/>
      <c r="I33" s="5" t="s">
        <v>49</v>
      </c>
      <c r="J33" s="4">
        <f t="shared" si="0"/>
        <v>4</v>
      </c>
      <c r="K33" s="5" t="s">
        <v>29</v>
      </c>
      <c r="L33" s="5" t="s">
        <v>132</v>
      </c>
      <c r="M33" s="5" t="s">
        <v>133</v>
      </c>
      <c r="N33" s="5" t="s">
        <v>30</v>
      </c>
      <c r="O33" s="5" t="s">
        <v>31</v>
      </c>
      <c r="P33" s="5" t="s">
        <v>32</v>
      </c>
      <c r="Q33" s="16">
        <v>2.99</v>
      </c>
      <c r="R33" s="16">
        <v>0.35880000000000001</v>
      </c>
      <c r="S33" s="4">
        <v>64</v>
      </c>
      <c r="T33" s="17">
        <v>19.518720000000002</v>
      </c>
    </row>
    <row r="34" spans="1:20" ht="17.25" customHeight="1">
      <c r="A34" s="24">
        <v>1032</v>
      </c>
      <c r="B34" s="6">
        <v>44895</v>
      </c>
      <c r="C34" s="4">
        <v>1</v>
      </c>
      <c r="D34" s="4" t="s">
        <v>117</v>
      </c>
      <c r="E34" s="5" t="s">
        <v>26</v>
      </c>
      <c r="F34" s="5" t="s">
        <v>27</v>
      </c>
      <c r="G34" s="6">
        <v>44897</v>
      </c>
      <c r="H34" s="6"/>
      <c r="I34" s="5" t="s">
        <v>49</v>
      </c>
      <c r="J34" s="4">
        <f t="shared" si="0"/>
        <v>4</v>
      </c>
      <c r="K34" s="5" t="s">
        <v>29</v>
      </c>
      <c r="L34" s="5" t="s">
        <v>132</v>
      </c>
      <c r="M34" s="5" t="s">
        <v>133</v>
      </c>
      <c r="N34" s="5" t="s">
        <v>30</v>
      </c>
      <c r="O34" s="5" t="s">
        <v>38</v>
      </c>
      <c r="P34" s="5" t="s">
        <v>39</v>
      </c>
      <c r="Q34" s="16">
        <v>18.399999999999999</v>
      </c>
      <c r="R34" s="16">
        <v>2.944</v>
      </c>
      <c r="S34" s="4">
        <v>45</v>
      </c>
      <c r="T34" s="17">
        <v>81.143999999999991</v>
      </c>
    </row>
    <row r="35" spans="1:20" ht="17.25" customHeight="1">
      <c r="A35" s="24">
        <v>1033</v>
      </c>
      <c r="B35" s="6">
        <v>44587</v>
      </c>
      <c r="C35" s="4">
        <v>27</v>
      </c>
      <c r="D35" s="4" t="s">
        <v>118</v>
      </c>
      <c r="E35" s="5" t="s">
        <v>52</v>
      </c>
      <c r="F35" s="5" t="s">
        <v>53</v>
      </c>
      <c r="G35" s="6">
        <v>44591</v>
      </c>
      <c r="H35" s="6"/>
      <c r="I35" s="5" t="s">
        <v>35</v>
      </c>
      <c r="J35" s="4">
        <f t="shared" si="0"/>
        <v>1</v>
      </c>
      <c r="K35" s="5" t="s">
        <v>54</v>
      </c>
      <c r="L35" s="5" t="s">
        <v>134</v>
      </c>
      <c r="M35" s="5" t="s">
        <v>135</v>
      </c>
      <c r="N35" s="5" t="s">
        <v>44</v>
      </c>
      <c r="O35" s="5" t="s">
        <v>55</v>
      </c>
      <c r="P35" s="5" t="s">
        <v>32</v>
      </c>
      <c r="Q35" s="16">
        <v>14</v>
      </c>
      <c r="R35" s="16">
        <v>2.2400000000000002</v>
      </c>
      <c r="S35" s="4">
        <v>49</v>
      </c>
      <c r="T35" s="17">
        <v>66.542000000000002</v>
      </c>
    </row>
    <row r="36" spans="1:20" ht="17.25" customHeight="1">
      <c r="A36" s="24">
        <v>1034</v>
      </c>
      <c r="B36" s="6">
        <v>44587</v>
      </c>
      <c r="C36" s="4">
        <v>27</v>
      </c>
      <c r="D36" s="4" t="s">
        <v>118</v>
      </c>
      <c r="E36" s="5" t="s">
        <v>52</v>
      </c>
      <c r="F36" s="5" t="s">
        <v>53</v>
      </c>
      <c r="G36" s="6">
        <v>44591</v>
      </c>
      <c r="H36" s="6"/>
      <c r="I36" s="5" t="s">
        <v>35</v>
      </c>
      <c r="J36" s="4">
        <f t="shared" si="0"/>
        <v>1</v>
      </c>
      <c r="K36" s="5" t="s">
        <v>54</v>
      </c>
      <c r="L36" s="5" t="s">
        <v>134</v>
      </c>
      <c r="M36" s="5" t="s">
        <v>135</v>
      </c>
      <c r="N36" s="5" t="s">
        <v>44</v>
      </c>
      <c r="O36" s="5" t="s">
        <v>56</v>
      </c>
      <c r="P36" s="5" t="s">
        <v>57</v>
      </c>
      <c r="Q36" s="16">
        <v>3.5</v>
      </c>
      <c r="R36" s="16">
        <v>0.56000000000000005</v>
      </c>
      <c r="S36" s="4">
        <v>47</v>
      </c>
      <c r="T36" s="17">
        <v>16.6145</v>
      </c>
    </row>
    <row r="37" spans="1:20" ht="17.25" customHeight="1">
      <c r="A37" s="24">
        <v>1035</v>
      </c>
      <c r="B37" s="6">
        <v>44921</v>
      </c>
      <c r="C37" s="4">
        <v>27</v>
      </c>
      <c r="D37" s="4" t="s">
        <v>118</v>
      </c>
      <c r="E37" s="5" t="s">
        <v>52</v>
      </c>
      <c r="F37" s="5" t="s">
        <v>53</v>
      </c>
      <c r="G37" s="6">
        <v>44931</v>
      </c>
      <c r="H37" s="6"/>
      <c r="I37" s="5" t="s">
        <v>49</v>
      </c>
      <c r="J37" s="4">
        <f t="shared" si="0"/>
        <v>1</v>
      </c>
      <c r="K37" s="5" t="s">
        <v>54</v>
      </c>
      <c r="L37" s="5" t="s">
        <v>134</v>
      </c>
      <c r="M37" s="5" t="s">
        <v>135</v>
      </c>
      <c r="N37" s="5" t="s">
        <v>44</v>
      </c>
      <c r="O37" s="5" t="s">
        <v>55</v>
      </c>
      <c r="P37" s="5" t="s">
        <v>32</v>
      </c>
      <c r="Q37" s="16">
        <v>14</v>
      </c>
      <c r="R37" s="16">
        <v>3.22</v>
      </c>
      <c r="S37" s="4">
        <v>14</v>
      </c>
      <c r="T37" s="17">
        <v>19.796000000000003</v>
      </c>
    </row>
    <row r="38" spans="1:20" ht="17.25" customHeight="1">
      <c r="A38" s="24">
        <v>1036</v>
      </c>
      <c r="B38" s="6">
        <v>44921</v>
      </c>
      <c r="C38" s="4">
        <v>27</v>
      </c>
      <c r="D38" s="4" t="s">
        <v>118</v>
      </c>
      <c r="E38" s="5" t="s">
        <v>52</v>
      </c>
      <c r="F38" s="5" t="s">
        <v>53</v>
      </c>
      <c r="G38" s="6">
        <v>44926</v>
      </c>
      <c r="H38" s="6"/>
      <c r="I38" s="5" t="s">
        <v>49</v>
      </c>
      <c r="J38" s="4">
        <f t="shared" si="0"/>
        <v>4</v>
      </c>
      <c r="K38" s="5" t="s">
        <v>54</v>
      </c>
      <c r="L38" s="5" t="s">
        <v>134</v>
      </c>
      <c r="M38" s="5" t="s">
        <v>135</v>
      </c>
      <c r="N38" s="5" t="s">
        <v>44</v>
      </c>
      <c r="O38" s="5" t="s">
        <v>56</v>
      </c>
      <c r="P38" s="5" t="s">
        <v>57</v>
      </c>
      <c r="Q38" s="16">
        <v>3.5</v>
      </c>
      <c r="R38" s="16">
        <v>0.59499999999999997</v>
      </c>
      <c r="S38" s="4">
        <v>70</v>
      </c>
      <c r="T38" s="17">
        <v>25.234999999999999</v>
      </c>
    </row>
    <row r="39" spans="1:20" ht="17.25" customHeight="1">
      <c r="A39" s="24">
        <v>1037</v>
      </c>
      <c r="B39" s="6">
        <v>44588</v>
      </c>
      <c r="C39" s="4">
        <v>28</v>
      </c>
      <c r="D39" s="4" t="s">
        <v>119</v>
      </c>
      <c r="E39" s="5" t="s">
        <v>60</v>
      </c>
      <c r="F39" s="5" t="s">
        <v>61</v>
      </c>
      <c r="G39" s="6">
        <v>44598</v>
      </c>
      <c r="H39" s="6"/>
      <c r="I39" s="5" t="s">
        <v>35</v>
      </c>
      <c r="J39" s="4">
        <f t="shared" si="0"/>
        <v>1</v>
      </c>
      <c r="K39" s="5" t="s">
        <v>29</v>
      </c>
      <c r="L39" s="5" t="s">
        <v>136</v>
      </c>
      <c r="M39" s="5" t="s">
        <v>137</v>
      </c>
      <c r="N39" s="5" t="s">
        <v>44</v>
      </c>
      <c r="O39" s="5" t="s">
        <v>36</v>
      </c>
      <c r="P39" s="5" t="s">
        <v>32</v>
      </c>
      <c r="Q39" s="16">
        <v>46</v>
      </c>
      <c r="R39" s="16">
        <v>8.2799999999999994</v>
      </c>
      <c r="S39" s="4">
        <v>55</v>
      </c>
      <c r="T39" s="17">
        <v>253</v>
      </c>
    </row>
    <row r="40" spans="1:20" ht="17.25" customHeight="1">
      <c r="A40" s="24">
        <v>1038</v>
      </c>
      <c r="B40" s="6">
        <v>44588</v>
      </c>
      <c r="C40" s="4">
        <v>28</v>
      </c>
      <c r="D40" s="4" t="s">
        <v>119</v>
      </c>
      <c r="E40" s="5" t="s">
        <v>60</v>
      </c>
      <c r="F40" s="5" t="s">
        <v>61</v>
      </c>
      <c r="G40" s="6">
        <v>44593</v>
      </c>
      <c r="H40" s="6"/>
      <c r="I40" s="5" t="s">
        <v>35</v>
      </c>
      <c r="J40" s="4">
        <f t="shared" si="0"/>
        <v>1</v>
      </c>
      <c r="K40" s="5" t="s">
        <v>29</v>
      </c>
      <c r="L40" s="5" t="s">
        <v>136</v>
      </c>
      <c r="M40" s="5" t="s">
        <v>137</v>
      </c>
      <c r="N40" s="5" t="s">
        <v>30</v>
      </c>
      <c r="O40" s="5" t="s">
        <v>62</v>
      </c>
      <c r="P40" s="5" t="s">
        <v>63</v>
      </c>
      <c r="Q40" s="16">
        <v>9.65</v>
      </c>
      <c r="R40" s="16">
        <v>2.4125000000000001</v>
      </c>
      <c r="S40" s="4">
        <v>100</v>
      </c>
      <c r="T40" s="17">
        <v>93.605000000000004</v>
      </c>
    </row>
    <row r="41" spans="1:20" ht="17.25" customHeight="1">
      <c r="A41" s="24">
        <v>1039</v>
      </c>
      <c r="B41" s="6">
        <v>44588</v>
      </c>
      <c r="C41" s="4">
        <v>28</v>
      </c>
      <c r="D41" s="4" t="s">
        <v>119</v>
      </c>
      <c r="E41" s="5" t="s">
        <v>60</v>
      </c>
      <c r="F41" s="5" t="s">
        <v>61</v>
      </c>
      <c r="G41" s="6">
        <v>44594</v>
      </c>
      <c r="H41" s="6"/>
      <c r="I41" s="5" t="s">
        <v>35</v>
      </c>
      <c r="J41" s="4">
        <f t="shared" si="0"/>
        <v>1</v>
      </c>
      <c r="K41" s="5" t="s">
        <v>29</v>
      </c>
      <c r="L41" s="5" t="s">
        <v>136</v>
      </c>
      <c r="M41" s="5" t="s">
        <v>137</v>
      </c>
      <c r="N41" s="5" t="s">
        <v>30</v>
      </c>
      <c r="O41" s="5" t="s">
        <v>38</v>
      </c>
      <c r="P41" s="5" t="s">
        <v>39</v>
      </c>
      <c r="Q41" s="16">
        <v>18.399999999999999</v>
      </c>
      <c r="R41" s="16">
        <v>4.0479999999999992</v>
      </c>
      <c r="S41" s="4">
        <v>63</v>
      </c>
      <c r="T41" s="17">
        <v>114.76079999999999</v>
      </c>
    </row>
    <row r="42" spans="1:20" ht="17.25" customHeight="1">
      <c r="A42" s="24">
        <v>1040</v>
      </c>
      <c r="B42" s="6">
        <v>44619</v>
      </c>
      <c r="C42" s="4">
        <v>28</v>
      </c>
      <c r="D42" s="4" t="s">
        <v>119</v>
      </c>
      <c r="E42" s="5" t="s">
        <v>60</v>
      </c>
      <c r="F42" s="5" t="s">
        <v>61</v>
      </c>
      <c r="G42" s="6">
        <v>44629</v>
      </c>
      <c r="H42" s="6"/>
      <c r="I42" s="5" t="s">
        <v>40</v>
      </c>
      <c r="J42" s="4">
        <f t="shared" si="0"/>
        <v>1</v>
      </c>
      <c r="K42" s="5" t="s">
        <v>29</v>
      </c>
      <c r="L42" s="5" t="s">
        <v>136</v>
      </c>
      <c r="M42" s="5" t="s">
        <v>137</v>
      </c>
      <c r="N42" s="5" t="s">
        <v>44</v>
      </c>
      <c r="O42" s="5" t="s">
        <v>64</v>
      </c>
      <c r="P42" s="5" t="s">
        <v>65</v>
      </c>
      <c r="Q42" s="16">
        <v>40</v>
      </c>
      <c r="R42" s="16">
        <v>7.6</v>
      </c>
      <c r="S42" s="4">
        <v>30</v>
      </c>
      <c r="T42" s="17">
        <v>31</v>
      </c>
    </row>
    <row r="43" spans="1:20" ht="17.25" customHeight="1">
      <c r="A43" s="24">
        <v>1041</v>
      </c>
      <c r="B43" s="6">
        <v>44619</v>
      </c>
      <c r="C43" s="4">
        <v>28</v>
      </c>
      <c r="D43" s="4" t="s">
        <v>119</v>
      </c>
      <c r="E43" s="5" t="s">
        <v>60</v>
      </c>
      <c r="F43" s="5" t="s">
        <v>61</v>
      </c>
      <c r="G43" s="6">
        <v>44626</v>
      </c>
      <c r="H43" s="6"/>
      <c r="I43" s="5" t="s">
        <v>40</v>
      </c>
      <c r="J43" s="4">
        <f t="shared" si="0"/>
        <v>1</v>
      </c>
      <c r="K43" s="5" t="s">
        <v>29</v>
      </c>
      <c r="L43" s="5" t="s">
        <v>136</v>
      </c>
      <c r="M43" s="5" t="s">
        <v>137</v>
      </c>
      <c r="N43" s="5" t="s">
        <v>30</v>
      </c>
      <c r="O43" s="5" t="s">
        <v>36</v>
      </c>
      <c r="P43" s="5" t="s">
        <v>32</v>
      </c>
      <c r="Q43" s="16">
        <v>46</v>
      </c>
      <c r="R43" s="16">
        <v>11.04</v>
      </c>
      <c r="S43" s="4">
        <v>32</v>
      </c>
      <c r="T43" s="17">
        <v>148.67200000000003</v>
      </c>
    </row>
    <row r="44" spans="1:20" ht="17.25" customHeight="1">
      <c r="A44" s="24">
        <v>1042</v>
      </c>
      <c r="B44" s="6">
        <v>44647</v>
      </c>
      <c r="C44" s="4">
        <v>28</v>
      </c>
      <c r="D44" s="4" t="s">
        <v>119</v>
      </c>
      <c r="E44" s="5" t="s">
        <v>60</v>
      </c>
      <c r="F44" s="5" t="s">
        <v>61</v>
      </c>
      <c r="G44" s="6">
        <v>44654</v>
      </c>
      <c r="H44" s="6"/>
      <c r="I44" s="5" t="s">
        <v>40</v>
      </c>
      <c r="J44" s="4">
        <f t="shared" si="0"/>
        <v>2</v>
      </c>
      <c r="K44" s="5" t="s">
        <v>29</v>
      </c>
      <c r="L44" s="5" t="s">
        <v>136</v>
      </c>
      <c r="M44" s="5" t="s">
        <v>137</v>
      </c>
      <c r="N44" s="5" t="s">
        <v>30</v>
      </c>
      <c r="O44" s="5" t="s">
        <v>36</v>
      </c>
      <c r="P44" s="5" t="s">
        <v>32</v>
      </c>
      <c r="Q44" s="16">
        <v>46</v>
      </c>
      <c r="R44" s="16">
        <v>7.36</v>
      </c>
      <c r="S44" s="4">
        <v>17</v>
      </c>
      <c r="T44" s="17">
        <v>80.546000000000006</v>
      </c>
    </row>
    <row r="45" spans="1:20" ht="17.25" customHeight="1">
      <c r="A45" s="24">
        <v>1043</v>
      </c>
      <c r="B45" s="6">
        <v>44678</v>
      </c>
      <c r="C45" s="4">
        <v>28</v>
      </c>
      <c r="D45" s="4" t="s">
        <v>119</v>
      </c>
      <c r="E45" s="5" t="s">
        <v>60</v>
      </c>
      <c r="F45" s="5" t="s">
        <v>61</v>
      </c>
      <c r="G45" s="6">
        <v>44687</v>
      </c>
      <c r="H45" s="6"/>
      <c r="I45" s="5" t="s">
        <v>41</v>
      </c>
      <c r="J45" s="4">
        <f t="shared" si="0"/>
        <v>2</v>
      </c>
      <c r="K45" s="5" t="s">
        <v>29</v>
      </c>
      <c r="L45" s="5" t="s">
        <v>136</v>
      </c>
      <c r="M45" s="5" t="s">
        <v>137</v>
      </c>
      <c r="N45" s="5" t="s">
        <v>44</v>
      </c>
      <c r="O45" s="5" t="s">
        <v>36</v>
      </c>
      <c r="P45" s="5" t="s">
        <v>32</v>
      </c>
      <c r="Q45" s="16">
        <v>46</v>
      </c>
      <c r="R45" s="16">
        <v>8.2799999999999994</v>
      </c>
      <c r="S45" s="4">
        <v>96</v>
      </c>
      <c r="T45" s="17">
        <v>463.68000000000006</v>
      </c>
    </row>
    <row r="46" spans="1:20" ht="17.25" customHeight="1">
      <c r="A46" s="24">
        <v>1044</v>
      </c>
      <c r="B46" s="6">
        <v>44708</v>
      </c>
      <c r="C46" s="4">
        <v>28</v>
      </c>
      <c r="D46" s="4" t="s">
        <v>119</v>
      </c>
      <c r="E46" s="5" t="s">
        <v>60</v>
      </c>
      <c r="F46" s="5" t="s">
        <v>61</v>
      </c>
      <c r="G46" s="6">
        <v>44715</v>
      </c>
      <c r="H46" s="6"/>
      <c r="I46" s="5" t="s">
        <v>28</v>
      </c>
      <c r="J46" s="4">
        <f t="shared" si="0"/>
        <v>2</v>
      </c>
      <c r="K46" s="5" t="s">
        <v>29</v>
      </c>
      <c r="L46" s="5" t="s">
        <v>136</v>
      </c>
      <c r="M46" s="5" t="s">
        <v>137</v>
      </c>
      <c r="N46" s="5" t="s">
        <v>44</v>
      </c>
      <c r="O46" s="5" t="s">
        <v>36</v>
      </c>
      <c r="P46" s="5" t="s">
        <v>32</v>
      </c>
      <c r="Q46" s="16">
        <v>46</v>
      </c>
      <c r="R46" s="16">
        <v>8.2799999999999994</v>
      </c>
      <c r="S46" s="4">
        <v>36</v>
      </c>
      <c r="T46" s="17">
        <v>165.60000000000002</v>
      </c>
    </row>
    <row r="47" spans="1:20" ht="17.25" customHeight="1">
      <c r="A47" s="24">
        <v>1045</v>
      </c>
      <c r="B47" s="6">
        <v>44708</v>
      </c>
      <c r="C47" s="4">
        <v>28</v>
      </c>
      <c r="D47" s="4" t="s">
        <v>119</v>
      </c>
      <c r="E47" s="5" t="s">
        <v>60</v>
      </c>
      <c r="F47" s="5" t="s">
        <v>61</v>
      </c>
      <c r="G47" s="6">
        <v>44715</v>
      </c>
      <c r="H47" s="6"/>
      <c r="I47" s="5" t="s">
        <v>28</v>
      </c>
      <c r="J47" s="4">
        <f t="shared" si="0"/>
        <v>2</v>
      </c>
      <c r="K47" s="5" t="s">
        <v>29</v>
      </c>
      <c r="L47" s="5" t="s">
        <v>136</v>
      </c>
      <c r="M47" s="5" t="s">
        <v>137</v>
      </c>
      <c r="N47" s="5" t="s">
        <v>30</v>
      </c>
      <c r="O47" s="5" t="s">
        <v>62</v>
      </c>
      <c r="P47" s="5" t="s">
        <v>63</v>
      </c>
      <c r="Q47" s="16">
        <v>9.65</v>
      </c>
      <c r="R47" s="16">
        <v>1.351</v>
      </c>
      <c r="S47" s="4">
        <v>74</v>
      </c>
      <c r="T47" s="17">
        <v>67.839500000000001</v>
      </c>
    </row>
    <row r="48" spans="1:20" ht="17.25" customHeight="1">
      <c r="A48" s="24">
        <v>1046</v>
      </c>
      <c r="B48" s="6">
        <v>44708</v>
      </c>
      <c r="C48" s="4">
        <v>28</v>
      </c>
      <c r="D48" s="4" t="s">
        <v>119</v>
      </c>
      <c r="E48" s="5" t="s">
        <v>60</v>
      </c>
      <c r="F48" s="5" t="s">
        <v>61</v>
      </c>
      <c r="G48" s="6">
        <v>44715</v>
      </c>
      <c r="H48" s="6"/>
      <c r="I48" s="5" t="s">
        <v>28</v>
      </c>
      <c r="J48" s="4">
        <f t="shared" si="0"/>
        <v>2</v>
      </c>
      <c r="K48" s="5" t="s">
        <v>29</v>
      </c>
      <c r="L48" s="5" t="s">
        <v>136</v>
      </c>
      <c r="M48" s="5" t="s">
        <v>137</v>
      </c>
      <c r="N48" s="5" t="s">
        <v>30</v>
      </c>
      <c r="O48" s="5" t="s">
        <v>38</v>
      </c>
      <c r="P48" s="5" t="s">
        <v>39</v>
      </c>
      <c r="Q48" s="16">
        <v>18.399999999999999</v>
      </c>
      <c r="R48" s="16">
        <v>2.5759999999999996</v>
      </c>
      <c r="S48" s="4">
        <v>25</v>
      </c>
      <c r="T48" s="17">
        <v>46.46</v>
      </c>
    </row>
    <row r="49" spans="1:20" ht="17.25" customHeight="1">
      <c r="A49" s="24">
        <v>1047</v>
      </c>
      <c r="B49" s="6">
        <v>44739</v>
      </c>
      <c r="C49" s="4">
        <v>28</v>
      </c>
      <c r="D49" s="4" t="s">
        <v>119</v>
      </c>
      <c r="E49" s="5" t="s">
        <v>60</v>
      </c>
      <c r="F49" s="5" t="s">
        <v>61</v>
      </c>
      <c r="G49" s="6">
        <v>44748</v>
      </c>
      <c r="H49" s="6"/>
      <c r="I49" s="5" t="s">
        <v>42</v>
      </c>
      <c r="J49" s="4">
        <f t="shared" si="0"/>
        <v>3</v>
      </c>
      <c r="K49" s="5" t="s">
        <v>29</v>
      </c>
      <c r="L49" s="5" t="s">
        <v>136</v>
      </c>
      <c r="M49" s="5" t="s">
        <v>137</v>
      </c>
      <c r="N49" s="5" t="s">
        <v>30</v>
      </c>
      <c r="O49" s="5" t="s">
        <v>62</v>
      </c>
      <c r="P49" s="5" t="s">
        <v>63</v>
      </c>
      <c r="Q49" s="16">
        <v>9.65</v>
      </c>
      <c r="R49" s="16">
        <v>1.1580000000000001</v>
      </c>
      <c r="S49" s="4">
        <v>60</v>
      </c>
      <c r="T49" s="17">
        <v>57.321000000000005</v>
      </c>
    </row>
    <row r="50" spans="1:20" ht="17.25" customHeight="1">
      <c r="A50" s="24">
        <v>1048</v>
      </c>
      <c r="B50" s="6">
        <v>44739</v>
      </c>
      <c r="C50" s="4">
        <v>28</v>
      </c>
      <c r="D50" s="4" t="s">
        <v>119</v>
      </c>
      <c r="E50" s="5" t="s">
        <v>60</v>
      </c>
      <c r="F50" s="5" t="s">
        <v>61</v>
      </c>
      <c r="G50" s="6">
        <v>44742</v>
      </c>
      <c r="H50" s="6"/>
      <c r="I50" s="5" t="s">
        <v>42</v>
      </c>
      <c r="J50" s="4">
        <f t="shared" si="0"/>
        <v>2</v>
      </c>
      <c r="K50" s="5" t="s">
        <v>29</v>
      </c>
      <c r="L50" s="5" t="s">
        <v>136</v>
      </c>
      <c r="M50" s="5" t="s">
        <v>137</v>
      </c>
      <c r="N50" s="5" t="s">
        <v>30</v>
      </c>
      <c r="O50" s="5" t="s">
        <v>38</v>
      </c>
      <c r="P50" s="5" t="s">
        <v>39</v>
      </c>
      <c r="Q50" s="16">
        <v>18.399999999999999</v>
      </c>
      <c r="R50" s="16">
        <v>3.68</v>
      </c>
      <c r="S50" s="4">
        <v>98</v>
      </c>
      <c r="T50" s="17">
        <v>183.9264</v>
      </c>
    </row>
    <row r="51" spans="1:20" ht="17.25" customHeight="1">
      <c r="A51" s="24">
        <v>1049</v>
      </c>
      <c r="B51" s="6">
        <v>44739</v>
      </c>
      <c r="C51" s="4">
        <v>28</v>
      </c>
      <c r="D51" s="4" t="s">
        <v>119</v>
      </c>
      <c r="E51" s="5" t="s">
        <v>60</v>
      </c>
      <c r="F51" s="5" t="s">
        <v>61</v>
      </c>
      <c r="G51" s="6">
        <v>44742</v>
      </c>
      <c r="H51" s="6"/>
      <c r="I51" s="5" t="s">
        <v>42</v>
      </c>
      <c r="J51" s="4">
        <f t="shared" si="0"/>
        <v>2</v>
      </c>
      <c r="K51" s="5" t="s">
        <v>29</v>
      </c>
      <c r="L51" s="5" t="s">
        <v>136</v>
      </c>
      <c r="M51" s="5" t="s">
        <v>137</v>
      </c>
      <c r="N51" s="5" t="s">
        <v>30</v>
      </c>
      <c r="O51" s="5" t="s">
        <v>36</v>
      </c>
      <c r="P51" s="5" t="s">
        <v>32</v>
      </c>
      <c r="Q51" s="16">
        <v>46</v>
      </c>
      <c r="R51" s="16">
        <v>10.119999999999999</v>
      </c>
      <c r="S51" s="4">
        <v>74</v>
      </c>
      <c r="T51" s="17">
        <v>340.40000000000003</v>
      </c>
    </row>
    <row r="52" spans="1:20" ht="17.25" customHeight="1">
      <c r="A52" s="24">
        <v>1050</v>
      </c>
      <c r="B52" s="6">
        <v>44769</v>
      </c>
      <c r="C52" s="4">
        <v>28</v>
      </c>
      <c r="D52" s="4" t="s">
        <v>119</v>
      </c>
      <c r="E52" s="5" t="s">
        <v>60</v>
      </c>
      <c r="F52" s="5" t="s">
        <v>61</v>
      </c>
      <c r="G52" s="6">
        <v>44778</v>
      </c>
      <c r="H52" s="6"/>
      <c r="I52" s="5" t="s">
        <v>45</v>
      </c>
      <c r="J52" s="4">
        <f t="shared" si="0"/>
        <v>3</v>
      </c>
      <c r="K52" s="5" t="s">
        <v>29</v>
      </c>
      <c r="L52" s="5" t="s">
        <v>136</v>
      </c>
      <c r="M52" s="5" t="s">
        <v>137</v>
      </c>
      <c r="N52" s="5" t="s">
        <v>30</v>
      </c>
      <c r="O52" s="5" t="s">
        <v>62</v>
      </c>
      <c r="P52" s="5" t="s">
        <v>63</v>
      </c>
      <c r="Q52" s="16">
        <v>9.65</v>
      </c>
      <c r="R52" s="16">
        <v>1.8334999999999999</v>
      </c>
      <c r="S52" s="4">
        <v>33</v>
      </c>
      <c r="T52" s="17">
        <v>30.252749999999999</v>
      </c>
    </row>
    <row r="53" spans="1:20" ht="17.25" customHeight="1">
      <c r="A53" s="24">
        <v>1051</v>
      </c>
      <c r="B53" s="6">
        <v>44769</v>
      </c>
      <c r="C53" s="4">
        <v>28</v>
      </c>
      <c r="D53" s="4" t="s">
        <v>119</v>
      </c>
      <c r="E53" s="5" t="s">
        <v>60</v>
      </c>
      <c r="F53" s="5" t="s">
        <v>61</v>
      </c>
      <c r="G53" s="6">
        <v>44779</v>
      </c>
      <c r="H53" s="6"/>
      <c r="I53" s="5" t="s">
        <v>45</v>
      </c>
      <c r="J53" s="4">
        <f t="shared" si="0"/>
        <v>3</v>
      </c>
      <c r="K53" s="5" t="s">
        <v>29</v>
      </c>
      <c r="L53" s="5" t="s">
        <v>136</v>
      </c>
      <c r="M53" s="5" t="s">
        <v>137</v>
      </c>
      <c r="N53" s="5" t="s">
        <v>30</v>
      </c>
      <c r="O53" s="5" t="s">
        <v>38</v>
      </c>
      <c r="P53" s="5" t="s">
        <v>39</v>
      </c>
      <c r="Q53" s="16">
        <v>18.399999999999999</v>
      </c>
      <c r="R53" s="16">
        <v>3.8639999999999999</v>
      </c>
      <c r="S53" s="4">
        <v>47</v>
      </c>
      <c r="T53" s="17">
        <v>90.804000000000002</v>
      </c>
    </row>
    <row r="54" spans="1:20" ht="17.25" customHeight="1">
      <c r="A54" s="24">
        <v>1052</v>
      </c>
      <c r="B54" s="6">
        <v>44769</v>
      </c>
      <c r="C54" s="4">
        <v>28</v>
      </c>
      <c r="D54" s="4" t="s">
        <v>119</v>
      </c>
      <c r="E54" s="5" t="s">
        <v>60</v>
      </c>
      <c r="F54" s="5" t="s">
        <v>61</v>
      </c>
      <c r="G54" s="6">
        <v>44771</v>
      </c>
      <c r="H54" s="6"/>
      <c r="I54" s="5" t="s">
        <v>45</v>
      </c>
      <c r="J54" s="4">
        <f t="shared" si="0"/>
        <v>3</v>
      </c>
      <c r="K54" s="5" t="s">
        <v>29</v>
      </c>
      <c r="L54" s="5" t="s">
        <v>136</v>
      </c>
      <c r="M54" s="5" t="s">
        <v>137</v>
      </c>
      <c r="N54" s="5" t="s">
        <v>30</v>
      </c>
      <c r="O54" s="5" t="s">
        <v>36</v>
      </c>
      <c r="P54" s="5" t="s">
        <v>32</v>
      </c>
      <c r="Q54" s="16">
        <v>46</v>
      </c>
      <c r="R54" s="16">
        <v>10.58</v>
      </c>
      <c r="S54" s="4">
        <v>24</v>
      </c>
      <c r="T54" s="17">
        <v>105.98399999999999</v>
      </c>
    </row>
    <row r="55" spans="1:20" ht="17.25" customHeight="1">
      <c r="A55" s="24">
        <v>1053</v>
      </c>
      <c r="B55" s="6">
        <v>44800</v>
      </c>
      <c r="C55" s="4">
        <v>28</v>
      </c>
      <c r="D55" s="4" t="s">
        <v>119</v>
      </c>
      <c r="E55" s="5" t="s">
        <v>60</v>
      </c>
      <c r="F55" s="5" t="s">
        <v>61</v>
      </c>
      <c r="G55" s="6">
        <v>44810</v>
      </c>
      <c r="H55" s="6"/>
      <c r="I55" s="5" t="s">
        <v>46</v>
      </c>
      <c r="J55" s="4">
        <f t="shared" si="0"/>
        <v>3</v>
      </c>
      <c r="K55" s="5" t="s">
        <v>29</v>
      </c>
      <c r="L55" s="5" t="s">
        <v>136</v>
      </c>
      <c r="M55" s="5" t="s">
        <v>137</v>
      </c>
      <c r="N55" s="5" t="s">
        <v>44</v>
      </c>
      <c r="O55" s="5" t="s">
        <v>36</v>
      </c>
      <c r="P55" s="5" t="s">
        <v>32</v>
      </c>
      <c r="Q55" s="16">
        <v>46</v>
      </c>
      <c r="R55" s="16">
        <v>5.0599999999999996</v>
      </c>
      <c r="S55" s="4">
        <v>28</v>
      </c>
      <c r="T55" s="17">
        <v>133.95200000000003</v>
      </c>
    </row>
    <row r="56" spans="1:20" ht="17.25" customHeight="1">
      <c r="A56" s="24">
        <v>1054</v>
      </c>
      <c r="B56" s="6">
        <v>44800</v>
      </c>
      <c r="C56" s="4">
        <v>28</v>
      </c>
      <c r="D56" s="4" t="s">
        <v>119</v>
      </c>
      <c r="E56" s="5" t="s">
        <v>60</v>
      </c>
      <c r="F56" s="5" t="s">
        <v>61</v>
      </c>
      <c r="G56" s="6">
        <v>44804</v>
      </c>
      <c r="H56" s="6"/>
      <c r="I56" s="5" t="s">
        <v>46</v>
      </c>
      <c r="J56" s="4">
        <f t="shared" si="0"/>
        <v>3</v>
      </c>
      <c r="K56" s="5" t="s">
        <v>29</v>
      </c>
      <c r="L56" s="5" t="s">
        <v>136</v>
      </c>
      <c r="M56" s="5" t="s">
        <v>137</v>
      </c>
      <c r="N56" s="5" t="s">
        <v>30</v>
      </c>
      <c r="O56" s="5" t="s">
        <v>62</v>
      </c>
      <c r="P56" s="5" t="s">
        <v>63</v>
      </c>
      <c r="Q56" s="16">
        <v>9.65</v>
      </c>
      <c r="R56" s="16">
        <v>1.6405000000000001</v>
      </c>
      <c r="S56" s="4">
        <v>97</v>
      </c>
      <c r="T56" s="17">
        <v>95.477100000000021</v>
      </c>
    </row>
    <row r="57" spans="1:20" ht="17.25" customHeight="1">
      <c r="A57" s="24">
        <v>1055</v>
      </c>
      <c r="B57" s="6">
        <v>44800</v>
      </c>
      <c r="C57" s="4">
        <v>28</v>
      </c>
      <c r="D57" s="4" t="s">
        <v>119</v>
      </c>
      <c r="E57" s="5" t="s">
        <v>60</v>
      </c>
      <c r="F57" s="5" t="s">
        <v>61</v>
      </c>
      <c r="G57" s="6">
        <v>44809</v>
      </c>
      <c r="H57" s="6"/>
      <c r="I57" s="5" t="s">
        <v>46</v>
      </c>
      <c r="J57" s="4">
        <f t="shared" si="0"/>
        <v>3</v>
      </c>
      <c r="K57" s="5" t="s">
        <v>29</v>
      </c>
      <c r="L57" s="5" t="s">
        <v>136</v>
      </c>
      <c r="M57" s="5" t="s">
        <v>137</v>
      </c>
      <c r="N57" s="5" t="s">
        <v>30</v>
      </c>
      <c r="O57" s="5" t="s">
        <v>38</v>
      </c>
      <c r="P57" s="5" t="s">
        <v>39</v>
      </c>
      <c r="Q57" s="16">
        <v>18.399999999999999</v>
      </c>
      <c r="R57" s="16">
        <v>3.1279999999999997</v>
      </c>
      <c r="S57" s="4">
        <v>80</v>
      </c>
      <c r="T57" s="17">
        <v>150.14400000000003</v>
      </c>
    </row>
    <row r="58" spans="1:20" ht="17.25" customHeight="1">
      <c r="A58" s="24">
        <v>1056</v>
      </c>
      <c r="B58" s="6">
        <v>44831</v>
      </c>
      <c r="C58" s="4">
        <v>28</v>
      </c>
      <c r="D58" s="4" t="s">
        <v>119</v>
      </c>
      <c r="E58" s="5" t="s">
        <v>60</v>
      </c>
      <c r="F58" s="5" t="s">
        <v>61</v>
      </c>
      <c r="G58" s="6">
        <v>44833</v>
      </c>
      <c r="H58" s="6"/>
      <c r="I58" s="5" t="s">
        <v>33</v>
      </c>
      <c r="J58" s="4">
        <f t="shared" si="0"/>
        <v>3</v>
      </c>
      <c r="K58" s="5" t="s">
        <v>29</v>
      </c>
      <c r="L58" s="5" t="s">
        <v>136</v>
      </c>
      <c r="M58" s="5" t="s">
        <v>137</v>
      </c>
      <c r="N58" s="5" t="s">
        <v>30</v>
      </c>
      <c r="O58" s="5" t="s">
        <v>62</v>
      </c>
      <c r="P58" s="5" t="s">
        <v>63</v>
      </c>
      <c r="Q58" s="16">
        <v>9.65</v>
      </c>
      <c r="R58" s="16">
        <v>1.93</v>
      </c>
      <c r="S58" s="4">
        <v>68</v>
      </c>
      <c r="T58" s="17">
        <v>64.307600000000008</v>
      </c>
    </row>
    <row r="59" spans="1:20" ht="17.25" customHeight="1">
      <c r="A59" s="24">
        <v>1057</v>
      </c>
      <c r="B59" s="6">
        <v>44831</v>
      </c>
      <c r="C59" s="4">
        <v>28</v>
      </c>
      <c r="D59" s="4" t="s">
        <v>119</v>
      </c>
      <c r="E59" s="5" t="s">
        <v>60</v>
      </c>
      <c r="F59" s="5" t="s">
        <v>61</v>
      </c>
      <c r="G59" s="6">
        <v>44839</v>
      </c>
      <c r="H59" s="6"/>
      <c r="I59" s="5" t="s">
        <v>33</v>
      </c>
      <c r="J59" s="4">
        <f t="shared" si="0"/>
        <v>4</v>
      </c>
      <c r="K59" s="5" t="s">
        <v>29</v>
      </c>
      <c r="L59" s="5" t="s">
        <v>136</v>
      </c>
      <c r="M59" s="5" t="s">
        <v>137</v>
      </c>
      <c r="N59" s="5" t="s">
        <v>30</v>
      </c>
      <c r="O59" s="5" t="s">
        <v>38</v>
      </c>
      <c r="P59" s="5" t="s">
        <v>39</v>
      </c>
      <c r="Q59" s="16">
        <v>18.399999999999999</v>
      </c>
      <c r="R59" s="16">
        <v>4.2320000000000002</v>
      </c>
      <c r="S59" s="4">
        <v>32</v>
      </c>
      <c r="T59" s="17">
        <v>58.879999999999995</v>
      </c>
    </row>
    <row r="60" spans="1:20" ht="17.25" customHeight="1">
      <c r="A60" s="24">
        <v>1058</v>
      </c>
      <c r="B60" s="6">
        <v>44861</v>
      </c>
      <c r="C60" s="4">
        <v>28</v>
      </c>
      <c r="D60" s="4" t="s">
        <v>119</v>
      </c>
      <c r="E60" s="5" t="s">
        <v>60</v>
      </c>
      <c r="F60" s="5" t="s">
        <v>61</v>
      </c>
      <c r="G60" s="6">
        <v>44864</v>
      </c>
      <c r="H60" s="6"/>
      <c r="I60" s="5" t="s">
        <v>47</v>
      </c>
      <c r="J60" s="4">
        <f t="shared" si="0"/>
        <v>4</v>
      </c>
      <c r="K60" s="5" t="s">
        <v>29</v>
      </c>
      <c r="L60" s="5" t="s">
        <v>136</v>
      </c>
      <c r="M60" s="5" t="s">
        <v>137</v>
      </c>
      <c r="N60" s="5" t="s">
        <v>44</v>
      </c>
      <c r="O60" s="5" t="s">
        <v>36</v>
      </c>
      <c r="P60" s="5" t="s">
        <v>32</v>
      </c>
      <c r="Q60" s="16">
        <v>46</v>
      </c>
      <c r="R60" s="16">
        <v>5.52</v>
      </c>
      <c r="S60" s="4">
        <v>86</v>
      </c>
      <c r="T60" s="17">
        <v>379.77600000000001</v>
      </c>
    </row>
    <row r="61" spans="1:20" ht="17.25" customHeight="1">
      <c r="A61" s="24">
        <v>1059</v>
      </c>
      <c r="B61" s="6">
        <v>44861</v>
      </c>
      <c r="C61" s="4">
        <v>28</v>
      </c>
      <c r="D61" s="4" t="s">
        <v>119</v>
      </c>
      <c r="E61" s="5" t="s">
        <v>60</v>
      </c>
      <c r="F61" s="5" t="s">
        <v>61</v>
      </c>
      <c r="G61" s="6">
        <v>44863</v>
      </c>
      <c r="H61" s="6"/>
      <c r="I61" s="5" t="s">
        <v>47</v>
      </c>
      <c r="J61" s="4">
        <f t="shared" si="0"/>
        <v>4</v>
      </c>
      <c r="K61" s="5" t="s">
        <v>29</v>
      </c>
      <c r="L61" s="5" t="s">
        <v>136</v>
      </c>
      <c r="M61" s="5" t="s">
        <v>137</v>
      </c>
      <c r="N61" s="5" t="s">
        <v>30</v>
      </c>
      <c r="O61" s="5" t="s">
        <v>62</v>
      </c>
      <c r="P61" s="5" t="s">
        <v>63</v>
      </c>
      <c r="Q61" s="16">
        <v>9.65</v>
      </c>
      <c r="R61" s="16">
        <v>1.544</v>
      </c>
      <c r="S61" s="4">
        <v>44</v>
      </c>
      <c r="T61" s="17">
        <v>44.158400000000007</v>
      </c>
    </row>
    <row r="62" spans="1:20" ht="17.25" customHeight="1">
      <c r="A62" s="24">
        <v>1060</v>
      </c>
      <c r="B62" s="6">
        <v>44861</v>
      </c>
      <c r="C62" s="4">
        <v>28</v>
      </c>
      <c r="D62" s="4" t="s">
        <v>119</v>
      </c>
      <c r="E62" s="5" t="s">
        <v>60</v>
      </c>
      <c r="F62" s="5" t="s">
        <v>61</v>
      </c>
      <c r="G62" s="6">
        <v>44865</v>
      </c>
      <c r="H62" s="6"/>
      <c r="I62" s="5" t="s">
        <v>47</v>
      </c>
      <c r="J62" s="4">
        <f t="shared" si="0"/>
        <v>4</v>
      </c>
      <c r="K62" s="5" t="s">
        <v>29</v>
      </c>
      <c r="L62" s="5" t="s">
        <v>136</v>
      </c>
      <c r="M62" s="5" t="s">
        <v>137</v>
      </c>
      <c r="N62" s="5" t="s">
        <v>30</v>
      </c>
      <c r="O62" s="5" t="s">
        <v>38</v>
      </c>
      <c r="P62" s="5" t="s">
        <v>39</v>
      </c>
      <c r="Q62" s="16">
        <v>18.399999999999999</v>
      </c>
      <c r="R62" s="16">
        <v>2.76</v>
      </c>
      <c r="S62" s="4">
        <v>24</v>
      </c>
      <c r="T62" s="17">
        <v>42.835199999999993</v>
      </c>
    </row>
    <row r="63" spans="1:20" ht="17.25" customHeight="1">
      <c r="A63" s="24">
        <v>1061</v>
      </c>
      <c r="B63" s="6">
        <v>44861</v>
      </c>
      <c r="C63" s="4">
        <v>28</v>
      </c>
      <c r="D63" s="4" t="s">
        <v>119</v>
      </c>
      <c r="E63" s="5" t="s">
        <v>60</v>
      </c>
      <c r="F63" s="5" t="s">
        <v>61</v>
      </c>
      <c r="G63" s="6">
        <v>44865</v>
      </c>
      <c r="H63" s="6"/>
      <c r="I63" s="5" t="s">
        <v>47</v>
      </c>
      <c r="J63" s="4">
        <f t="shared" si="0"/>
        <v>4</v>
      </c>
      <c r="K63" s="5" t="s">
        <v>29</v>
      </c>
      <c r="L63" s="5" t="s">
        <v>136</v>
      </c>
      <c r="M63" s="5" t="s">
        <v>137</v>
      </c>
      <c r="N63" s="5" t="s">
        <v>30</v>
      </c>
      <c r="O63" s="5" t="s">
        <v>36</v>
      </c>
      <c r="P63" s="5" t="s">
        <v>32</v>
      </c>
      <c r="Q63" s="16">
        <v>46</v>
      </c>
      <c r="R63" s="16">
        <v>11.04</v>
      </c>
      <c r="S63" s="4">
        <v>34</v>
      </c>
      <c r="T63" s="17">
        <v>157.964</v>
      </c>
    </row>
    <row r="64" spans="1:20" ht="17.25" customHeight="1">
      <c r="A64" s="24">
        <v>1062</v>
      </c>
      <c r="B64" s="6">
        <v>44892</v>
      </c>
      <c r="C64" s="4">
        <v>28</v>
      </c>
      <c r="D64" s="4" t="s">
        <v>119</v>
      </c>
      <c r="E64" s="5" t="s">
        <v>60</v>
      </c>
      <c r="F64" s="5" t="s">
        <v>61</v>
      </c>
      <c r="G64" s="6">
        <v>44897</v>
      </c>
      <c r="H64" s="6"/>
      <c r="I64" s="5" t="s">
        <v>48</v>
      </c>
      <c r="J64" s="4">
        <f t="shared" si="0"/>
        <v>4</v>
      </c>
      <c r="K64" s="5" t="s">
        <v>29</v>
      </c>
      <c r="L64" s="5" t="s">
        <v>136</v>
      </c>
      <c r="M64" s="5" t="s">
        <v>137</v>
      </c>
      <c r="N64" s="5" t="s">
        <v>30</v>
      </c>
      <c r="O64" s="5" t="s">
        <v>62</v>
      </c>
      <c r="P64" s="5" t="s">
        <v>63</v>
      </c>
      <c r="Q64" s="16">
        <v>9.65</v>
      </c>
      <c r="R64" s="16">
        <v>1.7370000000000001</v>
      </c>
      <c r="S64" s="4">
        <v>46</v>
      </c>
      <c r="T64" s="17">
        <v>45.721700000000006</v>
      </c>
    </row>
    <row r="65" spans="1:20" ht="17.25" customHeight="1">
      <c r="A65" s="24">
        <v>1063</v>
      </c>
      <c r="B65" s="6">
        <v>44892</v>
      </c>
      <c r="C65" s="4">
        <v>28</v>
      </c>
      <c r="D65" s="4" t="s">
        <v>119</v>
      </c>
      <c r="E65" s="5" t="s">
        <v>60</v>
      </c>
      <c r="F65" s="5" t="s">
        <v>61</v>
      </c>
      <c r="G65" s="6">
        <v>44902</v>
      </c>
      <c r="H65" s="6"/>
      <c r="I65" s="5" t="s">
        <v>48</v>
      </c>
      <c r="J65" s="4">
        <f t="shared" si="0"/>
        <v>4</v>
      </c>
      <c r="K65" s="5" t="s">
        <v>29</v>
      </c>
      <c r="L65" s="5" t="s">
        <v>136</v>
      </c>
      <c r="M65" s="5" t="s">
        <v>137</v>
      </c>
      <c r="N65" s="5" t="s">
        <v>30</v>
      </c>
      <c r="O65" s="5" t="s">
        <v>38</v>
      </c>
      <c r="P65" s="5" t="s">
        <v>39</v>
      </c>
      <c r="Q65" s="16">
        <v>18.399999999999999</v>
      </c>
      <c r="R65" s="16">
        <v>3.68</v>
      </c>
      <c r="S65" s="4">
        <v>100</v>
      </c>
      <c r="T65" s="17">
        <v>184</v>
      </c>
    </row>
    <row r="66" spans="1:20" ht="17.25" customHeight="1">
      <c r="A66" s="24">
        <v>1064</v>
      </c>
      <c r="B66" s="6">
        <v>44892</v>
      </c>
      <c r="C66" s="4">
        <v>28</v>
      </c>
      <c r="D66" s="4" t="s">
        <v>119</v>
      </c>
      <c r="E66" s="5" t="s">
        <v>60</v>
      </c>
      <c r="F66" s="5" t="s">
        <v>61</v>
      </c>
      <c r="G66" s="6">
        <v>44902</v>
      </c>
      <c r="H66" s="6"/>
      <c r="I66" s="5" t="s">
        <v>48</v>
      </c>
      <c r="J66" s="4">
        <f t="shared" si="0"/>
        <v>4</v>
      </c>
      <c r="K66" s="5" t="s">
        <v>29</v>
      </c>
      <c r="L66" s="5" t="s">
        <v>136</v>
      </c>
      <c r="M66" s="5" t="s">
        <v>137</v>
      </c>
      <c r="N66" s="5" t="s">
        <v>30</v>
      </c>
      <c r="O66" s="5" t="s">
        <v>36</v>
      </c>
      <c r="P66" s="5" t="s">
        <v>32</v>
      </c>
      <c r="Q66" s="16">
        <v>46</v>
      </c>
      <c r="R66" s="16">
        <v>6.9</v>
      </c>
      <c r="S66" s="4">
        <v>57</v>
      </c>
      <c r="T66" s="17">
        <v>272.68799999999999</v>
      </c>
    </row>
    <row r="67" spans="1:20" ht="17.25" customHeight="1">
      <c r="A67" s="24">
        <v>1065</v>
      </c>
      <c r="B67" s="6">
        <v>44922</v>
      </c>
      <c r="C67" s="4">
        <v>28</v>
      </c>
      <c r="D67" s="4" t="s">
        <v>119</v>
      </c>
      <c r="E67" s="5" t="s">
        <v>60</v>
      </c>
      <c r="F67" s="5" t="s">
        <v>61</v>
      </c>
      <c r="G67" s="6">
        <v>44924</v>
      </c>
      <c r="H67" s="6"/>
      <c r="I67" s="5" t="s">
        <v>49</v>
      </c>
      <c r="J67" s="4">
        <f t="shared" ref="J67:J130" si="1">ROUNDUP(MONTH(G67)/3,0)</f>
        <v>4</v>
      </c>
      <c r="K67" s="5" t="s">
        <v>29</v>
      </c>
      <c r="L67" s="5" t="s">
        <v>136</v>
      </c>
      <c r="M67" s="5" t="s">
        <v>137</v>
      </c>
      <c r="N67" s="5" t="s">
        <v>44</v>
      </c>
      <c r="O67" s="5" t="s">
        <v>36</v>
      </c>
      <c r="P67" s="5" t="s">
        <v>32</v>
      </c>
      <c r="Q67" s="16">
        <v>46</v>
      </c>
      <c r="R67" s="16">
        <v>4.5999999999999996</v>
      </c>
      <c r="S67" s="4">
        <v>16</v>
      </c>
      <c r="T67" s="17">
        <v>73.600000000000009</v>
      </c>
    </row>
    <row r="68" spans="1:20" ht="17.25" customHeight="1">
      <c r="A68" s="24">
        <v>1066</v>
      </c>
      <c r="B68" s="6">
        <v>44922</v>
      </c>
      <c r="C68" s="4">
        <v>28</v>
      </c>
      <c r="D68" s="4" t="s">
        <v>119</v>
      </c>
      <c r="E68" s="5" t="s">
        <v>60</v>
      </c>
      <c r="F68" s="5" t="s">
        <v>61</v>
      </c>
      <c r="G68" s="6">
        <v>44929</v>
      </c>
      <c r="H68" s="6"/>
      <c r="I68" s="5" t="s">
        <v>49</v>
      </c>
      <c r="J68" s="4">
        <f t="shared" si="1"/>
        <v>1</v>
      </c>
      <c r="K68" s="5" t="s">
        <v>29</v>
      </c>
      <c r="L68" s="5" t="s">
        <v>136</v>
      </c>
      <c r="M68" s="5" t="s">
        <v>137</v>
      </c>
      <c r="N68" s="5" t="s">
        <v>30</v>
      </c>
      <c r="O68" s="5" t="s">
        <v>62</v>
      </c>
      <c r="P68" s="5" t="s">
        <v>63</v>
      </c>
      <c r="Q68" s="16">
        <v>9.65</v>
      </c>
      <c r="R68" s="16">
        <v>2.0265</v>
      </c>
      <c r="S68" s="4">
        <v>98</v>
      </c>
      <c r="T68" s="17">
        <v>96.461400000000012</v>
      </c>
    </row>
    <row r="69" spans="1:20" ht="17.25" customHeight="1">
      <c r="A69" s="24">
        <v>1067</v>
      </c>
      <c r="B69" s="6">
        <v>44922</v>
      </c>
      <c r="C69" s="4">
        <v>28</v>
      </c>
      <c r="D69" s="4" t="s">
        <v>119</v>
      </c>
      <c r="E69" s="5" t="s">
        <v>60</v>
      </c>
      <c r="F69" s="5" t="s">
        <v>61</v>
      </c>
      <c r="G69" s="6">
        <v>44931</v>
      </c>
      <c r="H69" s="6"/>
      <c r="I69" s="5" t="s">
        <v>49</v>
      </c>
      <c r="J69" s="4">
        <f t="shared" si="1"/>
        <v>1</v>
      </c>
      <c r="K69" s="5" t="s">
        <v>29</v>
      </c>
      <c r="L69" s="5" t="s">
        <v>136</v>
      </c>
      <c r="M69" s="5" t="s">
        <v>137</v>
      </c>
      <c r="N69" s="5" t="s">
        <v>30</v>
      </c>
      <c r="O69" s="5" t="s">
        <v>38</v>
      </c>
      <c r="P69" s="5" t="s">
        <v>39</v>
      </c>
      <c r="Q69" s="16">
        <v>18.399999999999999</v>
      </c>
      <c r="R69" s="16">
        <v>1.84</v>
      </c>
      <c r="S69" s="4">
        <v>86</v>
      </c>
      <c r="T69" s="17">
        <v>155.0752</v>
      </c>
    </row>
    <row r="70" spans="1:20" ht="17.25" customHeight="1">
      <c r="A70" s="24">
        <v>1068</v>
      </c>
      <c r="B70" s="6">
        <v>44922</v>
      </c>
      <c r="C70" s="4">
        <v>28</v>
      </c>
      <c r="D70" s="4" t="s">
        <v>119</v>
      </c>
      <c r="E70" s="5" t="s">
        <v>60</v>
      </c>
      <c r="F70" s="5" t="s">
        <v>61</v>
      </c>
      <c r="G70" s="6">
        <v>44924</v>
      </c>
      <c r="H70" s="6"/>
      <c r="I70" s="5" t="s">
        <v>49</v>
      </c>
      <c r="J70" s="4">
        <f t="shared" si="1"/>
        <v>4</v>
      </c>
      <c r="K70" s="5" t="s">
        <v>29</v>
      </c>
      <c r="L70" s="5" t="s">
        <v>136</v>
      </c>
      <c r="M70" s="5" t="s">
        <v>137</v>
      </c>
      <c r="N70" s="5" t="s">
        <v>30</v>
      </c>
      <c r="O70" s="5" t="s">
        <v>36</v>
      </c>
      <c r="P70" s="5" t="s">
        <v>32</v>
      </c>
      <c r="Q70" s="16">
        <v>46</v>
      </c>
      <c r="R70" s="16">
        <v>7.82</v>
      </c>
      <c r="S70" s="4">
        <v>43</v>
      </c>
      <c r="T70" s="17">
        <v>197.8</v>
      </c>
    </row>
    <row r="71" spans="1:20" ht="17.25" customHeight="1">
      <c r="A71" s="24">
        <v>1069</v>
      </c>
      <c r="B71" s="6">
        <v>44563</v>
      </c>
      <c r="C71" s="4">
        <v>3</v>
      </c>
      <c r="D71" s="4" t="s">
        <v>120</v>
      </c>
      <c r="E71" s="5" t="s">
        <v>52</v>
      </c>
      <c r="F71" s="5" t="s">
        <v>53</v>
      </c>
      <c r="G71" s="6">
        <v>44565</v>
      </c>
      <c r="H71" s="6"/>
      <c r="I71" s="5" t="s">
        <v>35</v>
      </c>
      <c r="J71" s="4">
        <f t="shared" si="1"/>
        <v>1</v>
      </c>
      <c r="K71" s="5" t="s">
        <v>54</v>
      </c>
      <c r="L71" s="5" t="s">
        <v>138</v>
      </c>
      <c r="M71" s="5" t="s">
        <v>139</v>
      </c>
      <c r="N71" s="5" t="s">
        <v>43</v>
      </c>
      <c r="O71" s="5" t="s">
        <v>62</v>
      </c>
      <c r="P71" s="5" t="s">
        <v>63</v>
      </c>
      <c r="Q71" s="16">
        <v>9.65</v>
      </c>
      <c r="R71" s="16">
        <v>0.96499999999999997</v>
      </c>
      <c r="S71" s="4">
        <v>91</v>
      </c>
      <c r="T71" s="17">
        <v>92.205749999999995</v>
      </c>
    </row>
    <row r="72" spans="1:20" ht="17.25" customHeight="1">
      <c r="A72" s="24">
        <v>1070</v>
      </c>
      <c r="B72" s="6">
        <v>44594</v>
      </c>
      <c r="C72" s="4">
        <v>3</v>
      </c>
      <c r="D72" s="4" t="s">
        <v>120</v>
      </c>
      <c r="E72" s="5" t="s">
        <v>52</v>
      </c>
      <c r="F72" s="5" t="s">
        <v>53</v>
      </c>
      <c r="G72" s="6">
        <v>44597</v>
      </c>
      <c r="H72" s="6"/>
      <c r="I72" s="5" t="s">
        <v>37</v>
      </c>
      <c r="J72" s="4">
        <f t="shared" si="1"/>
        <v>1</v>
      </c>
      <c r="K72" s="5" t="s">
        <v>54</v>
      </c>
      <c r="L72" s="5" t="s">
        <v>138</v>
      </c>
      <c r="M72" s="5" t="s">
        <v>139</v>
      </c>
      <c r="N72" s="5" t="s">
        <v>43</v>
      </c>
      <c r="O72" s="5" t="s">
        <v>68</v>
      </c>
      <c r="P72" s="5" t="s">
        <v>69</v>
      </c>
      <c r="Q72" s="16">
        <v>10</v>
      </c>
      <c r="R72" s="16">
        <v>1.4</v>
      </c>
      <c r="S72" s="4">
        <v>63</v>
      </c>
      <c r="T72" s="17">
        <v>65.52</v>
      </c>
    </row>
    <row r="73" spans="1:20" ht="17.25" customHeight="1">
      <c r="A73" s="24">
        <v>1071</v>
      </c>
      <c r="B73" s="6">
        <v>44594</v>
      </c>
      <c r="C73" s="4">
        <v>3</v>
      </c>
      <c r="D73" s="4" t="s">
        <v>120</v>
      </c>
      <c r="E73" s="5" t="s">
        <v>52</v>
      </c>
      <c r="F73" s="5" t="s">
        <v>53</v>
      </c>
      <c r="G73" s="6">
        <v>44602</v>
      </c>
      <c r="H73" s="6"/>
      <c r="I73" s="5" t="s">
        <v>37</v>
      </c>
      <c r="J73" s="4">
        <f t="shared" si="1"/>
        <v>1</v>
      </c>
      <c r="K73" s="5" t="s">
        <v>54</v>
      </c>
      <c r="L73" s="5" t="s">
        <v>138</v>
      </c>
      <c r="M73" s="5" t="s">
        <v>139</v>
      </c>
      <c r="N73" s="5" t="s">
        <v>43</v>
      </c>
      <c r="O73" s="5" t="s">
        <v>64</v>
      </c>
      <c r="P73" s="5" t="s">
        <v>65</v>
      </c>
      <c r="Q73" s="16">
        <v>40</v>
      </c>
      <c r="R73" s="16">
        <v>9.1999999999999993</v>
      </c>
      <c r="S73" s="4">
        <v>30</v>
      </c>
      <c r="T73" s="17">
        <v>120</v>
      </c>
    </row>
    <row r="74" spans="1:20" ht="17.25" customHeight="1">
      <c r="A74" s="24">
        <v>1072</v>
      </c>
      <c r="B74" s="6">
        <v>44594</v>
      </c>
      <c r="C74" s="4">
        <v>3</v>
      </c>
      <c r="D74" s="4" t="s">
        <v>120</v>
      </c>
      <c r="E74" s="5" t="s">
        <v>52</v>
      </c>
      <c r="F74" s="5" t="s">
        <v>53</v>
      </c>
      <c r="G74" s="6">
        <v>44598</v>
      </c>
      <c r="H74" s="6"/>
      <c r="I74" s="5" t="s">
        <v>37</v>
      </c>
      <c r="J74" s="4">
        <f t="shared" si="1"/>
        <v>1</v>
      </c>
      <c r="K74" s="5" t="s">
        <v>29</v>
      </c>
      <c r="L74" s="5" t="s">
        <v>138</v>
      </c>
      <c r="M74" s="5" t="s">
        <v>139</v>
      </c>
      <c r="N74" s="5" t="s">
        <v>44</v>
      </c>
      <c r="O74" s="5" t="s">
        <v>31</v>
      </c>
      <c r="P74" s="5" t="s">
        <v>32</v>
      </c>
      <c r="Q74" s="16">
        <v>2.99</v>
      </c>
      <c r="R74" s="16">
        <v>0.53820000000000012</v>
      </c>
      <c r="S74" s="4">
        <v>75</v>
      </c>
      <c r="T74" s="17">
        <v>23.097750000000005</v>
      </c>
    </row>
    <row r="75" spans="1:20" ht="17.25" customHeight="1">
      <c r="A75" s="24">
        <v>1073</v>
      </c>
      <c r="B75" s="6">
        <v>44622</v>
      </c>
      <c r="C75" s="4">
        <v>3</v>
      </c>
      <c r="D75" s="4" t="s">
        <v>120</v>
      </c>
      <c r="E75" s="5" t="s">
        <v>52</v>
      </c>
      <c r="F75" s="5" t="s">
        <v>53</v>
      </c>
      <c r="G75" s="6">
        <v>44626</v>
      </c>
      <c r="H75" s="6"/>
      <c r="I75" s="5" t="s">
        <v>40</v>
      </c>
      <c r="J75" s="4">
        <f t="shared" si="1"/>
        <v>1</v>
      </c>
      <c r="K75" s="5" t="s">
        <v>54</v>
      </c>
      <c r="L75" s="5" t="s">
        <v>138</v>
      </c>
      <c r="M75" s="5" t="s">
        <v>139</v>
      </c>
      <c r="N75" s="5" t="s">
        <v>43</v>
      </c>
      <c r="O75" s="5" t="s">
        <v>68</v>
      </c>
      <c r="P75" s="5" t="s">
        <v>69</v>
      </c>
      <c r="Q75" s="16">
        <v>10</v>
      </c>
      <c r="R75" s="16">
        <v>1.3</v>
      </c>
      <c r="S75" s="4">
        <v>48</v>
      </c>
      <c r="T75" s="17">
        <v>48</v>
      </c>
    </row>
    <row r="76" spans="1:20" ht="17.25" customHeight="1">
      <c r="A76" s="24">
        <v>1074</v>
      </c>
      <c r="B76" s="6">
        <v>44622</v>
      </c>
      <c r="C76" s="4">
        <v>3</v>
      </c>
      <c r="D76" s="4" t="s">
        <v>120</v>
      </c>
      <c r="E76" s="5" t="s">
        <v>52</v>
      </c>
      <c r="F76" s="5" t="s">
        <v>53</v>
      </c>
      <c r="G76" s="6">
        <v>44627</v>
      </c>
      <c r="H76" s="6"/>
      <c r="I76" s="5" t="s">
        <v>40</v>
      </c>
      <c r="J76" s="4">
        <f t="shared" si="1"/>
        <v>1</v>
      </c>
      <c r="K76" s="5" t="s">
        <v>54</v>
      </c>
      <c r="L76" s="5" t="s">
        <v>138</v>
      </c>
      <c r="M76" s="5" t="s">
        <v>139</v>
      </c>
      <c r="N76" s="5" t="s">
        <v>43</v>
      </c>
      <c r="O76" s="5" t="s">
        <v>64</v>
      </c>
      <c r="P76" s="5" t="s">
        <v>65</v>
      </c>
      <c r="Q76" s="16">
        <v>40</v>
      </c>
      <c r="R76" s="16">
        <v>5.2</v>
      </c>
      <c r="S76" s="4">
        <v>71</v>
      </c>
      <c r="T76" s="17">
        <v>295.36</v>
      </c>
    </row>
    <row r="77" spans="1:20" ht="17.25" customHeight="1">
      <c r="A77" s="24">
        <v>1075</v>
      </c>
      <c r="B77" s="6">
        <v>44653</v>
      </c>
      <c r="C77" s="4">
        <v>3</v>
      </c>
      <c r="D77" s="4" t="s">
        <v>120</v>
      </c>
      <c r="E77" s="5" t="s">
        <v>52</v>
      </c>
      <c r="F77" s="5" t="s">
        <v>53</v>
      </c>
      <c r="G77" s="6">
        <v>44659</v>
      </c>
      <c r="H77" s="6"/>
      <c r="I77" s="5" t="s">
        <v>41</v>
      </c>
      <c r="J77" s="4">
        <f t="shared" si="1"/>
        <v>2</v>
      </c>
      <c r="K77" s="5" t="s">
        <v>54</v>
      </c>
      <c r="L77" s="5" t="s">
        <v>138</v>
      </c>
      <c r="M77" s="5" t="s">
        <v>139</v>
      </c>
      <c r="N77" s="5" t="s">
        <v>43</v>
      </c>
      <c r="O77" s="5" t="s">
        <v>62</v>
      </c>
      <c r="P77" s="5" t="s">
        <v>63</v>
      </c>
      <c r="Q77" s="16">
        <v>9.65</v>
      </c>
      <c r="R77" s="16">
        <v>0.96499999999999997</v>
      </c>
      <c r="S77" s="4">
        <v>95</v>
      </c>
      <c r="T77" s="17">
        <v>91.675000000000011</v>
      </c>
    </row>
    <row r="78" spans="1:20" ht="17.25" customHeight="1">
      <c r="A78" s="24">
        <v>1076</v>
      </c>
      <c r="B78" s="6">
        <v>44683</v>
      </c>
      <c r="C78" s="4">
        <v>3</v>
      </c>
      <c r="D78" s="4" t="s">
        <v>120</v>
      </c>
      <c r="E78" s="5" t="s">
        <v>52</v>
      </c>
      <c r="F78" s="5" t="s">
        <v>53</v>
      </c>
      <c r="G78" s="6">
        <v>44686</v>
      </c>
      <c r="H78" s="6"/>
      <c r="I78" s="5" t="s">
        <v>28</v>
      </c>
      <c r="J78" s="4">
        <f t="shared" si="1"/>
        <v>2</v>
      </c>
      <c r="K78" s="5" t="s">
        <v>54</v>
      </c>
      <c r="L78" s="5" t="s">
        <v>138</v>
      </c>
      <c r="M78" s="5" t="s">
        <v>139</v>
      </c>
      <c r="N78" s="5" t="s">
        <v>43</v>
      </c>
      <c r="O78" s="5" t="s">
        <v>62</v>
      </c>
      <c r="P78" s="5" t="s">
        <v>63</v>
      </c>
      <c r="Q78" s="16">
        <v>9.65</v>
      </c>
      <c r="R78" s="16">
        <v>1.544</v>
      </c>
      <c r="S78" s="4">
        <v>43</v>
      </c>
      <c r="T78" s="17">
        <v>42.324900000000007</v>
      </c>
    </row>
    <row r="79" spans="1:20" ht="17.25" customHeight="1">
      <c r="A79" s="24">
        <v>1077</v>
      </c>
      <c r="B79" s="6">
        <v>44683</v>
      </c>
      <c r="C79" s="4">
        <v>3</v>
      </c>
      <c r="D79" s="4" t="s">
        <v>120</v>
      </c>
      <c r="E79" s="5" t="s">
        <v>52</v>
      </c>
      <c r="F79" s="5" t="s">
        <v>53</v>
      </c>
      <c r="G79" s="6">
        <v>44693</v>
      </c>
      <c r="H79" s="6"/>
      <c r="I79" s="5" t="s">
        <v>28</v>
      </c>
      <c r="J79" s="4">
        <f t="shared" si="1"/>
        <v>2</v>
      </c>
      <c r="K79" s="5" t="s">
        <v>54</v>
      </c>
      <c r="L79" s="5" t="s">
        <v>138</v>
      </c>
      <c r="M79" s="5" t="s">
        <v>139</v>
      </c>
      <c r="N79" s="5" t="s">
        <v>43</v>
      </c>
      <c r="O79" s="5" t="s">
        <v>68</v>
      </c>
      <c r="P79" s="5" t="s">
        <v>69</v>
      </c>
      <c r="Q79" s="16">
        <v>10</v>
      </c>
      <c r="R79" s="16">
        <v>1.6</v>
      </c>
      <c r="S79" s="4">
        <v>82</v>
      </c>
      <c r="T79" s="17">
        <v>85.28</v>
      </c>
    </row>
    <row r="80" spans="1:20" ht="17.25" customHeight="1">
      <c r="A80" s="24">
        <v>1078</v>
      </c>
      <c r="B80" s="6">
        <v>44683</v>
      </c>
      <c r="C80" s="4">
        <v>3</v>
      </c>
      <c r="D80" s="4" t="s">
        <v>120</v>
      </c>
      <c r="E80" s="5" t="s">
        <v>52</v>
      </c>
      <c r="F80" s="5" t="s">
        <v>53</v>
      </c>
      <c r="G80" s="6">
        <v>44691</v>
      </c>
      <c r="H80" s="6"/>
      <c r="I80" s="5" t="s">
        <v>28</v>
      </c>
      <c r="J80" s="4">
        <f t="shared" si="1"/>
        <v>2</v>
      </c>
      <c r="K80" s="5" t="s">
        <v>54</v>
      </c>
      <c r="L80" s="5" t="s">
        <v>138</v>
      </c>
      <c r="M80" s="5" t="s">
        <v>139</v>
      </c>
      <c r="N80" s="5" t="s">
        <v>43</v>
      </c>
      <c r="O80" s="5" t="s">
        <v>64</v>
      </c>
      <c r="P80" s="5" t="s">
        <v>65</v>
      </c>
      <c r="Q80" s="16">
        <v>40</v>
      </c>
      <c r="R80" s="16">
        <v>7.2</v>
      </c>
      <c r="S80" s="4">
        <v>98</v>
      </c>
      <c r="T80" s="17">
        <v>411.6</v>
      </c>
    </row>
    <row r="81" spans="1:20" ht="17.25" customHeight="1">
      <c r="A81" s="24">
        <v>1079</v>
      </c>
      <c r="B81" s="6">
        <v>44714</v>
      </c>
      <c r="C81" s="4">
        <v>3</v>
      </c>
      <c r="D81" s="4" t="s">
        <v>120</v>
      </c>
      <c r="E81" s="5" t="s">
        <v>52</v>
      </c>
      <c r="F81" s="5" t="s">
        <v>53</v>
      </c>
      <c r="G81" s="6">
        <v>44719</v>
      </c>
      <c r="H81" s="6"/>
      <c r="I81" s="5" t="s">
        <v>42</v>
      </c>
      <c r="J81" s="4">
        <f t="shared" si="1"/>
        <v>2</v>
      </c>
      <c r="K81" s="5" t="s">
        <v>54</v>
      </c>
      <c r="L81" s="5" t="s">
        <v>138</v>
      </c>
      <c r="M81" s="5" t="s">
        <v>139</v>
      </c>
      <c r="N81" s="5" t="s">
        <v>43</v>
      </c>
      <c r="O81" s="5" t="s">
        <v>68</v>
      </c>
      <c r="P81" s="5" t="s">
        <v>69</v>
      </c>
      <c r="Q81" s="16">
        <v>10</v>
      </c>
      <c r="R81" s="16">
        <v>1.4</v>
      </c>
      <c r="S81" s="4">
        <v>24</v>
      </c>
      <c r="T81" s="17">
        <v>25.200000000000003</v>
      </c>
    </row>
    <row r="82" spans="1:20" ht="17.25" customHeight="1">
      <c r="A82" s="24">
        <v>1080</v>
      </c>
      <c r="B82" s="6">
        <v>44714</v>
      </c>
      <c r="C82" s="4">
        <v>3</v>
      </c>
      <c r="D82" s="4" t="s">
        <v>120</v>
      </c>
      <c r="E82" s="5" t="s">
        <v>52</v>
      </c>
      <c r="F82" s="5" t="s">
        <v>53</v>
      </c>
      <c r="G82" s="6">
        <v>44720</v>
      </c>
      <c r="H82" s="6"/>
      <c r="I82" s="5" t="s">
        <v>42</v>
      </c>
      <c r="J82" s="4">
        <f t="shared" si="1"/>
        <v>2</v>
      </c>
      <c r="K82" s="5" t="s">
        <v>54</v>
      </c>
      <c r="L82" s="5" t="s">
        <v>138</v>
      </c>
      <c r="M82" s="5" t="s">
        <v>139</v>
      </c>
      <c r="N82" s="5" t="s">
        <v>43</v>
      </c>
      <c r="O82" s="5" t="s">
        <v>64</v>
      </c>
      <c r="P82" s="5" t="s">
        <v>65</v>
      </c>
      <c r="Q82" s="16">
        <v>40</v>
      </c>
      <c r="R82" s="16">
        <v>8</v>
      </c>
      <c r="S82" s="4">
        <v>28</v>
      </c>
      <c r="T82" s="17">
        <v>109.75999999999999</v>
      </c>
    </row>
    <row r="83" spans="1:20" ht="17.25" customHeight="1">
      <c r="A83" s="24">
        <v>1081</v>
      </c>
      <c r="B83" s="6">
        <v>44714</v>
      </c>
      <c r="C83" s="4">
        <v>3</v>
      </c>
      <c r="D83" s="4" t="s">
        <v>120</v>
      </c>
      <c r="E83" s="5" t="s">
        <v>52</v>
      </c>
      <c r="F83" s="5" t="s">
        <v>53</v>
      </c>
      <c r="G83" s="6">
        <v>44719</v>
      </c>
      <c r="H83" s="6"/>
      <c r="I83" s="5" t="s">
        <v>42</v>
      </c>
      <c r="J83" s="4">
        <f t="shared" si="1"/>
        <v>2</v>
      </c>
      <c r="K83" s="5" t="s">
        <v>29</v>
      </c>
      <c r="L83" s="5" t="s">
        <v>138</v>
      </c>
      <c r="M83" s="5" t="s">
        <v>139</v>
      </c>
      <c r="N83" s="5" t="s">
        <v>44</v>
      </c>
      <c r="O83" s="5" t="s">
        <v>31</v>
      </c>
      <c r="P83" s="5" t="s">
        <v>32</v>
      </c>
      <c r="Q83" s="16">
        <v>2.99</v>
      </c>
      <c r="R83" s="16">
        <v>0.65780000000000005</v>
      </c>
      <c r="S83" s="4">
        <v>88</v>
      </c>
      <c r="T83" s="17">
        <v>25.522639999999999</v>
      </c>
    </row>
    <row r="84" spans="1:20" ht="17.25" customHeight="1">
      <c r="A84" s="24">
        <v>1082</v>
      </c>
      <c r="B84" s="6">
        <v>44744</v>
      </c>
      <c r="C84" s="4">
        <v>3</v>
      </c>
      <c r="D84" s="4" t="s">
        <v>120</v>
      </c>
      <c r="E84" s="5" t="s">
        <v>52</v>
      </c>
      <c r="F84" s="5" t="s">
        <v>53</v>
      </c>
      <c r="G84" s="6">
        <v>44751</v>
      </c>
      <c r="H84" s="6"/>
      <c r="I84" s="5" t="s">
        <v>45</v>
      </c>
      <c r="J84" s="4">
        <f t="shared" si="1"/>
        <v>3</v>
      </c>
      <c r="K84" s="5" t="s">
        <v>54</v>
      </c>
      <c r="L84" s="5" t="s">
        <v>138</v>
      </c>
      <c r="M84" s="5" t="s">
        <v>139</v>
      </c>
      <c r="N84" s="5" t="s">
        <v>43</v>
      </c>
      <c r="O84" s="5" t="s">
        <v>68</v>
      </c>
      <c r="P84" s="5" t="s">
        <v>69</v>
      </c>
      <c r="Q84" s="16">
        <v>10</v>
      </c>
      <c r="R84" s="16">
        <v>2.5</v>
      </c>
      <c r="S84" s="4">
        <v>99</v>
      </c>
      <c r="T84" s="17">
        <v>95.039999999999992</v>
      </c>
    </row>
    <row r="85" spans="1:20" ht="17.25" customHeight="1">
      <c r="A85" s="24">
        <v>1083</v>
      </c>
      <c r="B85" s="6">
        <v>44744</v>
      </c>
      <c r="C85" s="4">
        <v>3</v>
      </c>
      <c r="D85" s="4" t="s">
        <v>120</v>
      </c>
      <c r="E85" s="5" t="s">
        <v>52</v>
      </c>
      <c r="F85" s="5" t="s">
        <v>53</v>
      </c>
      <c r="G85" s="6">
        <v>44749</v>
      </c>
      <c r="H85" s="6"/>
      <c r="I85" s="5" t="s">
        <v>45</v>
      </c>
      <c r="J85" s="4">
        <f t="shared" si="1"/>
        <v>3</v>
      </c>
      <c r="K85" s="5" t="s">
        <v>54</v>
      </c>
      <c r="L85" s="5" t="s">
        <v>138</v>
      </c>
      <c r="M85" s="5" t="s">
        <v>139</v>
      </c>
      <c r="N85" s="5" t="s">
        <v>43</v>
      </c>
      <c r="O85" s="5" t="s">
        <v>64</v>
      </c>
      <c r="P85" s="5" t="s">
        <v>65</v>
      </c>
      <c r="Q85" s="16">
        <v>40</v>
      </c>
      <c r="R85" s="16">
        <v>6.8</v>
      </c>
      <c r="S85" s="4">
        <v>10</v>
      </c>
      <c r="T85" s="17">
        <v>40</v>
      </c>
    </row>
    <row r="86" spans="1:20" ht="17.25" customHeight="1">
      <c r="A86" s="24">
        <v>1084</v>
      </c>
      <c r="B86" s="6">
        <v>44806</v>
      </c>
      <c r="C86" s="4">
        <v>3</v>
      </c>
      <c r="D86" s="4" t="s">
        <v>120</v>
      </c>
      <c r="E86" s="5" t="s">
        <v>52</v>
      </c>
      <c r="F86" s="5" t="s">
        <v>53</v>
      </c>
      <c r="G86" s="6">
        <v>44811</v>
      </c>
      <c r="H86" s="6"/>
      <c r="I86" s="5" t="s">
        <v>33</v>
      </c>
      <c r="J86" s="4">
        <f t="shared" si="1"/>
        <v>3</v>
      </c>
      <c r="K86" s="5" t="s">
        <v>54</v>
      </c>
      <c r="L86" s="5" t="s">
        <v>138</v>
      </c>
      <c r="M86" s="5" t="s">
        <v>139</v>
      </c>
      <c r="N86" s="5" t="s">
        <v>43</v>
      </c>
      <c r="O86" s="5" t="s">
        <v>68</v>
      </c>
      <c r="P86" s="5" t="s">
        <v>69</v>
      </c>
      <c r="Q86" s="16">
        <v>10</v>
      </c>
      <c r="R86" s="16">
        <v>1.7</v>
      </c>
      <c r="S86" s="4">
        <v>71</v>
      </c>
      <c r="T86" s="17">
        <v>73.13</v>
      </c>
    </row>
    <row r="87" spans="1:20" ht="17.25" customHeight="1">
      <c r="A87" s="24">
        <v>1085</v>
      </c>
      <c r="B87" s="6">
        <v>44806</v>
      </c>
      <c r="C87" s="4">
        <v>3</v>
      </c>
      <c r="D87" s="4" t="s">
        <v>120</v>
      </c>
      <c r="E87" s="5" t="s">
        <v>52</v>
      </c>
      <c r="F87" s="5" t="s">
        <v>53</v>
      </c>
      <c r="G87" s="6">
        <v>44810</v>
      </c>
      <c r="H87" s="6"/>
      <c r="I87" s="5" t="s">
        <v>33</v>
      </c>
      <c r="J87" s="4">
        <f t="shared" si="1"/>
        <v>3</v>
      </c>
      <c r="K87" s="5" t="s">
        <v>54</v>
      </c>
      <c r="L87" s="5" t="s">
        <v>138</v>
      </c>
      <c r="M87" s="5" t="s">
        <v>139</v>
      </c>
      <c r="N87" s="5" t="s">
        <v>43</v>
      </c>
      <c r="O87" s="5" t="s">
        <v>64</v>
      </c>
      <c r="P87" s="5" t="s">
        <v>65</v>
      </c>
      <c r="Q87" s="16">
        <v>40</v>
      </c>
      <c r="R87" s="16">
        <v>7.6</v>
      </c>
      <c r="S87" s="4">
        <v>88</v>
      </c>
      <c r="T87" s="17">
        <v>366.08000000000004</v>
      </c>
    </row>
    <row r="88" spans="1:20" ht="17.25" customHeight="1">
      <c r="A88" s="24">
        <v>1086</v>
      </c>
      <c r="B88" s="6">
        <v>44836</v>
      </c>
      <c r="C88" s="4">
        <v>3</v>
      </c>
      <c r="D88" s="4" t="s">
        <v>120</v>
      </c>
      <c r="E88" s="5" t="s">
        <v>52</v>
      </c>
      <c r="F88" s="5" t="s">
        <v>53</v>
      </c>
      <c r="G88" s="6">
        <v>44840</v>
      </c>
      <c r="H88" s="6"/>
      <c r="I88" s="5" t="s">
        <v>47</v>
      </c>
      <c r="J88" s="4">
        <f t="shared" si="1"/>
        <v>4</v>
      </c>
      <c r="K88" s="5" t="s">
        <v>54</v>
      </c>
      <c r="L88" s="5" t="s">
        <v>138</v>
      </c>
      <c r="M88" s="5" t="s">
        <v>139</v>
      </c>
      <c r="N88" s="5" t="s">
        <v>43</v>
      </c>
      <c r="O88" s="5" t="s">
        <v>68</v>
      </c>
      <c r="P88" s="5" t="s">
        <v>69</v>
      </c>
      <c r="Q88" s="16">
        <v>10</v>
      </c>
      <c r="R88" s="16">
        <v>1.8</v>
      </c>
      <c r="S88" s="4">
        <v>11</v>
      </c>
      <c r="T88" s="17">
        <v>11.440000000000001</v>
      </c>
    </row>
    <row r="89" spans="1:20" ht="17.25" customHeight="1">
      <c r="A89" s="24">
        <v>1087</v>
      </c>
      <c r="B89" s="6">
        <v>44836</v>
      </c>
      <c r="C89" s="4">
        <v>3</v>
      </c>
      <c r="D89" s="4" t="s">
        <v>120</v>
      </c>
      <c r="E89" s="5" t="s">
        <v>52</v>
      </c>
      <c r="F89" s="5" t="s">
        <v>53</v>
      </c>
      <c r="G89" s="6">
        <v>44840</v>
      </c>
      <c r="H89" s="6"/>
      <c r="I89" s="5" t="s">
        <v>47</v>
      </c>
      <c r="J89" s="4">
        <f t="shared" si="1"/>
        <v>4</v>
      </c>
      <c r="K89" s="5" t="s">
        <v>54</v>
      </c>
      <c r="L89" s="5" t="s">
        <v>138</v>
      </c>
      <c r="M89" s="5" t="s">
        <v>139</v>
      </c>
      <c r="N89" s="5" t="s">
        <v>43</v>
      </c>
      <c r="O89" s="5" t="s">
        <v>64</v>
      </c>
      <c r="P89" s="5" t="s">
        <v>65</v>
      </c>
      <c r="Q89" s="16">
        <v>40</v>
      </c>
      <c r="R89" s="16">
        <v>8.4</v>
      </c>
      <c r="S89" s="4">
        <v>91</v>
      </c>
      <c r="T89" s="17">
        <v>364</v>
      </c>
    </row>
    <row r="90" spans="1:20" ht="17.25" customHeight="1">
      <c r="A90" s="24">
        <v>1088</v>
      </c>
      <c r="B90" s="6">
        <v>44867</v>
      </c>
      <c r="C90" s="4">
        <v>3</v>
      </c>
      <c r="D90" s="4" t="s">
        <v>120</v>
      </c>
      <c r="E90" s="5" t="s">
        <v>52</v>
      </c>
      <c r="F90" s="5" t="s">
        <v>53</v>
      </c>
      <c r="G90" s="6">
        <v>44870</v>
      </c>
      <c r="H90" s="6"/>
      <c r="I90" s="5" t="s">
        <v>48</v>
      </c>
      <c r="J90" s="4">
        <f t="shared" si="1"/>
        <v>4</v>
      </c>
      <c r="K90" s="5" t="s">
        <v>54</v>
      </c>
      <c r="L90" s="5" t="s">
        <v>138</v>
      </c>
      <c r="M90" s="5" t="s">
        <v>139</v>
      </c>
      <c r="N90" s="5" t="s">
        <v>43</v>
      </c>
      <c r="O90" s="5" t="s">
        <v>68</v>
      </c>
      <c r="P90" s="5" t="s">
        <v>69</v>
      </c>
      <c r="Q90" s="16">
        <v>10</v>
      </c>
      <c r="R90" s="16">
        <v>1</v>
      </c>
      <c r="S90" s="4">
        <v>36</v>
      </c>
      <c r="T90" s="17">
        <v>37.08</v>
      </c>
    </row>
    <row r="91" spans="1:20" ht="17.25" customHeight="1">
      <c r="A91" s="24">
        <v>1089</v>
      </c>
      <c r="B91" s="6">
        <v>44867</v>
      </c>
      <c r="C91" s="4">
        <v>3</v>
      </c>
      <c r="D91" s="4" t="s">
        <v>120</v>
      </c>
      <c r="E91" s="5" t="s">
        <v>52</v>
      </c>
      <c r="F91" s="5" t="s">
        <v>53</v>
      </c>
      <c r="G91" s="6">
        <v>44875</v>
      </c>
      <c r="H91" s="6"/>
      <c r="I91" s="5" t="s">
        <v>48</v>
      </c>
      <c r="J91" s="4">
        <f t="shared" si="1"/>
        <v>4</v>
      </c>
      <c r="K91" s="5" t="s">
        <v>54</v>
      </c>
      <c r="L91" s="5" t="s">
        <v>138</v>
      </c>
      <c r="M91" s="5" t="s">
        <v>139</v>
      </c>
      <c r="N91" s="5" t="s">
        <v>43</v>
      </c>
      <c r="O91" s="5" t="s">
        <v>64</v>
      </c>
      <c r="P91" s="5" t="s">
        <v>65</v>
      </c>
      <c r="Q91" s="16">
        <v>40</v>
      </c>
      <c r="R91" s="16">
        <v>4.4000000000000004</v>
      </c>
      <c r="S91" s="4">
        <v>24</v>
      </c>
      <c r="T91" s="17">
        <v>96</v>
      </c>
    </row>
    <row r="92" spans="1:20" ht="17.25" customHeight="1">
      <c r="A92" s="24">
        <v>1090</v>
      </c>
      <c r="B92" s="6">
        <v>44897</v>
      </c>
      <c r="C92" s="4">
        <v>3</v>
      </c>
      <c r="D92" s="4" t="s">
        <v>120</v>
      </c>
      <c r="E92" s="5" t="s">
        <v>52</v>
      </c>
      <c r="F92" s="5" t="s">
        <v>53</v>
      </c>
      <c r="G92" s="6">
        <v>44900</v>
      </c>
      <c r="H92" s="6"/>
      <c r="I92" s="5" t="s">
        <v>49</v>
      </c>
      <c r="J92" s="4">
        <f t="shared" si="1"/>
        <v>4</v>
      </c>
      <c r="K92" s="5" t="s">
        <v>54</v>
      </c>
      <c r="L92" s="5" t="s">
        <v>138</v>
      </c>
      <c r="M92" s="5" t="s">
        <v>139</v>
      </c>
      <c r="N92" s="5" t="s">
        <v>43</v>
      </c>
      <c r="O92" s="5" t="s">
        <v>62</v>
      </c>
      <c r="P92" s="5" t="s">
        <v>63</v>
      </c>
      <c r="Q92" s="16">
        <v>9.65</v>
      </c>
      <c r="R92" s="16">
        <v>2.3160000000000003</v>
      </c>
      <c r="S92" s="4">
        <v>96</v>
      </c>
      <c r="T92" s="17">
        <v>94.492800000000017</v>
      </c>
    </row>
    <row r="93" spans="1:20" ht="17.25" customHeight="1">
      <c r="A93" s="24">
        <v>1091</v>
      </c>
      <c r="B93" s="6">
        <v>44897</v>
      </c>
      <c r="C93" s="4">
        <v>3</v>
      </c>
      <c r="D93" s="4" t="s">
        <v>120</v>
      </c>
      <c r="E93" s="5" t="s">
        <v>52</v>
      </c>
      <c r="F93" s="5" t="s">
        <v>53</v>
      </c>
      <c r="G93" s="6">
        <v>44902</v>
      </c>
      <c r="H93" s="6"/>
      <c r="I93" s="5" t="s">
        <v>49</v>
      </c>
      <c r="J93" s="4">
        <f t="shared" si="1"/>
        <v>4</v>
      </c>
      <c r="K93" s="5" t="s">
        <v>54</v>
      </c>
      <c r="L93" s="5" t="s">
        <v>138</v>
      </c>
      <c r="M93" s="5" t="s">
        <v>139</v>
      </c>
      <c r="N93" s="5" t="s">
        <v>43</v>
      </c>
      <c r="O93" s="5" t="s">
        <v>68</v>
      </c>
      <c r="P93" s="5" t="s">
        <v>69</v>
      </c>
      <c r="Q93" s="16">
        <v>10</v>
      </c>
      <c r="R93" s="16">
        <v>2.2000000000000002</v>
      </c>
      <c r="S93" s="4">
        <v>89</v>
      </c>
      <c r="T93" s="17">
        <v>87.22</v>
      </c>
    </row>
    <row r="94" spans="1:20" ht="17.25" customHeight="1">
      <c r="A94" s="24">
        <v>1092</v>
      </c>
      <c r="B94" s="6">
        <v>44897</v>
      </c>
      <c r="C94" s="4">
        <v>3</v>
      </c>
      <c r="D94" s="4" t="s">
        <v>120</v>
      </c>
      <c r="E94" s="5" t="s">
        <v>52</v>
      </c>
      <c r="F94" s="5" t="s">
        <v>53</v>
      </c>
      <c r="G94" s="6">
        <v>44907</v>
      </c>
      <c r="H94" s="6"/>
      <c r="I94" s="5" t="s">
        <v>49</v>
      </c>
      <c r="J94" s="4">
        <f t="shared" si="1"/>
        <v>4</v>
      </c>
      <c r="K94" s="5" t="s">
        <v>54</v>
      </c>
      <c r="L94" s="5" t="s">
        <v>138</v>
      </c>
      <c r="M94" s="5" t="s">
        <v>139</v>
      </c>
      <c r="N94" s="5" t="s">
        <v>43</v>
      </c>
      <c r="O94" s="5" t="s">
        <v>64</v>
      </c>
      <c r="P94" s="5" t="s">
        <v>65</v>
      </c>
      <c r="Q94" s="16">
        <v>40</v>
      </c>
      <c r="R94" s="16">
        <v>10</v>
      </c>
      <c r="S94" s="4">
        <v>12</v>
      </c>
      <c r="T94" s="17">
        <v>46.56</v>
      </c>
    </row>
    <row r="95" spans="1:20" ht="17.25" customHeight="1">
      <c r="A95" s="24">
        <v>1093</v>
      </c>
      <c r="B95" s="6">
        <v>44897</v>
      </c>
      <c r="C95" s="4">
        <v>3</v>
      </c>
      <c r="D95" s="4" t="s">
        <v>120</v>
      </c>
      <c r="E95" s="5" t="s">
        <v>52</v>
      </c>
      <c r="F95" s="5" t="s">
        <v>53</v>
      </c>
      <c r="G95" s="6">
        <v>44900</v>
      </c>
      <c r="H95" s="6"/>
      <c r="I95" s="5" t="s">
        <v>49</v>
      </c>
      <c r="J95" s="4">
        <f t="shared" si="1"/>
        <v>4</v>
      </c>
      <c r="K95" s="5" t="s">
        <v>29</v>
      </c>
      <c r="L95" s="5" t="s">
        <v>138</v>
      </c>
      <c r="M95" s="5" t="s">
        <v>139</v>
      </c>
      <c r="N95" s="5" t="s">
        <v>44</v>
      </c>
      <c r="O95" s="5" t="s">
        <v>31</v>
      </c>
      <c r="P95" s="5" t="s">
        <v>32</v>
      </c>
      <c r="Q95" s="16">
        <v>2.99</v>
      </c>
      <c r="R95" s="16">
        <v>0.32890000000000003</v>
      </c>
      <c r="S95" s="4">
        <v>24</v>
      </c>
      <c r="T95" s="17">
        <v>7.1042400000000008</v>
      </c>
    </row>
    <row r="96" spans="1:20" ht="17.25" customHeight="1">
      <c r="A96" s="24">
        <v>1094</v>
      </c>
      <c r="B96" s="6">
        <v>44897</v>
      </c>
      <c r="C96" s="4">
        <v>3</v>
      </c>
      <c r="D96" s="4" t="s">
        <v>120</v>
      </c>
      <c r="E96" s="5" t="s">
        <v>52</v>
      </c>
      <c r="F96" s="5" t="s">
        <v>53</v>
      </c>
      <c r="G96" s="6">
        <v>44900</v>
      </c>
      <c r="H96" s="6"/>
      <c r="I96" s="5" t="s">
        <v>49</v>
      </c>
      <c r="J96" s="4">
        <f t="shared" si="1"/>
        <v>4</v>
      </c>
      <c r="K96" s="5" t="s">
        <v>29</v>
      </c>
      <c r="L96" s="5" t="s">
        <v>138</v>
      </c>
      <c r="M96" s="5" t="s">
        <v>139</v>
      </c>
      <c r="N96" s="5" t="s">
        <v>44</v>
      </c>
      <c r="O96" s="5" t="s">
        <v>31</v>
      </c>
      <c r="P96" s="5" t="s">
        <v>32</v>
      </c>
      <c r="Q96" s="16">
        <v>2.99</v>
      </c>
      <c r="R96" s="16">
        <v>0.53820000000000012</v>
      </c>
      <c r="S96" s="4">
        <v>24</v>
      </c>
      <c r="T96" s="17">
        <v>7.1042400000000008</v>
      </c>
    </row>
    <row r="97" spans="1:20" ht="17.25" hidden="1" customHeight="1">
      <c r="A97" s="24">
        <v>1095</v>
      </c>
      <c r="B97" s="6">
        <v>44589</v>
      </c>
      <c r="C97" s="4">
        <v>29</v>
      </c>
      <c r="D97" s="4" t="s">
        <v>121</v>
      </c>
      <c r="E97" s="5" t="s">
        <v>72</v>
      </c>
      <c r="F97" s="5" t="s">
        <v>53</v>
      </c>
      <c r="G97" s="6">
        <v>44596</v>
      </c>
      <c r="H97" s="6"/>
      <c r="I97" s="5" t="s">
        <v>35</v>
      </c>
      <c r="J97" s="4">
        <f t="shared" si="1"/>
        <v>1</v>
      </c>
      <c r="K97" s="5" t="s">
        <v>54</v>
      </c>
      <c r="L97" s="5" t="s">
        <v>140</v>
      </c>
      <c r="M97" s="5" t="s">
        <v>141</v>
      </c>
      <c r="N97" s="5" t="s">
        <v>44</v>
      </c>
      <c r="O97" s="5" t="s">
        <v>73</v>
      </c>
      <c r="P97" s="5" t="s">
        <v>74</v>
      </c>
      <c r="Q97" s="16">
        <v>12.75</v>
      </c>
      <c r="R97" s="16">
        <v>2.1675</v>
      </c>
      <c r="S97" s="4">
        <v>94</v>
      </c>
      <c r="T97" s="17">
        <v>122.24700000000001</v>
      </c>
    </row>
    <row r="98" spans="1:20" ht="17.25" hidden="1" customHeight="1">
      <c r="A98" s="24">
        <v>1096</v>
      </c>
      <c r="B98" s="6">
        <v>44620</v>
      </c>
      <c r="C98" s="4">
        <v>29</v>
      </c>
      <c r="D98" s="4" t="s">
        <v>121</v>
      </c>
      <c r="E98" s="5" t="s">
        <v>72</v>
      </c>
      <c r="F98" s="5" t="s">
        <v>53</v>
      </c>
      <c r="G98" s="6">
        <v>44624</v>
      </c>
      <c r="H98" s="6"/>
      <c r="I98" s="5" t="s">
        <v>40</v>
      </c>
      <c r="J98" s="4">
        <f t="shared" si="1"/>
        <v>1</v>
      </c>
      <c r="K98" s="5" t="s">
        <v>54</v>
      </c>
      <c r="L98" s="5" t="s">
        <v>140</v>
      </c>
      <c r="M98" s="5" t="s">
        <v>141</v>
      </c>
      <c r="N98" s="5" t="s">
        <v>44</v>
      </c>
      <c r="O98" s="5" t="s">
        <v>75</v>
      </c>
      <c r="P98" s="5" t="s">
        <v>76</v>
      </c>
      <c r="Q98" s="16">
        <v>39</v>
      </c>
      <c r="R98" s="16">
        <v>7.8</v>
      </c>
      <c r="S98" s="4">
        <v>26</v>
      </c>
      <c r="T98" s="17">
        <v>106.47000000000001</v>
      </c>
    </row>
    <row r="99" spans="1:20" ht="17.25" hidden="1" customHeight="1">
      <c r="A99" s="24">
        <v>1097</v>
      </c>
      <c r="B99" s="6">
        <v>44648</v>
      </c>
      <c r="C99" s="4">
        <v>29</v>
      </c>
      <c r="D99" s="4" t="s">
        <v>121</v>
      </c>
      <c r="E99" s="5" t="s">
        <v>72</v>
      </c>
      <c r="F99" s="5" t="s">
        <v>53</v>
      </c>
      <c r="G99" s="6">
        <v>44650</v>
      </c>
      <c r="H99" s="6"/>
      <c r="I99" s="5" t="s">
        <v>40</v>
      </c>
      <c r="J99" s="4">
        <f t="shared" si="1"/>
        <v>1</v>
      </c>
      <c r="K99" s="5" t="s">
        <v>54</v>
      </c>
      <c r="L99" s="5" t="s">
        <v>140</v>
      </c>
      <c r="M99" s="5" t="s">
        <v>141</v>
      </c>
      <c r="N99" s="5" t="s">
        <v>44</v>
      </c>
      <c r="O99" s="5" t="s">
        <v>55</v>
      </c>
      <c r="P99" s="5" t="s">
        <v>32</v>
      </c>
      <c r="Q99" s="16">
        <v>14</v>
      </c>
      <c r="R99" s="16">
        <v>1.54</v>
      </c>
      <c r="S99" s="4">
        <v>72</v>
      </c>
      <c r="T99" s="17">
        <v>100.80000000000001</v>
      </c>
    </row>
    <row r="100" spans="1:20" ht="17.25" hidden="1" customHeight="1">
      <c r="A100" s="24">
        <v>1098</v>
      </c>
      <c r="B100" s="6">
        <v>44679</v>
      </c>
      <c r="C100" s="4">
        <v>29</v>
      </c>
      <c r="D100" s="4" t="s">
        <v>121</v>
      </c>
      <c r="E100" s="5" t="s">
        <v>72</v>
      </c>
      <c r="F100" s="5" t="s">
        <v>53</v>
      </c>
      <c r="G100" s="6">
        <v>44683</v>
      </c>
      <c r="H100" s="6"/>
      <c r="I100" s="5" t="s">
        <v>28</v>
      </c>
      <c r="J100" s="4">
        <f t="shared" si="1"/>
        <v>2</v>
      </c>
      <c r="K100" s="5" t="s">
        <v>54</v>
      </c>
      <c r="L100" s="5" t="s">
        <v>140</v>
      </c>
      <c r="M100" s="5" t="s">
        <v>141</v>
      </c>
      <c r="N100" s="5" t="s">
        <v>44</v>
      </c>
      <c r="O100" s="5" t="s">
        <v>73</v>
      </c>
      <c r="P100" s="5" t="s">
        <v>74</v>
      </c>
      <c r="Q100" s="16">
        <v>12.75</v>
      </c>
      <c r="R100" s="16">
        <v>2.2949999999999999</v>
      </c>
      <c r="S100" s="4">
        <v>35</v>
      </c>
      <c r="T100" s="17">
        <v>45.963750000000005</v>
      </c>
    </row>
    <row r="101" spans="1:20" ht="17.25" hidden="1" customHeight="1">
      <c r="A101" s="24">
        <v>1099</v>
      </c>
      <c r="B101" s="6">
        <v>44709</v>
      </c>
      <c r="C101" s="4">
        <v>29</v>
      </c>
      <c r="D101" s="4" t="s">
        <v>121</v>
      </c>
      <c r="E101" s="5" t="s">
        <v>72</v>
      </c>
      <c r="F101" s="5" t="s">
        <v>53</v>
      </c>
      <c r="G101" s="6">
        <v>44719</v>
      </c>
      <c r="H101" s="6"/>
      <c r="I101" s="5" t="s">
        <v>28</v>
      </c>
      <c r="J101" s="4">
        <f t="shared" si="1"/>
        <v>2</v>
      </c>
      <c r="K101" s="5" t="s">
        <v>54</v>
      </c>
      <c r="L101" s="5" t="s">
        <v>140</v>
      </c>
      <c r="M101" s="5" t="s">
        <v>141</v>
      </c>
      <c r="N101" s="5" t="s">
        <v>44</v>
      </c>
      <c r="O101" s="5" t="s">
        <v>73</v>
      </c>
      <c r="P101" s="5" t="s">
        <v>74</v>
      </c>
      <c r="Q101" s="16">
        <v>12.75</v>
      </c>
      <c r="R101" s="16">
        <v>1.53</v>
      </c>
      <c r="S101" s="4">
        <v>14</v>
      </c>
      <c r="T101" s="17">
        <v>16.9575</v>
      </c>
    </row>
    <row r="102" spans="1:20" ht="17.25" hidden="1" customHeight="1">
      <c r="A102" s="24">
        <v>1100</v>
      </c>
      <c r="B102" s="6">
        <v>44709</v>
      </c>
      <c r="C102" s="4">
        <v>29</v>
      </c>
      <c r="D102" s="4" t="s">
        <v>121</v>
      </c>
      <c r="E102" s="5" t="s">
        <v>72</v>
      </c>
      <c r="F102" s="5" t="s">
        <v>53</v>
      </c>
      <c r="G102" s="6">
        <v>44713</v>
      </c>
      <c r="H102" s="6"/>
      <c r="I102" s="5" t="s">
        <v>28</v>
      </c>
      <c r="J102" s="4">
        <f t="shared" si="1"/>
        <v>2</v>
      </c>
      <c r="K102" s="5" t="s">
        <v>54</v>
      </c>
      <c r="L102" s="5" t="s">
        <v>140</v>
      </c>
      <c r="M102" s="5" t="s">
        <v>141</v>
      </c>
      <c r="N102" s="5" t="s">
        <v>44</v>
      </c>
      <c r="O102" s="5" t="s">
        <v>55</v>
      </c>
      <c r="P102" s="5" t="s">
        <v>32</v>
      </c>
      <c r="Q102" s="16">
        <v>14</v>
      </c>
      <c r="R102" s="16">
        <v>3.5</v>
      </c>
      <c r="S102" s="4">
        <v>21</v>
      </c>
      <c r="T102" s="17">
        <v>30.870000000000005</v>
      </c>
    </row>
    <row r="103" spans="1:20" ht="17.25" hidden="1" customHeight="1">
      <c r="A103" s="24">
        <v>1101</v>
      </c>
      <c r="B103" s="6">
        <v>44740</v>
      </c>
      <c r="C103" s="4">
        <v>29</v>
      </c>
      <c r="D103" s="4" t="s">
        <v>121</v>
      </c>
      <c r="E103" s="5" t="s">
        <v>72</v>
      </c>
      <c r="F103" s="5" t="s">
        <v>53</v>
      </c>
      <c r="G103" s="6">
        <v>44746</v>
      </c>
      <c r="H103" s="6"/>
      <c r="I103" s="5" t="s">
        <v>45</v>
      </c>
      <c r="J103" s="4">
        <f t="shared" si="1"/>
        <v>3</v>
      </c>
      <c r="K103" s="5" t="s">
        <v>54</v>
      </c>
      <c r="L103" s="5" t="s">
        <v>140</v>
      </c>
      <c r="M103" s="5" t="s">
        <v>141</v>
      </c>
      <c r="N103" s="5" t="s">
        <v>44</v>
      </c>
      <c r="O103" s="5" t="s">
        <v>55</v>
      </c>
      <c r="P103" s="5" t="s">
        <v>32</v>
      </c>
      <c r="Q103" s="16">
        <v>14</v>
      </c>
      <c r="R103" s="16">
        <v>2.94</v>
      </c>
      <c r="S103" s="4">
        <v>79</v>
      </c>
      <c r="T103" s="17">
        <v>113.91800000000001</v>
      </c>
    </row>
    <row r="104" spans="1:20" ht="17.25" hidden="1" customHeight="1">
      <c r="A104" s="24">
        <v>1102</v>
      </c>
      <c r="B104" s="6">
        <v>44740</v>
      </c>
      <c r="C104" s="4">
        <v>29</v>
      </c>
      <c r="D104" s="4" t="s">
        <v>121</v>
      </c>
      <c r="E104" s="5" t="s">
        <v>72</v>
      </c>
      <c r="F104" s="5" t="s">
        <v>53</v>
      </c>
      <c r="G104" s="6">
        <v>44747</v>
      </c>
      <c r="H104" s="6"/>
      <c r="I104" s="5" t="s">
        <v>45</v>
      </c>
      <c r="J104" s="4">
        <f t="shared" si="1"/>
        <v>3</v>
      </c>
      <c r="K104" s="5" t="s">
        <v>54</v>
      </c>
      <c r="L104" s="5" t="s">
        <v>140</v>
      </c>
      <c r="M104" s="5" t="s">
        <v>141</v>
      </c>
      <c r="N104" s="5" t="s">
        <v>44</v>
      </c>
      <c r="O104" s="5" t="s">
        <v>75</v>
      </c>
      <c r="P104" s="5" t="s">
        <v>76</v>
      </c>
      <c r="Q104" s="16">
        <v>39</v>
      </c>
      <c r="R104" s="16">
        <v>5.46</v>
      </c>
      <c r="S104" s="4">
        <v>98</v>
      </c>
      <c r="T104" s="17">
        <v>397.48800000000006</v>
      </c>
    </row>
    <row r="105" spans="1:20" ht="17.25" hidden="1" customHeight="1">
      <c r="A105" s="24">
        <v>1103</v>
      </c>
      <c r="B105" s="6">
        <v>44770</v>
      </c>
      <c r="C105" s="4">
        <v>29</v>
      </c>
      <c r="D105" s="4" t="s">
        <v>121</v>
      </c>
      <c r="E105" s="5" t="s">
        <v>72</v>
      </c>
      <c r="F105" s="5" t="s">
        <v>53</v>
      </c>
      <c r="G105" s="6">
        <v>44772</v>
      </c>
      <c r="H105" s="6"/>
      <c r="I105" s="5" t="s">
        <v>45</v>
      </c>
      <c r="J105" s="4">
        <f t="shared" si="1"/>
        <v>3</v>
      </c>
      <c r="K105" s="5" t="s">
        <v>54</v>
      </c>
      <c r="L105" s="5" t="s">
        <v>140</v>
      </c>
      <c r="M105" s="5" t="s">
        <v>141</v>
      </c>
      <c r="N105" s="5" t="s">
        <v>44</v>
      </c>
      <c r="O105" s="5" t="s">
        <v>55</v>
      </c>
      <c r="P105" s="5" t="s">
        <v>32</v>
      </c>
      <c r="Q105" s="16">
        <v>14</v>
      </c>
      <c r="R105" s="16">
        <v>1.54</v>
      </c>
      <c r="S105" s="4">
        <v>23</v>
      </c>
      <c r="T105" s="17">
        <v>30.912000000000003</v>
      </c>
    </row>
    <row r="106" spans="1:20" ht="17.25" hidden="1" customHeight="1">
      <c r="A106" s="24">
        <v>1104</v>
      </c>
      <c r="B106" s="6">
        <v>44801</v>
      </c>
      <c r="C106" s="4">
        <v>29</v>
      </c>
      <c r="D106" s="4" t="s">
        <v>121</v>
      </c>
      <c r="E106" s="5" t="s">
        <v>72</v>
      </c>
      <c r="F106" s="5" t="s">
        <v>53</v>
      </c>
      <c r="G106" s="6">
        <v>44808</v>
      </c>
      <c r="H106" s="6"/>
      <c r="I106" s="5" t="s">
        <v>46</v>
      </c>
      <c r="J106" s="4">
        <f t="shared" si="1"/>
        <v>3</v>
      </c>
      <c r="K106" s="5" t="s">
        <v>54</v>
      </c>
      <c r="L106" s="5" t="s">
        <v>140</v>
      </c>
      <c r="M106" s="5" t="s">
        <v>141</v>
      </c>
      <c r="N106" s="5" t="s">
        <v>44</v>
      </c>
      <c r="O106" s="5" t="s">
        <v>55</v>
      </c>
      <c r="P106" s="5" t="s">
        <v>32</v>
      </c>
      <c r="Q106" s="16">
        <v>14</v>
      </c>
      <c r="R106" s="16">
        <v>3.5</v>
      </c>
      <c r="S106" s="4">
        <v>42</v>
      </c>
      <c r="T106" s="17">
        <v>59.388000000000005</v>
      </c>
    </row>
    <row r="107" spans="1:20" ht="17.25" hidden="1" customHeight="1">
      <c r="A107" s="24">
        <v>1105</v>
      </c>
      <c r="B107" s="6">
        <v>44832</v>
      </c>
      <c r="C107" s="4">
        <v>29</v>
      </c>
      <c r="D107" s="4" t="s">
        <v>121</v>
      </c>
      <c r="E107" s="5" t="s">
        <v>72</v>
      </c>
      <c r="F107" s="5" t="s">
        <v>53</v>
      </c>
      <c r="G107" s="6">
        <v>44839</v>
      </c>
      <c r="H107" s="6"/>
      <c r="I107" s="5" t="s">
        <v>47</v>
      </c>
      <c r="J107" s="4">
        <f t="shared" si="1"/>
        <v>4</v>
      </c>
      <c r="K107" s="5" t="s">
        <v>54</v>
      </c>
      <c r="L107" s="5" t="s">
        <v>140</v>
      </c>
      <c r="M107" s="5" t="s">
        <v>141</v>
      </c>
      <c r="N107" s="5" t="s">
        <v>44</v>
      </c>
      <c r="O107" s="5" t="s">
        <v>55</v>
      </c>
      <c r="P107" s="5" t="s">
        <v>32</v>
      </c>
      <c r="Q107" s="16">
        <v>14</v>
      </c>
      <c r="R107" s="16">
        <v>1.4</v>
      </c>
      <c r="S107" s="4">
        <v>50</v>
      </c>
      <c r="T107" s="17">
        <v>67.2</v>
      </c>
    </row>
    <row r="108" spans="1:20" ht="17.25" hidden="1" customHeight="1">
      <c r="A108" s="24">
        <v>1106</v>
      </c>
      <c r="B108" s="6">
        <v>44862</v>
      </c>
      <c r="C108" s="4">
        <v>29</v>
      </c>
      <c r="D108" s="4" t="s">
        <v>121</v>
      </c>
      <c r="E108" s="5" t="s">
        <v>72</v>
      </c>
      <c r="F108" s="5" t="s">
        <v>53</v>
      </c>
      <c r="G108" s="6">
        <v>44868</v>
      </c>
      <c r="H108" s="6"/>
      <c r="I108" s="5" t="s">
        <v>47</v>
      </c>
      <c r="J108" s="4">
        <f t="shared" si="1"/>
        <v>4</v>
      </c>
      <c r="K108" s="5" t="s">
        <v>54</v>
      </c>
      <c r="L108" s="5" t="s">
        <v>140</v>
      </c>
      <c r="M108" s="5" t="s">
        <v>141</v>
      </c>
      <c r="N108" s="5" t="s">
        <v>44</v>
      </c>
      <c r="O108" s="5" t="s">
        <v>55</v>
      </c>
      <c r="P108" s="5" t="s">
        <v>32</v>
      </c>
      <c r="Q108" s="16">
        <v>14</v>
      </c>
      <c r="R108" s="16">
        <v>1.96</v>
      </c>
      <c r="S108" s="4">
        <v>78</v>
      </c>
      <c r="T108" s="17">
        <v>112.476</v>
      </c>
    </row>
    <row r="109" spans="1:20" ht="17.25" hidden="1" customHeight="1">
      <c r="A109" s="24">
        <v>1107</v>
      </c>
      <c r="B109" s="6">
        <v>44893</v>
      </c>
      <c r="C109" s="4">
        <v>29</v>
      </c>
      <c r="D109" s="4" t="s">
        <v>121</v>
      </c>
      <c r="E109" s="5" t="s">
        <v>72</v>
      </c>
      <c r="F109" s="5" t="s">
        <v>53</v>
      </c>
      <c r="G109" s="6">
        <v>44896</v>
      </c>
      <c r="H109" s="6"/>
      <c r="I109" s="5" t="s">
        <v>49</v>
      </c>
      <c r="J109" s="4">
        <f t="shared" si="1"/>
        <v>4</v>
      </c>
      <c r="K109" s="5" t="s">
        <v>54</v>
      </c>
      <c r="L109" s="5" t="s">
        <v>140</v>
      </c>
      <c r="M109" s="5" t="s">
        <v>141</v>
      </c>
      <c r="N109" s="5" t="s">
        <v>44</v>
      </c>
      <c r="O109" s="5" t="s">
        <v>55</v>
      </c>
      <c r="P109" s="5" t="s">
        <v>32</v>
      </c>
      <c r="Q109" s="16">
        <v>14</v>
      </c>
      <c r="R109" s="16">
        <v>1.82</v>
      </c>
      <c r="S109" s="4">
        <v>38</v>
      </c>
      <c r="T109" s="17">
        <v>55.328000000000003</v>
      </c>
    </row>
    <row r="110" spans="1:20" ht="17.25" hidden="1" customHeight="1">
      <c r="A110" s="24">
        <v>1108</v>
      </c>
      <c r="B110" s="6">
        <v>44923</v>
      </c>
      <c r="C110" s="4">
        <v>29</v>
      </c>
      <c r="D110" s="4" t="s">
        <v>121</v>
      </c>
      <c r="E110" s="5" t="s">
        <v>72</v>
      </c>
      <c r="F110" s="5" t="s">
        <v>53</v>
      </c>
      <c r="G110" s="6">
        <v>44927</v>
      </c>
      <c r="H110" s="6"/>
      <c r="I110" s="5" t="s">
        <v>49</v>
      </c>
      <c r="J110" s="4">
        <f t="shared" si="1"/>
        <v>1</v>
      </c>
      <c r="K110" s="5" t="s">
        <v>54</v>
      </c>
      <c r="L110" s="5" t="s">
        <v>140</v>
      </c>
      <c r="M110" s="5" t="s">
        <v>141</v>
      </c>
      <c r="N110" s="5" t="s">
        <v>44</v>
      </c>
      <c r="O110" s="5" t="s">
        <v>73</v>
      </c>
      <c r="P110" s="5" t="s">
        <v>74</v>
      </c>
      <c r="Q110" s="16">
        <v>12.75</v>
      </c>
      <c r="R110" s="16">
        <v>2.04</v>
      </c>
      <c r="S110" s="4">
        <v>47</v>
      </c>
      <c r="T110" s="17">
        <v>59.325750000000006</v>
      </c>
    </row>
    <row r="111" spans="1:20" ht="17.25" hidden="1" customHeight="1">
      <c r="A111" s="24">
        <v>1109</v>
      </c>
      <c r="B111" s="6">
        <v>44923</v>
      </c>
      <c r="C111" s="4">
        <v>29</v>
      </c>
      <c r="D111" s="4" t="s">
        <v>121</v>
      </c>
      <c r="E111" s="5" t="s">
        <v>72</v>
      </c>
      <c r="F111" s="5" t="s">
        <v>53</v>
      </c>
      <c r="G111" s="6">
        <v>44932</v>
      </c>
      <c r="H111" s="6"/>
      <c r="I111" s="5" t="s">
        <v>49</v>
      </c>
      <c r="J111" s="4">
        <f t="shared" si="1"/>
        <v>1</v>
      </c>
      <c r="K111" s="5" t="s">
        <v>54</v>
      </c>
      <c r="L111" s="5" t="s">
        <v>140</v>
      </c>
      <c r="M111" s="5" t="s">
        <v>141</v>
      </c>
      <c r="N111" s="5" t="s">
        <v>44</v>
      </c>
      <c r="O111" s="5" t="s">
        <v>55</v>
      </c>
      <c r="P111" s="5" t="s">
        <v>32</v>
      </c>
      <c r="Q111" s="16">
        <v>14</v>
      </c>
      <c r="R111" s="16">
        <v>1.54</v>
      </c>
      <c r="S111" s="4">
        <v>96</v>
      </c>
      <c r="T111" s="17">
        <v>141.12</v>
      </c>
    </row>
    <row r="112" spans="1:20" ht="17.25" hidden="1" customHeight="1">
      <c r="A112" s="24">
        <v>1110</v>
      </c>
      <c r="B112" s="6">
        <v>44923</v>
      </c>
      <c r="C112" s="4">
        <v>29</v>
      </c>
      <c r="D112" s="4" t="s">
        <v>121</v>
      </c>
      <c r="E112" s="5" t="s">
        <v>72</v>
      </c>
      <c r="F112" s="5" t="s">
        <v>53</v>
      </c>
      <c r="G112" s="6">
        <v>44928</v>
      </c>
      <c r="H112" s="6"/>
      <c r="I112" s="5" t="s">
        <v>49</v>
      </c>
      <c r="J112" s="4">
        <f t="shared" si="1"/>
        <v>1</v>
      </c>
      <c r="K112" s="5" t="s">
        <v>54</v>
      </c>
      <c r="L112" s="5" t="s">
        <v>140</v>
      </c>
      <c r="M112" s="5" t="s">
        <v>141</v>
      </c>
      <c r="N112" s="5" t="s">
        <v>44</v>
      </c>
      <c r="O112" s="5" t="s">
        <v>75</v>
      </c>
      <c r="P112" s="5" t="s">
        <v>76</v>
      </c>
      <c r="Q112" s="16">
        <v>39</v>
      </c>
      <c r="R112" s="16">
        <v>5.46</v>
      </c>
      <c r="S112" s="4">
        <v>54</v>
      </c>
      <c r="T112" s="17">
        <v>214.81200000000004</v>
      </c>
    </row>
    <row r="113" spans="1:20" ht="17.25" customHeight="1">
      <c r="A113" s="24">
        <v>1111</v>
      </c>
      <c r="B113" s="6">
        <v>44564</v>
      </c>
      <c r="C113" s="4">
        <v>4</v>
      </c>
      <c r="D113" s="4" t="s">
        <v>122</v>
      </c>
      <c r="E113" s="5" t="s">
        <v>79</v>
      </c>
      <c r="F113" s="5" t="s">
        <v>80</v>
      </c>
      <c r="G113" s="6">
        <v>44567</v>
      </c>
      <c r="H113" s="6"/>
      <c r="I113" s="5" t="s">
        <v>35</v>
      </c>
      <c r="J113" s="4">
        <f t="shared" si="1"/>
        <v>1</v>
      </c>
      <c r="K113" s="5" t="s">
        <v>81</v>
      </c>
      <c r="L113" s="5" t="s">
        <v>142</v>
      </c>
      <c r="M113" s="5" t="s">
        <v>143</v>
      </c>
      <c r="N113" s="5" t="s">
        <v>30</v>
      </c>
      <c r="O113" s="5" t="s">
        <v>82</v>
      </c>
      <c r="P113" s="5" t="s">
        <v>57</v>
      </c>
      <c r="Q113" s="16">
        <v>30</v>
      </c>
      <c r="R113" s="16">
        <v>5.7</v>
      </c>
      <c r="S113" s="4">
        <v>69</v>
      </c>
      <c r="T113" s="17">
        <v>198.72</v>
      </c>
    </row>
    <row r="114" spans="1:20" ht="17.25" customHeight="1">
      <c r="A114" s="24">
        <v>1112</v>
      </c>
      <c r="B114" s="6">
        <v>44564</v>
      </c>
      <c r="C114" s="4">
        <v>4</v>
      </c>
      <c r="D114" s="4" t="s">
        <v>122</v>
      </c>
      <c r="E114" s="5" t="s">
        <v>79</v>
      </c>
      <c r="F114" s="5" t="s">
        <v>80</v>
      </c>
      <c r="G114" s="6">
        <v>44567</v>
      </c>
      <c r="H114" s="6"/>
      <c r="I114" s="5" t="s">
        <v>35</v>
      </c>
      <c r="J114" s="4">
        <f t="shared" si="1"/>
        <v>1</v>
      </c>
      <c r="K114" s="5" t="s">
        <v>81</v>
      </c>
      <c r="L114" s="5" t="s">
        <v>142</v>
      </c>
      <c r="M114" s="5" t="s">
        <v>143</v>
      </c>
      <c r="N114" s="5" t="s">
        <v>30</v>
      </c>
      <c r="O114" s="5" t="s">
        <v>83</v>
      </c>
      <c r="P114" s="5" t="s">
        <v>57</v>
      </c>
      <c r="Q114" s="16">
        <v>53</v>
      </c>
      <c r="R114" s="16">
        <v>11.13</v>
      </c>
      <c r="S114" s="4">
        <v>89</v>
      </c>
      <c r="T114" s="17">
        <v>448.11500000000001</v>
      </c>
    </row>
    <row r="115" spans="1:20" ht="17.25" customHeight="1">
      <c r="A115" s="24">
        <v>1113</v>
      </c>
      <c r="B115" s="6">
        <v>44564</v>
      </c>
      <c r="C115" s="4">
        <v>4</v>
      </c>
      <c r="D115" s="4" t="s">
        <v>122</v>
      </c>
      <c r="E115" s="5" t="s">
        <v>79</v>
      </c>
      <c r="F115" s="5" t="s">
        <v>80</v>
      </c>
      <c r="G115" s="6">
        <v>44570</v>
      </c>
      <c r="H115" s="6"/>
      <c r="I115" s="5" t="s">
        <v>35</v>
      </c>
      <c r="J115" s="4">
        <f t="shared" si="1"/>
        <v>1</v>
      </c>
      <c r="K115" s="5" t="s">
        <v>81</v>
      </c>
      <c r="L115" s="5" t="s">
        <v>142</v>
      </c>
      <c r="M115" s="5" t="s">
        <v>143</v>
      </c>
      <c r="N115" s="5" t="s">
        <v>30</v>
      </c>
      <c r="O115" s="5" t="s">
        <v>56</v>
      </c>
      <c r="P115" s="5" t="s">
        <v>57</v>
      </c>
      <c r="Q115" s="16">
        <v>3.5</v>
      </c>
      <c r="R115" s="16">
        <v>0.35</v>
      </c>
      <c r="S115" s="4">
        <v>11</v>
      </c>
      <c r="T115" s="17">
        <v>3.7345000000000002</v>
      </c>
    </row>
    <row r="116" spans="1:20" ht="17.25" customHeight="1">
      <c r="A116" s="24">
        <v>1114</v>
      </c>
      <c r="B116" s="6">
        <v>44564</v>
      </c>
      <c r="C116" s="4">
        <v>4</v>
      </c>
      <c r="D116" s="4" t="s">
        <v>122</v>
      </c>
      <c r="E116" s="5" t="s">
        <v>79</v>
      </c>
      <c r="F116" s="5" t="s">
        <v>80</v>
      </c>
      <c r="G116" s="6">
        <v>44573</v>
      </c>
      <c r="H116" s="6"/>
      <c r="I116" s="5" t="s">
        <v>35</v>
      </c>
      <c r="J116" s="4">
        <f t="shared" si="1"/>
        <v>1</v>
      </c>
      <c r="K116" s="5" t="s">
        <v>29</v>
      </c>
      <c r="L116" s="5" t="s">
        <v>142</v>
      </c>
      <c r="M116" s="5" t="s">
        <v>143</v>
      </c>
      <c r="N116" s="5" t="s">
        <v>44</v>
      </c>
      <c r="O116" s="5" t="s">
        <v>84</v>
      </c>
      <c r="P116" s="5" t="s">
        <v>85</v>
      </c>
      <c r="Q116" s="16">
        <v>9.1999999999999993</v>
      </c>
      <c r="R116" s="16">
        <v>1.472</v>
      </c>
      <c r="S116" s="4">
        <v>88</v>
      </c>
      <c r="T116" s="17">
        <v>79.340799999999987</v>
      </c>
    </row>
    <row r="117" spans="1:20" ht="17.25" customHeight="1">
      <c r="A117" s="24">
        <v>1115</v>
      </c>
      <c r="B117" s="6">
        <v>44595</v>
      </c>
      <c r="C117" s="4">
        <v>4</v>
      </c>
      <c r="D117" s="4" t="s">
        <v>122</v>
      </c>
      <c r="E117" s="5" t="s">
        <v>79</v>
      </c>
      <c r="F117" s="5" t="s">
        <v>80</v>
      </c>
      <c r="G117" s="6">
        <v>44604</v>
      </c>
      <c r="H117" s="6"/>
      <c r="I117" s="5" t="s">
        <v>37</v>
      </c>
      <c r="J117" s="4">
        <f t="shared" si="1"/>
        <v>1</v>
      </c>
      <c r="K117" s="5" t="s">
        <v>29</v>
      </c>
      <c r="L117" s="5" t="s">
        <v>142</v>
      </c>
      <c r="M117" s="5" t="s">
        <v>143</v>
      </c>
      <c r="N117" s="5" t="s">
        <v>44</v>
      </c>
      <c r="O117" s="5" t="s">
        <v>86</v>
      </c>
      <c r="P117" s="5" t="s">
        <v>87</v>
      </c>
      <c r="Q117" s="16">
        <v>38</v>
      </c>
      <c r="R117" s="16">
        <v>5.7</v>
      </c>
      <c r="S117" s="4">
        <v>96</v>
      </c>
      <c r="T117" s="17">
        <v>346.56</v>
      </c>
    </row>
    <row r="118" spans="1:20" ht="17.25" customHeight="1">
      <c r="A118" s="24">
        <v>1116</v>
      </c>
      <c r="B118" s="6">
        <v>44623</v>
      </c>
      <c r="C118" s="4">
        <v>4</v>
      </c>
      <c r="D118" s="4" t="s">
        <v>122</v>
      </c>
      <c r="E118" s="5" t="s">
        <v>79</v>
      </c>
      <c r="F118" s="5" t="s">
        <v>80</v>
      </c>
      <c r="G118" s="6">
        <v>44626</v>
      </c>
      <c r="H118" s="6"/>
      <c r="I118" s="5" t="s">
        <v>40</v>
      </c>
      <c r="J118" s="4">
        <f t="shared" si="1"/>
        <v>1</v>
      </c>
      <c r="K118" s="5" t="s">
        <v>81</v>
      </c>
      <c r="L118" s="5" t="s">
        <v>142</v>
      </c>
      <c r="M118" s="5" t="s">
        <v>143</v>
      </c>
      <c r="N118" s="5" t="s">
        <v>30</v>
      </c>
      <c r="O118" s="5" t="s">
        <v>88</v>
      </c>
      <c r="P118" s="5" t="s">
        <v>89</v>
      </c>
      <c r="Q118" s="16">
        <v>81</v>
      </c>
      <c r="R118" s="16">
        <v>8.1</v>
      </c>
      <c r="S118" s="4">
        <v>77</v>
      </c>
      <c r="T118" s="17">
        <v>642.41100000000006</v>
      </c>
    </row>
    <row r="119" spans="1:20" ht="17.25" customHeight="1">
      <c r="A119" s="24">
        <v>1117</v>
      </c>
      <c r="B119" s="6">
        <v>44623</v>
      </c>
      <c r="C119" s="4">
        <v>4</v>
      </c>
      <c r="D119" s="4" t="s">
        <v>122</v>
      </c>
      <c r="E119" s="5" t="s">
        <v>79</v>
      </c>
      <c r="F119" s="5" t="s">
        <v>80</v>
      </c>
      <c r="G119" s="6">
        <v>44625</v>
      </c>
      <c r="H119" s="6"/>
      <c r="I119" s="5" t="s">
        <v>40</v>
      </c>
      <c r="J119" s="4">
        <f t="shared" si="1"/>
        <v>1</v>
      </c>
      <c r="K119" s="5" t="s">
        <v>81</v>
      </c>
      <c r="L119" s="5" t="s">
        <v>142</v>
      </c>
      <c r="M119" s="5" t="s">
        <v>143</v>
      </c>
      <c r="N119" s="5" t="s">
        <v>30</v>
      </c>
      <c r="O119" s="5" t="s">
        <v>90</v>
      </c>
      <c r="P119" s="5" t="s">
        <v>91</v>
      </c>
      <c r="Q119" s="16">
        <v>7</v>
      </c>
      <c r="R119" s="16">
        <v>1.4</v>
      </c>
      <c r="S119" s="4">
        <v>37</v>
      </c>
      <c r="T119" s="17">
        <v>24.605</v>
      </c>
    </row>
    <row r="120" spans="1:20" ht="17.25" customHeight="1">
      <c r="A120" s="24">
        <v>1118</v>
      </c>
      <c r="B120" s="6">
        <v>44654</v>
      </c>
      <c r="C120" s="4">
        <v>4</v>
      </c>
      <c r="D120" s="4" t="s">
        <v>122</v>
      </c>
      <c r="E120" s="5" t="s">
        <v>79</v>
      </c>
      <c r="F120" s="5" t="s">
        <v>80</v>
      </c>
      <c r="G120" s="6">
        <v>44664</v>
      </c>
      <c r="H120" s="6"/>
      <c r="I120" s="5" t="s">
        <v>41</v>
      </c>
      <c r="J120" s="4">
        <f t="shared" si="1"/>
        <v>2</v>
      </c>
      <c r="K120" s="5" t="s">
        <v>81</v>
      </c>
      <c r="L120" s="5" t="s">
        <v>142</v>
      </c>
      <c r="M120" s="5" t="s">
        <v>143</v>
      </c>
      <c r="N120" s="5" t="s">
        <v>30</v>
      </c>
      <c r="O120" s="5" t="s">
        <v>56</v>
      </c>
      <c r="P120" s="5" t="s">
        <v>57</v>
      </c>
      <c r="Q120" s="16">
        <v>3.5</v>
      </c>
      <c r="R120" s="16">
        <v>0.56000000000000005</v>
      </c>
      <c r="S120" s="4">
        <v>48</v>
      </c>
      <c r="T120" s="17">
        <v>16.295999999999999</v>
      </c>
    </row>
    <row r="121" spans="1:20" ht="17.25" customHeight="1">
      <c r="A121" s="24">
        <v>1119</v>
      </c>
      <c r="B121" s="6">
        <v>44654</v>
      </c>
      <c r="C121" s="4">
        <v>4</v>
      </c>
      <c r="D121" s="4" t="s">
        <v>122</v>
      </c>
      <c r="E121" s="5" t="s">
        <v>79</v>
      </c>
      <c r="F121" s="5" t="s">
        <v>80</v>
      </c>
      <c r="G121" s="6">
        <v>44661</v>
      </c>
      <c r="H121" s="6"/>
      <c r="I121" s="5" t="s">
        <v>41</v>
      </c>
      <c r="J121" s="4">
        <f t="shared" si="1"/>
        <v>2</v>
      </c>
      <c r="K121" s="5" t="s">
        <v>29</v>
      </c>
      <c r="L121" s="5" t="s">
        <v>142</v>
      </c>
      <c r="M121" s="5" t="s">
        <v>143</v>
      </c>
      <c r="N121" s="5" t="s">
        <v>44</v>
      </c>
      <c r="O121" s="5" t="s">
        <v>84</v>
      </c>
      <c r="P121" s="5" t="s">
        <v>85</v>
      </c>
      <c r="Q121" s="16">
        <v>9.1999999999999993</v>
      </c>
      <c r="R121" s="16">
        <v>2.0239999999999996</v>
      </c>
      <c r="S121" s="4">
        <v>62</v>
      </c>
      <c r="T121" s="17">
        <v>58.751199999999997</v>
      </c>
    </row>
    <row r="122" spans="1:20" ht="17.25" customHeight="1">
      <c r="A122" s="24">
        <v>1120</v>
      </c>
      <c r="B122" s="6">
        <v>44684</v>
      </c>
      <c r="C122" s="4">
        <v>4</v>
      </c>
      <c r="D122" s="4" t="s">
        <v>122</v>
      </c>
      <c r="E122" s="5" t="s">
        <v>79</v>
      </c>
      <c r="F122" s="5" t="s">
        <v>80</v>
      </c>
      <c r="G122" s="6">
        <v>44693</v>
      </c>
      <c r="H122" s="6"/>
      <c r="I122" s="5" t="s">
        <v>28</v>
      </c>
      <c r="J122" s="4">
        <f t="shared" si="1"/>
        <v>2</v>
      </c>
      <c r="K122" s="5" t="s">
        <v>81</v>
      </c>
      <c r="L122" s="5" t="s">
        <v>142</v>
      </c>
      <c r="M122" s="5" t="s">
        <v>143</v>
      </c>
      <c r="N122" s="5" t="s">
        <v>30</v>
      </c>
      <c r="O122" s="5" t="s">
        <v>88</v>
      </c>
      <c r="P122" s="5" t="s">
        <v>89</v>
      </c>
      <c r="Q122" s="16">
        <v>81</v>
      </c>
      <c r="R122" s="16">
        <v>13.77</v>
      </c>
      <c r="S122" s="4">
        <v>23</v>
      </c>
      <c r="T122" s="17">
        <v>195.61500000000001</v>
      </c>
    </row>
    <row r="123" spans="1:20" ht="17.25" customHeight="1">
      <c r="A123" s="24">
        <v>1121</v>
      </c>
      <c r="B123" s="6">
        <v>44684</v>
      </c>
      <c r="C123" s="4">
        <v>4</v>
      </c>
      <c r="D123" s="4" t="s">
        <v>122</v>
      </c>
      <c r="E123" s="5" t="s">
        <v>79</v>
      </c>
      <c r="F123" s="5" t="s">
        <v>80</v>
      </c>
      <c r="G123" s="6">
        <v>44692</v>
      </c>
      <c r="H123" s="6"/>
      <c r="I123" s="5" t="s">
        <v>28</v>
      </c>
      <c r="J123" s="4">
        <f t="shared" si="1"/>
        <v>2</v>
      </c>
      <c r="K123" s="5" t="s">
        <v>81</v>
      </c>
      <c r="L123" s="5" t="s">
        <v>142</v>
      </c>
      <c r="M123" s="5" t="s">
        <v>143</v>
      </c>
      <c r="N123" s="5" t="s">
        <v>30</v>
      </c>
      <c r="O123" s="5" t="s">
        <v>90</v>
      </c>
      <c r="P123" s="5" t="s">
        <v>91</v>
      </c>
      <c r="Q123" s="16">
        <v>7</v>
      </c>
      <c r="R123" s="16">
        <v>0.91</v>
      </c>
      <c r="S123" s="4">
        <v>72</v>
      </c>
      <c r="T123" s="17">
        <v>51.912000000000006</v>
      </c>
    </row>
    <row r="124" spans="1:20" ht="17.25" customHeight="1">
      <c r="A124" s="24">
        <v>1122</v>
      </c>
      <c r="B124" s="6">
        <v>44715</v>
      </c>
      <c r="C124" s="4">
        <v>4</v>
      </c>
      <c r="D124" s="4" t="s">
        <v>122</v>
      </c>
      <c r="E124" s="5" t="s">
        <v>79</v>
      </c>
      <c r="F124" s="5" t="s">
        <v>80</v>
      </c>
      <c r="G124" s="6">
        <v>44724</v>
      </c>
      <c r="H124" s="6"/>
      <c r="I124" s="5" t="s">
        <v>42</v>
      </c>
      <c r="J124" s="4">
        <f t="shared" si="1"/>
        <v>2</v>
      </c>
      <c r="K124" s="5" t="s">
        <v>81</v>
      </c>
      <c r="L124" s="5" t="s">
        <v>142</v>
      </c>
      <c r="M124" s="5" t="s">
        <v>143</v>
      </c>
      <c r="N124" s="5" t="s">
        <v>30</v>
      </c>
      <c r="O124" s="5" t="s">
        <v>88</v>
      </c>
      <c r="P124" s="5" t="s">
        <v>89</v>
      </c>
      <c r="Q124" s="16">
        <v>81</v>
      </c>
      <c r="R124" s="16">
        <v>8.1</v>
      </c>
      <c r="S124" s="4">
        <v>98</v>
      </c>
      <c r="T124" s="17">
        <v>769.98599999999999</v>
      </c>
    </row>
    <row r="125" spans="1:20" ht="17.25" customHeight="1">
      <c r="A125" s="24">
        <v>1123</v>
      </c>
      <c r="B125" s="6">
        <v>44715</v>
      </c>
      <c r="C125" s="4">
        <v>4</v>
      </c>
      <c r="D125" s="4" t="s">
        <v>122</v>
      </c>
      <c r="E125" s="5" t="s">
        <v>79</v>
      </c>
      <c r="F125" s="5" t="s">
        <v>80</v>
      </c>
      <c r="G125" s="6">
        <v>44725</v>
      </c>
      <c r="H125" s="6"/>
      <c r="I125" s="5" t="s">
        <v>42</v>
      </c>
      <c r="J125" s="4">
        <f t="shared" si="1"/>
        <v>2</v>
      </c>
      <c r="K125" s="5" t="s">
        <v>81</v>
      </c>
      <c r="L125" s="5" t="s">
        <v>142</v>
      </c>
      <c r="M125" s="5" t="s">
        <v>143</v>
      </c>
      <c r="N125" s="5" t="s">
        <v>30</v>
      </c>
      <c r="O125" s="5" t="s">
        <v>90</v>
      </c>
      <c r="P125" s="5" t="s">
        <v>91</v>
      </c>
      <c r="Q125" s="16">
        <v>7</v>
      </c>
      <c r="R125" s="16">
        <v>0.91</v>
      </c>
      <c r="S125" s="4">
        <v>61</v>
      </c>
      <c r="T125" s="17">
        <v>42.273000000000003</v>
      </c>
    </row>
    <row r="126" spans="1:20" ht="17.25" customHeight="1">
      <c r="A126" s="24">
        <v>1124</v>
      </c>
      <c r="B126" s="6">
        <v>44715</v>
      </c>
      <c r="C126" s="4">
        <v>4</v>
      </c>
      <c r="D126" s="4" t="s">
        <v>122</v>
      </c>
      <c r="E126" s="5" t="s">
        <v>79</v>
      </c>
      <c r="F126" s="5" t="s">
        <v>80</v>
      </c>
      <c r="G126" s="6">
        <v>44719</v>
      </c>
      <c r="H126" s="6"/>
      <c r="I126" s="5" t="s">
        <v>42</v>
      </c>
      <c r="J126" s="4">
        <f t="shared" si="1"/>
        <v>2</v>
      </c>
      <c r="K126" s="5" t="s">
        <v>29</v>
      </c>
      <c r="L126" s="5" t="s">
        <v>142</v>
      </c>
      <c r="M126" s="5" t="s">
        <v>143</v>
      </c>
      <c r="N126" s="5" t="s">
        <v>44</v>
      </c>
      <c r="O126" s="5" t="s">
        <v>86</v>
      </c>
      <c r="P126" s="5" t="s">
        <v>87</v>
      </c>
      <c r="Q126" s="16">
        <v>38</v>
      </c>
      <c r="R126" s="16">
        <v>6.84</v>
      </c>
      <c r="S126" s="4">
        <v>85</v>
      </c>
      <c r="T126" s="17">
        <v>319.77</v>
      </c>
    </row>
    <row r="127" spans="1:20" ht="17.25" customHeight="1">
      <c r="A127" s="24">
        <v>1125</v>
      </c>
      <c r="B127" s="6">
        <v>44745</v>
      </c>
      <c r="C127" s="4">
        <v>4</v>
      </c>
      <c r="D127" s="4" t="s">
        <v>122</v>
      </c>
      <c r="E127" s="5" t="s">
        <v>79</v>
      </c>
      <c r="F127" s="5" t="s">
        <v>80</v>
      </c>
      <c r="G127" s="6">
        <v>44755</v>
      </c>
      <c r="H127" s="6"/>
      <c r="I127" s="5" t="s">
        <v>45</v>
      </c>
      <c r="J127" s="4">
        <f t="shared" si="1"/>
        <v>3</v>
      </c>
      <c r="K127" s="5" t="s">
        <v>81</v>
      </c>
      <c r="L127" s="5" t="s">
        <v>142</v>
      </c>
      <c r="M127" s="5" t="s">
        <v>143</v>
      </c>
      <c r="N127" s="5" t="s">
        <v>30</v>
      </c>
      <c r="O127" s="5" t="s">
        <v>88</v>
      </c>
      <c r="P127" s="5" t="s">
        <v>89</v>
      </c>
      <c r="Q127" s="16">
        <v>81</v>
      </c>
      <c r="R127" s="16">
        <v>12.96</v>
      </c>
      <c r="S127" s="4">
        <v>55</v>
      </c>
      <c r="T127" s="17">
        <v>445.5</v>
      </c>
    </row>
    <row r="128" spans="1:20" ht="17.25" customHeight="1">
      <c r="A128" s="24">
        <v>1126</v>
      </c>
      <c r="B128" s="6">
        <v>44745</v>
      </c>
      <c r="C128" s="4">
        <v>4</v>
      </c>
      <c r="D128" s="4" t="s">
        <v>122</v>
      </c>
      <c r="E128" s="5" t="s">
        <v>79</v>
      </c>
      <c r="F128" s="5" t="s">
        <v>80</v>
      </c>
      <c r="G128" s="6">
        <v>44750</v>
      </c>
      <c r="H128" s="6"/>
      <c r="I128" s="5" t="s">
        <v>45</v>
      </c>
      <c r="J128" s="4">
        <f t="shared" si="1"/>
        <v>3</v>
      </c>
      <c r="K128" s="5" t="s">
        <v>81</v>
      </c>
      <c r="L128" s="5" t="s">
        <v>142</v>
      </c>
      <c r="M128" s="5" t="s">
        <v>143</v>
      </c>
      <c r="N128" s="5" t="s">
        <v>30</v>
      </c>
      <c r="O128" s="5" t="s">
        <v>90</v>
      </c>
      <c r="P128" s="5" t="s">
        <v>91</v>
      </c>
      <c r="Q128" s="16">
        <v>7</v>
      </c>
      <c r="R128" s="16">
        <v>1.54</v>
      </c>
      <c r="S128" s="4">
        <v>19</v>
      </c>
      <c r="T128" s="17">
        <v>12.901</v>
      </c>
    </row>
    <row r="129" spans="1:20" ht="17.25" customHeight="1">
      <c r="A129" s="24">
        <v>1127</v>
      </c>
      <c r="B129" s="6">
        <v>44776</v>
      </c>
      <c r="C129" s="4">
        <v>4</v>
      </c>
      <c r="D129" s="4" t="s">
        <v>122</v>
      </c>
      <c r="E129" s="5" t="s">
        <v>79</v>
      </c>
      <c r="F129" s="5" t="s">
        <v>80</v>
      </c>
      <c r="G129" s="6">
        <v>44782</v>
      </c>
      <c r="H129" s="6"/>
      <c r="I129" s="5" t="s">
        <v>46</v>
      </c>
      <c r="J129" s="4">
        <f t="shared" si="1"/>
        <v>3</v>
      </c>
      <c r="K129" s="5" t="s">
        <v>81</v>
      </c>
      <c r="L129" s="5" t="s">
        <v>142</v>
      </c>
      <c r="M129" s="5" t="s">
        <v>143</v>
      </c>
      <c r="N129" s="5" t="s">
        <v>30</v>
      </c>
      <c r="O129" s="5" t="s">
        <v>88</v>
      </c>
      <c r="P129" s="5" t="s">
        <v>89</v>
      </c>
      <c r="Q129" s="16">
        <v>81</v>
      </c>
      <c r="R129" s="16">
        <v>13.77</v>
      </c>
      <c r="S129" s="4">
        <v>32</v>
      </c>
      <c r="T129" s="17">
        <v>251.42399999999998</v>
      </c>
    </row>
    <row r="130" spans="1:20" ht="17.25" customHeight="1">
      <c r="A130" s="24">
        <v>1128</v>
      </c>
      <c r="B130" s="6">
        <v>44776</v>
      </c>
      <c r="C130" s="4">
        <v>4</v>
      </c>
      <c r="D130" s="4" t="s">
        <v>122</v>
      </c>
      <c r="E130" s="5" t="s">
        <v>79</v>
      </c>
      <c r="F130" s="5" t="s">
        <v>80</v>
      </c>
      <c r="G130" s="6">
        <v>44781</v>
      </c>
      <c r="H130" s="6"/>
      <c r="I130" s="5" t="s">
        <v>46</v>
      </c>
      <c r="J130" s="4">
        <f t="shared" si="1"/>
        <v>3</v>
      </c>
      <c r="K130" s="5" t="s">
        <v>81</v>
      </c>
      <c r="L130" s="5" t="s">
        <v>142</v>
      </c>
      <c r="M130" s="5" t="s">
        <v>143</v>
      </c>
      <c r="N130" s="5" t="s">
        <v>30</v>
      </c>
      <c r="O130" s="5" t="s">
        <v>90</v>
      </c>
      <c r="P130" s="5" t="s">
        <v>91</v>
      </c>
      <c r="Q130" s="16">
        <v>7</v>
      </c>
      <c r="R130" s="16">
        <v>1.4</v>
      </c>
      <c r="S130" s="4">
        <v>76</v>
      </c>
      <c r="T130" s="17">
        <v>53.732000000000006</v>
      </c>
    </row>
    <row r="131" spans="1:20" ht="17.25" customHeight="1">
      <c r="A131" s="24">
        <v>1129</v>
      </c>
      <c r="B131" s="6">
        <v>44807</v>
      </c>
      <c r="C131" s="4">
        <v>4</v>
      </c>
      <c r="D131" s="4" t="s">
        <v>122</v>
      </c>
      <c r="E131" s="5" t="s">
        <v>79</v>
      </c>
      <c r="F131" s="5" t="s">
        <v>80</v>
      </c>
      <c r="G131" s="6">
        <v>44813</v>
      </c>
      <c r="H131" s="6"/>
      <c r="I131" s="5" t="s">
        <v>33</v>
      </c>
      <c r="J131" s="4">
        <f t="shared" ref="J131:J194" si="2">ROUNDUP(MONTH(G131)/3,0)</f>
        <v>3</v>
      </c>
      <c r="K131" s="5" t="s">
        <v>81</v>
      </c>
      <c r="L131" s="5" t="s">
        <v>142</v>
      </c>
      <c r="M131" s="5" t="s">
        <v>143</v>
      </c>
      <c r="N131" s="5" t="s">
        <v>30</v>
      </c>
      <c r="O131" s="5" t="s">
        <v>88</v>
      </c>
      <c r="P131" s="5" t="s">
        <v>89</v>
      </c>
      <c r="Q131" s="16">
        <v>81</v>
      </c>
      <c r="R131" s="16">
        <v>16.2</v>
      </c>
      <c r="S131" s="4">
        <v>54</v>
      </c>
      <c r="T131" s="17">
        <v>437.40000000000003</v>
      </c>
    </row>
    <row r="132" spans="1:20" ht="17.25" customHeight="1">
      <c r="A132" s="24">
        <v>1130</v>
      </c>
      <c r="B132" s="6">
        <v>44807</v>
      </c>
      <c r="C132" s="4">
        <v>4</v>
      </c>
      <c r="D132" s="4" t="s">
        <v>122</v>
      </c>
      <c r="E132" s="5" t="s">
        <v>79</v>
      </c>
      <c r="F132" s="5" t="s">
        <v>80</v>
      </c>
      <c r="G132" s="6">
        <v>44813</v>
      </c>
      <c r="H132" s="6"/>
      <c r="I132" s="5" t="s">
        <v>33</v>
      </c>
      <c r="J132" s="4">
        <f t="shared" si="2"/>
        <v>3</v>
      </c>
      <c r="K132" s="5" t="s">
        <v>81</v>
      </c>
      <c r="L132" s="5" t="s">
        <v>142</v>
      </c>
      <c r="M132" s="5" t="s">
        <v>143</v>
      </c>
      <c r="N132" s="5" t="s">
        <v>30</v>
      </c>
      <c r="O132" s="5" t="s">
        <v>90</v>
      </c>
      <c r="P132" s="5" t="s">
        <v>91</v>
      </c>
      <c r="Q132" s="16">
        <v>7</v>
      </c>
      <c r="R132" s="16">
        <v>0.77</v>
      </c>
      <c r="S132" s="4">
        <v>39</v>
      </c>
      <c r="T132" s="17">
        <v>27.3</v>
      </c>
    </row>
    <row r="133" spans="1:20" ht="17.25" customHeight="1">
      <c r="A133" s="24">
        <v>1131</v>
      </c>
      <c r="B133" s="6">
        <v>44837</v>
      </c>
      <c r="C133" s="4">
        <v>4</v>
      </c>
      <c r="D133" s="4" t="s">
        <v>122</v>
      </c>
      <c r="E133" s="5" t="s">
        <v>79</v>
      </c>
      <c r="F133" s="5" t="s">
        <v>80</v>
      </c>
      <c r="G133" s="6">
        <v>44844</v>
      </c>
      <c r="H133" s="6"/>
      <c r="I133" s="5" t="s">
        <v>47</v>
      </c>
      <c r="J133" s="4">
        <f t="shared" si="2"/>
        <v>4</v>
      </c>
      <c r="K133" s="5" t="s">
        <v>81</v>
      </c>
      <c r="L133" s="5" t="s">
        <v>142</v>
      </c>
      <c r="M133" s="5" t="s">
        <v>143</v>
      </c>
      <c r="N133" s="5" t="s">
        <v>30</v>
      </c>
      <c r="O133" s="5" t="s">
        <v>88</v>
      </c>
      <c r="P133" s="5" t="s">
        <v>89</v>
      </c>
      <c r="Q133" s="16">
        <v>81</v>
      </c>
      <c r="R133" s="16">
        <v>13.77</v>
      </c>
      <c r="S133" s="4">
        <v>82</v>
      </c>
      <c r="T133" s="17">
        <v>697.41000000000008</v>
      </c>
    </row>
    <row r="134" spans="1:20" ht="17.25" customHeight="1">
      <c r="A134" s="24">
        <v>1132</v>
      </c>
      <c r="B134" s="6">
        <v>44837</v>
      </c>
      <c r="C134" s="4">
        <v>4</v>
      </c>
      <c r="D134" s="4" t="s">
        <v>122</v>
      </c>
      <c r="E134" s="5" t="s">
        <v>79</v>
      </c>
      <c r="F134" s="5" t="s">
        <v>80</v>
      </c>
      <c r="G134" s="6">
        <v>44842</v>
      </c>
      <c r="H134" s="6"/>
      <c r="I134" s="5" t="s">
        <v>47</v>
      </c>
      <c r="J134" s="4">
        <f t="shared" si="2"/>
        <v>4</v>
      </c>
      <c r="K134" s="5" t="s">
        <v>81</v>
      </c>
      <c r="L134" s="5" t="s">
        <v>142</v>
      </c>
      <c r="M134" s="5" t="s">
        <v>143</v>
      </c>
      <c r="N134" s="5" t="s">
        <v>30</v>
      </c>
      <c r="O134" s="5" t="s">
        <v>90</v>
      </c>
      <c r="P134" s="5" t="s">
        <v>91</v>
      </c>
      <c r="Q134" s="16">
        <v>7</v>
      </c>
      <c r="R134" s="16">
        <v>1.05</v>
      </c>
      <c r="S134" s="4">
        <v>29</v>
      </c>
      <c r="T134" s="17">
        <v>20.3</v>
      </c>
    </row>
    <row r="135" spans="1:20" ht="17.25" customHeight="1">
      <c r="A135" s="24">
        <v>1133</v>
      </c>
      <c r="B135" s="6">
        <v>44868</v>
      </c>
      <c r="C135" s="4">
        <v>4</v>
      </c>
      <c r="D135" s="4" t="s">
        <v>122</v>
      </c>
      <c r="E135" s="5" t="s">
        <v>79</v>
      </c>
      <c r="F135" s="5" t="s">
        <v>80</v>
      </c>
      <c r="G135" s="6">
        <v>44876</v>
      </c>
      <c r="H135" s="6"/>
      <c r="I135" s="5" t="s">
        <v>48</v>
      </c>
      <c r="J135" s="4">
        <f t="shared" si="2"/>
        <v>4</v>
      </c>
      <c r="K135" s="5" t="s">
        <v>81</v>
      </c>
      <c r="L135" s="5" t="s">
        <v>142</v>
      </c>
      <c r="M135" s="5" t="s">
        <v>143</v>
      </c>
      <c r="N135" s="5" t="s">
        <v>30</v>
      </c>
      <c r="O135" s="5" t="s">
        <v>88</v>
      </c>
      <c r="P135" s="5" t="s">
        <v>89</v>
      </c>
      <c r="Q135" s="16">
        <v>81</v>
      </c>
      <c r="R135" s="16">
        <v>13.77</v>
      </c>
      <c r="S135" s="4">
        <v>52</v>
      </c>
      <c r="T135" s="17">
        <v>412.77600000000001</v>
      </c>
    </row>
    <row r="136" spans="1:20" ht="17.25" customHeight="1">
      <c r="A136" s="24">
        <v>1134</v>
      </c>
      <c r="B136" s="6">
        <v>44868</v>
      </c>
      <c r="C136" s="4">
        <v>4</v>
      </c>
      <c r="D136" s="4" t="s">
        <v>122</v>
      </c>
      <c r="E136" s="5" t="s">
        <v>79</v>
      </c>
      <c r="F136" s="5" t="s">
        <v>80</v>
      </c>
      <c r="G136" s="6">
        <v>44876</v>
      </c>
      <c r="H136" s="6"/>
      <c r="I136" s="5" t="s">
        <v>48</v>
      </c>
      <c r="J136" s="4">
        <f t="shared" si="2"/>
        <v>4</v>
      </c>
      <c r="K136" s="5" t="s">
        <v>81</v>
      </c>
      <c r="L136" s="5" t="s">
        <v>142</v>
      </c>
      <c r="M136" s="5" t="s">
        <v>143</v>
      </c>
      <c r="N136" s="5" t="s">
        <v>30</v>
      </c>
      <c r="O136" s="5" t="s">
        <v>90</v>
      </c>
      <c r="P136" s="5" t="s">
        <v>91</v>
      </c>
      <c r="Q136" s="16">
        <v>7</v>
      </c>
      <c r="R136" s="16">
        <v>1.54</v>
      </c>
      <c r="S136" s="4">
        <v>37</v>
      </c>
      <c r="T136" s="17">
        <v>25.382000000000001</v>
      </c>
    </row>
    <row r="137" spans="1:20" ht="17.25" customHeight="1">
      <c r="A137" s="24">
        <v>1135</v>
      </c>
      <c r="B137" s="6">
        <v>44898</v>
      </c>
      <c r="C137" s="4">
        <v>4</v>
      </c>
      <c r="D137" s="4" t="s">
        <v>122</v>
      </c>
      <c r="E137" s="5" t="s">
        <v>79</v>
      </c>
      <c r="F137" s="5" t="s">
        <v>80</v>
      </c>
      <c r="G137" s="6">
        <v>44904</v>
      </c>
      <c r="H137" s="6"/>
      <c r="I137" s="5" t="s">
        <v>49</v>
      </c>
      <c r="J137" s="4">
        <f t="shared" si="2"/>
        <v>4</v>
      </c>
      <c r="K137" s="5" t="s">
        <v>81</v>
      </c>
      <c r="L137" s="5" t="s">
        <v>142</v>
      </c>
      <c r="M137" s="5" t="s">
        <v>143</v>
      </c>
      <c r="N137" s="5" t="s">
        <v>30</v>
      </c>
      <c r="O137" s="5" t="s">
        <v>82</v>
      </c>
      <c r="P137" s="5" t="s">
        <v>57</v>
      </c>
      <c r="Q137" s="16">
        <v>30</v>
      </c>
      <c r="R137" s="16">
        <v>5.7</v>
      </c>
      <c r="S137" s="4">
        <v>100</v>
      </c>
      <c r="T137" s="17">
        <v>291</v>
      </c>
    </row>
    <row r="138" spans="1:20" ht="17.25" customHeight="1">
      <c r="A138" s="24">
        <v>1136</v>
      </c>
      <c r="B138" s="6">
        <v>44898</v>
      </c>
      <c r="C138" s="4">
        <v>4</v>
      </c>
      <c r="D138" s="4" t="s">
        <v>122</v>
      </c>
      <c r="E138" s="5" t="s">
        <v>79</v>
      </c>
      <c r="F138" s="5" t="s">
        <v>80</v>
      </c>
      <c r="G138" s="6">
        <v>44908</v>
      </c>
      <c r="H138" s="6"/>
      <c r="I138" s="5" t="s">
        <v>49</v>
      </c>
      <c r="J138" s="4">
        <f t="shared" si="2"/>
        <v>4</v>
      </c>
      <c r="K138" s="5" t="s">
        <v>81</v>
      </c>
      <c r="L138" s="5" t="s">
        <v>142</v>
      </c>
      <c r="M138" s="5" t="s">
        <v>143</v>
      </c>
      <c r="N138" s="5" t="s">
        <v>30</v>
      </c>
      <c r="O138" s="5" t="s">
        <v>83</v>
      </c>
      <c r="P138" s="5" t="s">
        <v>57</v>
      </c>
      <c r="Q138" s="16">
        <v>53</v>
      </c>
      <c r="R138" s="16">
        <v>8.48</v>
      </c>
      <c r="S138" s="4">
        <v>27</v>
      </c>
      <c r="T138" s="17">
        <v>143.1</v>
      </c>
    </row>
    <row r="139" spans="1:20" ht="17.25" customHeight="1">
      <c r="A139" s="24">
        <v>1137</v>
      </c>
      <c r="B139" s="6">
        <v>44898</v>
      </c>
      <c r="C139" s="4">
        <v>4</v>
      </c>
      <c r="D139" s="4" t="s">
        <v>122</v>
      </c>
      <c r="E139" s="5" t="s">
        <v>79</v>
      </c>
      <c r="F139" s="5" t="s">
        <v>80</v>
      </c>
      <c r="G139" s="6">
        <v>44903</v>
      </c>
      <c r="H139" s="6"/>
      <c r="I139" s="5" t="s">
        <v>49</v>
      </c>
      <c r="J139" s="4">
        <f t="shared" si="2"/>
        <v>4</v>
      </c>
      <c r="K139" s="5" t="s">
        <v>81</v>
      </c>
      <c r="L139" s="5" t="s">
        <v>142</v>
      </c>
      <c r="M139" s="5" t="s">
        <v>143</v>
      </c>
      <c r="N139" s="5" t="s">
        <v>30</v>
      </c>
      <c r="O139" s="5" t="s">
        <v>56</v>
      </c>
      <c r="P139" s="5" t="s">
        <v>57</v>
      </c>
      <c r="Q139" s="16">
        <v>3.5</v>
      </c>
      <c r="R139" s="16">
        <v>0.77</v>
      </c>
      <c r="S139" s="4">
        <v>70</v>
      </c>
      <c r="T139" s="17">
        <v>24.009999999999998</v>
      </c>
    </row>
    <row r="140" spans="1:20" ht="17.25" customHeight="1">
      <c r="A140" s="24">
        <v>1138</v>
      </c>
      <c r="B140" s="6">
        <v>44898</v>
      </c>
      <c r="C140" s="4">
        <v>4</v>
      </c>
      <c r="D140" s="4" t="s">
        <v>122</v>
      </c>
      <c r="E140" s="5" t="s">
        <v>79</v>
      </c>
      <c r="F140" s="5" t="s">
        <v>80</v>
      </c>
      <c r="G140" s="6">
        <v>44904</v>
      </c>
      <c r="H140" s="6"/>
      <c r="I140" s="5" t="s">
        <v>49</v>
      </c>
      <c r="J140" s="4">
        <f t="shared" si="2"/>
        <v>4</v>
      </c>
      <c r="K140" s="5" t="s">
        <v>29</v>
      </c>
      <c r="L140" s="5" t="s">
        <v>142</v>
      </c>
      <c r="M140" s="5" t="s">
        <v>143</v>
      </c>
      <c r="N140" s="5" t="s">
        <v>44</v>
      </c>
      <c r="O140" s="5" t="s">
        <v>84</v>
      </c>
      <c r="P140" s="5" t="s">
        <v>85</v>
      </c>
      <c r="Q140" s="16">
        <v>9.1999999999999993</v>
      </c>
      <c r="R140" s="16">
        <v>1.196</v>
      </c>
      <c r="S140" s="4">
        <v>80</v>
      </c>
      <c r="T140" s="17">
        <v>72.864000000000004</v>
      </c>
    </row>
    <row r="141" spans="1:20" ht="17.25" customHeight="1">
      <c r="A141" s="24">
        <v>1139</v>
      </c>
      <c r="B141" s="6">
        <v>44898</v>
      </c>
      <c r="C141" s="4">
        <v>4</v>
      </c>
      <c r="D141" s="4" t="s">
        <v>122</v>
      </c>
      <c r="E141" s="5" t="s">
        <v>79</v>
      </c>
      <c r="F141" s="5" t="s">
        <v>80</v>
      </c>
      <c r="G141" s="6">
        <v>44905</v>
      </c>
      <c r="H141" s="6"/>
      <c r="I141" s="5" t="s">
        <v>49</v>
      </c>
      <c r="J141" s="4">
        <f t="shared" si="2"/>
        <v>4</v>
      </c>
      <c r="K141" s="5" t="s">
        <v>81</v>
      </c>
      <c r="L141" s="5" t="s">
        <v>142</v>
      </c>
      <c r="M141" s="5" t="s">
        <v>143</v>
      </c>
      <c r="N141" s="5" t="s">
        <v>30</v>
      </c>
      <c r="O141" s="5" t="s">
        <v>88</v>
      </c>
      <c r="P141" s="5" t="s">
        <v>89</v>
      </c>
      <c r="Q141" s="16">
        <v>81</v>
      </c>
      <c r="R141" s="16">
        <v>17.010000000000002</v>
      </c>
      <c r="S141" s="4">
        <v>38</v>
      </c>
      <c r="T141" s="17">
        <v>292.41000000000003</v>
      </c>
    </row>
    <row r="142" spans="1:20" ht="17.25" customHeight="1">
      <c r="A142" s="24">
        <v>1140</v>
      </c>
      <c r="B142" s="6">
        <v>44898</v>
      </c>
      <c r="C142" s="4">
        <v>4</v>
      </c>
      <c r="D142" s="4" t="s">
        <v>122</v>
      </c>
      <c r="E142" s="5" t="s">
        <v>79</v>
      </c>
      <c r="F142" s="5" t="s">
        <v>80</v>
      </c>
      <c r="G142" s="6">
        <v>44902</v>
      </c>
      <c r="H142" s="6"/>
      <c r="I142" s="5" t="s">
        <v>49</v>
      </c>
      <c r="J142" s="4">
        <f t="shared" si="2"/>
        <v>4</v>
      </c>
      <c r="K142" s="5" t="s">
        <v>81</v>
      </c>
      <c r="L142" s="5" t="s">
        <v>142</v>
      </c>
      <c r="M142" s="5" t="s">
        <v>143</v>
      </c>
      <c r="N142" s="5" t="s">
        <v>30</v>
      </c>
      <c r="O142" s="5" t="s">
        <v>90</v>
      </c>
      <c r="P142" s="5" t="s">
        <v>91</v>
      </c>
      <c r="Q142" s="16">
        <v>7</v>
      </c>
      <c r="R142" s="16">
        <v>1.4</v>
      </c>
      <c r="S142" s="4">
        <v>42</v>
      </c>
      <c r="T142" s="17">
        <v>29.106000000000002</v>
      </c>
    </row>
    <row r="143" spans="1:20" ht="17.25" customHeight="1">
      <c r="A143" s="24">
        <v>1141</v>
      </c>
      <c r="B143" s="6">
        <v>44898</v>
      </c>
      <c r="C143" s="4">
        <v>4</v>
      </c>
      <c r="D143" s="4" t="s">
        <v>122</v>
      </c>
      <c r="E143" s="5" t="s">
        <v>79</v>
      </c>
      <c r="F143" s="5" t="s">
        <v>80</v>
      </c>
      <c r="G143" s="6">
        <v>44908</v>
      </c>
      <c r="H143" s="6"/>
      <c r="I143" s="5" t="s">
        <v>49</v>
      </c>
      <c r="J143" s="4">
        <f t="shared" si="2"/>
        <v>4</v>
      </c>
      <c r="K143" s="5" t="s">
        <v>29</v>
      </c>
      <c r="L143" s="5" t="s">
        <v>142</v>
      </c>
      <c r="M143" s="5" t="s">
        <v>143</v>
      </c>
      <c r="N143" s="5" t="s">
        <v>44</v>
      </c>
      <c r="O143" s="5" t="s">
        <v>86</v>
      </c>
      <c r="P143" s="5" t="s">
        <v>87</v>
      </c>
      <c r="Q143" s="16">
        <v>38</v>
      </c>
      <c r="R143" s="16">
        <v>7.98</v>
      </c>
      <c r="S143" s="4">
        <v>59</v>
      </c>
      <c r="T143" s="17">
        <v>226.44200000000001</v>
      </c>
    </row>
    <row r="144" spans="1:20" ht="17.25" hidden="1" customHeight="1">
      <c r="A144" s="24">
        <v>1142</v>
      </c>
      <c r="B144" s="6">
        <v>44566</v>
      </c>
      <c r="C144" s="4">
        <v>6</v>
      </c>
      <c r="D144" s="4" t="s">
        <v>123</v>
      </c>
      <c r="E144" s="5" t="s">
        <v>94</v>
      </c>
      <c r="F144" s="5" t="s">
        <v>27</v>
      </c>
      <c r="G144" s="6">
        <v>44571</v>
      </c>
      <c r="H144" s="6"/>
      <c r="I144" s="5" t="s">
        <v>35</v>
      </c>
      <c r="J144" s="4">
        <f t="shared" si="2"/>
        <v>1</v>
      </c>
      <c r="K144" s="5" t="s">
        <v>54</v>
      </c>
      <c r="L144" s="5" t="s">
        <v>144</v>
      </c>
      <c r="M144" s="5" t="s">
        <v>145</v>
      </c>
      <c r="N144" s="5" t="s">
        <v>30</v>
      </c>
      <c r="O144" s="5" t="s">
        <v>64</v>
      </c>
      <c r="P144" s="5" t="s">
        <v>65</v>
      </c>
      <c r="Q144" s="16">
        <v>40</v>
      </c>
      <c r="R144" s="16">
        <v>8.8000000000000007</v>
      </c>
      <c r="S144" s="4">
        <v>32</v>
      </c>
      <c r="T144" s="17">
        <v>133.12</v>
      </c>
    </row>
    <row r="145" spans="1:20" ht="17.25" hidden="1" customHeight="1">
      <c r="A145" s="24">
        <v>1143</v>
      </c>
      <c r="B145" s="6">
        <v>44566</v>
      </c>
      <c r="C145" s="4">
        <v>6</v>
      </c>
      <c r="D145" s="4" t="s">
        <v>123</v>
      </c>
      <c r="E145" s="5" t="s">
        <v>94</v>
      </c>
      <c r="F145" s="5" t="s">
        <v>27</v>
      </c>
      <c r="G145" s="6">
        <v>44576</v>
      </c>
      <c r="H145" s="6"/>
      <c r="I145" s="5" t="s">
        <v>35</v>
      </c>
      <c r="J145" s="4">
        <f t="shared" si="2"/>
        <v>1</v>
      </c>
      <c r="K145" s="5" t="s">
        <v>54</v>
      </c>
      <c r="L145" s="5" t="s">
        <v>144</v>
      </c>
      <c r="M145" s="5" t="s">
        <v>145</v>
      </c>
      <c r="N145" s="5" t="s">
        <v>30</v>
      </c>
      <c r="O145" s="5" t="s">
        <v>55</v>
      </c>
      <c r="P145" s="5" t="s">
        <v>32</v>
      </c>
      <c r="Q145" s="16">
        <v>14</v>
      </c>
      <c r="R145" s="16">
        <v>1.4</v>
      </c>
      <c r="S145" s="4">
        <v>71</v>
      </c>
      <c r="T145" s="17">
        <v>95.424000000000007</v>
      </c>
    </row>
    <row r="146" spans="1:20" ht="17.25" hidden="1" customHeight="1">
      <c r="A146" s="24">
        <v>1144</v>
      </c>
      <c r="B146" s="6">
        <v>44597</v>
      </c>
      <c r="C146" s="4">
        <v>6</v>
      </c>
      <c r="D146" s="4" t="s">
        <v>123</v>
      </c>
      <c r="E146" s="5" t="s">
        <v>94</v>
      </c>
      <c r="F146" s="5" t="s">
        <v>27</v>
      </c>
      <c r="G146" s="6">
        <v>44600</v>
      </c>
      <c r="H146" s="6"/>
      <c r="I146" s="5" t="s">
        <v>37</v>
      </c>
      <c r="J146" s="4">
        <f t="shared" si="2"/>
        <v>1</v>
      </c>
      <c r="K146" s="5" t="s">
        <v>54</v>
      </c>
      <c r="L146" s="5" t="s">
        <v>144</v>
      </c>
      <c r="M146" s="5" t="s">
        <v>145</v>
      </c>
      <c r="N146" s="5" t="s">
        <v>30</v>
      </c>
      <c r="O146" s="5" t="s">
        <v>64</v>
      </c>
      <c r="P146" s="5" t="s">
        <v>65</v>
      </c>
      <c r="Q146" s="16">
        <v>40</v>
      </c>
      <c r="R146" s="16">
        <v>6.8</v>
      </c>
      <c r="S146" s="4">
        <v>30</v>
      </c>
      <c r="T146" s="17">
        <v>43</v>
      </c>
    </row>
    <row r="147" spans="1:20" ht="17.25" hidden="1" customHeight="1">
      <c r="A147" s="24">
        <v>1145</v>
      </c>
      <c r="B147" s="6">
        <v>44597</v>
      </c>
      <c r="C147" s="4">
        <v>6</v>
      </c>
      <c r="D147" s="4" t="s">
        <v>123</v>
      </c>
      <c r="E147" s="5" t="s">
        <v>94</v>
      </c>
      <c r="F147" s="5" t="s">
        <v>27</v>
      </c>
      <c r="G147" s="6">
        <v>44599</v>
      </c>
      <c r="H147" s="6"/>
      <c r="I147" s="5" t="s">
        <v>37</v>
      </c>
      <c r="J147" s="4">
        <f t="shared" si="2"/>
        <v>1</v>
      </c>
      <c r="K147" s="5" t="s">
        <v>54</v>
      </c>
      <c r="L147" s="5" t="s">
        <v>144</v>
      </c>
      <c r="M147" s="5" t="s">
        <v>145</v>
      </c>
      <c r="N147" s="5" t="s">
        <v>30</v>
      </c>
      <c r="O147" s="5" t="s">
        <v>73</v>
      </c>
      <c r="P147" s="5" t="s">
        <v>74</v>
      </c>
      <c r="Q147" s="16">
        <v>12.75</v>
      </c>
      <c r="R147" s="16">
        <v>1.6575</v>
      </c>
      <c r="S147" s="4">
        <v>71</v>
      </c>
      <c r="T147" s="17">
        <v>91.430250000000001</v>
      </c>
    </row>
    <row r="148" spans="1:20" ht="17.25" hidden="1" customHeight="1">
      <c r="A148" s="24">
        <v>1146</v>
      </c>
      <c r="B148" s="6">
        <v>44597</v>
      </c>
      <c r="C148" s="4">
        <v>6</v>
      </c>
      <c r="D148" s="4" t="s">
        <v>123</v>
      </c>
      <c r="E148" s="5" t="s">
        <v>94</v>
      </c>
      <c r="F148" s="5" t="s">
        <v>27</v>
      </c>
      <c r="G148" s="6">
        <v>44603</v>
      </c>
      <c r="H148" s="6"/>
      <c r="I148" s="5" t="s">
        <v>37</v>
      </c>
      <c r="J148" s="4">
        <f t="shared" si="2"/>
        <v>1</v>
      </c>
      <c r="K148" s="5" t="s">
        <v>29</v>
      </c>
      <c r="L148" s="5" t="s">
        <v>144</v>
      </c>
      <c r="M148" s="5" t="s">
        <v>145</v>
      </c>
      <c r="N148" s="5" t="s">
        <v>44</v>
      </c>
      <c r="O148" s="5" t="s">
        <v>82</v>
      </c>
      <c r="P148" s="5" t="s">
        <v>57</v>
      </c>
      <c r="Q148" s="16">
        <v>30</v>
      </c>
      <c r="R148" s="16">
        <v>3.9</v>
      </c>
      <c r="S148" s="4">
        <v>96</v>
      </c>
      <c r="T148" s="17">
        <v>296.64</v>
      </c>
    </row>
    <row r="149" spans="1:20" ht="17.25" hidden="1" customHeight="1">
      <c r="A149" s="24">
        <v>1147</v>
      </c>
      <c r="B149" s="6">
        <v>44597</v>
      </c>
      <c r="C149" s="4">
        <v>6</v>
      </c>
      <c r="D149" s="4" t="s">
        <v>123</v>
      </c>
      <c r="E149" s="5" t="s">
        <v>94</v>
      </c>
      <c r="F149" s="5" t="s">
        <v>27</v>
      </c>
      <c r="G149" s="6">
        <v>44600</v>
      </c>
      <c r="H149" s="6"/>
      <c r="I149" s="5" t="s">
        <v>37</v>
      </c>
      <c r="J149" s="4">
        <f t="shared" si="2"/>
        <v>1</v>
      </c>
      <c r="K149" s="5" t="s">
        <v>29</v>
      </c>
      <c r="L149" s="5" t="s">
        <v>144</v>
      </c>
      <c r="M149" s="5" t="s">
        <v>145</v>
      </c>
      <c r="N149" s="5" t="s">
        <v>44</v>
      </c>
      <c r="O149" s="5" t="s">
        <v>83</v>
      </c>
      <c r="P149" s="5" t="s">
        <v>57</v>
      </c>
      <c r="Q149" s="16">
        <v>53</v>
      </c>
      <c r="R149" s="16">
        <v>5.83</v>
      </c>
      <c r="S149" s="4">
        <v>16</v>
      </c>
      <c r="T149" s="17">
        <v>88.192000000000021</v>
      </c>
    </row>
    <row r="150" spans="1:20" ht="17.25" hidden="1" customHeight="1">
      <c r="A150" s="24">
        <v>1148</v>
      </c>
      <c r="B150" s="6">
        <v>44625</v>
      </c>
      <c r="C150" s="4">
        <v>6</v>
      </c>
      <c r="D150" s="4" t="s">
        <v>123</v>
      </c>
      <c r="E150" s="5" t="s">
        <v>94</v>
      </c>
      <c r="F150" s="5" t="s">
        <v>27</v>
      </c>
      <c r="G150" s="6">
        <v>44635</v>
      </c>
      <c r="H150" s="6"/>
      <c r="I150" s="5" t="s">
        <v>40</v>
      </c>
      <c r="J150" s="4">
        <f t="shared" si="2"/>
        <v>1</v>
      </c>
      <c r="K150" s="5" t="s">
        <v>54</v>
      </c>
      <c r="L150" s="5" t="s">
        <v>144</v>
      </c>
      <c r="M150" s="5" t="s">
        <v>145</v>
      </c>
      <c r="N150" s="5" t="s">
        <v>30</v>
      </c>
      <c r="O150" s="5" t="s">
        <v>55</v>
      </c>
      <c r="P150" s="5" t="s">
        <v>32</v>
      </c>
      <c r="Q150" s="16">
        <v>14</v>
      </c>
      <c r="R150" s="16">
        <v>3.08</v>
      </c>
      <c r="S150" s="4">
        <v>53</v>
      </c>
      <c r="T150" s="17">
        <v>71.974000000000004</v>
      </c>
    </row>
    <row r="151" spans="1:20" ht="17.25" hidden="1" customHeight="1">
      <c r="A151" s="24">
        <v>1149</v>
      </c>
      <c r="B151" s="6">
        <v>44625</v>
      </c>
      <c r="C151" s="4">
        <v>6</v>
      </c>
      <c r="D151" s="4" t="s">
        <v>123</v>
      </c>
      <c r="E151" s="5" t="s">
        <v>94</v>
      </c>
      <c r="F151" s="5" t="s">
        <v>27</v>
      </c>
      <c r="G151" s="6">
        <v>44628</v>
      </c>
      <c r="H151" s="6"/>
      <c r="I151" s="5" t="s">
        <v>40</v>
      </c>
      <c r="J151" s="4">
        <f t="shared" si="2"/>
        <v>1</v>
      </c>
      <c r="K151" s="5" t="s">
        <v>29</v>
      </c>
      <c r="L151" s="5" t="s">
        <v>144</v>
      </c>
      <c r="M151" s="5" t="s">
        <v>145</v>
      </c>
      <c r="N151" s="5" t="s">
        <v>44</v>
      </c>
      <c r="O151" s="5" t="s">
        <v>73</v>
      </c>
      <c r="P151" s="5" t="s">
        <v>74</v>
      </c>
      <c r="Q151" s="16">
        <v>12.75</v>
      </c>
      <c r="R151" s="16">
        <v>1.7849999999999999</v>
      </c>
      <c r="S151" s="4">
        <v>16</v>
      </c>
      <c r="T151" s="17">
        <v>20.196000000000002</v>
      </c>
    </row>
    <row r="152" spans="1:20" ht="17.25" hidden="1" customHeight="1">
      <c r="A152" s="24">
        <v>1150</v>
      </c>
      <c r="B152" s="6">
        <v>44656</v>
      </c>
      <c r="C152" s="4">
        <v>6</v>
      </c>
      <c r="D152" s="4" t="s">
        <v>123</v>
      </c>
      <c r="E152" s="5" t="s">
        <v>94</v>
      </c>
      <c r="F152" s="5" t="s">
        <v>27</v>
      </c>
      <c r="G152" s="6">
        <v>44660</v>
      </c>
      <c r="H152" s="6"/>
      <c r="I152" s="5" t="s">
        <v>41</v>
      </c>
      <c r="J152" s="4">
        <f t="shared" si="2"/>
        <v>2</v>
      </c>
      <c r="K152" s="5" t="s">
        <v>54</v>
      </c>
      <c r="L152" s="5" t="s">
        <v>144</v>
      </c>
      <c r="M152" s="5" t="s">
        <v>145</v>
      </c>
      <c r="N152" s="5" t="s">
        <v>30</v>
      </c>
      <c r="O152" s="5" t="s">
        <v>64</v>
      </c>
      <c r="P152" s="5" t="s">
        <v>65</v>
      </c>
      <c r="Q152" s="16">
        <v>40</v>
      </c>
      <c r="R152" s="16">
        <v>8.4</v>
      </c>
      <c r="S152" s="4">
        <v>17</v>
      </c>
      <c r="T152" s="17">
        <v>68.680000000000007</v>
      </c>
    </row>
    <row r="153" spans="1:20" ht="17.25" hidden="1" customHeight="1">
      <c r="A153" s="24">
        <v>1151</v>
      </c>
      <c r="B153" s="6">
        <v>44686</v>
      </c>
      <c r="C153" s="4">
        <v>6</v>
      </c>
      <c r="D153" s="4" t="s">
        <v>123</v>
      </c>
      <c r="E153" s="5" t="s">
        <v>94</v>
      </c>
      <c r="F153" s="5" t="s">
        <v>27</v>
      </c>
      <c r="G153" s="6">
        <v>44695</v>
      </c>
      <c r="H153" s="6"/>
      <c r="I153" s="5" t="s">
        <v>28</v>
      </c>
      <c r="J153" s="4">
        <f t="shared" si="2"/>
        <v>2</v>
      </c>
      <c r="K153" s="5" t="s">
        <v>54</v>
      </c>
      <c r="L153" s="5" t="s">
        <v>144</v>
      </c>
      <c r="M153" s="5" t="s">
        <v>145</v>
      </c>
      <c r="N153" s="5" t="s">
        <v>30</v>
      </c>
      <c r="O153" s="5" t="s">
        <v>64</v>
      </c>
      <c r="P153" s="5" t="s">
        <v>65</v>
      </c>
      <c r="Q153" s="16">
        <v>40</v>
      </c>
      <c r="R153" s="16">
        <v>5.6</v>
      </c>
      <c r="S153" s="4">
        <v>63</v>
      </c>
      <c r="T153" s="17">
        <v>254.52</v>
      </c>
    </row>
    <row r="154" spans="1:20" ht="17.25" hidden="1" customHeight="1">
      <c r="A154" s="24">
        <v>1152</v>
      </c>
      <c r="B154" s="6">
        <v>44686</v>
      </c>
      <c r="C154" s="4">
        <v>6</v>
      </c>
      <c r="D154" s="4" t="s">
        <v>123</v>
      </c>
      <c r="E154" s="5" t="s">
        <v>94</v>
      </c>
      <c r="F154" s="5" t="s">
        <v>27</v>
      </c>
      <c r="G154" s="6">
        <v>44692</v>
      </c>
      <c r="H154" s="6"/>
      <c r="I154" s="5" t="s">
        <v>28</v>
      </c>
      <c r="J154" s="4">
        <f t="shared" si="2"/>
        <v>2</v>
      </c>
      <c r="K154" s="5" t="s">
        <v>54</v>
      </c>
      <c r="L154" s="5" t="s">
        <v>144</v>
      </c>
      <c r="M154" s="5" t="s">
        <v>145</v>
      </c>
      <c r="N154" s="5" t="s">
        <v>30</v>
      </c>
      <c r="O154" s="5" t="s">
        <v>55</v>
      </c>
      <c r="P154" s="5" t="s">
        <v>32</v>
      </c>
      <c r="Q154" s="16">
        <v>14</v>
      </c>
      <c r="R154" s="16">
        <v>3.22</v>
      </c>
      <c r="S154" s="4">
        <v>84</v>
      </c>
      <c r="T154" s="17">
        <v>112.896</v>
      </c>
    </row>
    <row r="155" spans="1:20" ht="17.25" hidden="1" customHeight="1">
      <c r="A155" s="24">
        <v>1153</v>
      </c>
      <c r="B155" s="6">
        <v>44686</v>
      </c>
      <c r="C155" s="4">
        <v>6</v>
      </c>
      <c r="D155" s="4" t="s">
        <v>123</v>
      </c>
      <c r="E155" s="5" t="s">
        <v>94</v>
      </c>
      <c r="F155" s="5" t="s">
        <v>27</v>
      </c>
      <c r="G155" s="6">
        <v>44690</v>
      </c>
      <c r="H155" s="6"/>
      <c r="I155" s="5" t="s">
        <v>28</v>
      </c>
      <c r="J155" s="4">
        <f t="shared" si="2"/>
        <v>2</v>
      </c>
      <c r="K155" s="5" t="s">
        <v>29</v>
      </c>
      <c r="L155" s="5" t="s">
        <v>144</v>
      </c>
      <c r="M155" s="5" t="s">
        <v>145</v>
      </c>
      <c r="N155" s="5" t="s">
        <v>44</v>
      </c>
      <c r="O155" s="5" t="s">
        <v>73</v>
      </c>
      <c r="P155" s="5" t="s">
        <v>74</v>
      </c>
      <c r="Q155" s="16">
        <v>12.75</v>
      </c>
      <c r="R155" s="16">
        <v>2.04</v>
      </c>
      <c r="S155" s="4">
        <v>19</v>
      </c>
      <c r="T155" s="17">
        <v>24.46725</v>
      </c>
    </row>
    <row r="156" spans="1:20" ht="17.25" hidden="1" customHeight="1">
      <c r="A156" s="24">
        <v>1154</v>
      </c>
      <c r="B156" s="6">
        <v>44717</v>
      </c>
      <c r="C156" s="4">
        <v>6</v>
      </c>
      <c r="D156" s="4" t="s">
        <v>123</v>
      </c>
      <c r="E156" s="5" t="s">
        <v>94</v>
      </c>
      <c r="F156" s="5" t="s">
        <v>27</v>
      </c>
      <c r="G156" s="6">
        <v>44727</v>
      </c>
      <c r="H156" s="6"/>
      <c r="I156" s="5" t="s">
        <v>42</v>
      </c>
      <c r="J156" s="4">
        <f t="shared" si="2"/>
        <v>2</v>
      </c>
      <c r="K156" s="5" t="s">
        <v>54</v>
      </c>
      <c r="L156" s="5" t="s">
        <v>144</v>
      </c>
      <c r="M156" s="5" t="s">
        <v>145</v>
      </c>
      <c r="N156" s="5" t="s">
        <v>30</v>
      </c>
      <c r="O156" s="5" t="s">
        <v>55</v>
      </c>
      <c r="P156" s="5" t="s">
        <v>32</v>
      </c>
      <c r="Q156" s="16">
        <v>14</v>
      </c>
      <c r="R156" s="16">
        <v>2.2400000000000002</v>
      </c>
      <c r="S156" s="4">
        <v>65</v>
      </c>
      <c r="T156" s="17">
        <v>95.55</v>
      </c>
    </row>
    <row r="157" spans="1:20" ht="17.25" hidden="1" customHeight="1">
      <c r="A157" s="24">
        <v>1155</v>
      </c>
      <c r="B157" s="6">
        <v>44717</v>
      </c>
      <c r="C157" s="4">
        <v>6</v>
      </c>
      <c r="D157" s="4" t="s">
        <v>123</v>
      </c>
      <c r="E157" s="5" t="s">
        <v>94</v>
      </c>
      <c r="F157" s="5" t="s">
        <v>27</v>
      </c>
      <c r="G157" s="6">
        <v>44720</v>
      </c>
      <c r="H157" s="6"/>
      <c r="I157" s="5" t="s">
        <v>42</v>
      </c>
      <c r="J157" s="4">
        <f t="shared" si="2"/>
        <v>2</v>
      </c>
      <c r="K157" s="5" t="s">
        <v>29</v>
      </c>
      <c r="L157" s="5" t="s">
        <v>144</v>
      </c>
      <c r="M157" s="5" t="s">
        <v>145</v>
      </c>
      <c r="N157" s="5" t="s">
        <v>44</v>
      </c>
      <c r="O157" s="5" t="s">
        <v>73</v>
      </c>
      <c r="P157" s="5" t="s">
        <v>74</v>
      </c>
      <c r="Q157" s="16">
        <v>12.75</v>
      </c>
      <c r="R157" s="16">
        <v>2.9325000000000001</v>
      </c>
      <c r="S157" s="4">
        <v>44</v>
      </c>
      <c r="T157" s="17">
        <v>57.222000000000001</v>
      </c>
    </row>
    <row r="158" spans="1:20" ht="17.25" hidden="1" customHeight="1">
      <c r="A158" s="24">
        <v>1156</v>
      </c>
      <c r="B158" s="6">
        <v>44717</v>
      </c>
      <c r="C158" s="4">
        <v>6</v>
      </c>
      <c r="D158" s="4" t="s">
        <v>123</v>
      </c>
      <c r="E158" s="5" t="s">
        <v>94</v>
      </c>
      <c r="F158" s="5" t="s">
        <v>27</v>
      </c>
      <c r="G158" s="6">
        <v>44720</v>
      </c>
      <c r="H158" s="6"/>
      <c r="I158" s="5" t="s">
        <v>42</v>
      </c>
      <c r="J158" s="4">
        <f t="shared" si="2"/>
        <v>2</v>
      </c>
      <c r="K158" s="5" t="s">
        <v>54</v>
      </c>
      <c r="L158" s="5" t="s">
        <v>144</v>
      </c>
      <c r="M158" s="5" t="s">
        <v>145</v>
      </c>
      <c r="N158" s="5" t="s">
        <v>30</v>
      </c>
      <c r="O158" s="5" t="s">
        <v>73</v>
      </c>
      <c r="P158" s="5" t="s">
        <v>74</v>
      </c>
      <c r="Q158" s="16">
        <v>12.75</v>
      </c>
      <c r="R158" s="16">
        <v>2.9325000000000001</v>
      </c>
      <c r="S158" s="4">
        <v>96</v>
      </c>
      <c r="T158" s="17">
        <v>123.62400000000001</v>
      </c>
    </row>
    <row r="159" spans="1:20" ht="17.25" hidden="1" customHeight="1">
      <c r="A159" s="24">
        <v>1157</v>
      </c>
      <c r="B159" s="6">
        <v>44717</v>
      </c>
      <c r="C159" s="4">
        <v>6</v>
      </c>
      <c r="D159" s="4" t="s">
        <v>123</v>
      </c>
      <c r="E159" s="5" t="s">
        <v>94</v>
      </c>
      <c r="F159" s="5" t="s">
        <v>27</v>
      </c>
      <c r="G159" s="6">
        <v>44719</v>
      </c>
      <c r="H159" s="6"/>
      <c r="I159" s="5" t="s">
        <v>42</v>
      </c>
      <c r="J159" s="4">
        <f t="shared" si="2"/>
        <v>2</v>
      </c>
      <c r="K159" s="5" t="s">
        <v>29</v>
      </c>
      <c r="L159" s="5" t="s">
        <v>144</v>
      </c>
      <c r="M159" s="5" t="s">
        <v>145</v>
      </c>
      <c r="N159" s="5" t="s">
        <v>44</v>
      </c>
      <c r="O159" s="5" t="s">
        <v>82</v>
      </c>
      <c r="P159" s="5" t="s">
        <v>57</v>
      </c>
      <c r="Q159" s="16">
        <v>30</v>
      </c>
      <c r="R159" s="16">
        <v>4.8</v>
      </c>
      <c r="S159" s="4">
        <v>46</v>
      </c>
      <c r="T159" s="17">
        <v>135.24</v>
      </c>
    </row>
    <row r="160" spans="1:20" ht="17.25" hidden="1" customHeight="1">
      <c r="A160" s="24">
        <v>1158</v>
      </c>
      <c r="B160" s="6">
        <v>44717</v>
      </c>
      <c r="C160" s="4">
        <v>6</v>
      </c>
      <c r="D160" s="4" t="s">
        <v>123</v>
      </c>
      <c r="E160" s="5" t="s">
        <v>94</v>
      </c>
      <c r="F160" s="5" t="s">
        <v>27</v>
      </c>
      <c r="G160" s="6">
        <v>44720</v>
      </c>
      <c r="H160" s="6"/>
      <c r="I160" s="5" t="s">
        <v>42</v>
      </c>
      <c r="J160" s="4">
        <f t="shared" si="2"/>
        <v>2</v>
      </c>
      <c r="K160" s="5" t="s">
        <v>29</v>
      </c>
      <c r="L160" s="5" t="s">
        <v>144</v>
      </c>
      <c r="M160" s="5" t="s">
        <v>145</v>
      </c>
      <c r="N160" s="5" t="s">
        <v>44</v>
      </c>
      <c r="O160" s="5" t="s">
        <v>83</v>
      </c>
      <c r="P160" s="5" t="s">
        <v>57</v>
      </c>
      <c r="Q160" s="16">
        <v>53</v>
      </c>
      <c r="R160" s="16">
        <v>10.07</v>
      </c>
      <c r="S160" s="4">
        <v>14</v>
      </c>
      <c r="T160" s="17">
        <v>74.2</v>
      </c>
    </row>
    <row r="161" spans="1:20" ht="17.25" hidden="1" customHeight="1">
      <c r="A161" s="24">
        <v>1159</v>
      </c>
      <c r="B161" s="6">
        <v>44747</v>
      </c>
      <c r="C161" s="4">
        <v>6</v>
      </c>
      <c r="D161" s="4" t="s">
        <v>123</v>
      </c>
      <c r="E161" s="5" t="s">
        <v>94</v>
      </c>
      <c r="F161" s="5" t="s">
        <v>27</v>
      </c>
      <c r="G161" s="6">
        <v>44749</v>
      </c>
      <c r="H161" s="6"/>
      <c r="I161" s="5" t="s">
        <v>45</v>
      </c>
      <c r="J161" s="4">
        <f t="shared" si="2"/>
        <v>3</v>
      </c>
      <c r="K161" s="5" t="s">
        <v>54</v>
      </c>
      <c r="L161" s="5" t="s">
        <v>144</v>
      </c>
      <c r="M161" s="5" t="s">
        <v>145</v>
      </c>
      <c r="N161" s="5" t="s">
        <v>30</v>
      </c>
      <c r="O161" s="5" t="s">
        <v>55</v>
      </c>
      <c r="P161" s="5" t="s">
        <v>32</v>
      </c>
      <c r="Q161" s="16">
        <v>14</v>
      </c>
      <c r="R161" s="16">
        <v>1.68</v>
      </c>
      <c r="S161" s="4">
        <v>84</v>
      </c>
      <c r="T161" s="17">
        <v>118.77600000000001</v>
      </c>
    </row>
    <row r="162" spans="1:20" ht="17.25" hidden="1" customHeight="1">
      <c r="A162" s="24">
        <v>1160</v>
      </c>
      <c r="B162" s="6">
        <v>44747</v>
      </c>
      <c r="C162" s="4">
        <v>6</v>
      </c>
      <c r="D162" s="4" t="s">
        <v>123</v>
      </c>
      <c r="E162" s="5" t="s">
        <v>94</v>
      </c>
      <c r="F162" s="5" t="s">
        <v>27</v>
      </c>
      <c r="G162" s="6">
        <v>44754</v>
      </c>
      <c r="H162" s="6"/>
      <c r="I162" s="5" t="s">
        <v>45</v>
      </c>
      <c r="J162" s="4">
        <f t="shared" si="2"/>
        <v>3</v>
      </c>
      <c r="K162" s="5" t="s">
        <v>29</v>
      </c>
      <c r="L162" s="5" t="s">
        <v>144</v>
      </c>
      <c r="M162" s="5" t="s">
        <v>145</v>
      </c>
      <c r="N162" s="5" t="s">
        <v>44</v>
      </c>
      <c r="O162" s="5" t="s">
        <v>73</v>
      </c>
      <c r="P162" s="5" t="s">
        <v>74</v>
      </c>
      <c r="Q162" s="16">
        <v>12.75</v>
      </c>
      <c r="R162" s="16">
        <v>1.7849999999999999</v>
      </c>
      <c r="S162" s="4">
        <v>76</v>
      </c>
      <c r="T162" s="17">
        <v>97.869</v>
      </c>
    </row>
    <row r="163" spans="1:20" ht="17.25" hidden="1" customHeight="1">
      <c r="A163" s="24">
        <v>1161</v>
      </c>
      <c r="B163" s="6">
        <v>44747</v>
      </c>
      <c r="C163" s="4">
        <v>6</v>
      </c>
      <c r="D163" s="4" t="s">
        <v>123</v>
      </c>
      <c r="E163" s="5" t="s">
        <v>94</v>
      </c>
      <c r="F163" s="5" t="s">
        <v>27</v>
      </c>
      <c r="G163" s="6">
        <v>44757</v>
      </c>
      <c r="H163" s="6"/>
      <c r="I163" s="5" t="s">
        <v>45</v>
      </c>
      <c r="J163" s="4">
        <f t="shared" si="2"/>
        <v>3</v>
      </c>
      <c r="K163" s="5" t="s">
        <v>54</v>
      </c>
      <c r="L163" s="5" t="s">
        <v>144</v>
      </c>
      <c r="M163" s="5" t="s">
        <v>145</v>
      </c>
      <c r="N163" s="5" t="s">
        <v>30</v>
      </c>
      <c r="O163" s="5" t="s">
        <v>73</v>
      </c>
      <c r="P163" s="5" t="s">
        <v>74</v>
      </c>
      <c r="Q163" s="16">
        <v>12.75</v>
      </c>
      <c r="R163" s="16">
        <v>2.4224999999999999</v>
      </c>
      <c r="S163" s="4">
        <v>28</v>
      </c>
      <c r="T163" s="17">
        <v>35.700000000000003</v>
      </c>
    </row>
    <row r="164" spans="1:20" ht="17.25" hidden="1" customHeight="1">
      <c r="A164" s="24">
        <v>1162</v>
      </c>
      <c r="B164" s="6">
        <v>44778</v>
      </c>
      <c r="C164" s="4">
        <v>6</v>
      </c>
      <c r="D164" s="4" t="s">
        <v>123</v>
      </c>
      <c r="E164" s="5" t="s">
        <v>94</v>
      </c>
      <c r="F164" s="5" t="s">
        <v>27</v>
      </c>
      <c r="G164" s="6">
        <v>44787</v>
      </c>
      <c r="H164" s="6"/>
      <c r="I164" s="5" t="s">
        <v>46</v>
      </c>
      <c r="J164" s="4">
        <f t="shared" si="2"/>
        <v>3</v>
      </c>
      <c r="K164" s="5" t="s">
        <v>54</v>
      </c>
      <c r="L164" s="5" t="s">
        <v>144</v>
      </c>
      <c r="M164" s="5" t="s">
        <v>145</v>
      </c>
      <c r="N164" s="5" t="s">
        <v>30</v>
      </c>
      <c r="O164" s="5" t="s">
        <v>55</v>
      </c>
      <c r="P164" s="5" t="s">
        <v>32</v>
      </c>
      <c r="Q164" s="16">
        <v>14</v>
      </c>
      <c r="R164" s="16">
        <v>2.2400000000000002</v>
      </c>
      <c r="S164" s="4">
        <v>52</v>
      </c>
      <c r="T164" s="17">
        <v>72.8</v>
      </c>
    </row>
    <row r="165" spans="1:20" ht="17.25" hidden="1" customHeight="1">
      <c r="A165" s="24">
        <v>1163</v>
      </c>
      <c r="B165" s="6">
        <v>44778</v>
      </c>
      <c r="C165" s="4">
        <v>6</v>
      </c>
      <c r="D165" s="4" t="s">
        <v>123</v>
      </c>
      <c r="E165" s="5" t="s">
        <v>94</v>
      </c>
      <c r="F165" s="5" t="s">
        <v>27</v>
      </c>
      <c r="G165" s="6">
        <v>44780</v>
      </c>
      <c r="H165" s="6"/>
      <c r="I165" s="5" t="s">
        <v>46</v>
      </c>
      <c r="J165" s="4">
        <f t="shared" si="2"/>
        <v>3</v>
      </c>
      <c r="K165" s="5" t="s">
        <v>29</v>
      </c>
      <c r="L165" s="5" t="s">
        <v>144</v>
      </c>
      <c r="M165" s="5" t="s">
        <v>145</v>
      </c>
      <c r="N165" s="5" t="s">
        <v>44</v>
      </c>
      <c r="O165" s="5" t="s">
        <v>73</v>
      </c>
      <c r="P165" s="5" t="s">
        <v>74</v>
      </c>
      <c r="Q165" s="16">
        <v>12.75</v>
      </c>
      <c r="R165" s="16">
        <v>2.8050000000000002</v>
      </c>
      <c r="S165" s="4">
        <v>72</v>
      </c>
      <c r="T165" s="17">
        <v>89.046000000000006</v>
      </c>
    </row>
    <row r="166" spans="1:20" ht="17.25" hidden="1" customHeight="1">
      <c r="A166" s="24">
        <v>1164</v>
      </c>
      <c r="B166" s="6">
        <v>44809</v>
      </c>
      <c r="C166" s="4">
        <v>6</v>
      </c>
      <c r="D166" s="4" t="s">
        <v>123</v>
      </c>
      <c r="E166" s="5" t="s">
        <v>94</v>
      </c>
      <c r="F166" s="5" t="s">
        <v>27</v>
      </c>
      <c r="G166" s="6">
        <v>44816</v>
      </c>
      <c r="H166" s="6"/>
      <c r="I166" s="5" t="s">
        <v>33</v>
      </c>
      <c r="J166" s="4">
        <f t="shared" si="2"/>
        <v>3</v>
      </c>
      <c r="K166" s="5" t="s">
        <v>54</v>
      </c>
      <c r="L166" s="5" t="s">
        <v>144</v>
      </c>
      <c r="M166" s="5" t="s">
        <v>145</v>
      </c>
      <c r="N166" s="5" t="s">
        <v>30</v>
      </c>
      <c r="O166" s="5" t="s">
        <v>55</v>
      </c>
      <c r="P166" s="5" t="s">
        <v>32</v>
      </c>
      <c r="Q166" s="16">
        <v>14</v>
      </c>
      <c r="R166" s="16">
        <v>1.4</v>
      </c>
      <c r="S166" s="4">
        <v>67</v>
      </c>
      <c r="T166" s="17">
        <v>98.490000000000009</v>
      </c>
    </row>
    <row r="167" spans="1:20" ht="17.25" hidden="1" customHeight="1">
      <c r="A167" s="24">
        <v>1165</v>
      </c>
      <c r="B167" s="6">
        <v>44809</v>
      </c>
      <c r="C167" s="4">
        <v>6</v>
      </c>
      <c r="D167" s="4" t="s">
        <v>123</v>
      </c>
      <c r="E167" s="5" t="s">
        <v>94</v>
      </c>
      <c r="F167" s="5" t="s">
        <v>27</v>
      </c>
      <c r="G167" s="6">
        <v>44819</v>
      </c>
      <c r="H167" s="6"/>
      <c r="I167" s="5" t="s">
        <v>33</v>
      </c>
      <c r="J167" s="4">
        <f t="shared" si="2"/>
        <v>3</v>
      </c>
      <c r="K167" s="5" t="s">
        <v>29</v>
      </c>
      <c r="L167" s="5" t="s">
        <v>144</v>
      </c>
      <c r="M167" s="5" t="s">
        <v>145</v>
      </c>
      <c r="N167" s="5" t="s">
        <v>44</v>
      </c>
      <c r="O167" s="5" t="s">
        <v>73</v>
      </c>
      <c r="P167" s="5" t="s">
        <v>74</v>
      </c>
      <c r="Q167" s="16">
        <v>12.75</v>
      </c>
      <c r="R167" s="16">
        <v>2.6775000000000002</v>
      </c>
      <c r="S167" s="4">
        <v>96</v>
      </c>
      <c r="T167" s="17">
        <v>119.952</v>
      </c>
    </row>
    <row r="168" spans="1:20" ht="17.25" hidden="1" customHeight="1">
      <c r="A168" s="24">
        <v>1166</v>
      </c>
      <c r="B168" s="6">
        <v>44839</v>
      </c>
      <c r="C168" s="4">
        <v>6</v>
      </c>
      <c r="D168" s="4" t="s">
        <v>123</v>
      </c>
      <c r="E168" s="5" t="s">
        <v>94</v>
      </c>
      <c r="F168" s="5" t="s">
        <v>27</v>
      </c>
      <c r="G168" s="6">
        <v>44841</v>
      </c>
      <c r="H168" s="6"/>
      <c r="I168" s="5" t="s">
        <v>47</v>
      </c>
      <c r="J168" s="4">
        <f t="shared" si="2"/>
        <v>4</v>
      </c>
      <c r="K168" s="5" t="s">
        <v>54</v>
      </c>
      <c r="L168" s="5" t="s">
        <v>144</v>
      </c>
      <c r="M168" s="5" t="s">
        <v>145</v>
      </c>
      <c r="N168" s="5" t="s">
        <v>30</v>
      </c>
      <c r="O168" s="5" t="s">
        <v>64</v>
      </c>
      <c r="P168" s="5" t="s">
        <v>65</v>
      </c>
      <c r="Q168" s="16">
        <v>40</v>
      </c>
      <c r="R168" s="16">
        <v>4.8</v>
      </c>
      <c r="S168" s="4">
        <v>94</v>
      </c>
      <c r="T168" s="17">
        <v>376</v>
      </c>
    </row>
    <row r="169" spans="1:20" ht="17.25" hidden="1" customHeight="1">
      <c r="A169" s="24">
        <v>1167</v>
      </c>
      <c r="B169" s="6">
        <v>44839</v>
      </c>
      <c r="C169" s="4">
        <v>6</v>
      </c>
      <c r="D169" s="4" t="s">
        <v>123</v>
      </c>
      <c r="E169" s="5" t="s">
        <v>94</v>
      </c>
      <c r="F169" s="5" t="s">
        <v>27</v>
      </c>
      <c r="G169" s="6">
        <v>44844</v>
      </c>
      <c r="H169" s="6"/>
      <c r="I169" s="5" t="s">
        <v>47</v>
      </c>
      <c r="J169" s="4">
        <f t="shared" si="2"/>
        <v>4</v>
      </c>
      <c r="K169" s="5" t="s">
        <v>54</v>
      </c>
      <c r="L169" s="5" t="s">
        <v>144</v>
      </c>
      <c r="M169" s="5" t="s">
        <v>145</v>
      </c>
      <c r="N169" s="5" t="s">
        <v>30</v>
      </c>
      <c r="O169" s="5" t="s">
        <v>55</v>
      </c>
      <c r="P169" s="5" t="s">
        <v>32</v>
      </c>
      <c r="Q169" s="16">
        <v>14</v>
      </c>
      <c r="R169" s="16">
        <v>3.08</v>
      </c>
      <c r="S169" s="4">
        <v>98</v>
      </c>
      <c r="T169" s="17">
        <v>138.57200000000003</v>
      </c>
    </row>
    <row r="170" spans="1:20" ht="17.25" hidden="1" customHeight="1">
      <c r="A170" s="24">
        <v>1168</v>
      </c>
      <c r="B170" s="6">
        <v>44839</v>
      </c>
      <c r="C170" s="4">
        <v>6</v>
      </c>
      <c r="D170" s="4" t="s">
        <v>123</v>
      </c>
      <c r="E170" s="5" t="s">
        <v>94</v>
      </c>
      <c r="F170" s="5" t="s">
        <v>27</v>
      </c>
      <c r="G170" s="6">
        <v>44845</v>
      </c>
      <c r="H170" s="6"/>
      <c r="I170" s="5" t="s">
        <v>47</v>
      </c>
      <c r="J170" s="4">
        <f t="shared" si="2"/>
        <v>4</v>
      </c>
      <c r="K170" s="5" t="s">
        <v>29</v>
      </c>
      <c r="L170" s="5" t="s">
        <v>144</v>
      </c>
      <c r="M170" s="5" t="s">
        <v>145</v>
      </c>
      <c r="N170" s="5" t="s">
        <v>44</v>
      </c>
      <c r="O170" s="5" t="s">
        <v>73</v>
      </c>
      <c r="P170" s="5" t="s">
        <v>74</v>
      </c>
      <c r="Q170" s="16">
        <v>12.75</v>
      </c>
      <c r="R170" s="16">
        <v>2.4224999999999999</v>
      </c>
      <c r="S170" s="4">
        <v>44</v>
      </c>
      <c r="T170" s="17">
        <v>53.856000000000002</v>
      </c>
    </row>
    <row r="171" spans="1:20" ht="17.25" hidden="1" customHeight="1">
      <c r="A171" s="24">
        <v>1169</v>
      </c>
      <c r="B171" s="6">
        <v>44839</v>
      </c>
      <c r="C171" s="4">
        <v>6</v>
      </c>
      <c r="D171" s="4" t="s">
        <v>123</v>
      </c>
      <c r="E171" s="5" t="s">
        <v>94</v>
      </c>
      <c r="F171" s="5" t="s">
        <v>27</v>
      </c>
      <c r="G171" s="6">
        <v>44842</v>
      </c>
      <c r="H171" s="6"/>
      <c r="I171" s="5" t="s">
        <v>47</v>
      </c>
      <c r="J171" s="4">
        <f t="shared" si="2"/>
        <v>4</v>
      </c>
      <c r="K171" s="5" t="s">
        <v>54</v>
      </c>
      <c r="L171" s="5" t="s">
        <v>144</v>
      </c>
      <c r="M171" s="5" t="s">
        <v>145</v>
      </c>
      <c r="N171" s="5" t="s">
        <v>30</v>
      </c>
      <c r="O171" s="5" t="s">
        <v>73</v>
      </c>
      <c r="P171" s="5" t="s">
        <v>74</v>
      </c>
      <c r="Q171" s="16">
        <v>12.75</v>
      </c>
      <c r="R171" s="16">
        <v>3.06</v>
      </c>
      <c r="S171" s="4">
        <v>82</v>
      </c>
      <c r="T171" s="17">
        <v>103.50450000000001</v>
      </c>
    </row>
    <row r="172" spans="1:20" ht="17.25" hidden="1" customHeight="1">
      <c r="A172" s="24">
        <v>1170</v>
      </c>
      <c r="B172" s="6">
        <v>44870</v>
      </c>
      <c r="C172" s="4">
        <v>6</v>
      </c>
      <c r="D172" s="4" t="s">
        <v>123</v>
      </c>
      <c r="E172" s="5" t="s">
        <v>94</v>
      </c>
      <c r="F172" s="5" t="s">
        <v>27</v>
      </c>
      <c r="G172" s="6">
        <v>44875</v>
      </c>
      <c r="H172" s="6"/>
      <c r="I172" s="5" t="s">
        <v>48</v>
      </c>
      <c r="J172" s="4">
        <f t="shared" si="2"/>
        <v>4</v>
      </c>
      <c r="K172" s="5" t="s">
        <v>54</v>
      </c>
      <c r="L172" s="5" t="s">
        <v>144</v>
      </c>
      <c r="M172" s="5" t="s">
        <v>145</v>
      </c>
      <c r="N172" s="5" t="s">
        <v>30</v>
      </c>
      <c r="O172" s="5" t="s">
        <v>55</v>
      </c>
      <c r="P172" s="5" t="s">
        <v>32</v>
      </c>
      <c r="Q172" s="16">
        <v>14</v>
      </c>
      <c r="R172" s="16">
        <v>2.1</v>
      </c>
      <c r="S172" s="4">
        <v>85</v>
      </c>
      <c r="T172" s="17">
        <v>120.19</v>
      </c>
    </row>
    <row r="173" spans="1:20" ht="17.25" hidden="1" customHeight="1">
      <c r="A173" s="24">
        <v>1171</v>
      </c>
      <c r="B173" s="6">
        <v>44870</v>
      </c>
      <c r="C173" s="4">
        <v>6</v>
      </c>
      <c r="D173" s="4" t="s">
        <v>123</v>
      </c>
      <c r="E173" s="5" t="s">
        <v>94</v>
      </c>
      <c r="F173" s="5" t="s">
        <v>27</v>
      </c>
      <c r="G173" s="6">
        <v>44880</v>
      </c>
      <c r="H173" s="6"/>
      <c r="I173" s="5" t="s">
        <v>48</v>
      </c>
      <c r="J173" s="4">
        <f t="shared" si="2"/>
        <v>4</v>
      </c>
      <c r="K173" s="5" t="s">
        <v>29</v>
      </c>
      <c r="L173" s="5" t="s">
        <v>144</v>
      </c>
      <c r="M173" s="5" t="s">
        <v>145</v>
      </c>
      <c r="N173" s="5" t="s">
        <v>44</v>
      </c>
      <c r="O173" s="5" t="s">
        <v>73</v>
      </c>
      <c r="P173" s="5" t="s">
        <v>74</v>
      </c>
      <c r="Q173" s="16">
        <v>12.75</v>
      </c>
      <c r="R173" s="16">
        <v>2.9325000000000001</v>
      </c>
      <c r="S173" s="4">
        <v>15</v>
      </c>
      <c r="T173" s="17">
        <v>18.55125</v>
      </c>
    </row>
    <row r="174" spans="1:20" ht="17.25" hidden="1" customHeight="1">
      <c r="A174" s="24">
        <v>1172</v>
      </c>
      <c r="B174" s="6">
        <v>44900</v>
      </c>
      <c r="C174" s="4">
        <v>6</v>
      </c>
      <c r="D174" s="4" t="s">
        <v>123</v>
      </c>
      <c r="E174" s="5" t="s">
        <v>94</v>
      </c>
      <c r="F174" s="5" t="s">
        <v>27</v>
      </c>
      <c r="G174" s="6">
        <v>44902</v>
      </c>
      <c r="H174" s="6"/>
      <c r="I174" s="5" t="s">
        <v>49</v>
      </c>
      <c r="J174" s="4">
        <f t="shared" si="2"/>
        <v>4</v>
      </c>
      <c r="K174" s="5" t="s">
        <v>54</v>
      </c>
      <c r="L174" s="5" t="s">
        <v>144</v>
      </c>
      <c r="M174" s="5" t="s">
        <v>145</v>
      </c>
      <c r="N174" s="5" t="s">
        <v>30</v>
      </c>
      <c r="O174" s="5" t="s">
        <v>64</v>
      </c>
      <c r="P174" s="5" t="s">
        <v>65</v>
      </c>
      <c r="Q174" s="16">
        <v>40</v>
      </c>
      <c r="R174" s="16">
        <v>6.8</v>
      </c>
      <c r="S174" s="4">
        <v>32</v>
      </c>
      <c r="T174" s="17">
        <v>134.4</v>
      </c>
    </row>
    <row r="175" spans="1:20" ht="17.25" hidden="1" customHeight="1">
      <c r="A175" s="24">
        <v>1173</v>
      </c>
      <c r="B175" s="6">
        <v>44900</v>
      </c>
      <c r="C175" s="4">
        <v>6</v>
      </c>
      <c r="D175" s="4" t="s">
        <v>123</v>
      </c>
      <c r="E175" s="5" t="s">
        <v>94</v>
      </c>
      <c r="F175" s="5" t="s">
        <v>27</v>
      </c>
      <c r="G175" s="6">
        <v>44904</v>
      </c>
      <c r="H175" s="6"/>
      <c r="I175" s="5" t="s">
        <v>49</v>
      </c>
      <c r="J175" s="4">
        <f t="shared" si="2"/>
        <v>4</v>
      </c>
      <c r="K175" s="5" t="s">
        <v>54</v>
      </c>
      <c r="L175" s="5" t="s">
        <v>144</v>
      </c>
      <c r="M175" s="5" t="s">
        <v>145</v>
      </c>
      <c r="N175" s="5" t="s">
        <v>30</v>
      </c>
      <c r="O175" s="5" t="s">
        <v>55</v>
      </c>
      <c r="P175" s="5" t="s">
        <v>32</v>
      </c>
      <c r="Q175" s="16">
        <v>14</v>
      </c>
      <c r="R175" s="16">
        <v>2.2400000000000002</v>
      </c>
      <c r="S175" s="4">
        <v>68</v>
      </c>
      <c r="T175" s="17">
        <v>91.391999999999996</v>
      </c>
    </row>
    <row r="176" spans="1:20" ht="17.25" hidden="1" customHeight="1">
      <c r="A176" s="24">
        <v>1174</v>
      </c>
      <c r="B176" s="6">
        <v>44900</v>
      </c>
      <c r="C176" s="4">
        <v>6</v>
      </c>
      <c r="D176" s="4" t="s">
        <v>123</v>
      </c>
      <c r="E176" s="5" t="s">
        <v>94</v>
      </c>
      <c r="F176" s="5" t="s">
        <v>27</v>
      </c>
      <c r="G176" s="6">
        <v>44906</v>
      </c>
      <c r="H176" s="6"/>
      <c r="I176" s="5" t="s">
        <v>49</v>
      </c>
      <c r="J176" s="4">
        <f t="shared" si="2"/>
        <v>4</v>
      </c>
      <c r="K176" s="5" t="s">
        <v>29</v>
      </c>
      <c r="L176" s="5" t="s">
        <v>144</v>
      </c>
      <c r="M176" s="5" t="s">
        <v>145</v>
      </c>
      <c r="N176" s="5" t="s">
        <v>44</v>
      </c>
      <c r="O176" s="5" t="s">
        <v>73</v>
      </c>
      <c r="P176" s="5" t="s">
        <v>74</v>
      </c>
      <c r="Q176" s="16">
        <v>12.75</v>
      </c>
      <c r="R176" s="16">
        <v>2.5499999999999998</v>
      </c>
      <c r="S176" s="4">
        <v>12</v>
      </c>
      <c r="T176" s="17">
        <v>16.065000000000001</v>
      </c>
    </row>
    <row r="177" spans="1:20" ht="17.25" hidden="1" customHeight="1">
      <c r="A177" s="24">
        <v>1175</v>
      </c>
      <c r="B177" s="6">
        <v>44900</v>
      </c>
      <c r="C177" s="4">
        <v>6</v>
      </c>
      <c r="D177" s="4" t="s">
        <v>123</v>
      </c>
      <c r="E177" s="5" t="s">
        <v>94</v>
      </c>
      <c r="F177" s="5" t="s">
        <v>27</v>
      </c>
      <c r="G177" s="6">
        <v>44902</v>
      </c>
      <c r="H177" s="6"/>
      <c r="I177" s="5" t="s">
        <v>49</v>
      </c>
      <c r="J177" s="4">
        <f t="shared" si="2"/>
        <v>4</v>
      </c>
      <c r="K177" s="5" t="s">
        <v>54</v>
      </c>
      <c r="L177" s="5" t="s">
        <v>144</v>
      </c>
      <c r="M177" s="5" t="s">
        <v>145</v>
      </c>
      <c r="N177" s="5" t="s">
        <v>30</v>
      </c>
      <c r="O177" s="5" t="s">
        <v>73</v>
      </c>
      <c r="P177" s="5" t="s">
        <v>74</v>
      </c>
      <c r="Q177" s="16">
        <v>12.75</v>
      </c>
      <c r="R177" s="16">
        <v>1.4025000000000001</v>
      </c>
      <c r="S177" s="4">
        <v>41</v>
      </c>
      <c r="T177" s="17">
        <v>50.706750000000007</v>
      </c>
    </row>
    <row r="178" spans="1:20" ht="17.25" hidden="1" customHeight="1">
      <c r="A178" s="24">
        <v>1176</v>
      </c>
      <c r="B178" s="6">
        <v>44900</v>
      </c>
      <c r="C178" s="4">
        <v>6</v>
      </c>
      <c r="D178" s="4" t="s">
        <v>123</v>
      </c>
      <c r="E178" s="5" t="s">
        <v>94</v>
      </c>
      <c r="F178" s="5" t="s">
        <v>27</v>
      </c>
      <c r="G178" s="6">
        <v>44909</v>
      </c>
      <c r="H178" s="6"/>
      <c r="I178" s="5" t="s">
        <v>49</v>
      </c>
      <c r="J178" s="4">
        <f t="shared" si="2"/>
        <v>4</v>
      </c>
      <c r="K178" s="5" t="s">
        <v>29</v>
      </c>
      <c r="L178" s="5" t="s">
        <v>144</v>
      </c>
      <c r="M178" s="5" t="s">
        <v>145</v>
      </c>
      <c r="N178" s="5" t="s">
        <v>44</v>
      </c>
      <c r="O178" s="5" t="s">
        <v>82</v>
      </c>
      <c r="P178" s="5" t="s">
        <v>57</v>
      </c>
      <c r="Q178" s="16">
        <v>30</v>
      </c>
      <c r="R178" s="16">
        <v>6</v>
      </c>
      <c r="S178" s="4">
        <v>33</v>
      </c>
      <c r="T178" s="17">
        <v>95.039999999999992</v>
      </c>
    </row>
    <row r="179" spans="1:20" ht="17.25" hidden="1" customHeight="1">
      <c r="A179" s="24">
        <v>1177</v>
      </c>
      <c r="B179" s="6">
        <v>44900</v>
      </c>
      <c r="C179" s="4">
        <v>6</v>
      </c>
      <c r="D179" s="4" t="s">
        <v>123</v>
      </c>
      <c r="E179" s="5" t="s">
        <v>94</v>
      </c>
      <c r="F179" s="5" t="s">
        <v>27</v>
      </c>
      <c r="G179" s="6">
        <v>44904</v>
      </c>
      <c r="H179" s="6"/>
      <c r="I179" s="5" t="s">
        <v>49</v>
      </c>
      <c r="J179" s="4">
        <f t="shared" si="2"/>
        <v>4</v>
      </c>
      <c r="K179" s="5" t="s">
        <v>29</v>
      </c>
      <c r="L179" s="5" t="s">
        <v>144</v>
      </c>
      <c r="M179" s="5" t="s">
        <v>145</v>
      </c>
      <c r="N179" s="5" t="s">
        <v>44</v>
      </c>
      <c r="O179" s="5" t="s">
        <v>83</v>
      </c>
      <c r="P179" s="5" t="s">
        <v>57</v>
      </c>
      <c r="Q179" s="16">
        <v>53</v>
      </c>
      <c r="R179" s="16">
        <v>10.07</v>
      </c>
      <c r="S179" s="4">
        <v>34</v>
      </c>
      <c r="T179" s="17">
        <v>185.60600000000002</v>
      </c>
    </row>
    <row r="180" spans="1:20" ht="17.25" customHeight="1">
      <c r="A180" s="24">
        <v>1178</v>
      </c>
      <c r="B180" s="6">
        <v>44567</v>
      </c>
      <c r="C180" s="4">
        <v>7</v>
      </c>
      <c r="D180" s="4" t="s">
        <v>124</v>
      </c>
      <c r="E180" s="5" t="s">
        <v>26</v>
      </c>
      <c r="F180" s="5" t="s">
        <v>27</v>
      </c>
      <c r="G180" s="6">
        <v>44576</v>
      </c>
      <c r="H180" s="6"/>
      <c r="I180" s="5" t="s">
        <v>35</v>
      </c>
      <c r="J180" s="4">
        <f t="shared" si="2"/>
        <v>1</v>
      </c>
      <c r="K180" s="5" t="s">
        <v>54</v>
      </c>
      <c r="L180" s="5" t="s">
        <v>146</v>
      </c>
      <c r="M180" s="5" t="s">
        <v>147</v>
      </c>
      <c r="N180" s="5" t="s">
        <v>30</v>
      </c>
      <c r="O180" s="5" t="s">
        <v>36</v>
      </c>
      <c r="P180" s="5" t="s">
        <v>32</v>
      </c>
      <c r="Q180" s="16">
        <v>46</v>
      </c>
      <c r="R180" s="16">
        <v>10.58</v>
      </c>
      <c r="S180" s="4">
        <v>24</v>
      </c>
      <c r="T180" s="17">
        <v>110.4</v>
      </c>
    </row>
    <row r="181" spans="1:20" ht="17.25" customHeight="1">
      <c r="A181" s="24">
        <v>1179</v>
      </c>
      <c r="B181" s="6">
        <v>44657</v>
      </c>
      <c r="C181" s="4">
        <v>7</v>
      </c>
      <c r="D181" s="4" t="s">
        <v>124</v>
      </c>
      <c r="E181" s="5" t="s">
        <v>26</v>
      </c>
      <c r="F181" s="5" t="s">
        <v>27</v>
      </c>
      <c r="G181" s="6">
        <v>44661</v>
      </c>
      <c r="H181" s="6"/>
      <c r="I181" s="5" t="s">
        <v>41</v>
      </c>
      <c r="J181" s="4">
        <f t="shared" si="2"/>
        <v>2</v>
      </c>
      <c r="K181" s="5" t="s">
        <v>54</v>
      </c>
      <c r="L181" s="5" t="s">
        <v>146</v>
      </c>
      <c r="M181" s="5" t="s">
        <v>147</v>
      </c>
      <c r="N181" s="5" t="s">
        <v>30</v>
      </c>
      <c r="O181" s="5" t="s">
        <v>36</v>
      </c>
      <c r="P181" s="5" t="s">
        <v>32</v>
      </c>
      <c r="Q181" s="16">
        <v>46</v>
      </c>
      <c r="R181" s="16">
        <v>7.82</v>
      </c>
      <c r="S181" s="4">
        <v>59</v>
      </c>
      <c r="T181" s="17">
        <v>284.97000000000003</v>
      </c>
    </row>
    <row r="182" spans="1:20" ht="17.25" customHeight="1">
      <c r="A182" s="24">
        <v>1180</v>
      </c>
      <c r="B182" s="6">
        <v>44687</v>
      </c>
      <c r="C182" s="4">
        <v>7</v>
      </c>
      <c r="D182" s="4" t="s">
        <v>124</v>
      </c>
      <c r="E182" s="5" t="s">
        <v>26</v>
      </c>
      <c r="F182" s="5" t="s">
        <v>27</v>
      </c>
      <c r="G182" s="6">
        <v>44692</v>
      </c>
      <c r="H182" s="6"/>
      <c r="I182" s="5" t="s">
        <v>28</v>
      </c>
      <c r="J182" s="4">
        <f t="shared" si="2"/>
        <v>2</v>
      </c>
      <c r="K182" s="5" t="s">
        <v>54</v>
      </c>
      <c r="L182" s="5" t="s">
        <v>146</v>
      </c>
      <c r="M182" s="5" t="s">
        <v>147</v>
      </c>
      <c r="N182" s="5" t="s">
        <v>30</v>
      </c>
      <c r="O182" s="5" t="s">
        <v>36</v>
      </c>
      <c r="P182" s="5" t="s">
        <v>32</v>
      </c>
      <c r="Q182" s="16">
        <v>46</v>
      </c>
      <c r="R182" s="16">
        <v>6.44</v>
      </c>
      <c r="S182" s="4">
        <v>31</v>
      </c>
      <c r="T182" s="17">
        <v>136.89599999999999</v>
      </c>
    </row>
    <row r="183" spans="1:20" ht="17.25" customHeight="1">
      <c r="A183" s="24">
        <v>1181</v>
      </c>
      <c r="B183" s="6">
        <v>44718</v>
      </c>
      <c r="C183" s="4">
        <v>7</v>
      </c>
      <c r="D183" s="4" t="s">
        <v>124</v>
      </c>
      <c r="E183" s="5" t="s">
        <v>26</v>
      </c>
      <c r="F183" s="5" t="s">
        <v>27</v>
      </c>
      <c r="G183" s="6">
        <v>44720</v>
      </c>
      <c r="H183" s="6"/>
      <c r="I183" s="5" t="s">
        <v>28</v>
      </c>
      <c r="J183" s="4">
        <f t="shared" si="2"/>
        <v>2</v>
      </c>
      <c r="K183" s="5" t="s">
        <v>54</v>
      </c>
      <c r="L183" s="5" t="s">
        <v>146</v>
      </c>
      <c r="M183" s="5" t="s">
        <v>147</v>
      </c>
      <c r="N183" s="5" t="s">
        <v>43</v>
      </c>
      <c r="O183" s="5" t="s">
        <v>36</v>
      </c>
      <c r="P183" s="5" t="s">
        <v>32</v>
      </c>
      <c r="Q183" s="16">
        <v>46</v>
      </c>
      <c r="R183" s="16">
        <v>5.52</v>
      </c>
      <c r="S183" s="4">
        <v>71</v>
      </c>
      <c r="T183" s="17">
        <v>310.27</v>
      </c>
    </row>
    <row r="184" spans="1:20" ht="17.25" customHeight="1">
      <c r="A184" s="24">
        <v>1182</v>
      </c>
      <c r="B184" s="6">
        <v>44779</v>
      </c>
      <c r="C184" s="4">
        <v>7</v>
      </c>
      <c r="D184" s="4" t="s">
        <v>124</v>
      </c>
      <c r="E184" s="5" t="s">
        <v>26</v>
      </c>
      <c r="F184" s="5" t="s">
        <v>27</v>
      </c>
      <c r="G184" s="6">
        <v>44786</v>
      </c>
      <c r="H184" s="6"/>
      <c r="I184" s="5" t="s">
        <v>46</v>
      </c>
      <c r="J184" s="4">
        <f t="shared" si="2"/>
        <v>3</v>
      </c>
      <c r="K184" s="5" t="s">
        <v>54</v>
      </c>
      <c r="L184" s="5" t="s">
        <v>146</v>
      </c>
      <c r="M184" s="5" t="s">
        <v>147</v>
      </c>
      <c r="N184" s="5" t="s">
        <v>30</v>
      </c>
      <c r="O184" s="5" t="s">
        <v>36</v>
      </c>
      <c r="P184" s="5" t="s">
        <v>32</v>
      </c>
      <c r="Q184" s="16">
        <v>46</v>
      </c>
      <c r="R184" s="16">
        <v>11.04</v>
      </c>
      <c r="S184" s="4">
        <v>86</v>
      </c>
      <c r="T184" s="17">
        <v>399.55600000000004</v>
      </c>
    </row>
    <row r="185" spans="1:20" ht="17.25" customHeight="1">
      <c r="A185" s="24">
        <v>1183</v>
      </c>
      <c r="B185" s="6">
        <v>44840</v>
      </c>
      <c r="C185" s="4">
        <v>7</v>
      </c>
      <c r="D185" s="4" t="s">
        <v>124</v>
      </c>
      <c r="E185" s="5" t="s">
        <v>26</v>
      </c>
      <c r="F185" s="5" t="s">
        <v>27</v>
      </c>
      <c r="G185" s="6">
        <v>44850</v>
      </c>
      <c r="H185" s="6"/>
      <c r="I185" s="5" t="s">
        <v>47</v>
      </c>
      <c r="J185" s="4">
        <f t="shared" si="2"/>
        <v>4</v>
      </c>
      <c r="K185" s="5" t="s">
        <v>54</v>
      </c>
      <c r="L185" s="5" t="s">
        <v>146</v>
      </c>
      <c r="M185" s="5" t="s">
        <v>147</v>
      </c>
      <c r="N185" s="5" t="s">
        <v>30</v>
      </c>
      <c r="O185" s="5" t="s">
        <v>36</v>
      </c>
      <c r="P185" s="5" t="s">
        <v>32</v>
      </c>
      <c r="Q185" s="16">
        <v>46</v>
      </c>
      <c r="R185" s="16">
        <v>9.1999999999999993</v>
      </c>
      <c r="S185" s="4">
        <v>62</v>
      </c>
      <c r="T185" s="17">
        <v>290.904</v>
      </c>
    </row>
    <row r="186" spans="1:20" ht="17.25" customHeight="1">
      <c r="A186" s="24">
        <v>1184</v>
      </c>
      <c r="B186" s="6">
        <v>44901</v>
      </c>
      <c r="C186" s="4">
        <v>7</v>
      </c>
      <c r="D186" s="4" t="s">
        <v>124</v>
      </c>
      <c r="E186" s="5" t="s">
        <v>26</v>
      </c>
      <c r="F186" s="5" t="s">
        <v>27</v>
      </c>
      <c r="G186" s="6">
        <v>44908</v>
      </c>
      <c r="H186" s="6"/>
      <c r="I186" s="5" t="s">
        <v>49</v>
      </c>
      <c r="J186" s="4">
        <f t="shared" si="2"/>
        <v>4</v>
      </c>
      <c r="K186" s="5" t="s">
        <v>54</v>
      </c>
      <c r="L186" s="5" t="s">
        <v>146</v>
      </c>
      <c r="M186" s="5" t="s">
        <v>147</v>
      </c>
      <c r="N186" s="5" t="s">
        <v>30</v>
      </c>
      <c r="O186" s="5" t="s">
        <v>36</v>
      </c>
      <c r="P186" s="5" t="s">
        <v>32</v>
      </c>
      <c r="Q186" s="16">
        <v>46</v>
      </c>
      <c r="R186" s="16">
        <v>5.52</v>
      </c>
      <c r="S186" s="4">
        <v>41</v>
      </c>
      <c r="T186" s="17">
        <v>194.25800000000004</v>
      </c>
    </row>
    <row r="187" spans="1:20" ht="17.25" customHeight="1">
      <c r="A187" s="24">
        <v>1185</v>
      </c>
      <c r="B187" s="6">
        <v>44568</v>
      </c>
      <c r="C187" s="4">
        <v>8</v>
      </c>
      <c r="D187" s="4" t="s">
        <v>125</v>
      </c>
      <c r="E187" s="5" t="s">
        <v>26</v>
      </c>
      <c r="F187" s="5" t="s">
        <v>27</v>
      </c>
      <c r="G187" s="6">
        <v>44577</v>
      </c>
      <c r="H187" s="6"/>
      <c r="I187" s="5" t="s">
        <v>35</v>
      </c>
      <c r="J187" s="4">
        <f t="shared" si="2"/>
        <v>1</v>
      </c>
      <c r="K187" s="5" t="s">
        <v>29</v>
      </c>
      <c r="L187" s="5" t="s">
        <v>148</v>
      </c>
      <c r="M187" s="5" t="s">
        <v>141</v>
      </c>
      <c r="N187" s="5" t="s">
        <v>30</v>
      </c>
      <c r="O187" s="5" t="s">
        <v>84</v>
      </c>
      <c r="P187" s="5" t="s">
        <v>85</v>
      </c>
      <c r="Q187" s="16">
        <v>9.1999999999999993</v>
      </c>
      <c r="R187" s="16">
        <v>2.2079999999999997</v>
      </c>
      <c r="S187" s="4">
        <v>38</v>
      </c>
      <c r="T187" s="17">
        <v>36.008800000000001</v>
      </c>
    </row>
    <row r="188" spans="1:20" ht="17.25" customHeight="1">
      <c r="A188" s="24">
        <v>1186</v>
      </c>
      <c r="B188" s="6">
        <v>44568</v>
      </c>
      <c r="C188" s="4">
        <v>8</v>
      </c>
      <c r="D188" s="4" t="s">
        <v>125</v>
      </c>
      <c r="E188" s="5" t="s">
        <v>26</v>
      </c>
      <c r="F188" s="5" t="s">
        <v>27</v>
      </c>
      <c r="G188" s="6">
        <v>44575</v>
      </c>
      <c r="H188" s="6"/>
      <c r="I188" s="5" t="s">
        <v>35</v>
      </c>
      <c r="J188" s="4">
        <f t="shared" si="2"/>
        <v>1</v>
      </c>
      <c r="K188" s="5" t="s">
        <v>29</v>
      </c>
      <c r="L188" s="5" t="s">
        <v>148</v>
      </c>
      <c r="M188" s="5" t="s">
        <v>141</v>
      </c>
      <c r="N188" s="5" t="s">
        <v>44</v>
      </c>
      <c r="O188" s="5" t="s">
        <v>73</v>
      </c>
      <c r="P188" s="5" t="s">
        <v>74</v>
      </c>
      <c r="Q188" s="16">
        <v>12.75</v>
      </c>
      <c r="R188" s="16">
        <v>2.1675</v>
      </c>
      <c r="S188" s="4">
        <v>47</v>
      </c>
      <c r="T188" s="17">
        <v>61.722750000000005</v>
      </c>
    </row>
    <row r="189" spans="1:20" ht="17.25" customHeight="1">
      <c r="A189" s="24">
        <v>1187</v>
      </c>
      <c r="B189" s="6">
        <v>44599</v>
      </c>
      <c r="C189" s="4">
        <v>8</v>
      </c>
      <c r="D189" s="4" t="s">
        <v>125</v>
      </c>
      <c r="E189" s="5" t="s">
        <v>26</v>
      </c>
      <c r="F189" s="5" t="s">
        <v>27</v>
      </c>
      <c r="G189" s="6">
        <v>44608</v>
      </c>
      <c r="H189" s="6"/>
      <c r="I189" s="5" t="s">
        <v>37</v>
      </c>
      <c r="J189" s="4">
        <f t="shared" si="2"/>
        <v>1</v>
      </c>
      <c r="K189" s="5" t="s">
        <v>54</v>
      </c>
      <c r="L189" s="5" t="s">
        <v>148</v>
      </c>
      <c r="M189" s="5" t="s">
        <v>141</v>
      </c>
      <c r="N189" s="5" t="s">
        <v>44</v>
      </c>
      <c r="O189" s="5" t="s">
        <v>64</v>
      </c>
      <c r="P189" s="5" t="s">
        <v>65</v>
      </c>
      <c r="Q189" s="16">
        <v>40</v>
      </c>
      <c r="R189" s="16">
        <v>5.2</v>
      </c>
      <c r="S189" s="4">
        <v>32</v>
      </c>
      <c r="T189" s="17">
        <v>129.28</v>
      </c>
    </row>
    <row r="190" spans="1:20" ht="17.25" customHeight="1">
      <c r="A190" s="24">
        <v>1188</v>
      </c>
      <c r="B190" s="6">
        <v>44599</v>
      </c>
      <c r="C190" s="4">
        <v>8</v>
      </c>
      <c r="D190" s="4" t="s">
        <v>125</v>
      </c>
      <c r="E190" s="5" t="s">
        <v>26</v>
      </c>
      <c r="F190" s="5" t="s">
        <v>27</v>
      </c>
      <c r="G190" s="6">
        <v>44604</v>
      </c>
      <c r="H190" s="6"/>
      <c r="I190" s="5" t="s">
        <v>37</v>
      </c>
      <c r="J190" s="4">
        <f t="shared" si="2"/>
        <v>1</v>
      </c>
      <c r="K190" s="5" t="s">
        <v>29</v>
      </c>
      <c r="L190" s="5" t="s">
        <v>148</v>
      </c>
      <c r="M190" s="5" t="s">
        <v>141</v>
      </c>
      <c r="N190" s="5" t="s">
        <v>44</v>
      </c>
      <c r="O190" s="5" t="s">
        <v>64</v>
      </c>
      <c r="P190" s="5" t="s">
        <v>65</v>
      </c>
      <c r="Q190" s="16">
        <v>40</v>
      </c>
      <c r="R190" s="16">
        <v>6.4</v>
      </c>
      <c r="S190" s="4">
        <v>30</v>
      </c>
      <c r="T190" s="17">
        <v>46</v>
      </c>
    </row>
    <row r="191" spans="1:20" ht="17.25" customHeight="1">
      <c r="A191" s="24">
        <v>1189</v>
      </c>
      <c r="B191" s="6">
        <v>44599</v>
      </c>
      <c r="C191" s="4">
        <v>8</v>
      </c>
      <c r="D191" s="4" t="s">
        <v>125</v>
      </c>
      <c r="E191" s="5" t="s">
        <v>26</v>
      </c>
      <c r="F191" s="5" t="s">
        <v>27</v>
      </c>
      <c r="G191" s="6">
        <v>44604</v>
      </c>
      <c r="H191" s="6"/>
      <c r="I191" s="5" t="s">
        <v>37</v>
      </c>
      <c r="J191" s="4">
        <f t="shared" si="2"/>
        <v>1</v>
      </c>
      <c r="K191" s="5" t="s">
        <v>54</v>
      </c>
      <c r="L191" s="5" t="s">
        <v>148</v>
      </c>
      <c r="M191" s="5" t="s">
        <v>141</v>
      </c>
      <c r="N191" s="5" t="s">
        <v>44</v>
      </c>
      <c r="O191" s="5" t="s">
        <v>73</v>
      </c>
      <c r="P191" s="5" t="s">
        <v>74</v>
      </c>
      <c r="Q191" s="16">
        <v>12.75</v>
      </c>
      <c r="R191" s="16">
        <v>2.9325000000000001</v>
      </c>
      <c r="S191" s="4">
        <v>13</v>
      </c>
      <c r="T191" s="17">
        <v>15.746249999999998</v>
      </c>
    </row>
    <row r="192" spans="1:20" ht="17.25" customHeight="1">
      <c r="A192" s="24">
        <v>1190</v>
      </c>
      <c r="B192" s="6">
        <v>44627</v>
      </c>
      <c r="C192" s="4">
        <v>8</v>
      </c>
      <c r="D192" s="4" t="s">
        <v>125</v>
      </c>
      <c r="E192" s="5" t="s">
        <v>26</v>
      </c>
      <c r="F192" s="5" t="s">
        <v>27</v>
      </c>
      <c r="G192" s="6">
        <v>44631</v>
      </c>
      <c r="H192" s="6"/>
      <c r="I192" s="5" t="s">
        <v>40</v>
      </c>
      <c r="J192" s="4">
        <f t="shared" si="2"/>
        <v>1</v>
      </c>
      <c r="K192" s="5" t="s">
        <v>54</v>
      </c>
      <c r="L192" s="5" t="s">
        <v>148</v>
      </c>
      <c r="M192" s="5" t="s">
        <v>141</v>
      </c>
      <c r="N192" s="5" t="s">
        <v>44</v>
      </c>
      <c r="O192" s="5" t="s">
        <v>64</v>
      </c>
      <c r="P192" s="5" t="s">
        <v>65</v>
      </c>
      <c r="Q192" s="16">
        <v>40</v>
      </c>
      <c r="R192" s="16">
        <v>7.2</v>
      </c>
      <c r="S192" s="4">
        <v>85</v>
      </c>
      <c r="T192" s="17">
        <v>357</v>
      </c>
    </row>
    <row r="193" spans="1:20" ht="17.25" customHeight="1">
      <c r="A193" s="24">
        <v>1191</v>
      </c>
      <c r="B193" s="6">
        <v>44627</v>
      </c>
      <c r="C193" s="4">
        <v>8</v>
      </c>
      <c r="D193" s="4" t="s">
        <v>125</v>
      </c>
      <c r="E193" s="5" t="s">
        <v>26</v>
      </c>
      <c r="F193" s="5" t="s">
        <v>27</v>
      </c>
      <c r="G193" s="6">
        <v>44632</v>
      </c>
      <c r="H193" s="6"/>
      <c r="I193" s="5" t="s">
        <v>40</v>
      </c>
      <c r="J193" s="4">
        <f t="shared" si="2"/>
        <v>1</v>
      </c>
      <c r="K193" s="5" t="s">
        <v>54</v>
      </c>
      <c r="L193" s="5" t="s">
        <v>148</v>
      </c>
      <c r="M193" s="5" t="s">
        <v>141</v>
      </c>
      <c r="N193" s="5" t="s">
        <v>44</v>
      </c>
      <c r="O193" s="5" t="s">
        <v>84</v>
      </c>
      <c r="P193" s="5" t="s">
        <v>85</v>
      </c>
      <c r="Q193" s="16">
        <v>9.1999999999999993</v>
      </c>
      <c r="R193" s="16">
        <v>1.6559999999999999</v>
      </c>
      <c r="S193" s="4">
        <v>97</v>
      </c>
      <c r="T193" s="17">
        <v>91.024800000000013</v>
      </c>
    </row>
    <row r="194" spans="1:20" ht="17.25" customHeight="1">
      <c r="A194" s="24">
        <v>1192</v>
      </c>
      <c r="B194" s="6">
        <v>44627</v>
      </c>
      <c r="C194" s="4">
        <v>8</v>
      </c>
      <c r="D194" s="4" t="s">
        <v>125</v>
      </c>
      <c r="E194" s="5" t="s">
        <v>26</v>
      </c>
      <c r="F194" s="5" t="s">
        <v>27</v>
      </c>
      <c r="G194" s="6">
        <v>44633</v>
      </c>
      <c r="H194" s="6"/>
      <c r="I194" s="5" t="s">
        <v>40</v>
      </c>
      <c r="J194" s="4">
        <f t="shared" si="2"/>
        <v>1</v>
      </c>
      <c r="K194" s="5" t="s">
        <v>29</v>
      </c>
      <c r="L194" s="5" t="s">
        <v>148</v>
      </c>
      <c r="M194" s="5" t="s">
        <v>141</v>
      </c>
      <c r="N194" s="5" t="s">
        <v>30</v>
      </c>
      <c r="O194" s="5" t="s">
        <v>99</v>
      </c>
      <c r="P194" s="5" t="s">
        <v>100</v>
      </c>
      <c r="Q194" s="16">
        <v>34.799999999999997</v>
      </c>
      <c r="R194" s="16">
        <v>7.3079999999999998</v>
      </c>
      <c r="S194" s="4">
        <v>63</v>
      </c>
      <c r="T194" s="17">
        <v>217.04759999999999</v>
      </c>
    </row>
    <row r="195" spans="1:20" ht="17.25" customHeight="1">
      <c r="A195" s="24">
        <v>1193</v>
      </c>
      <c r="B195" s="6">
        <v>44658</v>
      </c>
      <c r="C195" s="4">
        <v>8</v>
      </c>
      <c r="D195" s="4" t="s">
        <v>125</v>
      </c>
      <c r="E195" s="5" t="s">
        <v>26</v>
      </c>
      <c r="F195" s="5" t="s">
        <v>27</v>
      </c>
      <c r="G195" s="6">
        <v>44664</v>
      </c>
      <c r="H195" s="6"/>
      <c r="I195" s="5" t="s">
        <v>41</v>
      </c>
      <c r="J195" s="4">
        <f t="shared" ref="J195:J258" si="3">ROUNDUP(MONTH(G195)/3,0)</f>
        <v>2</v>
      </c>
      <c r="K195" s="5" t="s">
        <v>29</v>
      </c>
      <c r="L195" s="5" t="s">
        <v>148</v>
      </c>
      <c r="M195" s="5" t="s">
        <v>141</v>
      </c>
      <c r="N195" s="5" t="s">
        <v>30</v>
      </c>
      <c r="O195" s="5" t="s">
        <v>84</v>
      </c>
      <c r="P195" s="5" t="s">
        <v>85</v>
      </c>
      <c r="Q195" s="16">
        <v>9.1999999999999993</v>
      </c>
      <c r="R195" s="16">
        <v>2.2079999999999997</v>
      </c>
      <c r="S195" s="4">
        <v>12</v>
      </c>
      <c r="T195" s="17">
        <v>11.3712</v>
      </c>
    </row>
    <row r="196" spans="1:20" ht="17.25" customHeight="1">
      <c r="A196" s="24">
        <v>1194</v>
      </c>
      <c r="B196" s="6">
        <v>44658</v>
      </c>
      <c r="C196" s="4">
        <v>8</v>
      </c>
      <c r="D196" s="4" t="s">
        <v>125</v>
      </c>
      <c r="E196" s="5" t="s">
        <v>26</v>
      </c>
      <c r="F196" s="5" t="s">
        <v>27</v>
      </c>
      <c r="G196" s="6">
        <v>44663</v>
      </c>
      <c r="H196" s="6"/>
      <c r="I196" s="5" t="s">
        <v>41</v>
      </c>
      <c r="J196" s="4">
        <f t="shared" si="3"/>
        <v>2</v>
      </c>
      <c r="K196" s="5" t="s">
        <v>29</v>
      </c>
      <c r="L196" s="5" t="s">
        <v>148</v>
      </c>
      <c r="M196" s="5" t="s">
        <v>141</v>
      </c>
      <c r="N196" s="5" t="s">
        <v>44</v>
      </c>
      <c r="O196" s="5" t="s">
        <v>73</v>
      </c>
      <c r="P196" s="5" t="s">
        <v>74</v>
      </c>
      <c r="Q196" s="16">
        <v>12.75</v>
      </c>
      <c r="R196" s="16">
        <v>1.7849999999999999</v>
      </c>
      <c r="S196" s="4">
        <v>83</v>
      </c>
      <c r="T196" s="17">
        <v>102.65025</v>
      </c>
    </row>
    <row r="197" spans="1:20" ht="17.25" customHeight="1">
      <c r="A197" s="24">
        <v>1195</v>
      </c>
      <c r="B197" s="6">
        <v>44688</v>
      </c>
      <c r="C197" s="4">
        <v>8</v>
      </c>
      <c r="D197" s="4" t="s">
        <v>125</v>
      </c>
      <c r="E197" s="5" t="s">
        <v>26</v>
      </c>
      <c r="F197" s="5" t="s">
        <v>27</v>
      </c>
      <c r="G197" s="6">
        <v>44698</v>
      </c>
      <c r="H197" s="6"/>
      <c r="I197" s="5" t="s">
        <v>28</v>
      </c>
      <c r="J197" s="4">
        <f t="shared" si="3"/>
        <v>2</v>
      </c>
      <c r="K197" s="5" t="s">
        <v>29</v>
      </c>
      <c r="L197" s="5" t="s">
        <v>148</v>
      </c>
      <c r="M197" s="5" t="s">
        <v>141</v>
      </c>
      <c r="N197" s="5" t="s">
        <v>44</v>
      </c>
      <c r="O197" s="5" t="s">
        <v>73</v>
      </c>
      <c r="P197" s="5" t="s">
        <v>74</v>
      </c>
      <c r="Q197" s="16">
        <v>12.75</v>
      </c>
      <c r="R197" s="16">
        <v>2.8050000000000002</v>
      </c>
      <c r="S197" s="4">
        <v>41</v>
      </c>
      <c r="T197" s="17">
        <v>54.366000000000007</v>
      </c>
    </row>
    <row r="198" spans="1:20" ht="17.25" customHeight="1">
      <c r="A198" s="24">
        <v>1196</v>
      </c>
      <c r="B198" s="6">
        <v>44688</v>
      </c>
      <c r="C198" s="4">
        <v>8</v>
      </c>
      <c r="D198" s="4" t="s">
        <v>125</v>
      </c>
      <c r="E198" s="5" t="s">
        <v>26</v>
      </c>
      <c r="F198" s="5" t="s">
        <v>27</v>
      </c>
      <c r="G198" s="6">
        <v>44692</v>
      </c>
      <c r="H198" s="6"/>
      <c r="I198" s="5" t="s">
        <v>28</v>
      </c>
      <c r="J198" s="4">
        <f t="shared" si="3"/>
        <v>2</v>
      </c>
      <c r="K198" s="5" t="s">
        <v>54</v>
      </c>
      <c r="L198" s="5" t="s">
        <v>148</v>
      </c>
      <c r="M198" s="5" t="s">
        <v>141</v>
      </c>
      <c r="N198" s="5" t="s">
        <v>44</v>
      </c>
      <c r="O198" s="5" t="s">
        <v>64</v>
      </c>
      <c r="P198" s="5" t="s">
        <v>65</v>
      </c>
      <c r="Q198" s="16">
        <v>40</v>
      </c>
      <c r="R198" s="16">
        <v>4</v>
      </c>
      <c r="S198" s="4">
        <v>73</v>
      </c>
      <c r="T198" s="17">
        <v>283.24</v>
      </c>
    </row>
    <row r="199" spans="1:20" ht="17.25" customHeight="1">
      <c r="A199" s="24">
        <v>1197</v>
      </c>
      <c r="B199" s="6">
        <v>44688</v>
      </c>
      <c r="C199" s="4">
        <v>8</v>
      </c>
      <c r="D199" s="4" t="s">
        <v>125</v>
      </c>
      <c r="E199" s="5" t="s">
        <v>26</v>
      </c>
      <c r="F199" s="5" t="s">
        <v>27</v>
      </c>
      <c r="G199" s="6">
        <v>44695</v>
      </c>
      <c r="H199" s="6"/>
      <c r="I199" s="5" t="s">
        <v>28</v>
      </c>
      <c r="J199" s="4">
        <f t="shared" si="3"/>
        <v>2</v>
      </c>
      <c r="K199" s="5" t="s">
        <v>54</v>
      </c>
      <c r="L199" s="5" t="s">
        <v>148</v>
      </c>
      <c r="M199" s="5" t="s">
        <v>141</v>
      </c>
      <c r="N199" s="5" t="s">
        <v>44</v>
      </c>
      <c r="O199" s="5" t="s">
        <v>84</v>
      </c>
      <c r="P199" s="5" t="s">
        <v>85</v>
      </c>
      <c r="Q199" s="16">
        <v>9.1999999999999993</v>
      </c>
      <c r="R199" s="16">
        <v>2.2999999999999998</v>
      </c>
      <c r="S199" s="4">
        <v>51</v>
      </c>
      <c r="T199" s="17">
        <v>44.573999999999998</v>
      </c>
    </row>
    <row r="200" spans="1:20" ht="17.25" customHeight="1">
      <c r="A200" s="24">
        <v>1198</v>
      </c>
      <c r="B200" s="6">
        <v>44688</v>
      </c>
      <c r="C200" s="4">
        <v>8</v>
      </c>
      <c r="D200" s="4" t="s">
        <v>125</v>
      </c>
      <c r="E200" s="5" t="s">
        <v>26</v>
      </c>
      <c r="F200" s="5" t="s">
        <v>27</v>
      </c>
      <c r="G200" s="6">
        <v>44698</v>
      </c>
      <c r="H200" s="6"/>
      <c r="I200" s="5" t="s">
        <v>28</v>
      </c>
      <c r="J200" s="4">
        <f t="shared" si="3"/>
        <v>2</v>
      </c>
      <c r="K200" s="5" t="s">
        <v>29</v>
      </c>
      <c r="L200" s="5" t="s">
        <v>148</v>
      </c>
      <c r="M200" s="5" t="s">
        <v>141</v>
      </c>
      <c r="N200" s="5" t="s">
        <v>30</v>
      </c>
      <c r="O200" s="5" t="s">
        <v>99</v>
      </c>
      <c r="P200" s="5" t="s">
        <v>100</v>
      </c>
      <c r="Q200" s="16">
        <v>34.799999999999997</v>
      </c>
      <c r="R200" s="16">
        <v>6.96</v>
      </c>
      <c r="S200" s="4">
        <v>22</v>
      </c>
      <c r="T200" s="17">
        <v>75.02879999999999</v>
      </c>
    </row>
    <row r="201" spans="1:20" ht="17.25" customHeight="1">
      <c r="A201" s="24">
        <v>1199</v>
      </c>
      <c r="B201" s="6">
        <v>44719</v>
      </c>
      <c r="C201" s="4">
        <v>8</v>
      </c>
      <c r="D201" s="4" t="s">
        <v>125</v>
      </c>
      <c r="E201" s="5" t="s">
        <v>26</v>
      </c>
      <c r="F201" s="5" t="s">
        <v>27</v>
      </c>
      <c r="G201" s="6">
        <v>44728</v>
      </c>
      <c r="H201" s="6"/>
      <c r="I201" s="5" t="s">
        <v>42</v>
      </c>
      <c r="J201" s="4">
        <f t="shared" si="3"/>
        <v>2</v>
      </c>
      <c r="K201" s="5" t="s">
        <v>54</v>
      </c>
      <c r="L201" s="5" t="s">
        <v>148</v>
      </c>
      <c r="M201" s="5" t="s">
        <v>141</v>
      </c>
      <c r="N201" s="5" t="s">
        <v>44</v>
      </c>
      <c r="O201" s="5" t="s">
        <v>64</v>
      </c>
      <c r="P201" s="5" t="s">
        <v>65</v>
      </c>
      <c r="Q201" s="16">
        <v>40</v>
      </c>
      <c r="R201" s="16">
        <v>4.8</v>
      </c>
      <c r="S201" s="4">
        <v>38</v>
      </c>
      <c r="T201" s="17">
        <v>148.96</v>
      </c>
    </row>
    <row r="202" spans="1:20" ht="17.25" customHeight="1">
      <c r="A202" s="24">
        <v>1200</v>
      </c>
      <c r="B202" s="6">
        <v>44719</v>
      </c>
      <c r="C202" s="4">
        <v>8</v>
      </c>
      <c r="D202" s="4" t="s">
        <v>125</v>
      </c>
      <c r="E202" s="5" t="s">
        <v>26</v>
      </c>
      <c r="F202" s="5" t="s">
        <v>27</v>
      </c>
      <c r="G202" s="6">
        <v>44722</v>
      </c>
      <c r="H202" s="6"/>
      <c r="I202" s="5" t="s">
        <v>42</v>
      </c>
      <c r="J202" s="4">
        <f t="shared" si="3"/>
        <v>2</v>
      </c>
      <c r="K202" s="5" t="s">
        <v>54</v>
      </c>
      <c r="L202" s="5" t="s">
        <v>148</v>
      </c>
      <c r="M202" s="5" t="s">
        <v>141</v>
      </c>
      <c r="N202" s="5" t="s">
        <v>44</v>
      </c>
      <c r="O202" s="5" t="s">
        <v>84</v>
      </c>
      <c r="P202" s="5" t="s">
        <v>85</v>
      </c>
      <c r="Q202" s="16">
        <v>9.1999999999999993</v>
      </c>
      <c r="R202" s="16">
        <v>1.2879999999999998</v>
      </c>
      <c r="S202" s="4">
        <v>80</v>
      </c>
      <c r="T202" s="17">
        <v>70.656000000000006</v>
      </c>
    </row>
    <row r="203" spans="1:20" ht="17.25" customHeight="1">
      <c r="A203" s="24">
        <v>1201</v>
      </c>
      <c r="B203" s="6">
        <v>44719</v>
      </c>
      <c r="C203" s="4">
        <v>8</v>
      </c>
      <c r="D203" s="4" t="s">
        <v>125</v>
      </c>
      <c r="E203" s="5" t="s">
        <v>26</v>
      </c>
      <c r="F203" s="5" t="s">
        <v>27</v>
      </c>
      <c r="G203" s="6">
        <v>44726</v>
      </c>
      <c r="H203" s="6"/>
      <c r="I203" s="5" t="s">
        <v>42</v>
      </c>
      <c r="J203" s="4">
        <f t="shared" si="3"/>
        <v>2</v>
      </c>
      <c r="K203" s="5" t="s">
        <v>29</v>
      </c>
      <c r="L203" s="5" t="s">
        <v>148</v>
      </c>
      <c r="M203" s="5" t="s">
        <v>141</v>
      </c>
      <c r="N203" s="5" t="s">
        <v>30</v>
      </c>
      <c r="O203" s="5" t="s">
        <v>99</v>
      </c>
      <c r="P203" s="5" t="s">
        <v>100</v>
      </c>
      <c r="Q203" s="16">
        <v>34.799999999999997</v>
      </c>
      <c r="R203" s="16">
        <v>8.6999999999999993</v>
      </c>
      <c r="S203" s="4">
        <v>30</v>
      </c>
      <c r="T203" s="17">
        <v>109.62</v>
      </c>
    </row>
    <row r="204" spans="1:20" ht="17.25" customHeight="1">
      <c r="A204" s="24">
        <v>1202</v>
      </c>
      <c r="B204" s="6">
        <v>44719</v>
      </c>
      <c r="C204" s="4">
        <v>8</v>
      </c>
      <c r="D204" s="4" t="s">
        <v>125</v>
      </c>
      <c r="E204" s="5" t="s">
        <v>26</v>
      </c>
      <c r="F204" s="5" t="s">
        <v>27</v>
      </c>
      <c r="G204" s="6">
        <v>44721</v>
      </c>
      <c r="H204" s="6"/>
      <c r="I204" s="5" t="s">
        <v>42</v>
      </c>
      <c r="J204" s="4">
        <f t="shared" si="3"/>
        <v>2</v>
      </c>
      <c r="K204" s="5" t="s">
        <v>54</v>
      </c>
      <c r="L204" s="5" t="s">
        <v>148</v>
      </c>
      <c r="M204" s="5" t="s">
        <v>141</v>
      </c>
      <c r="N204" s="5" t="s">
        <v>44</v>
      </c>
      <c r="O204" s="5" t="s">
        <v>73</v>
      </c>
      <c r="P204" s="5" t="s">
        <v>74</v>
      </c>
      <c r="Q204" s="16">
        <v>12.75</v>
      </c>
      <c r="R204" s="16">
        <v>3.1875</v>
      </c>
      <c r="S204" s="4">
        <v>92</v>
      </c>
      <c r="T204" s="17">
        <v>116.12700000000001</v>
      </c>
    </row>
    <row r="205" spans="1:20" ht="17.25" customHeight="1">
      <c r="A205" s="24">
        <v>1203</v>
      </c>
      <c r="B205" s="6">
        <v>44749</v>
      </c>
      <c r="C205" s="4">
        <v>8</v>
      </c>
      <c r="D205" s="4" t="s">
        <v>125</v>
      </c>
      <c r="E205" s="5" t="s">
        <v>26</v>
      </c>
      <c r="F205" s="5" t="s">
        <v>27</v>
      </c>
      <c r="G205" s="6">
        <v>44755</v>
      </c>
      <c r="H205" s="6"/>
      <c r="I205" s="5" t="s">
        <v>45</v>
      </c>
      <c r="J205" s="4">
        <f t="shared" si="3"/>
        <v>3</v>
      </c>
      <c r="K205" s="5" t="s">
        <v>54</v>
      </c>
      <c r="L205" s="5" t="s">
        <v>148</v>
      </c>
      <c r="M205" s="5" t="s">
        <v>141</v>
      </c>
      <c r="N205" s="5" t="s">
        <v>44</v>
      </c>
      <c r="O205" s="5" t="s">
        <v>64</v>
      </c>
      <c r="P205" s="5" t="s">
        <v>65</v>
      </c>
      <c r="Q205" s="16">
        <v>40</v>
      </c>
      <c r="R205" s="16">
        <v>7.2</v>
      </c>
      <c r="S205" s="4">
        <v>91</v>
      </c>
      <c r="T205" s="17">
        <v>360.36</v>
      </c>
    </row>
    <row r="206" spans="1:20" ht="17.25" customHeight="1">
      <c r="A206" s="24">
        <v>1204</v>
      </c>
      <c r="B206" s="6">
        <v>44749</v>
      </c>
      <c r="C206" s="4">
        <v>8</v>
      </c>
      <c r="D206" s="4" t="s">
        <v>125</v>
      </c>
      <c r="E206" s="5" t="s">
        <v>26</v>
      </c>
      <c r="F206" s="5" t="s">
        <v>27</v>
      </c>
      <c r="G206" s="6">
        <v>44752</v>
      </c>
      <c r="H206" s="6"/>
      <c r="I206" s="5" t="s">
        <v>45</v>
      </c>
      <c r="J206" s="4">
        <f t="shared" si="3"/>
        <v>3</v>
      </c>
      <c r="K206" s="5" t="s">
        <v>54</v>
      </c>
      <c r="L206" s="5" t="s">
        <v>148</v>
      </c>
      <c r="M206" s="5" t="s">
        <v>141</v>
      </c>
      <c r="N206" s="5" t="s">
        <v>44</v>
      </c>
      <c r="O206" s="5" t="s">
        <v>84</v>
      </c>
      <c r="P206" s="5" t="s">
        <v>85</v>
      </c>
      <c r="Q206" s="16">
        <v>9.1999999999999993</v>
      </c>
      <c r="R206" s="16">
        <v>1.5639999999999998</v>
      </c>
      <c r="S206" s="4">
        <v>36</v>
      </c>
      <c r="T206" s="17">
        <v>34.444800000000001</v>
      </c>
    </row>
    <row r="207" spans="1:20" ht="17.25" customHeight="1">
      <c r="A207" s="24">
        <v>1205</v>
      </c>
      <c r="B207" s="6">
        <v>44749</v>
      </c>
      <c r="C207" s="4">
        <v>8</v>
      </c>
      <c r="D207" s="4" t="s">
        <v>125</v>
      </c>
      <c r="E207" s="5" t="s">
        <v>26</v>
      </c>
      <c r="F207" s="5" t="s">
        <v>27</v>
      </c>
      <c r="G207" s="6">
        <v>44752</v>
      </c>
      <c r="H207" s="6"/>
      <c r="I207" s="5" t="s">
        <v>45</v>
      </c>
      <c r="J207" s="4">
        <f t="shared" si="3"/>
        <v>3</v>
      </c>
      <c r="K207" s="5" t="s">
        <v>29</v>
      </c>
      <c r="L207" s="5" t="s">
        <v>148</v>
      </c>
      <c r="M207" s="5" t="s">
        <v>141</v>
      </c>
      <c r="N207" s="5" t="s">
        <v>30</v>
      </c>
      <c r="O207" s="5" t="s">
        <v>99</v>
      </c>
      <c r="P207" s="5" t="s">
        <v>100</v>
      </c>
      <c r="Q207" s="16">
        <v>34.799999999999997</v>
      </c>
      <c r="R207" s="16">
        <v>4.871999999999999</v>
      </c>
      <c r="S207" s="4">
        <v>27</v>
      </c>
      <c r="T207" s="17">
        <v>89.261999999999986</v>
      </c>
    </row>
    <row r="208" spans="1:20" ht="17.25" customHeight="1">
      <c r="A208" s="24">
        <v>1206</v>
      </c>
      <c r="B208" s="6">
        <v>44780</v>
      </c>
      <c r="C208" s="4">
        <v>8</v>
      </c>
      <c r="D208" s="4" t="s">
        <v>125</v>
      </c>
      <c r="E208" s="5" t="s">
        <v>26</v>
      </c>
      <c r="F208" s="5" t="s">
        <v>27</v>
      </c>
      <c r="G208" s="6">
        <v>44785</v>
      </c>
      <c r="H208" s="6"/>
      <c r="I208" s="5" t="s">
        <v>46</v>
      </c>
      <c r="J208" s="4">
        <f t="shared" si="3"/>
        <v>3</v>
      </c>
      <c r="K208" s="5" t="s">
        <v>29</v>
      </c>
      <c r="L208" s="5" t="s">
        <v>148</v>
      </c>
      <c r="M208" s="5" t="s">
        <v>141</v>
      </c>
      <c r="N208" s="5" t="s">
        <v>44</v>
      </c>
      <c r="O208" s="5" t="s">
        <v>73</v>
      </c>
      <c r="P208" s="5" t="s">
        <v>74</v>
      </c>
      <c r="Q208" s="16">
        <v>12.75</v>
      </c>
      <c r="R208" s="16">
        <v>1.6575</v>
      </c>
      <c r="S208" s="4">
        <v>57</v>
      </c>
      <c r="T208" s="17">
        <v>69.768000000000001</v>
      </c>
    </row>
    <row r="209" spans="1:20" ht="17.25" customHeight="1">
      <c r="A209" s="24">
        <v>1207</v>
      </c>
      <c r="B209" s="6">
        <v>44780</v>
      </c>
      <c r="C209" s="4">
        <v>8</v>
      </c>
      <c r="D209" s="4" t="s">
        <v>125</v>
      </c>
      <c r="E209" s="5" t="s">
        <v>26</v>
      </c>
      <c r="F209" s="5" t="s">
        <v>27</v>
      </c>
      <c r="G209" s="6">
        <v>44785</v>
      </c>
      <c r="H209" s="6"/>
      <c r="I209" s="5" t="s">
        <v>46</v>
      </c>
      <c r="J209" s="4">
        <f t="shared" si="3"/>
        <v>3</v>
      </c>
      <c r="K209" s="5" t="s">
        <v>54</v>
      </c>
      <c r="L209" s="5" t="s">
        <v>148</v>
      </c>
      <c r="M209" s="5" t="s">
        <v>141</v>
      </c>
      <c r="N209" s="5" t="s">
        <v>44</v>
      </c>
      <c r="O209" s="5" t="s">
        <v>64</v>
      </c>
      <c r="P209" s="5" t="s">
        <v>65</v>
      </c>
      <c r="Q209" s="16">
        <v>40</v>
      </c>
      <c r="R209" s="16">
        <v>5.6</v>
      </c>
      <c r="S209" s="4">
        <v>78</v>
      </c>
      <c r="T209" s="17">
        <v>318.24</v>
      </c>
    </row>
    <row r="210" spans="1:20" ht="17.25" customHeight="1">
      <c r="A210" s="24">
        <v>1208</v>
      </c>
      <c r="B210" s="6">
        <v>44780</v>
      </c>
      <c r="C210" s="4">
        <v>8</v>
      </c>
      <c r="D210" s="4" t="s">
        <v>125</v>
      </c>
      <c r="E210" s="5" t="s">
        <v>26</v>
      </c>
      <c r="F210" s="5" t="s">
        <v>27</v>
      </c>
      <c r="G210" s="6">
        <v>44785</v>
      </c>
      <c r="H210" s="6"/>
      <c r="I210" s="5" t="s">
        <v>46</v>
      </c>
      <c r="J210" s="4">
        <f t="shared" si="3"/>
        <v>3</v>
      </c>
      <c r="K210" s="5" t="s">
        <v>54</v>
      </c>
      <c r="L210" s="5" t="s">
        <v>148</v>
      </c>
      <c r="M210" s="5" t="s">
        <v>141</v>
      </c>
      <c r="N210" s="5" t="s">
        <v>44</v>
      </c>
      <c r="O210" s="5" t="s">
        <v>84</v>
      </c>
      <c r="P210" s="5" t="s">
        <v>85</v>
      </c>
      <c r="Q210" s="16">
        <v>9.1999999999999993</v>
      </c>
      <c r="R210" s="16">
        <v>1.2879999999999998</v>
      </c>
      <c r="S210" s="4">
        <v>54</v>
      </c>
      <c r="T210" s="17">
        <v>49.183199999999999</v>
      </c>
    </row>
    <row r="211" spans="1:20" ht="17.25" customHeight="1">
      <c r="A211" s="24">
        <v>1209</v>
      </c>
      <c r="B211" s="6">
        <v>44811</v>
      </c>
      <c r="C211" s="4">
        <v>8</v>
      </c>
      <c r="D211" s="4" t="s">
        <v>125</v>
      </c>
      <c r="E211" s="5" t="s">
        <v>26</v>
      </c>
      <c r="F211" s="5" t="s">
        <v>27</v>
      </c>
      <c r="G211" s="6">
        <v>44814</v>
      </c>
      <c r="H211" s="6"/>
      <c r="I211" s="5" t="s">
        <v>33</v>
      </c>
      <c r="J211" s="4">
        <f t="shared" si="3"/>
        <v>3</v>
      </c>
      <c r="K211" s="5" t="s">
        <v>54</v>
      </c>
      <c r="L211" s="5" t="s">
        <v>148</v>
      </c>
      <c r="M211" s="5" t="s">
        <v>141</v>
      </c>
      <c r="N211" s="5" t="s">
        <v>44</v>
      </c>
      <c r="O211" s="5" t="s">
        <v>64</v>
      </c>
      <c r="P211" s="5" t="s">
        <v>65</v>
      </c>
      <c r="Q211" s="16">
        <v>40</v>
      </c>
      <c r="R211" s="16">
        <v>4.4000000000000004</v>
      </c>
      <c r="S211" s="4">
        <v>48</v>
      </c>
      <c r="T211" s="17">
        <v>188.16</v>
      </c>
    </row>
    <row r="212" spans="1:20" ht="17.25" customHeight="1">
      <c r="A212" s="24">
        <v>1210</v>
      </c>
      <c r="B212" s="6">
        <v>44811</v>
      </c>
      <c r="C212" s="4">
        <v>8</v>
      </c>
      <c r="D212" s="4" t="s">
        <v>125</v>
      </c>
      <c r="E212" s="5" t="s">
        <v>26</v>
      </c>
      <c r="F212" s="5" t="s">
        <v>27</v>
      </c>
      <c r="G212" s="6">
        <v>44819</v>
      </c>
      <c r="H212" s="6"/>
      <c r="I212" s="5" t="s">
        <v>33</v>
      </c>
      <c r="J212" s="4">
        <f t="shared" si="3"/>
        <v>3</v>
      </c>
      <c r="K212" s="5" t="s">
        <v>54</v>
      </c>
      <c r="L212" s="5" t="s">
        <v>148</v>
      </c>
      <c r="M212" s="5" t="s">
        <v>141</v>
      </c>
      <c r="N212" s="5" t="s">
        <v>44</v>
      </c>
      <c r="O212" s="5" t="s">
        <v>84</v>
      </c>
      <c r="P212" s="5" t="s">
        <v>85</v>
      </c>
      <c r="Q212" s="16">
        <v>9.1999999999999993</v>
      </c>
      <c r="R212" s="16">
        <v>2.1160000000000001</v>
      </c>
      <c r="S212" s="4">
        <v>77</v>
      </c>
      <c r="T212" s="17">
        <v>72.256799999999998</v>
      </c>
    </row>
    <row r="213" spans="1:20" ht="17.25" customHeight="1">
      <c r="A213" s="24">
        <v>1211</v>
      </c>
      <c r="B213" s="6">
        <v>44811</v>
      </c>
      <c r="C213" s="4">
        <v>8</v>
      </c>
      <c r="D213" s="4" t="s">
        <v>125</v>
      </c>
      <c r="E213" s="5" t="s">
        <v>26</v>
      </c>
      <c r="F213" s="5" t="s">
        <v>27</v>
      </c>
      <c r="G213" s="6">
        <v>44815</v>
      </c>
      <c r="H213" s="6"/>
      <c r="I213" s="5" t="s">
        <v>33</v>
      </c>
      <c r="J213" s="4">
        <f t="shared" si="3"/>
        <v>3</v>
      </c>
      <c r="K213" s="5" t="s">
        <v>29</v>
      </c>
      <c r="L213" s="5" t="s">
        <v>148</v>
      </c>
      <c r="M213" s="5" t="s">
        <v>141</v>
      </c>
      <c r="N213" s="5" t="s">
        <v>30</v>
      </c>
      <c r="O213" s="5" t="s">
        <v>99</v>
      </c>
      <c r="P213" s="5" t="s">
        <v>100</v>
      </c>
      <c r="Q213" s="16">
        <v>34.799999999999997</v>
      </c>
      <c r="R213" s="16">
        <v>5.9159999999999995</v>
      </c>
      <c r="S213" s="4">
        <v>63</v>
      </c>
      <c r="T213" s="17">
        <v>230.202</v>
      </c>
    </row>
    <row r="214" spans="1:20" ht="17.25" customHeight="1">
      <c r="A214" s="24">
        <v>1212</v>
      </c>
      <c r="B214" s="6">
        <v>44841</v>
      </c>
      <c r="C214" s="4">
        <v>8</v>
      </c>
      <c r="D214" s="4" t="s">
        <v>125</v>
      </c>
      <c r="E214" s="5" t="s">
        <v>26</v>
      </c>
      <c r="F214" s="5" t="s">
        <v>27</v>
      </c>
      <c r="G214" s="6">
        <v>44851</v>
      </c>
      <c r="H214" s="6"/>
      <c r="I214" s="5" t="s">
        <v>47</v>
      </c>
      <c r="J214" s="4">
        <f t="shared" si="3"/>
        <v>4</v>
      </c>
      <c r="K214" s="5" t="s">
        <v>29</v>
      </c>
      <c r="L214" s="5" t="s">
        <v>148</v>
      </c>
      <c r="M214" s="5" t="s">
        <v>141</v>
      </c>
      <c r="N214" s="5" t="s">
        <v>44</v>
      </c>
      <c r="O214" s="5" t="s">
        <v>73</v>
      </c>
      <c r="P214" s="5" t="s">
        <v>74</v>
      </c>
      <c r="Q214" s="16">
        <v>12.75</v>
      </c>
      <c r="R214" s="16">
        <v>2.8050000000000002</v>
      </c>
      <c r="S214" s="4">
        <v>61</v>
      </c>
      <c r="T214" s="17">
        <v>78.552750000000003</v>
      </c>
    </row>
    <row r="215" spans="1:20" ht="17.25" customHeight="1">
      <c r="A215" s="24">
        <v>1213</v>
      </c>
      <c r="B215" s="6">
        <v>44841</v>
      </c>
      <c r="C215" s="4">
        <v>8</v>
      </c>
      <c r="D215" s="4" t="s">
        <v>125</v>
      </c>
      <c r="E215" s="5" t="s">
        <v>26</v>
      </c>
      <c r="F215" s="5" t="s">
        <v>27</v>
      </c>
      <c r="G215" s="6">
        <v>44843</v>
      </c>
      <c r="H215" s="6"/>
      <c r="I215" s="5" t="s">
        <v>47</v>
      </c>
      <c r="J215" s="4">
        <f t="shared" si="3"/>
        <v>4</v>
      </c>
      <c r="K215" s="5" t="s">
        <v>54</v>
      </c>
      <c r="L215" s="5" t="s">
        <v>148</v>
      </c>
      <c r="M215" s="5" t="s">
        <v>141</v>
      </c>
      <c r="N215" s="5" t="s">
        <v>44</v>
      </c>
      <c r="O215" s="5" t="s">
        <v>64</v>
      </c>
      <c r="P215" s="5" t="s">
        <v>65</v>
      </c>
      <c r="Q215" s="16">
        <v>40</v>
      </c>
      <c r="R215" s="16">
        <v>6.8</v>
      </c>
      <c r="S215" s="4">
        <v>48</v>
      </c>
      <c r="T215" s="17">
        <v>188.16</v>
      </c>
    </row>
    <row r="216" spans="1:20" ht="17.25" customHeight="1">
      <c r="A216" s="24">
        <v>1214</v>
      </c>
      <c r="B216" s="6">
        <v>44841</v>
      </c>
      <c r="C216" s="4">
        <v>8</v>
      </c>
      <c r="D216" s="4" t="s">
        <v>125</v>
      </c>
      <c r="E216" s="5" t="s">
        <v>26</v>
      </c>
      <c r="F216" s="5" t="s">
        <v>27</v>
      </c>
      <c r="G216" s="6">
        <v>44851</v>
      </c>
      <c r="H216" s="6"/>
      <c r="I216" s="5" t="s">
        <v>47</v>
      </c>
      <c r="J216" s="4">
        <f t="shared" si="3"/>
        <v>4</v>
      </c>
      <c r="K216" s="5" t="s">
        <v>54</v>
      </c>
      <c r="L216" s="5" t="s">
        <v>148</v>
      </c>
      <c r="M216" s="5" t="s">
        <v>141</v>
      </c>
      <c r="N216" s="5" t="s">
        <v>44</v>
      </c>
      <c r="O216" s="5" t="s">
        <v>84</v>
      </c>
      <c r="P216" s="5" t="s">
        <v>85</v>
      </c>
      <c r="Q216" s="16">
        <v>9.1999999999999993</v>
      </c>
      <c r="R216" s="16">
        <v>1.7479999999999998</v>
      </c>
      <c r="S216" s="4">
        <v>100</v>
      </c>
      <c r="T216" s="17">
        <v>91.08</v>
      </c>
    </row>
    <row r="217" spans="1:20" ht="17.25" customHeight="1">
      <c r="A217" s="24">
        <v>1215</v>
      </c>
      <c r="B217" s="6">
        <v>44841</v>
      </c>
      <c r="C217" s="4">
        <v>8</v>
      </c>
      <c r="D217" s="4" t="s">
        <v>125</v>
      </c>
      <c r="E217" s="5" t="s">
        <v>26</v>
      </c>
      <c r="F217" s="5" t="s">
        <v>27</v>
      </c>
      <c r="G217" s="6">
        <v>44851</v>
      </c>
      <c r="H217" s="6"/>
      <c r="I217" s="5" t="s">
        <v>47</v>
      </c>
      <c r="J217" s="4">
        <f t="shared" si="3"/>
        <v>4</v>
      </c>
      <c r="K217" s="5" t="s">
        <v>29</v>
      </c>
      <c r="L217" s="5" t="s">
        <v>148</v>
      </c>
      <c r="M217" s="5" t="s">
        <v>141</v>
      </c>
      <c r="N217" s="5" t="s">
        <v>30</v>
      </c>
      <c r="O217" s="5" t="s">
        <v>99</v>
      </c>
      <c r="P217" s="5" t="s">
        <v>100</v>
      </c>
      <c r="Q217" s="16">
        <v>34.799999999999997</v>
      </c>
      <c r="R217" s="16">
        <v>3.48</v>
      </c>
      <c r="S217" s="4">
        <v>93</v>
      </c>
      <c r="T217" s="17">
        <v>313.93079999999998</v>
      </c>
    </row>
    <row r="218" spans="1:20" ht="17.25" customHeight="1">
      <c r="A218" s="24">
        <v>1216</v>
      </c>
      <c r="B218" s="6">
        <v>44841</v>
      </c>
      <c r="C218" s="4">
        <v>8</v>
      </c>
      <c r="D218" s="4" t="s">
        <v>125</v>
      </c>
      <c r="E218" s="5" t="s">
        <v>26</v>
      </c>
      <c r="F218" s="5" t="s">
        <v>27</v>
      </c>
      <c r="G218" s="6">
        <v>44850</v>
      </c>
      <c r="H218" s="6"/>
      <c r="I218" s="5" t="s">
        <v>47</v>
      </c>
      <c r="J218" s="4">
        <f t="shared" si="3"/>
        <v>4</v>
      </c>
      <c r="K218" s="5" t="s">
        <v>54</v>
      </c>
      <c r="L218" s="5" t="s">
        <v>148</v>
      </c>
      <c r="M218" s="5" t="s">
        <v>141</v>
      </c>
      <c r="N218" s="5" t="s">
        <v>44</v>
      </c>
      <c r="O218" s="5" t="s">
        <v>73</v>
      </c>
      <c r="P218" s="5" t="s">
        <v>74</v>
      </c>
      <c r="Q218" s="16">
        <v>12.75</v>
      </c>
      <c r="R218" s="16">
        <v>2.4224999999999999</v>
      </c>
      <c r="S218" s="4">
        <v>43</v>
      </c>
      <c r="T218" s="17">
        <v>52.631999999999998</v>
      </c>
    </row>
    <row r="219" spans="1:20" ht="17.25" customHeight="1">
      <c r="A219" s="24">
        <v>1217</v>
      </c>
      <c r="B219" s="6">
        <v>44872</v>
      </c>
      <c r="C219" s="4">
        <v>8</v>
      </c>
      <c r="D219" s="4" t="s">
        <v>125</v>
      </c>
      <c r="E219" s="5" t="s">
        <v>26</v>
      </c>
      <c r="F219" s="5" t="s">
        <v>27</v>
      </c>
      <c r="G219" s="6">
        <v>44876</v>
      </c>
      <c r="H219" s="6"/>
      <c r="I219" s="5" t="s">
        <v>48</v>
      </c>
      <c r="J219" s="4">
        <f t="shared" si="3"/>
        <v>4</v>
      </c>
      <c r="K219" s="5" t="s">
        <v>54</v>
      </c>
      <c r="L219" s="5" t="s">
        <v>148</v>
      </c>
      <c r="M219" s="5" t="s">
        <v>141</v>
      </c>
      <c r="N219" s="5" t="s">
        <v>44</v>
      </c>
      <c r="O219" s="5" t="s">
        <v>64</v>
      </c>
      <c r="P219" s="5" t="s">
        <v>65</v>
      </c>
      <c r="Q219" s="16">
        <v>40</v>
      </c>
      <c r="R219" s="16">
        <v>9.1999999999999993</v>
      </c>
      <c r="S219" s="4">
        <v>28</v>
      </c>
      <c r="T219" s="17">
        <v>110.88</v>
      </c>
    </row>
    <row r="220" spans="1:20" ht="17.25" customHeight="1">
      <c r="A220" s="24">
        <v>1218</v>
      </c>
      <c r="B220" s="6">
        <v>44872</v>
      </c>
      <c r="C220" s="4">
        <v>8</v>
      </c>
      <c r="D220" s="4" t="s">
        <v>125</v>
      </c>
      <c r="E220" s="5" t="s">
        <v>26</v>
      </c>
      <c r="F220" s="5" t="s">
        <v>27</v>
      </c>
      <c r="G220" s="6">
        <v>44881</v>
      </c>
      <c r="H220" s="6"/>
      <c r="I220" s="5" t="s">
        <v>48</v>
      </c>
      <c r="J220" s="4">
        <f t="shared" si="3"/>
        <v>4</v>
      </c>
      <c r="K220" s="5" t="s">
        <v>54</v>
      </c>
      <c r="L220" s="5" t="s">
        <v>148</v>
      </c>
      <c r="M220" s="5" t="s">
        <v>141</v>
      </c>
      <c r="N220" s="5" t="s">
        <v>44</v>
      </c>
      <c r="O220" s="5" t="s">
        <v>84</v>
      </c>
      <c r="P220" s="5" t="s">
        <v>85</v>
      </c>
      <c r="Q220" s="16">
        <v>9.1999999999999993</v>
      </c>
      <c r="R220" s="16">
        <v>0.92</v>
      </c>
      <c r="S220" s="4">
        <v>19</v>
      </c>
      <c r="T220" s="17">
        <v>17.130400000000002</v>
      </c>
    </row>
    <row r="221" spans="1:20" ht="17.25" customHeight="1">
      <c r="A221" s="24">
        <v>1219</v>
      </c>
      <c r="B221" s="6">
        <v>44872</v>
      </c>
      <c r="C221" s="4">
        <v>8</v>
      </c>
      <c r="D221" s="4" t="s">
        <v>125</v>
      </c>
      <c r="E221" s="5" t="s">
        <v>26</v>
      </c>
      <c r="F221" s="5" t="s">
        <v>27</v>
      </c>
      <c r="G221" s="6">
        <v>44877</v>
      </c>
      <c r="H221" s="6"/>
      <c r="I221" s="5" t="s">
        <v>48</v>
      </c>
      <c r="J221" s="4">
        <f t="shared" si="3"/>
        <v>4</v>
      </c>
      <c r="K221" s="5" t="s">
        <v>29</v>
      </c>
      <c r="L221" s="5" t="s">
        <v>148</v>
      </c>
      <c r="M221" s="5" t="s">
        <v>141</v>
      </c>
      <c r="N221" s="5" t="s">
        <v>30</v>
      </c>
      <c r="O221" s="5" t="s">
        <v>99</v>
      </c>
      <c r="P221" s="5" t="s">
        <v>100</v>
      </c>
      <c r="Q221" s="16">
        <v>34.799999999999997</v>
      </c>
      <c r="R221" s="16">
        <v>4.524</v>
      </c>
      <c r="S221" s="4">
        <v>24</v>
      </c>
      <c r="T221" s="17">
        <v>80.179199999999994</v>
      </c>
    </row>
    <row r="222" spans="1:20" ht="17.25" customHeight="1">
      <c r="A222" s="24">
        <v>1220</v>
      </c>
      <c r="B222" s="6">
        <v>44902</v>
      </c>
      <c r="C222" s="4">
        <v>8</v>
      </c>
      <c r="D222" s="4" t="s">
        <v>125</v>
      </c>
      <c r="E222" s="5" t="s">
        <v>26</v>
      </c>
      <c r="F222" s="5" t="s">
        <v>27</v>
      </c>
      <c r="G222" s="6">
        <v>44911</v>
      </c>
      <c r="H222" s="6"/>
      <c r="I222" s="5" t="s">
        <v>49</v>
      </c>
      <c r="J222" s="4">
        <f t="shared" si="3"/>
        <v>4</v>
      </c>
      <c r="K222" s="5" t="s">
        <v>29</v>
      </c>
      <c r="L222" s="5" t="s">
        <v>148</v>
      </c>
      <c r="M222" s="5" t="s">
        <v>141</v>
      </c>
      <c r="N222" s="5" t="s">
        <v>30</v>
      </c>
      <c r="O222" s="5" t="s">
        <v>84</v>
      </c>
      <c r="P222" s="5" t="s">
        <v>85</v>
      </c>
      <c r="Q222" s="16">
        <v>9.1999999999999993</v>
      </c>
      <c r="R222" s="16">
        <v>2.0239999999999996</v>
      </c>
      <c r="S222" s="4">
        <v>76</v>
      </c>
      <c r="T222" s="17">
        <v>67.123199999999997</v>
      </c>
    </row>
    <row r="223" spans="1:20" ht="17.25" customHeight="1">
      <c r="A223" s="24">
        <v>1221</v>
      </c>
      <c r="B223" s="6">
        <v>44902</v>
      </c>
      <c r="C223" s="4">
        <v>8</v>
      </c>
      <c r="D223" s="4" t="s">
        <v>125</v>
      </c>
      <c r="E223" s="5" t="s">
        <v>26</v>
      </c>
      <c r="F223" s="5" t="s">
        <v>27</v>
      </c>
      <c r="G223" s="6">
        <v>44905</v>
      </c>
      <c r="H223" s="6"/>
      <c r="I223" s="5" t="s">
        <v>49</v>
      </c>
      <c r="J223" s="4">
        <f t="shared" si="3"/>
        <v>4</v>
      </c>
      <c r="K223" s="5" t="s">
        <v>29</v>
      </c>
      <c r="L223" s="5" t="s">
        <v>148</v>
      </c>
      <c r="M223" s="5" t="s">
        <v>141</v>
      </c>
      <c r="N223" s="5" t="s">
        <v>44</v>
      </c>
      <c r="O223" s="5" t="s">
        <v>73</v>
      </c>
      <c r="P223" s="5" t="s">
        <v>74</v>
      </c>
      <c r="Q223" s="16">
        <v>12.75</v>
      </c>
      <c r="R223" s="16">
        <v>2.2949999999999999</v>
      </c>
      <c r="S223" s="4">
        <v>41</v>
      </c>
      <c r="T223" s="17">
        <v>51.229500000000002</v>
      </c>
    </row>
    <row r="224" spans="1:20" ht="17.25" customHeight="1">
      <c r="A224" s="24">
        <v>1222</v>
      </c>
      <c r="B224" s="6">
        <v>44902</v>
      </c>
      <c r="C224" s="4">
        <v>8</v>
      </c>
      <c r="D224" s="4" t="s">
        <v>125</v>
      </c>
      <c r="E224" s="5" t="s">
        <v>26</v>
      </c>
      <c r="F224" s="5" t="s">
        <v>27</v>
      </c>
      <c r="G224" s="6">
        <v>44904</v>
      </c>
      <c r="H224" s="6"/>
      <c r="I224" s="5" t="s">
        <v>49</v>
      </c>
      <c r="J224" s="4">
        <f t="shared" si="3"/>
        <v>4</v>
      </c>
      <c r="K224" s="5" t="s">
        <v>54</v>
      </c>
      <c r="L224" s="5" t="s">
        <v>148</v>
      </c>
      <c r="M224" s="5" t="s">
        <v>141</v>
      </c>
      <c r="N224" s="5" t="s">
        <v>44</v>
      </c>
      <c r="O224" s="5" t="s">
        <v>64</v>
      </c>
      <c r="P224" s="5" t="s">
        <v>65</v>
      </c>
      <c r="Q224" s="16">
        <v>40</v>
      </c>
      <c r="R224" s="16">
        <v>8</v>
      </c>
      <c r="S224" s="4">
        <v>52</v>
      </c>
      <c r="T224" s="17">
        <v>203.84</v>
      </c>
    </row>
    <row r="225" spans="1:20" ht="17.25" customHeight="1">
      <c r="A225" s="24">
        <v>1223</v>
      </c>
      <c r="B225" s="6">
        <v>44902</v>
      </c>
      <c r="C225" s="4">
        <v>8</v>
      </c>
      <c r="D225" s="4" t="s">
        <v>125</v>
      </c>
      <c r="E225" s="5" t="s">
        <v>26</v>
      </c>
      <c r="F225" s="5" t="s">
        <v>27</v>
      </c>
      <c r="G225" s="6">
        <v>44904</v>
      </c>
      <c r="H225" s="6"/>
      <c r="I225" s="5" t="s">
        <v>49</v>
      </c>
      <c r="J225" s="4">
        <f t="shared" si="3"/>
        <v>4</v>
      </c>
      <c r="K225" s="5" t="s">
        <v>54</v>
      </c>
      <c r="L225" s="5" t="s">
        <v>148</v>
      </c>
      <c r="M225" s="5" t="s">
        <v>141</v>
      </c>
      <c r="N225" s="5" t="s">
        <v>44</v>
      </c>
      <c r="O225" s="5" t="s">
        <v>84</v>
      </c>
      <c r="P225" s="5" t="s">
        <v>85</v>
      </c>
      <c r="Q225" s="16">
        <v>9.1999999999999993</v>
      </c>
      <c r="R225" s="16">
        <v>2.1160000000000001</v>
      </c>
      <c r="S225" s="4">
        <v>40</v>
      </c>
      <c r="T225" s="17">
        <v>38.640000000000008</v>
      </c>
    </row>
    <row r="226" spans="1:20" ht="17.25" customHeight="1">
      <c r="A226" s="24">
        <v>1224</v>
      </c>
      <c r="B226" s="6">
        <v>44902</v>
      </c>
      <c r="C226" s="4">
        <v>8</v>
      </c>
      <c r="D226" s="4" t="s">
        <v>125</v>
      </c>
      <c r="E226" s="5" t="s">
        <v>26</v>
      </c>
      <c r="F226" s="5" t="s">
        <v>27</v>
      </c>
      <c r="G226" s="6">
        <v>44912</v>
      </c>
      <c r="H226" s="6"/>
      <c r="I226" s="5" t="s">
        <v>49</v>
      </c>
      <c r="J226" s="4">
        <f t="shared" si="3"/>
        <v>4</v>
      </c>
      <c r="K226" s="5" t="s">
        <v>29</v>
      </c>
      <c r="L226" s="5" t="s">
        <v>148</v>
      </c>
      <c r="M226" s="5" t="s">
        <v>141</v>
      </c>
      <c r="N226" s="5" t="s">
        <v>30</v>
      </c>
      <c r="O226" s="5" t="s">
        <v>99</v>
      </c>
      <c r="P226" s="5" t="s">
        <v>100</v>
      </c>
      <c r="Q226" s="16">
        <v>34.799999999999997</v>
      </c>
      <c r="R226" s="16">
        <v>8.0039999999999996</v>
      </c>
      <c r="S226" s="4">
        <v>100</v>
      </c>
      <c r="T226" s="17">
        <v>344.52</v>
      </c>
    </row>
    <row r="227" spans="1:20" ht="17.25" customHeight="1">
      <c r="A227" s="24">
        <v>1225</v>
      </c>
      <c r="B227" s="6">
        <v>44902</v>
      </c>
      <c r="C227" s="4">
        <v>8</v>
      </c>
      <c r="D227" s="4" t="s">
        <v>125</v>
      </c>
      <c r="E227" s="5" t="s">
        <v>26</v>
      </c>
      <c r="F227" s="5" t="s">
        <v>27</v>
      </c>
      <c r="G227" s="6">
        <v>44911</v>
      </c>
      <c r="H227" s="6"/>
      <c r="I227" s="5" t="s">
        <v>49</v>
      </c>
      <c r="J227" s="4">
        <f t="shared" si="3"/>
        <v>4</v>
      </c>
      <c r="K227" s="5" t="s">
        <v>54</v>
      </c>
      <c r="L227" s="5" t="s">
        <v>148</v>
      </c>
      <c r="M227" s="5" t="s">
        <v>141</v>
      </c>
      <c r="N227" s="5" t="s">
        <v>44</v>
      </c>
      <c r="O227" s="5" t="s">
        <v>73</v>
      </c>
      <c r="P227" s="5" t="s">
        <v>74</v>
      </c>
      <c r="Q227" s="16">
        <v>12.75</v>
      </c>
      <c r="R227" s="16">
        <v>2.4224999999999999</v>
      </c>
      <c r="S227" s="4">
        <v>19</v>
      </c>
      <c r="T227" s="17">
        <v>23.982750000000003</v>
      </c>
    </row>
    <row r="228" spans="1:20" ht="17.25" customHeight="1">
      <c r="A228" s="24">
        <v>1226</v>
      </c>
      <c r="B228" s="6">
        <v>44569</v>
      </c>
      <c r="C228" s="4">
        <v>9</v>
      </c>
      <c r="D228" s="4" t="s">
        <v>126</v>
      </c>
      <c r="E228" s="5" t="s">
        <v>103</v>
      </c>
      <c r="F228" s="5" t="s">
        <v>53</v>
      </c>
      <c r="G228" s="6">
        <v>44571</v>
      </c>
      <c r="H228" s="6"/>
      <c r="I228" s="5" t="s">
        <v>35</v>
      </c>
      <c r="J228" s="4">
        <f t="shared" si="3"/>
        <v>1</v>
      </c>
      <c r="K228" s="5" t="s">
        <v>81</v>
      </c>
      <c r="L228" s="5" t="s">
        <v>149</v>
      </c>
      <c r="M228" s="5" t="s">
        <v>150</v>
      </c>
      <c r="N228" s="5" t="s">
        <v>44</v>
      </c>
      <c r="O228" s="5" t="s">
        <v>104</v>
      </c>
      <c r="P228" s="5" t="s">
        <v>87</v>
      </c>
      <c r="Q228" s="16">
        <v>19.5</v>
      </c>
      <c r="R228" s="16">
        <v>4.29</v>
      </c>
      <c r="S228" s="4">
        <v>57</v>
      </c>
      <c r="T228" s="17">
        <v>110.0385</v>
      </c>
    </row>
    <row r="229" spans="1:20" ht="17.25" customHeight="1">
      <c r="A229" s="24">
        <v>1227</v>
      </c>
      <c r="B229" s="6">
        <v>44569</v>
      </c>
      <c r="C229" s="4">
        <v>9</v>
      </c>
      <c r="D229" s="4" t="s">
        <v>126</v>
      </c>
      <c r="E229" s="5" t="s">
        <v>103</v>
      </c>
      <c r="F229" s="5" t="s">
        <v>53</v>
      </c>
      <c r="G229" s="6">
        <v>44576</v>
      </c>
      <c r="H229" s="6"/>
      <c r="I229" s="5" t="s">
        <v>35</v>
      </c>
      <c r="J229" s="4">
        <f t="shared" si="3"/>
        <v>1</v>
      </c>
      <c r="K229" s="5" t="s">
        <v>81</v>
      </c>
      <c r="L229" s="5" t="s">
        <v>149</v>
      </c>
      <c r="M229" s="5" t="s">
        <v>150</v>
      </c>
      <c r="N229" s="5" t="s">
        <v>44</v>
      </c>
      <c r="O229" s="5" t="s">
        <v>99</v>
      </c>
      <c r="P229" s="5" t="s">
        <v>100</v>
      </c>
      <c r="Q229" s="16">
        <v>34.799999999999997</v>
      </c>
      <c r="R229" s="16">
        <v>5.5679999999999996</v>
      </c>
      <c r="S229" s="4">
        <v>81</v>
      </c>
      <c r="T229" s="17">
        <v>295.97399999999999</v>
      </c>
    </row>
    <row r="230" spans="1:20" ht="17.25" customHeight="1">
      <c r="A230" s="24">
        <v>1228</v>
      </c>
      <c r="B230" s="6">
        <v>44600</v>
      </c>
      <c r="C230" s="4">
        <v>9</v>
      </c>
      <c r="D230" s="4" t="s">
        <v>126</v>
      </c>
      <c r="E230" s="5" t="s">
        <v>103</v>
      </c>
      <c r="F230" s="5" t="s">
        <v>53</v>
      </c>
      <c r="G230" s="6">
        <v>44610</v>
      </c>
      <c r="H230" s="6"/>
      <c r="I230" s="5" t="s">
        <v>37</v>
      </c>
      <c r="J230" s="4">
        <f t="shared" si="3"/>
        <v>1</v>
      </c>
      <c r="K230" s="5" t="s">
        <v>81</v>
      </c>
      <c r="L230" s="5" t="s">
        <v>149</v>
      </c>
      <c r="M230" s="5" t="s">
        <v>150</v>
      </c>
      <c r="N230" s="5" t="s">
        <v>44</v>
      </c>
      <c r="O230" s="5" t="s">
        <v>62</v>
      </c>
      <c r="P230" s="5" t="s">
        <v>63</v>
      </c>
      <c r="Q230" s="16">
        <v>9.65</v>
      </c>
      <c r="R230" s="16">
        <v>1.351</v>
      </c>
      <c r="S230" s="4">
        <v>27</v>
      </c>
      <c r="T230" s="17">
        <v>24.752250000000004</v>
      </c>
    </row>
    <row r="231" spans="1:20" ht="17.25" customHeight="1">
      <c r="A231" s="24">
        <v>1229</v>
      </c>
      <c r="B231" s="6">
        <v>44628</v>
      </c>
      <c r="C231" s="4">
        <v>9</v>
      </c>
      <c r="D231" s="4" t="s">
        <v>126</v>
      </c>
      <c r="E231" s="5" t="s">
        <v>103</v>
      </c>
      <c r="F231" s="5" t="s">
        <v>53</v>
      </c>
      <c r="G231" s="6">
        <v>44635</v>
      </c>
      <c r="H231" s="6"/>
      <c r="I231" s="5" t="s">
        <v>40</v>
      </c>
      <c r="J231" s="4">
        <f t="shared" si="3"/>
        <v>1</v>
      </c>
      <c r="K231" s="5" t="s">
        <v>81</v>
      </c>
      <c r="L231" s="5" t="s">
        <v>149</v>
      </c>
      <c r="M231" s="5" t="s">
        <v>150</v>
      </c>
      <c r="N231" s="5" t="s">
        <v>44</v>
      </c>
      <c r="O231" s="5" t="s">
        <v>104</v>
      </c>
      <c r="P231" s="5" t="s">
        <v>87</v>
      </c>
      <c r="Q231" s="16">
        <v>19.5</v>
      </c>
      <c r="R231" s="16">
        <v>3.12</v>
      </c>
      <c r="S231" s="4">
        <v>55</v>
      </c>
      <c r="T231" s="17">
        <v>108.32250000000001</v>
      </c>
    </row>
    <row r="232" spans="1:20" ht="17.25" customHeight="1">
      <c r="A232" s="24">
        <v>1230</v>
      </c>
      <c r="B232" s="6">
        <v>44628</v>
      </c>
      <c r="C232" s="4">
        <v>9</v>
      </c>
      <c r="D232" s="4" t="s">
        <v>126</v>
      </c>
      <c r="E232" s="5" t="s">
        <v>103</v>
      </c>
      <c r="F232" s="5" t="s">
        <v>53</v>
      </c>
      <c r="G232" s="6">
        <v>44637</v>
      </c>
      <c r="H232" s="6"/>
      <c r="I232" s="5" t="s">
        <v>40</v>
      </c>
      <c r="J232" s="4">
        <f t="shared" si="3"/>
        <v>1</v>
      </c>
      <c r="K232" s="5" t="s">
        <v>81</v>
      </c>
      <c r="L232" s="5" t="s">
        <v>149</v>
      </c>
      <c r="M232" s="5" t="s">
        <v>150</v>
      </c>
      <c r="N232" s="5" t="s">
        <v>44</v>
      </c>
      <c r="O232" s="5" t="s">
        <v>99</v>
      </c>
      <c r="P232" s="5" t="s">
        <v>100</v>
      </c>
      <c r="Q232" s="16">
        <v>34.799999999999997</v>
      </c>
      <c r="R232" s="16">
        <v>4.1759999999999993</v>
      </c>
      <c r="S232" s="4">
        <v>11</v>
      </c>
      <c r="T232" s="17">
        <v>36.748799999999996</v>
      </c>
    </row>
    <row r="233" spans="1:20" ht="17.25" customHeight="1">
      <c r="A233" s="24">
        <v>1231</v>
      </c>
      <c r="B233" s="6">
        <v>44689</v>
      </c>
      <c r="C233" s="4">
        <v>9</v>
      </c>
      <c r="D233" s="4" t="s">
        <v>126</v>
      </c>
      <c r="E233" s="5" t="s">
        <v>103</v>
      </c>
      <c r="F233" s="5" t="s">
        <v>53</v>
      </c>
      <c r="G233" s="6">
        <v>44691</v>
      </c>
      <c r="H233" s="6"/>
      <c r="I233" s="5" t="s">
        <v>28</v>
      </c>
      <c r="J233" s="4">
        <f t="shared" si="3"/>
        <v>2</v>
      </c>
      <c r="K233" s="5" t="s">
        <v>81</v>
      </c>
      <c r="L233" s="5" t="s">
        <v>149</v>
      </c>
      <c r="M233" s="5" t="s">
        <v>150</v>
      </c>
      <c r="N233" s="5" t="s">
        <v>44</v>
      </c>
      <c r="O233" s="5" t="s">
        <v>104</v>
      </c>
      <c r="P233" s="5" t="s">
        <v>87</v>
      </c>
      <c r="Q233" s="16">
        <v>19.5</v>
      </c>
      <c r="R233" s="16">
        <v>3.7050000000000001</v>
      </c>
      <c r="S233" s="4">
        <v>82</v>
      </c>
      <c r="T233" s="17">
        <v>153.50399999999999</v>
      </c>
    </row>
    <row r="234" spans="1:20" ht="17.25" customHeight="1">
      <c r="A234" s="24">
        <v>1232</v>
      </c>
      <c r="B234" s="6">
        <v>44689</v>
      </c>
      <c r="C234" s="4">
        <v>9</v>
      </c>
      <c r="D234" s="4" t="s">
        <v>126</v>
      </c>
      <c r="E234" s="5" t="s">
        <v>103</v>
      </c>
      <c r="F234" s="5" t="s">
        <v>53</v>
      </c>
      <c r="G234" s="6">
        <v>44694</v>
      </c>
      <c r="H234" s="6"/>
      <c r="I234" s="5" t="s">
        <v>28</v>
      </c>
      <c r="J234" s="4">
        <f t="shared" si="3"/>
        <v>2</v>
      </c>
      <c r="K234" s="5" t="s">
        <v>81</v>
      </c>
      <c r="L234" s="5" t="s">
        <v>149</v>
      </c>
      <c r="M234" s="5" t="s">
        <v>150</v>
      </c>
      <c r="N234" s="5" t="s">
        <v>44</v>
      </c>
      <c r="O234" s="5" t="s">
        <v>99</v>
      </c>
      <c r="P234" s="5" t="s">
        <v>100</v>
      </c>
      <c r="Q234" s="16">
        <v>34.799999999999997</v>
      </c>
      <c r="R234" s="16">
        <v>7.3079999999999998</v>
      </c>
      <c r="S234" s="4">
        <v>37</v>
      </c>
      <c r="T234" s="17">
        <v>132.62279999999998</v>
      </c>
    </row>
    <row r="235" spans="1:20" ht="17.25" customHeight="1">
      <c r="A235" s="24">
        <v>1233</v>
      </c>
      <c r="B235" s="6">
        <v>44720</v>
      </c>
      <c r="C235" s="4">
        <v>9</v>
      </c>
      <c r="D235" s="4" t="s">
        <v>126</v>
      </c>
      <c r="E235" s="5" t="s">
        <v>103</v>
      </c>
      <c r="F235" s="5" t="s">
        <v>53</v>
      </c>
      <c r="G235" s="6">
        <v>44726</v>
      </c>
      <c r="H235" s="6"/>
      <c r="I235" s="5" t="s">
        <v>42</v>
      </c>
      <c r="J235" s="4">
        <f t="shared" si="3"/>
        <v>2</v>
      </c>
      <c r="K235" s="5" t="s">
        <v>81</v>
      </c>
      <c r="L235" s="5" t="s">
        <v>149</v>
      </c>
      <c r="M235" s="5" t="s">
        <v>150</v>
      </c>
      <c r="N235" s="5" t="s">
        <v>44</v>
      </c>
      <c r="O235" s="5" t="s">
        <v>104</v>
      </c>
      <c r="P235" s="5" t="s">
        <v>87</v>
      </c>
      <c r="Q235" s="16">
        <v>19.5</v>
      </c>
      <c r="R235" s="16">
        <v>4.68</v>
      </c>
      <c r="S235" s="4">
        <v>27</v>
      </c>
      <c r="T235" s="17">
        <v>51.070500000000003</v>
      </c>
    </row>
    <row r="236" spans="1:20" ht="17.25" customHeight="1">
      <c r="A236" s="24">
        <v>1234</v>
      </c>
      <c r="B236" s="6">
        <v>44720</v>
      </c>
      <c r="C236" s="4">
        <v>9</v>
      </c>
      <c r="D236" s="4" t="s">
        <v>126</v>
      </c>
      <c r="E236" s="5" t="s">
        <v>103</v>
      </c>
      <c r="F236" s="5" t="s">
        <v>53</v>
      </c>
      <c r="G236" s="6">
        <v>44725</v>
      </c>
      <c r="H236" s="6"/>
      <c r="I236" s="5" t="s">
        <v>42</v>
      </c>
      <c r="J236" s="4">
        <f t="shared" si="3"/>
        <v>2</v>
      </c>
      <c r="K236" s="5" t="s">
        <v>81</v>
      </c>
      <c r="L236" s="5" t="s">
        <v>149</v>
      </c>
      <c r="M236" s="5" t="s">
        <v>150</v>
      </c>
      <c r="N236" s="5" t="s">
        <v>44</v>
      </c>
      <c r="O236" s="5" t="s">
        <v>99</v>
      </c>
      <c r="P236" s="5" t="s">
        <v>100</v>
      </c>
      <c r="Q236" s="16">
        <v>34.799999999999997</v>
      </c>
      <c r="R236" s="16">
        <v>8.3519999999999985</v>
      </c>
      <c r="S236" s="4">
        <v>88</v>
      </c>
      <c r="T236" s="17">
        <v>303.17759999999993</v>
      </c>
    </row>
    <row r="237" spans="1:20" ht="17.25" customHeight="1">
      <c r="A237" s="24">
        <v>1235</v>
      </c>
      <c r="B237" s="6">
        <v>44720</v>
      </c>
      <c r="C237" s="4">
        <v>9</v>
      </c>
      <c r="D237" s="4" t="s">
        <v>126</v>
      </c>
      <c r="E237" s="5" t="s">
        <v>103</v>
      </c>
      <c r="F237" s="5" t="s">
        <v>53</v>
      </c>
      <c r="G237" s="6">
        <v>44726</v>
      </c>
      <c r="H237" s="6"/>
      <c r="I237" s="5" t="s">
        <v>42</v>
      </c>
      <c r="J237" s="4">
        <f t="shared" si="3"/>
        <v>2</v>
      </c>
      <c r="K237" s="5" t="s">
        <v>81</v>
      </c>
      <c r="L237" s="5" t="s">
        <v>149</v>
      </c>
      <c r="M237" s="5" t="s">
        <v>150</v>
      </c>
      <c r="N237" s="5" t="s">
        <v>44</v>
      </c>
      <c r="O237" s="5" t="s">
        <v>62</v>
      </c>
      <c r="P237" s="5" t="s">
        <v>63</v>
      </c>
      <c r="Q237" s="16">
        <v>9.65</v>
      </c>
      <c r="R237" s="16">
        <v>2.0265</v>
      </c>
      <c r="S237" s="4">
        <v>76</v>
      </c>
      <c r="T237" s="17">
        <v>72.6066</v>
      </c>
    </row>
    <row r="238" spans="1:20" ht="17.25" customHeight="1">
      <c r="A238" s="24">
        <v>1236</v>
      </c>
      <c r="B238" s="6">
        <v>44750</v>
      </c>
      <c r="C238" s="4">
        <v>9</v>
      </c>
      <c r="D238" s="4" t="s">
        <v>126</v>
      </c>
      <c r="E238" s="5" t="s">
        <v>103</v>
      </c>
      <c r="F238" s="5" t="s">
        <v>53</v>
      </c>
      <c r="G238" s="6">
        <v>44757</v>
      </c>
      <c r="H238" s="6"/>
      <c r="I238" s="5" t="s">
        <v>45</v>
      </c>
      <c r="J238" s="4">
        <f t="shared" si="3"/>
        <v>3</v>
      </c>
      <c r="K238" s="5" t="s">
        <v>81</v>
      </c>
      <c r="L238" s="5" t="s">
        <v>149</v>
      </c>
      <c r="M238" s="5" t="s">
        <v>150</v>
      </c>
      <c r="N238" s="5" t="s">
        <v>44</v>
      </c>
      <c r="O238" s="5" t="s">
        <v>104</v>
      </c>
      <c r="P238" s="5" t="s">
        <v>87</v>
      </c>
      <c r="Q238" s="16">
        <v>19.5</v>
      </c>
      <c r="R238" s="16">
        <v>4.875</v>
      </c>
      <c r="S238" s="4">
        <v>61</v>
      </c>
      <c r="T238" s="17">
        <v>123.70800000000001</v>
      </c>
    </row>
    <row r="239" spans="1:20" ht="17.25" customHeight="1">
      <c r="A239" s="24">
        <v>1237</v>
      </c>
      <c r="B239" s="6">
        <v>44750</v>
      </c>
      <c r="C239" s="4">
        <v>9</v>
      </c>
      <c r="D239" s="4" t="s">
        <v>126</v>
      </c>
      <c r="E239" s="5" t="s">
        <v>103</v>
      </c>
      <c r="F239" s="5" t="s">
        <v>53</v>
      </c>
      <c r="G239" s="6">
        <v>44760</v>
      </c>
      <c r="H239" s="6"/>
      <c r="I239" s="5" t="s">
        <v>45</v>
      </c>
      <c r="J239" s="4">
        <f t="shared" si="3"/>
        <v>3</v>
      </c>
      <c r="K239" s="5" t="s">
        <v>81</v>
      </c>
      <c r="L239" s="5" t="s">
        <v>149</v>
      </c>
      <c r="M239" s="5" t="s">
        <v>150</v>
      </c>
      <c r="N239" s="5" t="s">
        <v>44</v>
      </c>
      <c r="O239" s="5" t="s">
        <v>99</v>
      </c>
      <c r="P239" s="5" t="s">
        <v>100</v>
      </c>
      <c r="Q239" s="16">
        <v>34.799999999999997</v>
      </c>
      <c r="R239" s="16">
        <v>4.1759999999999993</v>
      </c>
      <c r="S239" s="4">
        <v>27</v>
      </c>
      <c r="T239" s="17">
        <v>95.839199999999991</v>
      </c>
    </row>
    <row r="240" spans="1:20" ht="17.25" customHeight="1">
      <c r="A240" s="24">
        <v>1238</v>
      </c>
      <c r="B240" s="6">
        <v>44750</v>
      </c>
      <c r="C240" s="4">
        <v>9</v>
      </c>
      <c r="D240" s="4" t="s">
        <v>126</v>
      </c>
      <c r="E240" s="5" t="s">
        <v>103</v>
      </c>
      <c r="F240" s="5" t="s">
        <v>53</v>
      </c>
      <c r="G240" s="6">
        <v>44759</v>
      </c>
      <c r="H240" s="6"/>
      <c r="I240" s="5" t="s">
        <v>45</v>
      </c>
      <c r="J240" s="4">
        <f t="shared" si="3"/>
        <v>3</v>
      </c>
      <c r="K240" s="5" t="s">
        <v>81</v>
      </c>
      <c r="L240" s="5" t="s">
        <v>149</v>
      </c>
      <c r="M240" s="5" t="s">
        <v>150</v>
      </c>
      <c r="N240" s="5" t="s">
        <v>44</v>
      </c>
      <c r="O240" s="5" t="s">
        <v>62</v>
      </c>
      <c r="P240" s="5" t="s">
        <v>63</v>
      </c>
      <c r="Q240" s="16">
        <v>9.65</v>
      </c>
      <c r="R240" s="16">
        <v>1.351</v>
      </c>
      <c r="S240" s="4">
        <v>90</v>
      </c>
      <c r="T240" s="17">
        <v>83.376000000000005</v>
      </c>
    </row>
    <row r="241" spans="1:20" ht="17.25" customHeight="1">
      <c r="A241" s="24">
        <v>1239</v>
      </c>
      <c r="B241" s="6">
        <v>44781</v>
      </c>
      <c r="C241" s="4">
        <v>9</v>
      </c>
      <c r="D241" s="4" t="s">
        <v>126</v>
      </c>
      <c r="E241" s="5" t="s">
        <v>103</v>
      </c>
      <c r="F241" s="5" t="s">
        <v>53</v>
      </c>
      <c r="G241" s="6">
        <v>44787</v>
      </c>
      <c r="H241" s="6"/>
      <c r="I241" s="5" t="s">
        <v>46</v>
      </c>
      <c r="J241" s="4">
        <f t="shared" si="3"/>
        <v>3</v>
      </c>
      <c r="K241" s="5" t="s">
        <v>81</v>
      </c>
      <c r="L241" s="5" t="s">
        <v>149</v>
      </c>
      <c r="M241" s="5" t="s">
        <v>150</v>
      </c>
      <c r="N241" s="5" t="s">
        <v>44</v>
      </c>
      <c r="O241" s="5" t="s">
        <v>104</v>
      </c>
      <c r="P241" s="5" t="s">
        <v>87</v>
      </c>
      <c r="Q241" s="16">
        <v>19.5</v>
      </c>
      <c r="R241" s="16">
        <v>3.7050000000000001</v>
      </c>
      <c r="S241" s="4">
        <v>66</v>
      </c>
      <c r="T241" s="17">
        <v>132.56100000000001</v>
      </c>
    </row>
    <row r="242" spans="1:20" ht="17.25" customHeight="1">
      <c r="A242" s="24">
        <v>1240</v>
      </c>
      <c r="B242" s="6">
        <v>44781</v>
      </c>
      <c r="C242" s="4">
        <v>9</v>
      </c>
      <c r="D242" s="4" t="s">
        <v>126</v>
      </c>
      <c r="E242" s="5" t="s">
        <v>103</v>
      </c>
      <c r="F242" s="5" t="s">
        <v>53</v>
      </c>
      <c r="G242" s="6">
        <v>44787</v>
      </c>
      <c r="H242" s="6"/>
      <c r="I242" s="5" t="s">
        <v>46</v>
      </c>
      <c r="J242" s="4">
        <f t="shared" si="3"/>
        <v>3</v>
      </c>
      <c r="K242" s="5" t="s">
        <v>81</v>
      </c>
      <c r="L242" s="5" t="s">
        <v>149</v>
      </c>
      <c r="M242" s="5" t="s">
        <v>150</v>
      </c>
      <c r="N242" s="5" t="s">
        <v>44</v>
      </c>
      <c r="O242" s="5" t="s">
        <v>99</v>
      </c>
      <c r="P242" s="5" t="s">
        <v>100</v>
      </c>
      <c r="Q242" s="16">
        <v>34.799999999999997</v>
      </c>
      <c r="R242" s="16">
        <v>6.2639999999999993</v>
      </c>
      <c r="S242" s="4">
        <v>32</v>
      </c>
      <c r="T242" s="17">
        <v>111.36</v>
      </c>
    </row>
    <row r="243" spans="1:20" ht="17.25" customHeight="1">
      <c r="A243" s="24">
        <v>1241</v>
      </c>
      <c r="B243" s="6">
        <v>44812</v>
      </c>
      <c r="C243" s="4">
        <v>9</v>
      </c>
      <c r="D243" s="4" t="s">
        <v>126</v>
      </c>
      <c r="E243" s="5" t="s">
        <v>103</v>
      </c>
      <c r="F243" s="5" t="s">
        <v>53</v>
      </c>
      <c r="G243" s="6">
        <v>44819</v>
      </c>
      <c r="H243" s="6"/>
      <c r="I243" s="5" t="s">
        <v>33</v>
      </c>
      <c r="J243" s="4">
        <f t="shared" si="3"/>
        <v>3</v>
      </c>
      <c r="K243" s="5" t="s">
        <v>81</v>
      </c>
      <c r="L243" s="5" t="s">
        <v>149</v>
      </c>
      <c r="M243" s="5" t="s">
        <v>150</v>
      </c>
      <c r="N243" s="5" t="s">
        <v>44</v>
      </c>
      <c r="O243" s="5" t="s">
        <v>104</v>
      </c>
      <c r="P243" s="5" t="s">
        <v>87</v>
      </c>
      <c r="Q243" s="16">
        <v>19.5</v>
      </c>
      <c r="R243" s="16">
        <v>2.9249999999999998</v>
      </c>
      <c r="S243" s="4">
        <v>48</v>
      </c>
      <c r="T243" s="17">
        <v>94.536000000000016</v>
      </c>
    </row>
    <row r="244" spans="1:20" ht="17.25" customHeight="1">
      <c r="A244" s="24">
        <v>1242</v>
      </c>
      <c r="B244" s="6">
        <v>44812</v>
      </c>
      <c r="C244" s="4">
        <v>9</v>
      </c>
      <c r="D244" s="4" t="s">
        <v>126</v>
      </c>
      <c r="E244" s="5" t="s">
        <v>103</v>
      </c>
      <c r="F244" s="5" t="s">
        <v>53</v>
      </c>
      <c r="G244" s="6">
        <v>44817</v>
      </c>
      <c r="H244" s="6"/>
      <c r="I244" s="5" t="s">
        <v>33</v>
      </c>
      <c r="J244" s="4">
        <f t="shared" si="3"/>
        <v>3</v>
      </c>
      <c r="K244" s="5" t="s">
        <v>81</v>
      </c>
      <c r="L244" s="5" t="s">
        <v>149</v>
      </c>
      <c r="M244" s="5" t="s">
        <v>150</v>
      </c>
      <c r="N244" s="5" t="s">
        <v>44</v>
      </c>
      <c r="O244" s="5" t="s">
        <v>99</v>
      </c>
      <c r="P244" s="5" t="s">
        <v>100</v>
      </c>
      <c r="Q244" s="16">
        <v>34.799999999999997</v>
      </c>
      <c r="R244" s="16">
        <v>4.871999999999999</v>
      </c>
      <c r="S244" s="4">
        <v>57</v>
      </c>
      <c r="T244" s="17">
        <v>194.39280000000002</v>
      </c>
    </row>
    <row r="245" spans="1:20" ht="17.25" customHeight="1">
      <c r="A245" s="24">
        <v>1243</v>
      </c>
      <c r="B245" s="6">
        <v>44842</v>
      </c>
      <c r="C245" s="4">
        <v>9</v>
      </c>
      <c r="D245" s="4" t="s">
        <v>126</v>
      </c>
      <c r="E245" s="5" t="s">
        <v>103</v>
      </c>
      <c r="F245" s="5" t="s">
        <v>53</v>
      </c>
      <c r="G245" s="6">
        <v>44847</v>
      </c>
      <c r="H245" s="6"/>
      <c r="I245" s="5" t="s">
        <v>47</v>
      </c>
      <c r="J245" s="4">
        <f t="shared" si="3"/>
        <v>4</v>
      </c>
      <c r="K245" s="5" t="s">
        <v>81</v>
      </c>
      <c r="L245" s="5" t="s">
        <v>149</v>
      </c>
      <c r="M245" s="5" t="s">
        <v>150</v>
      </c>
      <c r="N245" s="5" t="s">
        <v>44</v>
      </c>
      <c r="O245" s="5" t="s">
        <v>104</v>
      </c>
      <c r="P245" s="5" t="s">
        <v>87</v>
      </c>
      <c r="Q245" s="16">
        <v>19.5</v>
      </c>
      <c r="R245" s="16">
        <v>3.51</v>
      </c>
      <c r="S245" s="4">
        <v>64</v>
      </c>
      <c r="T245" s="17">
        <v>119.80800000000001</v>
      </c>
    </row>
    <row r="246" spans="1:20" ht="17.25" customHeight="1">
      <c r="A246" s="24">
        <v>1244</v>
      </c>
      <c r="B246" s="6">
        <v>44842</v>
      </c>
      <c r="C246" s="4">
        <v>9</v>
      </c>
      <c r="D246" s="4" t="s">
        <v>126</v>
      </c>
      <c r="E246" s="5" t="s">
        <v>103</v>
      </c>
      <c r="F246" s="5" t="s">
        <v>53</v>
      </c>
      <c r="G246" s="6">
        <v>44850</v>
      </c>
      <c r="H246" s="6"/>
      <c r="I246" s="5" t="s">
        <v>47</v>
      </c>
      <c r="J246" s="4">
        <f t="shared" si="3"/>
        <v>4</v>
      </c>
      <c r="K246" s="5" t="s">
        <v>81</v>
      </c>
      <c r="L246" s="5" t="s">
        <v>149</v>
      </c>
      <c r="M246" s="5" t="s">
        <v>150</v>
      </c>
      <c r="N246" s="5" t="s">
        <v>44</v>
      </c>
      <c r="O246" s="5" t="s">
        <v>99</v>
      </c>
      <c r="P246" s="5" t="s">
        <v>100</v>
      </c>
      <c r="Q246" s="16">
        <v>34.799999999999997</v>
      </c>
      <c r="R246" s="16">
        <v>4.871999999999999</v>
      </c>
      <c r="S246" s="4">
        <v>70</v>
      </c>
      <c r="T246" s="17">
        <v>246.03600000000003</v>
      </c>
    </row>
    <row r="247" spans="1:20" ht="17.25" customHeight="1">
      <c r="A247" s="24">
        <v>1245</v>
      </c>
      <c r="B247" s="6">
        <v>44842</v>
      </c>
      <c r="C247" s="4">
        <v>9</v>
      </c>
      <c r="D247" s="4" t="s">
        <v>126</v>
      </c>
      <c r="E247" s="5" t="s">
        <v>103</v>
      </c>
      <c r="F247" s="5" t="s">
        <v>53</v>
      </c>
      <c r="G247" s="6">
        <v>44852</v>
      </c>
      <c r="H247" s="6"/>
      <c r="I247" s="5" t="s">
        <v>47</v>
      </c>
      <c r="J247" s="4">
        <f t="shared" si="3"/>
        <v>4</v>
      </c>
      <c r="K247" s="5" t="s">
        <v>81</v>
      </c>
      <c r="L247" s="5" t="s">
        <v>149</v>
      </c>
      <c r="M247" s="5" t="s">
        <v>150</v>
      </c>
      <c r="N247" s="5" t="s">
        <v>44</v>
      </c>
      <c r="O247" s="5" t="s">
        <v>62</v>
      </c>
      <c r="P247" s="5" t="s">
        <v>63</v>
      </c>
      <c r="Q247" s="16">
        <v>9.65</v>
      </c>
      <c r="R247" s="16">
        <v>2.2195</v>
      </c>
      <c r="S247" s="4">
        <v>89</v>
      </c>
      <c r="T247" s="17">
        <v>86.743850000000009</v>
      </c>
    </row>
    <row r="248" spans="1:20" ht="17.25" customHeight="1">
      <c r="A248" s="24">
        <v>1246</v>
      </c>
      <c r="B248" s="6">
        <v>44873</v>
      </c>
      <c r="C248" s="4">
        <v>9</v>
      </c>
      <c r="D248" s="4" t="s">
        <v>126</v>
      </c>
      <c r="E248" s="5" t="s">
        <v>103</v>
      </c>
      <c r="F248" s="5" t="s">
        <v>53</v>
      </c>
      <c r="G248" s="6">
        <v>44879</v>
      </c>
      <c r="H248" s="6"/>
      <c r="I248" s="5" t="s">
        <v>48</v>
      </c>
      <c r="J248" s="4">
        <f t="shared" si="3"/>
        <v>4</v>
      </c>
      <c r="K248" s="5" t="s">
        <v>81</v>
      </c>
      <c r="L248" s="5" t="s">
        <v>149</v>
      </c>
      <c r="M248" s="5" t="s">
        <v>150</v>
      </c>
      <c r="N248" s="5" t="s">
        <v>44</v>
      </c>
      <c r="O248" s="5" t="s">
        <v>104</v>
      </c>
      <c r="P248" s="5" t="s">
        <v>87</v>
      </c>
      <c r="Q248" s="16">
        <v>19.5</v>
      </c>
      <c r="R248" s="16">
        <v>3.12</v>
      </c>
      <c r="S248" s="4">
        <v>87</v>
      </c>
      <c r="T248" s="17">
        <v>174.73950000000002</v>
      </c>
    </row>
    <row r="249" spans="1:20" ht="17.25" customHeight="1">
      <c r="A249" s="24">
        <v>1247</v>
      </c>
      <c r="B249" s="6">
        <v>44873</v>
      </c>
      <c r="C249" s="4">
        <v>9</v>
      </c>
      <c r="D249" s="4" t="s">
        <v>126</v>
      </c>
      <c r="E249" s="5" t="s">
        <v>103</v>
      </c>
      <c r="F249" s="5" t="s">
        <v>53</v>
      </c>
      <c r="G249" s="6">
        <v>44881</v>
      </c>
      <c r="H249" s="6"/>
      <c r="I249" s="5" t="s">
        <v>48</v>
      </c>
      <c r="J249" s="4">
        <f t="shared" si="3"/>
        <v>4</v>
      </c>
      <c r="K249" s="5" t="s">
        <v>81</v>
      </c>
      <c r="L249" s="5" t="s">
        <v>149</v>
      </c>
      <c r="M249" s="5" t="s">
        <v>150</v>
      </c>
      <c r="N249" s="5" t="s">
        <v>44</v>
      </c>
      <c r="O249" s="5" t="s">
        <v>99</v>
      </c>
      <c r="P249" s="5" t="s">
        <v>100</v>
      </c>
      <c r="Q249" s="16">
        <v>34.799999999999997</v>
      </c>
      <c r="R249" s="16">
        <v>4.1759999999999993</v>
      </c>
      <c r="S249" s="4">
        <v>58</v>
      </c>
      <c r="T249" s="17">
        <v>205.8768</v>
      </c>
    </row>
    <row r="250" spans="1:20" ht="17.25" customHeight="1">
      <c r="A250" s="24">
        <v>1248</v>
      </c>
      <c r="B250" s="6">
        <v>44873</v>
      </c>
      <c r="C250" s="4">
        <v>9</v>
      </c>
      <c r="D250" s="4" t="s">
        <v>126</v>
      </c>
      <c r="E250" s="5" t="s">
        <v>103</v>
      </c>
      <c r="F250" s="5" t="s">
        <v>53</v>
      </c>
      <c r="G250" s="6">
        <v>44876</v>
      </c>
      <c r="H250" s="6"/>
      <c r="I250" s="5" t="s">
        <v>48</v>
      </c>
      <c r="J250" s="4">
        <f t="shared" si="3"/>
        <v>4</v>
      </c>
      <c r="K250" s="5" t="s">
        <v>81</v>
      </c>
      <c r="L250" s="5" t="s">
        <v>149</v>
      </c>
      <c r="M250" s="5" t="s">
        <v>150</v>
      </c>
      <c r="N250" s="5" t="s">
        <v>44</v>
      </c>
      <c r="O250" s="5" t="s">
        <v>62</v>
      </c>
      <c r="P250" s="5" t="s">
        <v>63</v>
      </c>
      <c r="Q250" s="16">
        <v>9.65</v>
      </c>
      <c r="R250" s="16">
        <v>1.351</v>
      </c>
      <c r="S250" s="4">
        <v>14</v>
      </c>
      <c r="T250" s="17">
        <v>12.9696</v>
      </c>
    </row>
    <row r="251" spans="1:20" ht="17.25" customHeight="1">
      <c r="A251" s="24">
        <v>1249</v>
      </c>
      <c r="B251" s="6">
        <v>44903</v>
      </c>
      <c r="C251" s="4">
        <v>9</v>
      </c>
      <c r="D251" s="4" t="s">
        <v>126</v>
      </c>
      <c r="E251" s="5" t="s">
        <v>103</v>
      </c>
      <c r="F251" s="5" t="s">
        <v>53</v>
      </c>
      <c r="G251" s="6">
        <v>44906</v>
      </c>
      <c r="H251" s="6"/>
      <c r="I251" s="5" t="s">
        <v>49</v>
      </c>
      <c r="J251" s="4">
        <f t="shared" si="3"/>
        <v>4</v>
      </c>
      <c r="K251" s="5" t="s">
        <v>81</v>
      </c>
      <c r="L251" s="5" t="s">
        <v>149</v>
      </c>
      <c r="M251" s="5" t="s">
        <v>150</v>
      </c>
      <c r="N251" s="5" t="s">
        <v>44</v>
      </c>
      <c r="O251" s="5" t="s">
        <v>104</v>
      </c>
      <c r="P251" s="5" t="s">
        <v>87</v>
      </c>
      <c r="Q251" s="16">
        <v>19.5</v>
      </c>
      <c r="R251" s="16">
        <v>3.3149999999999999</v>
      </c>
      <c r="S251" s="4">
        <v>20</v>
      </c>
      <c r="T251" s="17">
        <v>40.950000000000003</v>
      </c>
    </row>
    <row r="252" spans="1:20" ht="17.25" customHeight="1">
      <c r="A252" s="24">
        <v>1250</v>
      </c>
      <c r="B252" s="6">
        <v>44903</v>
      </c>
      <c r="C252" s="4">
        <v>9</v>
      </c>
      <c r="D252" s="4" t="s">
        <v>126</v>
      </c>
      <c r="E252" s="5" t="s">
        <v>103</v>
      </c>
      <c r="F252" s="5" t="s">
        <v>53</v>
      </c>
      <c r="G252" s="6">
        <v>44912</v>
      </c>
      <c r="H252" s="6"/>
      <c r="I252" s="5" t="s">
        <v>49</v>
      </c>
      <c r="J252" s="4">
        <f t="shared" si="3"/>
        <v>4</v>
      </c>
      <c r="K252" s="5" t="s">
        <v>81</v>
      </c>
      <c r="L252" s="5" t="s">
        <v>149</v>
      </c>
      <c r="M252" s="5" t="s">
        <v>150</v>
      </c>
      <c r="N252" s="5" t="s">
        <v>44</v>
      </c>
      <c r="O252" s="5" t="s">
        <v>99</v>
      </c>
      <c r="P252" s="5" t="s">
        <v>100</v>
      </c>
      <c r="Q252" s="16">
        <v>34.799999999999997</v>
      </c>
      <c r="R252" s="16">
        <v>4.524</v>
      </c>
      <c r="S252" s="4">
        <v>69</v>
      </c>
      <c r="T252" s="17">
        <v>240.12</v>
      </c>
    </row>
    <row r="253" spans="1:20" ht="17.25" customHeight="1">
      <c r="A253" s="24">
        <v>1251</v>
      </c>
      <c r="B253" s="6">
        <v>44903</v>
      </c>
      <c r="C253" s="4">
        <v>9</v>
      </c>
      <c r="D253" s="4" t="s">
        <v>126</v>
      </c>
      <c r="E253" s="5" t="s">
        <v>103</v>
      </c>
      <c r="F253" s="5" t="s">
        <v>53</v>
      </c>
      <c r="G253" s="6">
        <v>44906</v>
      </c>
      <c r="H253" s="6"/>
      <c r="I253" s="5" t="s">
        <v>49</v>
      </c>
      <c r="J253" s="4">
        <f t="shared" si="3"/>
        <v>4</v>
      </c>
      <c r="K253" s="5" t="s">
        <v>81</v>
      </c>
      <c r="L253" s="5" t="s">
        <v>149</v>
      </c>
      <c r="M253" s="5" t="s">
        <v>150</v>
      </c>
      <c r="N253" s="5" t="s">
        <v>44</v>
      </c>
      <c r="O253" s="5" t="s">
        <v>62</v>
      </c>
      <c r="P253" s="5" t="s">
        <v>63</v>
      </c>
      <c r="Q253" s="16">
        <v>9.65</v>
      </c>
      <c r="R253" s="16">
        <v>1.2544999999999999</v>
      </c>
      <c r="S253" s="4">
        <v>18</v>
      </c>
      <c r="T253" s="17">
        <v>16.5015</v>
      </c>
    </row>
    <row r="254" spans="1:20" ht="17.25" customHeight="1">
      <c r="A254" s="24">
        <v>1252</v>
      </c>
      <c r="B254" s="6">
        <v>44570</v>
      </c>
      <c r="C254" s="4">
        <v>10</v>
      </c>
      <c r="D254" s="4" t="s">
        <v>127</v>
      </c>
      <c r="E254" s="5" t="s">
        <v>107</v>
      </c>
      <c r="F254" s="5" t="s">
        <v>80</v>
      </c>
      <c r="G254" s="6">
        <v>44574</v>
      </c>
      <c r="H254" s="6"/>
      <c r="I254" s="5" t="s">
        <v>35</v>
      </c>
      <c r="J254" s="4">
        <f t="shared" si="3"/>
        <v>1</v>
      </c>
      <c r="K254" s="5" t="s">
        <v>54</v>
      </c>
      <c r="L254" s="5" t="s">
        <v>151</v>
      </c>
      <c r="M254" s="5" t="s">
        <v>152</v>
      </c>
      <c r="N254" s="5" t="s">
        <v>30</v>
      </c>
      <c r="O254" s="5" t="s">
        <v>31</v>
      </c>
      <c r="P254" s="5" t="s">
        <v>32</v>
      </c>
      <c r="Q254" s="16">
        <v>2.99</v>
      </c>
      <c r="R254" s="16">
        <v>0.74750000000000005</v>
      </c>
      <c r="S254" s="4">
        <v>90</v>
      </c>
      <c r="T254" s="17">
        <v>27.717300000000005</v>
      </c>
    </row>
    <row r="255" spans="1:20" ht="17.25" customHeight="1">
      <c r="A255" s="24">
        <v>1253</v>
      </c>
      <c r="B255" s="6">
        <v>44570</v>
      </c>
      <c r="C255" s="4">
        <v>10</v>
      </c>
      <c r="D255" s="4" t="s">
        <v>127</v>
      </c>
      <c r="E255" s="5" t="s">
        <v>107</v>
      </c>
      <c r="F255" s="5" t="s">
        <v>80</v>
      </c>
      <c r="G255" s="6">
        <v>44576</v>
      </c>
      <c r="H255" s="6"/>
      <c r="I255" s="5" t="s">
        <v>35</v>
      </c>
      <c r="J255" s="4">
        <f t="shared" si="3"/>
        <v>1</v>
      </c>
      <c r="K255" s="5" t="s">
        <v>81</v>
      </c>
      <c r="L255" s="5" t="s">
        <v>151</v>
      </c>
      <c r="M255" s="5" t="s">
        <v>152</v>
      </c>
      <c r="N255" s="5" t="s">
        <v>30</v>
      </c>
      <c r="O255" s="5" t="s">
        <v>108</v>
      </c>
      <c r="P255" s="5" t="s">
        <v>89</v>
      </c>
      <c r="Q255" s="16">
        <v>25</v>
      </c>
      <c r="R255" s="16">
        <v>5.25</v>
      </c>
      <c r="S255" s="4">
        <v>34</v>
      </c>
      <c r="T255" s="17">
        <v>80.75</v>
      </c>
    </row>
    <row r="256" spans="1:20" ht="17.25" customHeight="1">
      <c r="A256" s="24">
        <v>1254</v>
      </c>
      <c r="B256" s="6">
        <v>44570</v>
      </c>
      <c r="C256" s="4">
        <v>10</v>
      </c>
      <c r="D256" s="4" t="s">
        <v>127</v>
      </c>
      <c r="E256" s="5" t="s">
        <v>107</v>
      </c>
      <c r="F256" s="5" t="s">
        <v>80</v>
      </c>
      <c r="G256" s="6">
        <v>44576</v>
      </c>
      <c r="H256" s="6"/>
      <c r="I256" s="5" t="s">
        <v>35</v>
      </c>
      <c r="J256" s="4">
        <f t="shared" si="3"/>
        <v>1</v>
      </c>
      <c r="K256" s="5" t="s">
        <v>81</v>
      </c>
      <c r="L256" s="5" t="s">
        <v>151</v>
      </c>
      <c r="M256" s="5" t="s">
        <v>152</v>
      </c>
      <c r="N256" s="5" t="s">
        <v>30</v>
      </c>
      <c r="O256" s="5" t="s">
        <v>109</v>
      </c>
      <c r="P256" s="5" t="s">
        <v>69</v>
      </c>
      <c r="Q256" s="16">
        <v>22</v>
      </c>
      <c r="R256" s="16">
        <v>3.96</v>
      </c>
      <c r="S256" s="4">
        <v>17</v>
      </c>
      <c r="T256" s="17">
        <v>35.903999999999996</v>
      </c>
    </row>
    <row r="257" spans="1:20" ht="17.25" customHeight="1">
      <c r="A257" s="24">
        <v>1255</v>
      </c>
      <c r="B257" s="6">
        <v>44570</v>
      </c>
      <c r="C257" s="4">
        <v>10</v>
      </c>
      <c r="D257" s="4" t="s">
        <v>127</v>
      </c>
      <c r="E257" s="5" t="s">
        <v>107</v>
      </c>
      <c r="F257" s="5" t="s">
        <v>80</v>
      </c>
      <c r="G257" s="6">
        <v>44578</v>
      </c>
      <c r="H257" s="6"/>
      <c r="I257" s="5" t="s">
        <v>35</v>
      </c>
      <c r="J257" s="4">
        <f t="shared" si="3"/>
        <v>1</v>
      </c>
      <c r="K257" s="5" t="s">
        <v>81</v>
      </c>
      <c r="L257" s="5" t="s">
        <v>151</v>
      </c>
      <c r="M257" s="5" t="s">
        <v>152</v>
      </c>
      <c r="N257" s="5" t="s">
        <v>30</v>
      </c>
      <c r="O257" s="5" t="s">
        <v>84</v>
      </c>
      <c r="P257" s="5" t="s">
        <v>85</v>
      </c>
      <c r="Q257" s="16">
        <v>9.1999999999999993</v>
      </c>
      <c r="R257" s="16">
        <v>1.2879999999999998</v>
      </c>
      <c r="S257" s="4">
        <v>44</v>
      </c>
      <c r="T257" s="17">
        <v>42.099199999999996</v>
      </c>
    </row>
    <row r="258" spans="1:20" ht="17.25" customHeight="1">
      <c r="A258" s="24">
        <v>1256</v>
      </c>
      <c r="B258" s="6">
        <v>44601</v>
      </c>
      <c r="C258" s="4">
        <v>10</v>
      </c>
      <c r="D258" s="4" t="s">
        <v>127</v>
      </c>
      <c r="E258" s="5" t="s">
        <v>107</v>
      </c>
      <c r="F258" s="5" t="s">
        <v>80</v>
      </c>
      <c r="G258" s="6">
        <v>44604</v>
      </c>
      <c r="H258" s="6"/>
      <c r="I258" s="5" t="s">
        <v>37</v>
      </c>
      <c r="J258" s="4">
        <f t="shared" si="3"/>
        <v>1</v>
      </c>
      <c r="K258" s="5" t="s">
        <v>54</v>
      </c>
      <c r="L258" s="5" t="s">
        <v>151</v>
      </c>
      <c r="M258" s="5" t="s">
        <v>152</v>
      </c>
      <c r="N258" s="5" t="s">
        <v>30</v>
      </c>
      <c r="O258" s="5" t="s">
        <v>110</v>
      </c>
      <c r="P258" s="5" t="s">
        <v>57</v>
      </c>
      <c r="Q258" s="16">
        <v>10</v>
      </c>
      <c r="R258" s="16">
        <v>1.3</v>
      </c>
      <c r="S258" s="4">
        <v>47</v>
      </c>
      <c r="T258" s="17">
        <v>48.88</v>
      </c>
    </row>
    <row r="259" spans="1:20" ht="17.25" customHeight="1">
      <c r="A259" s="24">
        <v>1257</v>
      </c>
      <c r="B259" s="6">
        <v>44601</v>
      </c>
      <c r="C259" s="4">
        <v>10</v>
      </c>
      <c r="D259" s="4" t="s">
        <v>127</v>
      </c>
      <c r="E259" s="5" t="s">
        <v>107</v>
      </c>
      <c r="F259" s="5" t="s">
        <v>80</v>
      </c>
      <c r="G259" s="6">
        <v>44609</v>
      </c>
      <c r="H259" s="6"/>
      <c r="I259" s="5" t="s">
        <v>37</v>
      </c>
      <c r="J259" s="4">
        <f t="shared" ref="J259:J322" si="4">ROUNDUP(MONTH(G259)/3,0)</f>
        <v>1</v>
      </c>
      <c r="K259" s="5" t="s">
        <v>81</v>
      </c>
      <c r="L259" s="5" t="s">
        <v>151</v>
      </c>
      <c r="M259" s="5" t="s">
        <v>152</v>
      </c>
      <c r="N259" s="5" t="s">
        <v>30</v>
      </c>
      <c r="O259" s="5" t="s">
        <v>56</v>
      </c>
      <c r="P259" s="5" t="s">
        <v>57</v>
      </c>
      <c r="Q259" s="16">
        <v>3.5</v>
      </c>
      <c r="R259" s="16">
        <v>0.84</v>
      </c>
      <c r="S259" s="4">
        <v>49</v>
      </c>
      <c r="T259" s="17">
        <v>16.464000000000002</v>
      </c>
    </row>
    <row r="260" spans="1:20" ht="17.25" customHeight="1">
      <c r="A260" s="24">
        <v>1258</v>
      </c>
      <c r="B260" s="6">
        <v>44629</v>
      </c>
      <c r="C260" s="4">
        <v>10</v>
      </c>
      <c r="D260" s="4" t="s">
        <v>127</v>
      </c>
      <c r="E260" s="5" t="s">
        <v>107</v>
      </c>
      <c r="F260" s="5" t="s">
        <v>80</v>
      </c>
      <c r="G260" s="6">
        <v>44639</v>
      </c>
      <c r="H260" s="6"/>
      <c r="I260" s="5" t="s">
        <v>40</v>
      </c>
      <c r="J260" s="4">
        <f t="shared" si="4"/>
        <v>1</v>
      </c>
      <c r="K260" s="5" t="s">
        <v>54</v>
      </c>
      <c r="L260" s="5" t="s">
        <v>151</v>
      </c>
      <c r="M260" s="5" t="s">
        <v>152</v>
      </c>
      <c r="N260" s="5" t="s">
        <v>30</v>
      </c>
      <c r="O260" s="5" t="s">
        <v>110</v>
      </c>
      <c r="P260" s="5" t="s">
        <v>57</v>
      </c>
      <c r="Q260" s="16">
        <v>10</v>
      </c>
      <c r="R260" s="16">
        <v>2.2999999999999998</v>
      </c>
      <c r="S260" s="4">
        <v>55</v>
      </c>
      <c r="T260" s="17">
        <v>55</v>
      </c>
    </row>
    <row r="261" spans="1:20" ht="17.25" customHeight="1">
      <c r="A261" s="24">
        <v>1259</v>
      </c>
      <c r="B261" s="6">
        <v>44629</v>
      </c>
      <c r="C261" s="4">
        <v>10</v>
      </c>
      <c r="D261" s="4" t="s">
        <v>127</v>
      </c>
      <c r="E261" s="5" t="s">
        <v>107</v>
      </c>
      <c r="F261" s="5" t="s">
        <v>80</v>
      </c>
      <c r="G261" s="6">
        <v>44634</v>
      </c>
      <c r="H261" s="6"/>
      <c r="I261" s="5" t="s">
        <v>40</v>
      </c>
      <c r="J261" s="4">
        <f t="shared" si="4"/>
        <v>1</v>
      </c>
      <c r="K261" s="5" t="s">
        <v>81</v>
      </c>
      <c r="L261" s="5" t="s">
        <v>151</v>
      </c>
      <c r="M261" s="5" t="s">
        <v>152</v>
      </c>
      <c r="N261" s="5" t="s">
        <v>30</v>
      </c>
      <c r="O261" s="5" t="s">
        <v>56</v>
      </c>
      <c r="P261" s="5" t="s">
        <v>57</v>
      </c>
      <c r="Q261" s="16">
        <v>3.5</v>
      </c>
      <c r="R261" s="16">
        <v>0.77</v>
      </c>
      <c r="S261" s="4">
        <v>21</v>
      </c>
      <c r="T261" s="17">
        <v>7.3500000000000005</v>
      </c>
    </row>
    <row r="262" spans="1:20" ht="17.25" customHeight="1">
      <c r="A262" s="24">
        <v>1260</v>
      </c>
      <c r="B262" s="6">
        <v>44660</v>
      </c>
      <c r="C262" s="4">
        <v>10</v>
      </c>
      <c r="D262" s="4" t="s">
        <v>127</v>
      </c>
      <c r="E262" s="5" t="s">
        <v>107</v>
      </c>
      <c r="F262" s="5" t="s">
        <v>80</v>
      </c>
      <c r="G262" s="6">
        <v>44663</v>
      </c>
      <c r="H262" s="6"/>
      <c r="I262" s="5" t="s">
        <v>41</v>
      </c>
      <c r="J262" s="4">
        <f t="shared" si="4"/>
        <v>2</v>
      </c>
      <c r="K262" s="5" t="s">
        <v>54</v>
      </c>
      <c r="L262" s="5" t="s">
        <v>151</v>
      </c>
      <c r="M262" s="5" t="s">
        <v>152</v>
      </c>
      <c r="N262" s="5" t="s">
        <v>30</v>
      </c>
      <c r="O262" s="5" t="s">
        <v>31</v>
      </c>
      <c r="P262" s="5" t="s">
        <v>32</v>
      </c>
      <c r="Q262" s="16">
        <v>2.99</v>
      </c>
      <c r="R262" s="16">
        <v>0.50830000000000009</v>
      </c>
      <c r="S262" s="4">
        <v>88</v>
      </c>
      <c r="T262" s="17">
        <v>26.04888</v>
      </c>
    </row>
    <row r="263" spans="1:20" ht="17.25" customHeight="1">
      <c r="A263" s="24">
        <v>1261</v>
      </c>
      <c r="B263" s="6">
        <v>44660</v>
      </c>
      <c r="C263" s="4">
        <v>10</v>
      </c>
      <c r="D263" s="4" t="s">
        <v>127</v>
      </c>
      <c r="E263" s="5" t="s">
        <v>107</v>
      </c>
      <c r="F263" s="5" t="s">
        <v>80</v>
      </c>
      <c r="G263" s="6">
        <v>44663</v>
      </c>
      <c r="H263" s="6"/>
      <c r="I263" s="5" t="s">
        <v>41</v>
      </c>
      <c r="J263" s="4">
        <f t="shared" si="4"/>
        <v>2</v>
      </c>
      <c r="K263" s="5" t="s">
        <v>81</v>
      </c>
      <c r="L263" s="5" t="s">
        <v>151</v>
      </c>
      <c r="M263" s="5" t="s">
        <v>152</v>
      </c>
      <c r="N263" s="5" t="s">
        <v>30</v>
      </c>
      <c r="O263" s="5" t="s">
        <v>108</v>
      </c>
      <c r="P263" s="5" t="s">
        <v>89</v>
      </c>
      <c r="Q263" s="16">
        <v>25</v>
      </c>
      <c r="R263" s="16">
        <v>4.25</v>
      </c>
      <c r="S263" s="4">
        <v>27</v>
      </c>
      <c r="T263" s="17">
        <v>68.849999999999994</v>
      </c>
    </row>
    <row r="264" spans="1:20" ht="17.25" customHeight="1">
      <c r="A264" s="24">
        <v>1262</v>
      </c>
      <c r="B264" s="6">
        <v>44660</v>
      </c>
      <c r="C264" s="4">
        <v>10</v>
      </c>
      <c r="D264" s="4" t="s">
        <v>127</v>
      </c>
      <c r="E264" s="5" t="s">
        <v>107</v>
      </c>
      <c r="F264" s="5" t="s">
        <v>80</v>
      </c>
      <c r="G264" s="6">
        <v>44667</v>
      </c>
      <c r="H264" s="6"/>
      <c r="I264" s="5" t="s">
        <v>41</v>
      </c>
      <c r="J264" s="4">
        <f t="shared" si="4"/>
        <v>2</v>
      </c>
      <c r="K264" s="5" t="s">
        <v>81</v>
      </c>
      <c r="L264" s="5" t="s">
        <v>151</v>
      </c>
      <c r="M264" s="5" t="s">
        <v>152</v>
      </c>
      <c r="N264" s="5" t="s">
        <v>30</v>
      </c>
      <c r="O264" s="5" t="s">
        <v>109</v>
      </c>
      <c r="P264" s="5" t="s">
        <v>69</v>
      </c>
      <c r="Q264" s="16">
        <v>22</v>
      </c>
      <c r="R264" s="16">
        <v>3.74</v>
      </c>
      <c r="S264" s="4">
        <v>37</v>
      </c>
      <c r="T264" s="17">
        <v>85.470000000000013</v>
      </c>
    </row>
    <row r="265" spans="1:20" ht="17.25" customHeight="1">
      <c r="A265" s="24">
        <v>1263</v>
      </c>
      <c r="B265" s="6">
        <v>44660</v>
      </c>
      <c r="C265" s="4">
        <v>10</v>
      </c>
      <c r="D265" s="4" t="s">
        <v>127</v>
      </c>
      <c r="E265" s="5" t="s">
        <v>107</v>
      </c>
      <c r="F265" s="5" t="s">
        <v>80</v>
      </c>
      <c r="G265" s="6">
        <v>44667</v>
      </c>
      <c r="H265" s="6"/>
      <c r="I265" s="5" t="s">
        <v>41</v>
      </c>
      <c r="J265" s="4">
        <f t="shared" si="4"/>
        <v>2</v>
      </c>
      <c r="K265" s="5" t="s">
        <v>81</v>
      </c>
      <c r="L265" s="5" t="s">
        <v>151</v>
      </c>
      <c r="M265" s="5" t="s">
        <v>152</v>
      </c>
      <c r="N265" s="5" t="s">
        <v>30</v>
      </c>
      <c r="O265" s="5" t="s">
        <v>84</v>
      </c>
      <c r="P265" s="5" t="s">
        <v>85</v>
      </c>
      <c r="Q265" s="16">
        <v>9.1999999999999993</v>
      </c>
      <c r="R265" s="16">
        <v>1.7479999999999998</v>
      </c>
      <c r="S265" s="4">
        <v>75</v>
      </c>
      <c r="T265" s="17">
        <v>69</v>
      </c>
    </row>
    <row r="266" spans="1:20" ht="17.25" customHeight="1">
      <c r="A266" s="24">
        <v>1264</v>
      </c>
      <c r="B266" s="6">
        <v>44690</v>
      </c>
      <c r="C266" s="4">
        <v>10</v>
      </c>
      <c r="D266" s="4" t="s">
        <v>127</v>
      </c>
      <c r="E266" s="5" t="s">
        <v>107</v>
      </c>
      <c r="F266" s="5" t="s">
        <v>80</v>
      </c>
      <c r="G266" s="6">
        <v>44695</v>
      </c>
      <c r="H266" s="6"/>
      <c r="I266" s="5" t="s">
        <v>28</v>
      </c>
      <c r="J266" s="4">
        <f t="shared" si="4"/>
        <v>2</v>
      </c>
      <c r="K266" s="5" t="s">
        <v>54</v>
      </c>
      <c r="L266" s="5" t="s">
        <v>151</v>
      </c>
      <c r="M266" s="5" t="s">
        <v>152</v>
      </c>
      <c r="N266" s="5" t="s">
        <v>30</v>
      </c>
      <c r="O266" s="5" t="s">
        <v>31</v>
      </c>
      <c r="P266" s="5" t="s">
        <v>32</v>
      </c>
      <c r="Q266" s="16">
        <v>2.99</v>
      </c>
      <c r="R266" s="16">
        <v>0.74750000000000005</v>
      </c>
      <c r="S266" s="4">
        <v>35</v>
      </c>
      <c r="T266" s="17">
        <v>10.255700000000001</v>
      </c>
    </row>
    <row r="267" spans="1:20" ht="17.25" customHeight="1">
      <c r="A267" s="24">
        <v>1265</v>
      </c>
      <c r="B267" s="6">
        <v>44690</v>
      </c>
      <c r="C267" s="4">
        <v>10</v>
      </c>
      <c r="D267" s="4" t="s">
        <v>127</v>
      </c>
      <c r="E267" s="5" t="s">
        <v>107</v>
      </c>
      <c r="F267" s="5" t="s">
        <v>80</v>
      </c>
      <c r="G267" s="6">
        <v>44695</v>
      </c>
      <c r="H267" s="6"/>
      <c r="I267" s="5" t="s">
        <v>28</v>
      </c>
      <c r="J267" s="4">
        <f t="shared" si="4"/>
        <v>2</v>
      </c>
      <c r="K267" s="5" t="s">
        <v>81</v>
      </c>
      <c r="L267" s="5" t="s">
        <v>151</v>
      </c>
      <c r="M267" s="5" t="s">
        <v>152</v>
      </c>
      <c r="N267" s="5" t="s">
        <v>30</v>
      </c>
      <c r="O267" s="5" t="s">
        <v>108</v>
      </c>
      <c r="P267" s="5" t="s">
        <v>89</v>
      </c>
      <c r="Q267" s="16">
        <v>25</v>
      </c>
      <c r="R267" s="16">
        <v>5</v>
      </c>
      <c r="S267" s="4">
        <v>52</v>
      </c>
      <c r="T267" s="17">
        <v>123.5</v>
      </c>
    </row>
    <row r="268" spans="1:20" ht="17.25" customHeight="1">
      <c r="A268" s="24">
        <v>1266</v>
      </c>
      <c r="B268" s="6">
        <v>44690</v>
      </c>
      <c r="C268" s="4">
        <v>10</v>
      </c>
      <c r="D268" s="4" t="s">
        <v>127</v>
      </c>
      <c r="E268" s="5" t="s">
        <v>107</v>
      </c>
      <c r="F268" s="5" t="s">
        <v>80</v>
      </c>
      <c r="G268" s="6">
        <v>44693</v>
      </c>
      <c r="H268" s="6"/>
      <c r="I268" s="5" t="s">
        <v>28</v>
      </c>
      <c r="J268" s="4">
        <f t="shared" si="4"/>
        <v>2</v>
      </c>
      <c r="K268" s="5" t="s">
        <v>81</v>
      </c>
      <c r="L268" s="5" t="s">
        <v>151</v>
      </c>
      <c r="M268" s="5" t="s">
        <v>152</v>
      </c>
      <c r="N268" s="5" t="s">
        <v>30</v>
      </c>
      <c r="O268" s="5" t="s">
        <v>109</v>
      </c>
      <c r="P268" s="5" t="s">
        <v>69</v>
      </c>
      <c r="Q268" s="16">
        <v>22</v>
      </c>
      <c r="R268" s="16">
        <v>5.28</v>
      </c>
      <c r="S268" s="4">
        <v>30</v>
      </c>
      <c r="T268" s="17">
        <v>67.320000000000007</v>
      </c>
    </row>
    <row r="269" spans="1:20" ht="17.25" customHeight="1">
      <c r="A269" s="24">
        <v>1267</v>
      </c>
      <c r="B269" s="6">
        <v>44690</v>
      </c>
      <c r="C269" s="4">
        <v>10</v>
      </c>
      <c r="D269" s="4" t="s">
        <v>127</v>
      </c>
      <c r="E269" s="5" t="s">
        <v>107</v>
      </c>
      <c r="F269" s="5" t="s">
        <v>80</v>
      </c>
      <c r="G269" s="6">
        <v>44692</v>
      </c>
      <c r="H269" s="6"/>
      <c r="I269" s="5" t="s">
        <v>28</v>
      </c>
      <c r="J269" s="4">
        <f t="shared" si="4"/>
        <v>2</v>
      </c>
      <c r="K269" s="5" t="s">
        <v>81</v>
      </c>
      <c r="L269" s="5" t="s">
        <v>151</v>
      </c>
      <c r="M269" s="5" t="s">
        <v>152</v>
      </c>
      <c r="N269" s="5" t="s">
        <v>30</v>
      </c>
      <c r="O269" s="5" t="s">
        <v>84</v>
      </c>
      <c r="P269" s="5" t="s">
        <v>85</v>
      </c>
      <c r="Q269" s="16">
        <v>9.1999999999999993</v>
      </c>
      <c r="R269" s="16">
        <v>1.5639999999999998</v>
      </c>
      <c r="S269" s="4">
        <v>41</v>
      </c>
      <c r="T269" s="17">
        <v>38.474400000000003</v>
      </c>
    </row>
    <row r="270" spans="1:20" ht="17.25" customHeight="1">
      <c r="A270" s="24">
        <v>1268</v>
      </c>
      <c r="B270" s="6">
        <v>44721</v>
      </c>
      <c r="C270" s="4">
        <v>10</v>
      </c>
      <c r="D270" s="4" t="s">
        <v>127</v>
      </c>
      <c r="E270" s="5" t="s">
        <v>107</v>
      </c>
      <c r="F270" s="5" t="s">
        <v>80</v>
      </c>
      <c r="G270" s="6">
        <v>44728</v>
      </c>
      <c r="H270" s="6"/>
      <c r="I270" s="5" t="s">
        <v>42</v>
      </c>
      <c r="J270" s="4">
        <f t="shared" si="4"/>
        <v>2</v>
      </c>
      <c r="K270" s="5" t="s">
        <v>81</v>
      </c>
      <c r="L270" s="5" t="s">
        <v>151</v>
      </c>
      <c r="M270" s="5" t="s">
        <v>152</v>
      </c>
      <c r="N270" s="5" t="s">
        <v>43</v>
      </c>
      <c r="O270" s="5" t="s">
        <v>108</v>
      </c>
      <c r="P270" s="5" t="s">
        <v>89</v>
      </c>
      <c r="Q270" s="16">
        <v>25</v>
      </c>
      <c r="R270" s="16">
        <v>2.75</v>
      </c>
      <c r="S270" s="4">
        <v>40</v>
      </c>
      <c r="T270" s="17">
        <v>105</v>
      </c>
    </row>
    <row r="271" spans="1:20" ht="17.25" customHeight="1">
      <c r="A271" s="24">
        <v>1269</v>
      </c>
      <c r="B271" s="6">
        <v>44721</v>
      </c>
      <c r="C271" s="4">
        <v>10</v>
      </c>
      <c r="D271" s="4" t="s">
        <v>127</v>
      </c>
      <c r="E271" s="5" t="s">
        <v>107</v>
      </c>
      <c r="F271" s="5" t="s">
        <v>80</v>
      </c>
      <c r="G271" s="6">
        <v>44728</v>
      </c>
      <c r="H271" s="6"/>
      <c r="I271" s="5" t="s">
        <v>42</v>
      </c>
      <c r="J271" s="4">
        <f t="shared" si="4"/>
        <v>2</v>
      </c>
      <c r="K271" s="5" t="s">
        <v>81</v>
      </c>
      <c r="L271" s="5" t="s">
        <v>151</v>
      </c>
      <c r="M271" s="5" t="s">
        <v>152</v>
      </c>
      <c r="N271" s="5" t="s">
        <v>43</v>
      </c>
      <c r="O271" s="5" t="s">
        <v>109</v>
      </c>
      <c r="P271" s="5" t="s">
        <v>69</v>
      </c>
      <c r="Q271" s="16">
        <v>22</v>
      </c>
      <c r="R271" s="16">
        <v>2.42</v>
      </c>
      <c r="S271" s="4">
        <v>80</v>
      </c>
      <c r="T271" s="17">
        <v>172.48</v>
      </c>
    </row>
    <row r="272" spans="1:20" ht="17.25" customHeight="1">
      <c r="A272" s="24">
        <v>1270</v>
      </c>
      <c r="B272" s="6">
        <v>44721</v>
      </c>
      <c r="C272" s="4">
        <v>10</v>
      </c>
      <c r="D272" s="4" t="s">
        <v>127</v>
      </c>
      <c r="E272" s="5" t="s">
        <v>107</v>
      </c>
      <c r="F272" s="5" t="s">
        <v>80</v>
      </c>
      <c r="G272" s="6">
        <v>44728</v>
      </c>
      <c r="H272" s="6"/>
      <c r="I272" s="5" t="s">
        <v>42</v>
      </c>
      <c r="J272" s="4">
        <f t="shared" si="4"/>
        <v>2</v>
      </c>
      <c r="K272" s="5" t="s">
        <v>81</v>
      </c>
      <c r="L272" s="5" t="s">
        <v>151</v>
      </c>
      <c r="M272" s="5" t="s">
        <v>152</v>
      </c>
      <c r="N272" s="5" t="s">
        <v>43</v>
      </c>
      <c r="O272" s="5" t="s">
        <v>84</v>
      </c>
      <c r="P272" s="5" t="s">
        <v>85</v>
      </c>
      <c r="Q272" s="16">
        <v>9.1999999999999993</v>
      </c>
      <c r="R272" s="16">
        <v>2.2079999999999997</v>
      </c>
      <c r="S272" s="4">
        <v>38</v>
      </c>
      <c r="T272" s="17">
        <v>33.211999999999996</v>
      </c>
    </row>
    <row r="273" spans="1:20" ht="17.25" customHeight="1">
      <c r="A273" s="24">
        <v>1271</v>
      </c>
      <c r="B273" s="6">
        <v>44721</v>
      </c>
      <c r="C273" s="4">
        <v>10</v>
      </c>
      <c r="D273" s="4" t="s">
        <v>127</v>
      </c>
      <c r="E273" s="5" t="s">
        <v>107</v>
      </c>
      <c r="F273" s="5" t="s">
        <v>80</v>
      </c>
      <c r="G273" s="6">
        <v>44728</v>
      </c>
      <c r="H273" s="6"/>
      <c r="I273" s="5" t="s">
        <v>42</v>
      </c>
      <c r="J273" s="4">
        <f t="shared" si="4"/>
        <v>2</v>
      </c>
      <c r="K273" s="5" t="s">
        <v>54</v>
      </c>
      <c r="L273" s="5" t="s">
        <v>151</v>
      </c>
      <c r="M273" s="5" t="s">
        <v>152</v>
      </c>
      <c r="N273" s="5" t="s">
        <v>30</v>
      </c>
      <c r="O273" s="5" t="s">
        <v>110</v>
      </c>
      <c r="P273" s="5" t="s">
        <v>57</v>
      </c>
      <c r="Q273" s="16">
        <v>10</v>
      </c>
      <c r="R273" s="16">
        <v>2.4</v>
      </c>
      <c r="S273" s="4">
        <v>74</v>
      </c>
      <c r="T273" s="17">
        <v>71.78</v>
      </c>
    </row>
    <row r="274" spans="1:20" ht="17.25" customHeight="1">
      <c r="A274" s="24">
        <v>1272</v>
      </c>
      <c r="B274" s="6">
        <v>44721</v>
      </c>
      <c r="C274" s="4">
        <v>10</v>
      </c>
      <c r="D274" s="4" t="s">
        <v>127</v>
      </c>
      <c r="E274" s="5" t="s">
        <v>107</v>
      </c>
      <c r="F274" s="5" t="s">
        <v>80</v>
      </c>
      <c r="G274" s="6">
        <v>44730</v>
      </c>
      <c r="H274" s="6"/>
      <c r="I274" s="5" t="s">
        <v>42</v>
      </c>
      <c r="J274" s="4">
        <f t="shared" si="4"/>
        <v>2</v>
      </c>
      <c r="K274" s="5" t="s">
        <v>81</v>
      </c>
      <c r="L274" s="5" t="s">
        <v>151</v>
      </c>
      <c r="M274" s="5" t="s">
        <v>152</v>
      </c>
      <c r="N274" s="5" t="s">
        <v>30</v>
      </c>
      <c r="O274" s="5" t="s">
        <v>56</v>
      </c>
      <c r="P274" s="5" t="s">
        <v>57</v>
      </c>
      <c r="Q274" s="16">
        <v>3.5</v>
      </c>
      <c r="R274" s="16">
        <v>0.84</v>
      </c>
      <c r="S274" s="4">
        <v>90</v>
      </c>
      <c r="T274" s="17">
        <v>30.24</v>
      </c>
    </row>
    <row r="275" spans="1:20" ht="17.25" customHeight="1">
      <c r="A275" s="24">
        <v>1273</v>
      </c>
      <c r="B275" s="6">
        <v>44751</v>
      </c>
      <c r="C275" s="4">
        <v>10</v>
      </c>
      <c r="D275" s="4" t="s">
        <v>127</v>
      </c>
      <c r="E275" s="5" t="s">
        <v>107</v>
      </c>
      <c r="F275" s="5" t="s">
        <v>80</v>
      </c>
      <c r="G275" s="6">
        <v>44756</v>
      </c>
      <c r="H275" s="6"/>
      <c r="I275" s="5" t="s">
        <v>45</v>
      </c>
      <c r="J275" s="4">
        <f t="shared" si="4"/>
        <v>3</v>
      </c>
      <c r="K275" s="5" t="s">
        <v>54</v>
      </c>
      <c r="L275" s="5" t="s">
        <v>151</v>
      </c>
      <c r="M275" s="5" t="s">
        <v>152</v>
      </c>
      <c r="N275" s="5" t="s">
        <v>30</v>
      </c>
      <c r="O275" s="5" t="s">
        <v>110</v>
      </c>
      <c r="P275" s="5" t="s">
        <v>57</v>
      </c>
      <c r="Q275" s="16">
        <v>10</v>
      </c>
      <c r="R275" s="16">
        <v>2.2999999999999998</v>
      </c>
      <c r="S275" s="4">
        <v>80</v>
      </c>
      <c r="T275" s="17">
        <v>77.599999999999994</v>
      </c>
    </row>
    <row r="276" spans="1:20" ht="17.25" customHeight="1">
      <c r="A276" s="24">
        <v>1274</v>
      </c>
      <c r="B276" s="6">
        <v>44751</v>
      </c>
      <c r="C276" s="4">
        <v>10</v>
      </c>
      <c r="D276" s="4" t="s">
        <v>127</v>
      </c>
      <c r="E276" s="5" t="s">
        <v>107</v>
      </c>
      <c r="F276" s="5" t="s">
        <v>80</v>
      </c>
      <c r="G276" s="6">
        <v>44758</v>
      </c>
      <c r="H276" s="6"/>
      <c r="I276" s="5" t="s">
        <v>45</v>
      </c>
      <c r="J276" s="4">
        <f t="shared" si="4"/>
        <v>3</v>
      </c>
      <c r="K276" s="5" t="s">
        <v>81</v>
      </c>
      <c r="L276" s="5" t="s">
        <v>151</v>
      </c>
      <c r="M276" s="5" t="s">
        <v>152</v>
      </c>
      <c r="N276" s="5" t="s">
        <v>30</v>
      </c>
      <c r="O276" s="5" t="s">
        <v>56</v>
      </c>
      <c r="P276" s="5" t="s">
        <v>57</v>
      </c>
      <c r="Q276" s="16">
        <v>3.5</v>
      </c>
      <c r="R276" s="16">
        <v>0.56000000000000005</v>
      </c>
      <c r="S276" s="4">
        <v>27</v>
      </c>
      <c r="T276" s="17">
        <v>9.072000000000001</v>
      </c>
    </row>
    <row r="277" spans="1:20" ht="17.25" customHeight="1">
      <c r="A277" s="24">
        <v>1275</v>
      </c>
      <c r="B277" s="6">
        <v>44782</v>
      </c>
      <c r="C277" s="4">
        <v>10</v>
      </c>
      <c r="D277" s="4" t="s">
        <v>127</v>
      </c>
      <c r="E277" s="5" t="s">
        <v>107</v>
      </c>
      <c r="F277" s="5" t="s">
        <v>80</v>
      </c>
      <c r="G277" s="6">
        <v>44790</v>
      </c>
      <c r="H277" s="6"/>
      <c r="I277" s="5" t="s">
        <v>46</v>
      </c>
      <c r="J277" s="4">
        <f t="shared" si="4"/>
        <v>3</v>
      </c>
      <c r="K277" s="5" t="s">
        <v>54</v>
      </c>
      <c r="L277" s="5" t="s">
        <v>151</v>
      </c>
      <c r="M277" s="5" t="s">
        <v>152</v>
      </c>
      <c r="N277" s="5" t="s">
        <v>30</v>
      </c>
      <c r="O277" s="5" t="s">
        <v>31</v>
      </c>
      <c r="P277" s="5" t="s">
        <v>32</v>
      </c>
      <c r="Q277" s="16">
        <v>2.99</v>
      </c>
      <c r="R277" s="16">
        <v>0.53820000000000012</v>
      </c>
      <c r="S277" s="4">
        <v>23</v>
      </c>
      <c r="T277" s="17">
        <v>6.6706900000000013</v>
      </c>
    </row>
    <row r="278" spans="1:20" ht="17.25" customHeight="1">
      <c r="A278" s="24">
        <v>1276</v>
      </c>
      <c r="B278" s="6">
        <v>44782</v>
      </c>
      <c r="C278" s="4">
        <v>10</v>
      </c>
      <c r="D278" s="4" t="s">
        <v>127</v>
      </c>
      <c r="E278" s="5" t="s">
        <v>107</v>
      </c>
      <c r="F278" s="5" t="s">
        <v>80</v>
      </c>
      <c r="G278" s="6">
        <v>44785</v>
      </c>
      <c r="H278" s="6"/>
      <c r="I278" s="5" t="s">
        <v>46</v>
      </c>
      <c r="J278" s="4">
        <f t="shared" si="4"/>
        <v>3</v>
      </c>
      <c r="K278" s="5" t="s">
        <v>81</v>
      </c>
      <c r="L278" s="5" t="s">
        <v>151</v>
      </c>
      <c r="M278" s="5" t="s">
        <v>152</v>
      </c>
      <c r="N278" s="5" t="s">
        <v>30</v>
      </c>
      <c r="O278" s="5" t="s">
        <v>108</v>
      </c>
      <c r="P278" s="5" t="s">
        <v>89</v>
      </c>
      <c r="Q278" s="16">
        <v>25</v>
      </c>
      <c r="R278" s="16">
        <v>5.25</v>
      </c>
      <c r="S278" s="4">
        <v>47</v>
      </c>
      <c r="T278" s="17">
        <v>116.325</v>
      </c>
    </row>
    <row r="279" spans="1:20" ht="17.25" customHeight="1">
      <c r="A279" s="24">
        <v>1277</v>
      </c>
      <c r="B279" s="6">
        <v>44782</v>
      </c>
      <c r="C279" s="4">
        <v>10</v>
      </c>
      <c r="D279" s="4" t="s">
        <v>127</v>
      </c>
      <c r="E279" s="5" t="s">
        <v>107</v>
      </c>
      <c r="F279" s="5" t="s">
        <v>80</v>
      </c>
      <c r="G279" s="6">
        <v>44785</v>
      </c>
      <c r="H279" s="6"/>
      <c r="I279" s="5" t="s">
        <v>46</v>
      </c>
      <c r="J279" s="4">
        <f t="shared" si="4"/>
        <v>3</v>
      </c>
      <c r="K279" s="5" t="s">
        <v>81</v>
      </c>
      <c r="L279" s="5" t="s">
        <v>151</v>
      </c>
      <c r="M279" s="5" t="s">
        <v>152</v>
      </c>
      <c r="N279" s="5" t="s">
        <v>30</v>
      </c>
      <c r="O279" s="5" t="s">
        <v>109</v>
      </c>
      <c r="P279" s="5" t="s">
        <v>69</v>
      </c>
      <c r="Q279" s="16">
        <v>22</v>
      </c>
      <c r="R279" s="16">
        <v>4.18</v>
      </c>
      <c r="S279" s="4">
        <v>97</v>
      </c>
      <c r="T279" s="17">
        <v>221.93600000000001</v>
      </c>
    </row>
    <row r="280" spans="1:20" ht="17.25" customHeight="1">
      <c r="A280" s="24">
        <v>1278</v>
      </c>
      <c r="B280" s="6">
        <v>44782</v>
      </c>
      <c r="C280" s="4">
        <v>10</v>
      </c>
      <c r="D280" s="4" t="s">
        <v>127</v>
      </c>
      <c r="E280" s="5" t="s">
        <v>107</v>
      </c>
      <c r="F280" s="5" t="s">
        <v>80</v>
      </c>
      <c r="G280" s="6">
        <v>44786</v>
      </c>
      <c r="H280" s="6"/>
      <c r="I280" s="5" t="s">
        <v>46</v>
      </c>
      <c r="J280" s="4">
        <f t="shared" si="4"/>
        <v>3</v>
      </c>
      <c r="K280" s="5" t="s">
        <v>81</v>
      </c>
      <c r="L280" s="5" t="s">
        <v>151</v>
      </c>
      <c r="M280" s="5" t="s">
        <v>152</v>
      </c>
      <c r="N280" s="5" t="s">
        <v>30</v>
      </c>
      <c r="O280" s="5" t="s">
        <v>84</v>
      </c>
      <c r="P280" s="5" t="s">
        <v>85</v>
      </c>
      <c r="Q280" s="16">
        <v>9.1999999999999993</v>
      </c>
      <c r="R280" s="16">
        <v>1.5639999999999998</v>
      </c>
      <c r="S280" s="4">
        <v>96</v>
      </c>
      <c r="T280" s="17">
        <v>86.553599999999989</v>
      </c>
    </row>
    <row r="281" spans="1:20" ht="17.25" customHeight="1">
      <c r="A281" s="24">
        <v>1279</v>
      </c>
      <c r="B281" s="6">
        <v>44813</v>
      </c>
      <c r="C281" s="4">
        <v>10</v>
      </c>
      <c r="D281" s="4" t="s">
        <v>127</v>
      </c>
      <c r="E281" s="5" t="s">
        <v>107</v>
      </c>
      <c r="F281" s="5" t="s">
        <v>80</v>
      </c>
      <c r="G281" s="6">
        <v>44817</v>
      </c>
      <c r="H281" s="6"/>
      <c r="I281" s="5" t="s">
        <v>33</v>
      </c>
      <c r="J281" s="4">
        <f t="shared" si="4"/>
        <v>3</v>
      </c>
      <c r="K281" s="5" t="s">
        <v>81</v>
      </c>
      <c r="L281" s="5" t="s">
        <v>151</v>
      </c>
      <c r="M281" s="5" t="s">
        <v>152</v>
      </c>
      <c r="N281" s="5" t="s">
        <v>30</v>
      </c>
      <c r="O281" s="5" t="s">
        <v>84</v>
      </c>
      <c r="P281" s="5" t="s">
        <v>85</v>
      </c>
      <c r="Q281" s="16">
        <v>9.1999999999999993</v>
      </c>
      <c r="R281" s="16">
        <v>2.2999999999999998</v>
      </c>
      <c r="S281" s="4">
        <v>83</v>
      </c>
      <c r="T281" s="17">
        <v>74.832799999999992</v>
      </c>
    </row>
    <row r="282" spans="1:20" ht="17.25" customHeight="1">
      <c r="A282" s="24">
        <v>1280</v>
      </c>
      <c r="B282" s="6">
        <v>44813</v>
      </c>
      <c r="C282" s="4">
        <v>10</v>
      </c>
      <c r="D282" s="4" t="s">
        <v>127</v>
      </c>
      <c r="E282" s="5" t="s">
        <v>107</v>
      </c>
      <c r="F282" s="5" t="s">
        <v>80</v>
      </c>
      <c r="G282" s="6">
        <v>44818</v>
      </c>
      <c r="H282" s="6"/>
      <c r="I282" s="5" t="s">
        <v>33</v>
      </c>
      <c r="J282" s="4">
        <f t="shared" si="4"/>
        <v>3</v>
      </c>
      <c r="K282" s="5" t="s">
        <v>54</v>
      </c>
      <c r="L282" s="5" t="s">
        <v>151</v>
      </c>
      <c r="M282" s="5" t="s">
        <v>152</v>
      </c>
      <c r="N282" s="5" t="s">
        <v>30</v>
      </c>
      <c r="O282" s="5" t="s">
        <v>110</v>
      </c>
      <c r="P282" s="5" t="s">
        <v>57</v>
      </c>
      <c r="Q282" s="16">
        <v>10</v>
      </c>
      <c r="R282" s="16">
        <v>1.4</v>
      </c>
      <c r="S282" s="4">
        <v>59</v>
      </c>
      <c r="T282" s="17">
        <v>59.59</v>
      </c>
    </row>
    <row r="283" spans="1:20" ht="17.25" customHeight="1">
      <c r="A283" s="24">
        <v>1281</v>
      </c>
      <c r="B283" s="6">
        <v>44843</v>
      </c>
      <c r="C283" s="4">
        <v>10</v>
      </c>
      <c r="D283" s="4" t="s">
        <v>127</v>
      </c>
      <c r="E283" s="5" t="s">
        <v>107</v>
      </c>
      <c r="F283" s="5" t="s">
        <v>80</v>
      </c>
      <c r="G283" s="6">
        <v>44849</v>
      </c>
      <c r="H283" s="6"/>
      <c r="I283" s="5" t="s">
        <v>47</v>
      </c>
      <c r="J283" s="4">
        <f t="shared" si="4"/>
        <v>4</v>
      </c>
      <c r="K283" s="5" t="s">
        <v>54</v>
      </c>
      <c r="L283" s="5" t="s">
        <v>151</v>
      </c>
      <c r="M283" s="5" t="s">
        <v>152</v>
      </c>
      <c r="N283" s="5" t="s">
        <v>30</v>
      </c>
      <c r="O283" s="5" t="s">
        <v>31</v>
      </c>
      <c r="P283" s="5" t="s">
        <v>32</v>
      </c>
      <c r="Q283" s="16">
        <v>2.99</v>
      </c>
      <c r="R283" s="16">
        <v>0.65780000000000005</v>
      </c>
      <c r="S283" s="4">
        <v>32</v>
      </c>
      <c r="T283" s="17">
        <v>9.7593600000000009</v>
      </c>
    </row>
    <row r="284" spans="1:20" ht="17.25" customHeight="1">
      <c r="A284" s="24">
        <v>1282</v>
      </c>
      <c r="B284" s="6">
        <v>44843</v>
      </c>
      <c r="C284" s="4">
        <v>10</v>
      </c>
      <c r="D284" s="4" t="s">
        <v>127</v>
      </c>
      <c r="E284" s="5" t="s">
        <v>107</v>
      </c>
      <c r="F284" s="5" t="s">
        <v>80</v>
      </c>
      <c r="G284" s="6">
        <v>44845</v>
      </c>
      <c r="H284" s="6"/>
      <c r="I284" s="5" t="s">
        <v>47</v>
      </c>
      <c r="J284" s="4">
        <f t="shared" si="4"/>
        <v>4</v>
      </c>
      <c r="K284" s="5" t="s">
        <v>81</v>
      </c>
      <c r="L284" s="5" t="s">
        <v>151</v>
      </c>
      <c r="M284" s="5" t="s">
        <v>152</v>
      </c>
      <c r="N284" s="5" t="s">
        <v>30</v>
      </c>
      <c r="O284" s="5" t="s">
        <v>108</v>
      </c>
      <c r="P284" s="5" t="s">
        <v>89</v>
      </c>
      <c r="Q284" s="16">
        <v>25</v>
      </c>
      <c r="R284" s="16">
        <v>4.5</v>
      </c>
      <c r="S284" s="4">
        <v>60</v>
      </c>
      <c r="T284" s="17">
        <v>154.5</v>
      </c>
    </row>
    <row r="285" spans="1:20" ht="17.25" customHeight="1">
      <c r="A285" s="24">
        <v>1283</v>
      </c>
      <c r="B285" s="6">
        <v>44843</v>
      </c>
      <c r="C285" s="4">
        <v>10</v>
      </c>
      <c r="D285" s="4" t="s">
        <v>127</v>
      </c>
      <c r="E285" s="5" t="s">
        <v>107</v>
      </c>
      <c r="F285" s="5" t="s">
        <v>80</v>
      </c>
      <c r="G285" s="6">
        <v>44849</v>
      </c>
      <c r="H285" s="6"/>
      <c r="I285" s="5" t="s">
        <v>47</v>
      </c>
      <c r="J285" s="4">
        <f t="shared" si="4"/>
        <v>4</v>
      </c>
      <c r="K285" s="5" t="s">
        <v>81</v>
      </c>
      <c r="L285" s="5" t="s">
        <v>151</v>
      </c>
      <c r="M285" s="5" t="s">
        <v>152</v>
      </c>
      <c r="N285" s="5" t="s">
        <v>30</v>
      </c>
      <c r="O285" s="5" t="s">
        <v>109</v>
      </c>
      <c r="P285" s="5" t="s">
        <v>69</v>
      </c>
      <c r="Q285" s="16">
        <v>22</v>
      </c>
      <c r="R285" s="16">
        <v>2.2000000000000002</v>
      </c>
      <c r="S285" s="4">
        <v>51</v>
      </c>
      <c r="T285" s="17">
        <v>109.956</v>
      </c>
    </row>
    <row r="286" spans="1:20" ht="17.25" customHeight="1">
      <c r="A286" s="24">
        <v>1284</v>
      </c>
      <c r="B286" s="6">
        <v>44843</v>
      </c>
      <c r="C286" s="4">
        <v>10</v>
      </c>
      <c r="D286" s="4" t="s">
        <v>127</v>
      </c>
      <c r="E286" s="5" t="s">
        <v>107</v>
      </c>
      <c r="F286" s="5" t="s">
        <v>80</v>
      </c>
      <c r="G286" s="6">
        <v>44851</v>
      </c>
      <c r="H286" s="6"/>
      <c r="I286" s="5" t="s">
        <v>47</v>
      </c>
      <c r="J286" s="4">
        <f t="shared" si="4"/>
        <v>4</v>
      </c>
      <c r="K286" s="5" t="s">
        <v>81</v>
      </c>
      <c r="L286" s="5" t="s">
        <v>151</v>
      </c>
      <c r="M286" s="5" t="s">
        <v>152</v>
      </c>
      <c r="N286" s="5" t="s">
        <v>30</v>
      </c>
      <c r="O286" s="5" t="s">
        <v>84</v>
      </c>
      <c r="P286" s="5" t="s">
        <v>85</v>
      </c>
      <c r="Q286" s="16">
        <v>9.1999999999999993</v>
      </c>
      <c r="R286" s="16">
        <v>1.84</v>
      </c>
      <c r="S286" s="4">
        <v>49</v>
      </c>
      <c r="T286" s="17">
        <v>44.629199999999997</v>
      </c>
    </row>
    <row r="287" spans="1:20" ht="17.25" customHeight="1">
      <c r="A287" s="24">
        <v>1285</v>
      </c>
      <c r="B287" s="6">
        <v>44843</v>
      </c>
      <c r="C287" s="4">
        <v>10</v>
      </c>
      <c r="D287" s="4" t="s">
        <v>127</v>
      </c>
      <c r="E287" s="5" t="s">
        <v>107</v>
      </c>
      <c r="F287" s="5" t="s">
        <v>80</v>
      </c>
      <c r="G287" s="6">
        <v>44846</v>
      </c>
      <c r="H287" s="6"/>
      <c r="I287" s="5" t="s">
        <v>47</v>
      </c>
      <c r="J287" s="4">
        <f t="shared" si="4"/>
        <v>4</v>
      </c>
      <c r="K287" s="5" t="s">
        <v>54</v>
      </c>
      <c r="L287" s="5" t="s">
        <v>151</v>
      </c>
      <c r="M287" s="5" t="s">
        <v>152</v>
      </c>
      <c r="N287" s="5" t="s">
        <v>30</v>
      </c>
      <c r="O287" s="5" t="s">
        <v>110</v>
      </c>
      <c r="P287" s="5" t="s">
        <v>57</v>
      </c>
      <c r="Q287" s="16">
        <v>10</v>
      </c>
      <c r="R287" s="16">
        <v>2.2000000000000002</v>
      </c>
      <c r="S287" s="4">
        <v>12</v>
      </c>
      <c r="T287" s="17">
        <v>12.36</v>
      </c>
    </row>
    <row r="288" spans="1:20" ht="17.25" customHeight="1">
      <c r="A288" s="24">
        <v>1286</v>
      </c>
      <c r="B288" s="6">
        <v>44843</v>
      </c>
      <c r="C288" s="4">
        <v>10</v>
      </c>
      <c r="D288" s="4" t="s">
        <v>127</v>
      </c>
      <c r="E288" s="5" t="s">
        <v>107</v>
      </c>
      <c r="F288" s="5" t="s">
        <v>80</v>
      </c>
      <c r="G288" s="6">
        <v>44851</v>
      </c>
      <c r="H288" s="6"/>
      <c r="I288" s="5" t="s">
        <v>47</v>
      </c>
      <c r="J288" s="4">
        <f t="shared" si="4"/>
        <v>4</v>
      </c>
      <c r="K288" s="5" t="s">
        <v>81</v>
      </c>
      <c r="L288" s="5" t="s">
        <v>151</v>
      </c>
      <c r="M288" s="5" t="s">
        <v>152</v>
      </c>
      <c r="N288" s="5" t="s">
        <v>30</v>
      </c>
      <c r="O288" s="5" t="s">
        <v>56</v>
      </c>
      <c r="P288" s="5" t="s">
        <v>57</v>
      </c>
      <c r="Q288" s="16">
        <v>3.5</v>
      </c>
      <c r="R288" s="16">
        <v>0.63</v>
      </c>
      <c r="S288" s="4">
        <v>78</v>
      </c>
      <c r="T288" s="17">
        <v>27.3</v>
      </c>
    </row>
    <row r="289" spans="1:20" ht="17.25" customHeight="1">
      <c r="A289" s="24">
        <v>1287</v>
      </c>
      <c r="B289" s="6">
        <v>44874</v>
      </c>
      <c r="C289" s="4">
        <v>10</v>
      </c>
      <c r="D289" s="4" t="s">
        <v>127</v>
      </c>
      <c r="E289" s="5" t="s">
        <v>107</v>
      </c>
      <c r="F289" s="5" t="s">
        <v>80</v>
      </c>
      <c r="G289" s="6">
        <v>44879</v>
      </c>
      <c r="H289" s="6"/>
      <c r="I289" s="5" t="s">
        <v>48</v>
      </c>
      <c r="J289" s="4">
        <f t="shared" si="4"/>
        <v>4</v>
      </c>
      <c r="K289" s="5" t="s">
        <v>81</v>
      </c>
      <c r="L289" s="5" t="s">
        <v>151</v>
      </c>
      <c r="M289" s="5" t="s">
        <v>152</v>
      </c>
      <c r="N289" s="5" t="s">
        <v>44</v>
      </c>
      <c r="O289" s="5" t="s">
        <v>109</v>
      </c>
      <c r="P289" s="5" t="s">
        <v>69</v>
      </c>
      <c r="Q289" s="16">
        <v>22</v>
      </c>
      <c r="R289" s="16">
        <v>2.42</v>
      </c>
      <c r="S289" s="4">
        <v>96</v>
      </c>
      <c r="T289" s="17">
        <v>221.76000000000002</v>
      </c>
    </row>
    <row r="290" spans="1:20" ht="17.25" customHeight="1">
      <c r="A290" s="24">
        <v>1288</v>
      </c>
      <c r="B290" s="6">
        <v>44874</v>
      </c>
      <c r="C290" s="4">
        <v>10</v>
      </c>
      <c r="D290" s="4" t="s">
        <v>127</v>
      </c>
      <c r="E290" s="5" t="s">
        <v>107</v>
      </c>
      <c r="F290" s="5" t="s">
        <v>80</v>
      </c>
      <c r="G290" s="6">
        <v>44884</v>
      </c>
      <c r="H290" s="6"/>
      <c r="I290" s="5" t="s">
        <v>48</v>
      </c>
      <c r="J290" s="4">
        <f t="shared" si="4"/>
        <v>4</v>
      </c>
      <c r="K290" s="5" t="s">
        <v>81</v>
      </c>
      <c r="L290" s="5" t="s">
        <v>151</v>
      </c>
      <c r="M290" s="5" t="s">
        <v>152</v>
      </c>
      <c r="N290" s="5" t="s">
        <v>44</v>
      </c>
      <c r="O290" s="5" t="s">
        <v>84</v>
      </c>
      <c r="P290" s="5" t="s">
        <v>85</v>
      </c>
      <c r="Q290" s="16">
        <v>9.1999999999999993</v>
      </c>
      <c r="R290" s="16">
        <v>1.5639999999999998</v>
      </c>
      <c r="S290" s="4">
        <v>34</v>
      </c>
      <c r="T290" s="17">
        <v>31.279999999999998</v>
      </c>
    </row>
    <row r="291" spans="1:20" ht="17.25" customHeight="1">
      <c r="A291" s="24">
        <v>1289</v>
      </c>
      <c r="B291" s="6">
        <v>44874</v>
      </c>
      <c r="C291" s="4">
        <v>10</v>
      </c>
      <c r="D291" s="4" t="s">
        <v>127</v>
      </c>
      <c r="E291" s="5" t="s">
        <v>107</v>
      </c>
      <c r="F291" s="5" t="s">
        <v>80</v>
      </c>
      <c r="G291" s="6">
        <v>44878</v>
      </c>
      <c r="H291" s="6"/>
      <c r="I291" s="5" t="s">
        <v>48</v>
      </c>
      <c r="J291" s="4">
        <f t="shared" si="4"/>
        <v>4</v>
      </c>
      <c r="K291" s="5" t="s">
        <v>54</v>
      </c>
      <c r="L291" s="5" t="s">
        <v>151</v>
      </c>
      <c r="M291" s="5" t="s">
        <v>152</v>
      </c>
      <c r="N291" s="5" t="s">
        <v>30</v>
      </c>
      <c r="O291" s="5" t="s">
        <v>110</v>
      </c>
      <c r="P291" s="5" t="s">
        <v>57</v>
      </c>
      <c r="Q291" s="16">
        <v>10</v>
      </c>
      <c r="R291" s="16">
        <v>2</v>
      </c>
      <c r="S291" s="4">
        <v>20</v>
      </c>
      <c r="T291" s="17">
        <v>20</v>
      </c>
    </row>
    <row r="292" spans="1:20" ht="17.25" customHeight="1">
      <c r="A292" s="24">
        <v>1290</v>
      </c>
      <c r="B292" s="6">
        <v>44874</v>
      </c>
      <c r="C292" s="4">
        <v>10</v>
      </c>
      <c r="D292" s="4" t="s">
        <v>127</v>
      </c>
      <c r="E292" s="5" t="s">
        <v>107</v>
      </c>
      <c r="F292" s="5" t="s">
        <v>80</v>
      </c>
      <c r="G292" s="6">
        <v>44880</v>
      </c>
      <c r="H292" s="6"/>
      <c r="I292" s="5" t="s">
        <v>48</v>
      </c>
      <c r="J292" s="4">
        <f t="shared" si="4"/>
        <v>4</v>
      </c>
      <c r="K292" s="5" t="s">
        <v>81</v>
      </c>
      <c r="L292" s="5" t="s">
        <v>151</v>
      </c>
      <c r="M292" s="5" t="s">
        <v>152</v>
      </c>
      <c r="N292" s="5" t="s">
        <v>30</v>
      </c>
      <c r="O292" s="5" t="s">
        <v>56</v>
      </c>
      <c r="P292" s="5" t="s">
        <v>57</v>
      </c>
      <c r="Q292" s="16">
        <v>3.5</v>
      </c>
      <c r="R292" s="16">
        <v>0.45500000000000002</v>
      </c>
      <c r="S292" s="4">
        <v>11</v>
      </c>
      <c r="T292" s="17">
        <v>3.7345000000000002</v>
      </c>
    </row>
    <row r="293" spans="1:20" ht="17.25" customHeight="1">
      <c r="A293" s="24">
        <v>1291</v>
      </c>
      <c r="B293" s="6">
        <v>44904</v>
      </c>
      <c r="C293" s="4">
        <v>10</v>
      </c>
      <c r="D293" s="4" t="s">
        <v>127</v>
      </c>
      <c r="E293" s="5" t="s">
        <v>107</v>
      </c>
      <c r="F293" s="5" t="s">
        <v>80</v>
      </c>
      <c r="G293" s="6">
        <v>44910</v>
      </c>
      <c r="H293" s="6"/>
      <c r="I293" s="5" t="s">
        <v>49</v>
      </c>
      <c r="J293" s="4">
        <f t="shared" si="4"/>
        <v>4</v>
      </c>
      <c r="K293" s="5" t="s">
        <v>54</v>
      </c>
      <c r="L293" s="5" t="s">
        <v>151</v>
      </c>
      <c r="M293" s="5" t="s">
        <v>152</v>
      </c>
      <c r="N293" s="5" t="s">
        <v>30</v>
      </c>
      <c r="O293" s="5" t="s">
        <v>31</v>
      </c>
      <c r="P293" s="5" t="s">
        <v>32</v>
      </c>
      <c r="Q293" s="16">
        <v>2.99</v>
      </c>
      <c r="R293" s="16">
        <v>0.41859999999999997</v>
      </c>
      <c r="S293" s="4">
        <v>41</v>
      </c>
      <c r="T293" s="17">
        <v>12.871950000000002</v>
      </c>
    </row>
    <row r="294" spans="1:20" ht="17.25" customHeight="1">
      <c r="A294" s="24">
        <v>1292</v>
      </c>
      <c r="B294" s="6">
        <v>44904</v>
      </c>
      <c r="C294" s="4">
        <v>10</v>
      </c>
      <c r="D294" s="4" t="s">
        <v>127</v>
      </c>
      <c r="E294" s="5" t="s">
        <v>107</v>
      </c>
      <c r="F294" s="5" t="s">
        <v>80</v>
      </c>
      <c r="G294" s="6">
        <v>44911</v>
      </c>
      <c r="H294" s="6"/>
      <c r="I294" s="5" t="s">
        <v>49</v>
      </c>
      <c r="J294" s="4">
        <f t="shared" si="4"/>
        <v>4</v>
      </c>
      <c r="K294" s="5" t="s">
        <v>81</v>
      </c>
      <c r="L294" s="5" t="s">
        <v>151</v>
      </c>
      <c r="M294" s="5" t="s">
        <v>152</v>
      </c>
      <c r="N294" s="5" t="s">
        <v>30</v>
      </c>
      <c r="O294" s="5" t="s">
        <v>108</v>
      </c>
      <c r="P294" s="5" t="s">
        <v>89</v>
      </c>
      <c r="Q294" s="16">
        <v>25</v>
      </c>
      <c r="R294" s="16">
        <v>2.75</v>
      </c>
      <c r="S294" s="4">
        <v>94</v>
      </c>
      <c r="T294" s="17">
        <v>235</v>
      </c>
    </row>
    <row r="295" spans="1:20" ht="17.25" customHeight="1">
      <c r="A295" s="24">
        <v>1293</v>
      </c>
      <c r="B295" s="6">
        <v>44904</v>
      </c>
      <c r="C295" s="4">
        <v>10</v>
      </c>
      <c r="D295" s="4" t="s">
        <v>127</v>
      </c>
      <c r="E295" s="5" t="s">
        <v>107</v>
      </c>
      <c r="F295" s="5" t="s">
        <v>80</v>
      </c>
      <c r="G295" s="6">
        <v>44909</v>
      </c>
      <c r="H295" s="6"/>
      <c r="I295" s="5" t="s">
        <v>49</v>
      </c>
      <c r="J295" s="4">
        <f t="shared" si="4"/>
        <v>4</v>
      </c>
      <c r="K295" s="5" t="s">
        <v>81</v>
      </c>
      <c r="L295" s="5" t="s">
        <v>151</v>
      </c>
      <c r="M295" s="5" t="s">
        <v>152</v>
      </c>
      <c r="N295" s="5" t="s">
        <v>30</v>
      </c>
      <c r="O295" s="5" t="s">
        <v>109</v>
      </c>
      <c r="P295" s="5" t="s">
        <v>69</v>
      </c>
      <c r="Q295" s="16">
        <v>22</v>
      </c>
      <c r="R295" s="16">
        <v>4.84</v>
      </c>
      <c r="S295" s="4">
        <v>20</v>
      </c>
      <c r="T295" s="17">
        <v>46.2</v>
      </c>
    </row>
    <row r="296" spans="1:20" ht="17.25" customHeight="1">
      <c r="A296" s="24">
        <v>1294</v>
      </c>
      <c r="B296" s="6">
        <v>44904</v>
      </c>
      <c r="C296" s="4">
        <v>10</v>
      </c>
      <c r="D296" s="4" t="s">
        <v>127</v>
      </c>
      <c r="E296" s="5" t="s">
        <v>107</v>
      </c>
      <c r="F296" s="5" t="s">
        <v>80</v>
      </c>
      <c r="G296" s="6">
        <v>44910</v>
      </c>
      <c r="H296" s="6"/>
      <c r="I296" s="5" t="s">
        <v>49</v>
      </c>
      <c r="J296" s="4">
        <f t="shared" si="4"/>
        <v>4</v>
      </c>
      <c r="K296" s="5" t="s">
        <v>81</v>
      </c>
      <c r="L296" s="5" t="s">
        <v>151</v>
      </c>
      <c r="M296" s="5" t="s">
        <v>152</v>
      </c>
      <c r="N296" s="5" t="s">
        <v>30</v>
      </c>
      <c r="O296" s="5" t="s">
        <v>84</v>
      </c>
      <c r="P296" s="5" t="s">
        <v>85</v>
      </c>
      <c r="Q296" s="16">
        <v>9.1999999999999993</v>
      </c>
      <c r="R296" s="16">
        <v>2.0239999999999996</v>
      </c>
      <c r="S296" s="4">
        <v>13</v>
      </c>
      <c r="T296" s="17">
        <v>12.438400000000001</v>
      </c>
    </row>
    <row r="297" spans="1:20" ht="17.25" customHeight="1">
      <c r="A297" s="24">
        <v>1295</v>
      </c>
      <c r="B297" s="6">
        <v>44904</v>
      </c>
      <c r="C297" s="4">
        <v>10</v>
      </c>
      <c r="D297" s="4" t="s">
        <v>127</v>
      </c>
      <c r="E297" s="5" t="s">
        <v>107</v>
      </c>
      <c r="F297" s="5" t="s">
        <v>80</v>
      </c>
      <c r="G297" s="6">
        <v>44913</v>
      </c>
      <c r="H297" s="6"/>
      <c r="I297" s="5" t="s">
        <v>49</v>
      </c>
      <c r="J297" s="4">
        <f t="shared" si="4"/>
        <v>4</v>
      </c>
      <c r="K297" s="5" t="s">
        <v>54</v>
      </c>
      <c r="L297" s="5" t="s">
        <v>151</v>
      </c>
      <c r="M297" s="5" t="s">
        <v>152</v>
      </c>
      <c r="N297" s="5" t="s">
        <v>30</v>
      </c>
      <c r="O297" s="5" t="s">
        <v>110</v>
      </c>
      <c r="P297" s="5" t="s">
        <v>57</v>
      </c>
      <c r="Q297" s="16">
        <v>10</v>
      </c>
      <c r="R297" s="16">
        <v>2.4</v>
      </c>
      <c r="S297" s="4">
        <v>97</v>
      </c>
      <c r="T297" s="17">
        <v>100.88000000000001</v>
      </c>
    </row>
    <row r="298" spans="1:20" ht="17.25" customHeight="1">
      <c r="A298" s="24">
        <v>1296</v>
      </c>
      <c r="B298" s="6">
        <v>44904</v>
      </c>
      <c r="C298" s="4">
        <v>10</v>
      </c>
      <c r="D298" s="4" t="s">
        <v>127</v>
      </c>
      <c r="E298" s="5" t="s">
        <v>107</v>
      </c>
      <c r="F298" s="5" t="s">
        <v>80</v>
      </c>
      <c r="G298" s="6">
        <v>44912</v>
      </c>
      <c r="H298" s="6"/>
      <c r="I298" s="5" t="s">
        <v>49</v>
      </c>
      <c r="J298" s="4">
        <f t="shared" si="4"/>
        <v>4</v>
      </c>
      <c r="K298" s="5" t="s">
        <v>81</v>
      </c>
      <c r="L298" s="5" t="s">
        <v>151</v>
      </c>
      <c r="M298" s="5" t="s">
        <v>152</v>
      </c>
      <c r="N298" s="5" t="s">
        <v>30</v>
      </c>
      <c r="O298" s="5" t="s">
        <v>56</v>
      </c>
      <c r="P298" s="5" t="s">
        <v>57</v>
      </c>
      <c r="Q298" s="16">
        <v>3.5</v>
      </c>
      <c r="R298" s="16">
        <v>0.7</v>
      </c>
      <c r="S298" s="4">
        <v>53</v>
      </c>
      <c r="T298" s="17">
        <v>17.622499999999999</v>
      </c>
    </row>
    <row r="299" spans="1:20" ht="17.25" customHeight="1">
      <c r="A299" s="24">
        <v>1297</v>
      </c>
      <c r="B299" s="6">
        <v>44571</v>
      </c>
      <c r="C299" s="4">
        <v>11</v>
      </c>
      <c r="D299" s="4" t="s">
        <v>128</v>
      </c>
      <c r="E299" s="5" t="s">
        <v>60</v>
      </c>
      <c r="F299" s="5" t="s">
        <v>61</v>
      </c>
      <c r="G299" s="6">
        <v>44576</v>
      </c>
      <c r="H299" s="6"/>
      <c r="I299" s="5" t="s">
        <v>35</v>
      </c>
      <c r="J299" s="4">
        <f t="shared" si="4"/>
        <v>1</v>
      </c>
      <c r="K299" s="5" t="s">
        <v>29</v>
      </c>
      <c r="L299" s="5" t="s">
        <v>153</v>
      </c>
      <c r="M299" s="5" t="s">
        <v>154</v>
      </c>
      <c r="N299" s="5" t="s">
        <v>30</v>
      </c>
      <c r="O299" s="5" t="s">
        <v>56</v>
      </c>
      <c r="P299" s="5" t="s">
        <v>57</v>
      </c>
      <c r="Q299" s="16">
        <v>3.5</v>
      </c>
      <c r="R299" s="16">
        <v>0.73499999999999999</v>
      </c>
      <c r="S299" s="4">
        <v>81</v>
      </c>
      <c r="T299" s="17">
        <v>27.499500000000001</v>
      </c>
    </row>
    <row r="300" spans="1:20" ht="17.25" customHeight="1">
      <c r="A300" s="24">
        <v>1298</v>
      </c>
      <c r="B300" s="6">
        <v>44571</v>
      </c>
      <c r="C300" s="4">
        <v>11</v>
      </c>
      <c r="D300" s="4" t="s">
        <v>128</v>
      </c>
      <c r="E300" s="5" t="s">
        <v>60</v>
      </c>
      <c r="F300" s="5" t="s">
        <v>61</v>
      </c>
      <c r="G300" s="6">
        <v>44580</v>
      </c>
      <c r="H300" s="6"/>
      <c r="I300" s="5" t="s">
        <v>35</v>
      </c>
      <c r="J300" s="4">
        <f t="shared" si="4"/>
        <v>1</v>
      </c>
      <c r="K300" s="5" t="s">
        <v>29</v>
      </c>
      <c r="L300" s="5" t="s">
        <v>153</v>
      </c>
      <c r="M300" s="5" t="s">
        <v>154</v>
      </c>
      <c r="N300" s="5" t="s">
        <v>30</v>
      </c>
      <c r="O300" s="5" t="s">
        <v>31</v>
      </c>
      <c r="P300" s="5" t="s">
        <v>32</v>
      </c>
      <c r="Q300" s="16">
        <v>2.99</v>
      </c>
      <c r="R300" s="16">
        <v>0.38870000000000005</v>
      </c>
      <c r="S300" s="4">
        <v>49</v>
      </c>
      <c r="T300" s="17">
        <v>15.090530000000005</v>
      </c>
    </row>
    <row r="301" spans="1:20" ht="17.25" customHeight="1">
      <c r="A301" s="24">
        <v>1299</v>
      </c>
      <c r="B301" s="6">
        <v>44602</v>
      </c>
      <c r="C301" s="4">
        <v>11</v>
      </c>
      <c r="D301" s="4" t="s">
        <v>128</v>
      </c>
      <c r="E301" s="5" t="s">
        <v>60</v>
      </c>
      <c r="F301" s="5" t="s">
        <v>61</v>
      </c>
      <c r="G301" s="6">
        <v>44607</v>
      </c>
      <c r="H301" s="6"/>
      <c r="I301" s="5" t="s">
        <v>37</v>
      </c>
      <c r="J301" s="4">
        <f t="shared" si="4"/>
        <v>1</v>
      </c>
      <c r="K301" s="5" t="s">
        <v>29</v>
      </c>
      <c r="L301" s="5" t="s">
        <v>153</v>
      </c>
      <c r="M301" s="5" t="s">
        <v>154</v>
      </c>
      <c r="N301" s="5" t="s">
        <v>30</v>
      </c>
      <c r="O301" s="5" t="s">
        <v>64</v>
      </c>
      <c r="P301" s="5" t="s">
        <v>65</v>
      </c>
      <c r="Q301" s="16">
        <v>40</v>
      </c>
      <c r="R301" s="16">
        <v>6</v>
      </c>
      <c r="S301" s="4">
        <v>72</v>
      </c>
      <c r="T301" s="17">
        <v>285.12</v>
      </c>
    </row>
    <row r="302" spans="1:20" ht="17.25" customHeight="1">
      <c r="A302" s="24">
        <v>1300</v>
      </c>
      <c r="B302" s="6">
        <v>44630</v>
      </c>
      <c r="C302" s="4">
        <v>11</v>
      </c>
      <c r="D302" s="4" t="s">
        <v>128</v>
      </c>
      <c r="E302" s="5" t="s">
        <v>60</v>
      </c>
      <c r="F302" s="5" t="s">
        <v>61</v>
      </c>
      <c r="G302" s="6">
        <v>44633</v>
      </c>
      <c r="H302" s="6"/>
      <c r="I302" s="5" t="s">
        <v>40</v>
      </c>
      <c r="J302" s="4">
        <f t="shared" si="4"/>
        <v>1</v>
      </c>
      <c r="K302" s="5" t="s">
        <v>29</v>
      </c>
      <c r="L302" s="5" t="s">
        <v>153</v>
      </c>
      <c r="M302" s="5" t="s">
        <v>154</v>
      </c>
      <c r="N302" s="5" t="s">
        <v>30</v>
      </c>
      <c r="O302" s="5" t="s">
        <v>64</v>
      </c>
      <c r="P302" s="5" t="s">
        <v>65</v>
      </c>
      <c r="Q302" s="16">
        <v>40</v>
      </c>
      <c r="R302" s="16">
        <v>7.2</v>
      </c>
      <c r="S302" s="4">
        <v>67</v>
      </c>
      <c r="T302" s="17">
        <v>270.68</v>
      </c>
    </row>
    <row r="303" spans="1:20" ht="17.25" customHeight="1">
      <c r="A303" s="24">
        <v>1301</v>
      </c>
      <c r="B303" s="6">
        <v>44661</v>
      </c>
      <c r="C303" s="4">
        <v>11</v>
      </c>
      <c r="D303" s="4" t="s">
        <v>128</v>
      </c>
      <c r="E303" s="5" t="s">
        <v>60</v>
      </c>
      <c r="F303" s="5" t="s">
        <v>61</v>
      </c>
      <c r="G303" s="6">
        <v>44666</v>
      </c>
      <c r="H303" s="6"/>
      <c r="I303" s="5" t="s">
        <v>41</v>
      </c>
      <c r="J303" s="4">
        <f t="shared" si="4"/>
        <v>2</v>
      </c>
      <c r="K303" s="5" t="s">
        <v>29</v>
      </c>
      <c r="L303" s="5" t="s">
        <v>153</v>
      </c>
      <c r="M303" s="5" t="s">
        <v>154</v>
      </c>
      <c r="N303" s="5" t="s">
        <v>30</v>
      </c>
      <c r="O303" s="5" t="s">
        <v>56</v>
      </c>
      <c r="P303" s="5" t="s">
        <v>57</v>
      </c>
      <c r="Q303" s="16">
        <v>3.5</v>
      </c>
      <c r="R303" s="16">
        <v>0.77</v>
      </c>
      <c r="S303" s="4">
        <v>71</v>
      </c>
      <c r="T303" s="17">
        <v>24.104500000000002</v>
      </c>
    </row>
    <row r="304" spans="1:20" ht="17.25" customHeight="1">
      <c r="A304" s="24">
        <v>1302</v>
      </c>
      <c r="B304" s="6">
        <v>44661</v>
      </c>
      <c r="C304" s="4">
        <v>11</v>
      </c>
      <c r="D304" s="4" t="s">
        <v>128</v>
      </c>
      <c r="E304" s="5" t="s">
        <v>60</v>
      </c>
      <c r="F304" s="5" t="s">
        <v>61</v>
      </c>
      <c r="G304" s="6">
        <v>44670</v>
      </c>
      <c r="H304" s="6"/>
      <c r="I304" s="5" t="s">
        <v>41</v>
      </c>
      <c r="J304" s="4">
        <f t="shared" si="4"/>
        <v>2</v>
      </c>
      <c r="K304" s="5" t="s">
        <v>29</v>
      </c>
      <c r="L304" s="5" t="s">
        <v>153</v>
      </c>
      <c r="M304" s="5" t="s">
        <v>154</v>
      </c>
      <c r="N304" s="5" t="s">
        <v>30</v>
      </c>
      <c r="O304" s="5" t="s">
        <v>31</v>
      </c>
      <c r="P304" s="5" t="s">
        <v>32</v>
      </c>
      <c r="Q304" s="16">
        <v>2.99</v>
      </c>
      <c r="R304" s="16">
        <v>0.71760000000000002</v>
      </c>
      <c r="S304" s="4">
        <v>88</v>
      </c>
      <c r="T304" s="17">
        <v>26.04888</v>
      </c>
    </row>
    <row r="305" spans="1:20" ht="17.25" customHeight="1">
      <c r="A305" s="24">
        <v>1303</v>
      </c>
      <c r="B305" s="6">
        <v>44691</v>
      </c>
      <c r="C305" s="4">
        <v>11</v>
      </c>
      <c r="D305" s="4" t="s">
        <v>128</v>
      </c>
      <c r="E305" s="5" t="s">
        <v>60</v>
      </c>
      <c r="F305" s="5" t="s">
        <v>61</v>
      </c>
      <c r="G305" s="6">
        <v>44694</v>
      </c>
      <c r="H305" s="6"/>
      <c r="I305" s="5" t="s">
        <v>28</v>
      </c>
      <c r="J305" s="4">
        <f t="shared" si="4"/>
        <v>2</v>
      </c>
      <c r="K305" s="5" t="s">
        <v>29</v>
      </c>
      <c r="L305" s="5" t="s">
        <v>153</v>
      </c>
      <c r="M305" s="5" t="s">
        <v>154</v>
      </c>
      <c r="N305" s="5" t="s">
        <v>30</v>
      </c>
      <c r="O305" s="5" t="s">
        <v>56</v>
      </c>
      <c r="P305" s="5" t="s">
        <v>57</v>
      </c>
      <c r="Q305" s="16">
        <v>3.5</v>
      </c>
      <c r="R305" s="16">
        <v>0.66500000000000004</v>
      </c>
      <c r="S305" s="4">
        <v>44</v>
      </c>
      <c r="T305" s="17">
        <v>15.246</v>
      </c>
    </row>
    <row r="306" spans="1:20" ht="17.25" customHeight="1">
      <c r="A306" s="24">
        <v>1304</v>
      </c>
      <c r="B306" s="6">
        <v>44691</v>
      </c>
      <c r="C306" s="4">
        <v>11</v>
      </c>
      <c r="D306" s="4" t="s">
        <v>128</v>
      </c>
      <c r="E306" s="5" t="s">
        <v>60</v>
      </c>
      <c r="F306" s="5" t="s">
        <v>61</v>
      </c>
      <c r="G306" s="6">
        <v>44696</v>
      </c>
      <c r="H306" s="6"/>
      <c r="I306" s="5" t="s">
        <v>28</v>
      </c>
      <c r="J306" s="4">
        <f t="shared" si="4"/>
        <v>2</v>
      </c>
      <c r="K306" s="5" t="s">
        <v>29</v>
      </c>
      <c r="L306" s="5" t="s">
        <v>153</v>
      </c>
      <c r="M306" s="5" t="s">
        <v>154</v>
      </c>
      <c r="N306" s="5" t="s">
        <v>30</v>
      </c>
      <c r="O306" s="5" t="s">
        <v>31</v>
      </c>
      <c r="P306" s="5" t="s">
        <v>32</v>
      </c>
      <c r="Q306" s="16">
        <v>2.99</v>
      </c>
      <c r="R306" s="16">
        <v>0.44850000000000001</v>
      </c>
      <c r="S306" s="4">
        <v>77</v>
      </c>
      <c r="T306" s="17">
        <v>23.023000000000003</v>
      </c>
    </row>
    <row r="307" spans="1:20" ht="17.25" customHeight="1">
      <c r="A307" s="24">
        <v>1305</v>
      </c>
      <c r="B307" s="6">
        <v>44722</v>
      </c>
      <c r="C307" s="4">
        <v>11</v>
      </c>
      <c r="D307" s="4" t="s">
        <v>128</v>
      </c>
      <c r="E307" s="5" t="s">
        <v>60</v>
      </c>
      <c r="F307" s="5" t="s">
        <v>61</v>
      </c>
      <c r="G307" s="6">
        <v>44725</v>
      </c>
      <c r="H307" s="6"/>
      <c r="I307" s="5" t="s">
        <v>42</v>
      </c>
      <c r="J307" s="4">
        <f t="shared" si="4"/>
        <v>2</v>
      </c>
      <c r="K307" s="5" t="s">
        <v>29</v>
      </c>
      <c r="L307" s="5" t="s">
        <v>153</v>
      </c>
      <c r="M307" s="5" t="s">
        <v>154</v>
      </c>
      <c r="N307" s="5" t="s">
        <v>43</v>
      </c>
      <c r="O307" s="5" t="s">
        <v>56</v>
      </c>
      <c r="P307" s="5" t="s">
        <v>57</v>
      </c>
      <c r="Q307" s="16">
        <v>3.5</v>
      </c>
      <c r="R307" s="16">
        <v>0.45500000000000002</v>
      </c>
      <c r="S307" s="4">
        <v>28</v>
      </c>
      <c r="T307" s="17">
        <v>10.290000000000001</v>
      </c>
    </row>
    <row r="308" spans="1:20" ht="17.25" customHeight="1">
      <c r="A308" s="24">
        <v>1306</v>
      </c>
      <c r="B308" s="6">
        <v>44722</v>
      </c>
      <c r="C308" s="4">
        <v>11</v>
      </c>
      <c r="D308" s="4" t="s">
        <v>128</v>
      </c>
      <c r="E308" s="5" t="s">
        <v>60</v>
      </c>
      <c r="F308" s="5" t="s">
        <v>61</v>
      </c>
      <c r="G308" s="6">
        <v>44731</v>
      </c>
      <c r="H308" s="6"/>
      <c r="I308" s="5" t="s">
        <v>42</v>
      </c>
      <c r="J308" s="4">
        <f t="shared" si="4"/>
        <v>2</v>
      </c>
      <c r="K308" s="5" t="s">
        <v>29</v>
      </c>
      <c r="L308" s="5" t="s">
        <v>153</v>
      </c>
      <c r="M308" s="5" t="s">
        <v>154</v>
      </c>
      <c r="N308" s="5" t="s">
        <v>43</v>
      </c>
      <c r="O308" s="5" t="s">
        <v>31</v>
      </c>
      <c r="P308" s="5" t="s">
        <v>32</v>
      </c>
      <c r="Q308" s="16">
        <v>2.99</v>
      </c>
      <c r="R308" s="16">
        <v>0.59800000000000009</v>
      </c>
      <c r="S308" s="4">
        <v>60</v>
      </c>
      <c r="T308" s="17">
        <v>17.581200000000003</v>
      </c>
    </row>
    <row r="309" spans="1:20" ht="17.25" customHeight="1">
      <c r="A309" s="24">
        <v>1307</v>
      </c>
      <c r="B309" s="6">
        <v>44722</v>
      </c>
      <c r="C309" s="4">
        <v>11</v>
      </c>
      <c r="D309" s="4" t="s">
        <v>128</v>
      </c>
      <c r="E309" s="5" t="s">
        <v>60</v>
      </c>
      <c r="F309" s="5" t="s">
        <v>61</v>
      </c>
      <c r="G309" s="6">
        <v>44725</v>
      </c>
      <c r="H309" s="6"/>
      <c r="I309" s="5" t="s">
        <v>42</v>
      </c>
      <c r="J309" s="4">
        <f t="shared" si="4"/>
        <v>2</v>
      </c>
      <c r="K309" s="5" t="s">
        <v>29</v>
      </c>
      <c r="L309" s="5" t="s">
        <v>153</v>
      </c>
      <c r="M309" s="5" t="s">
        <v>154</v>
      </c>
      <c r="N309" s="5" t="s">
        <v>30</v>
      </c>
      <c r="O309" s="5" t="s">
        <v>64</v>
      </c>
      <c r="P309" s="5" t="s">
        <v>65</v>
      </c>
      <c r="Q309" s="16">
        <v>40</v>
      </c>
      <c r="R309" s="16">
        <v>5.6</v>
      </c>
      <c r="S309" s="4">
        <v>27</v>
      </c>
      <c r="T309" s="17">
        <v>111.24000000000001</v>
      </c>
    </row>
    <row r="310" spans="1:20" ht="17.25" customHeight="1">
      <c r="A310" s="24">
        <v>1308</v>
      </c>
      <c r="B310" s="6">
        <v>44752</v>
      </c>
      <c r="C310" s="4">
        <v>11</v>
      </c>
      <c r="D310" s="4" t="s">
        <v>128</v>
      </c>
      <c r="E310" s="5" t="s">
        <v>60</v>
      </c>
      <c r="F310" s="5" t="s">
        <v>61</v>
      </c>
      <c r="G310" s="6">
        <v>44759</v>
      </c>
      <c r="H310" s="6"/>
      <c r="I310" s="5" t="s">
        <v>45</v>
      </c>
      <c r="J310" s="4">
        <f t="shared" si="4"/>
        <v>3</v>
      </c>
      <c r="K310" s="5" t="s">
        <v>29</v>
      </c>
      <c r="L310" s="5" t="s">
        <v>153</v>
      </c>
      <c r="M310" s="5" t="s">
        <v>154</v>
      </c>
      <c r="N310" s="5" t="s">
        <v>30</v>
      </c>
      <c r="O310" s="5" t="s">
        <v>64</v>
      </c>
      <c r="P310" s="5" t="s">
        <v>65</v>
      </c>
      <c r="Q310" s="16">
        <v>40</v>
      </c>
      <c r="R310" s="16">
        <v>8.8000000000000007</v>
      </c>
      <c r="S310" s="4">
        <v>97</v>
      </c>
      <c r="T310" s="17">
        <v>380.24</v>
      </c>
    </row>
    <row r="311" spans="1:20" ht="17.25" customHeight="1">
      <c r="A311" s="24">
        <v>1309</v>
      </c>
      <c r="B311" s="6">
        <v>44783</v>
      </c>
      <c r="C311" s="4">
        <v>11</v>
      </c>
      <c r="D311" s="4" t="s">
        <v>128</v>
      </c>
      <c r="E311" s="5" t="s">
        <v>60</v>
      </c>
      <c r="F311" s="5" t="s">
        <v>61</v>
      </c>
      <c r="G311" s="6">
        <v>44793</v>
      </c>
      <c r="H311" s="6"/>
      <c r="I311" s="5" t="s">
        <v>46</v>
      </c>
      <c r="J311" s="4">
        <f t="shared" si="4"/>
        <v>3</v>
      </c>
      <c r="K311" s="5" t="s">
        <v>29</v>
      </c>
      <c r="L311" s="5" t="s">
        <v>153</v>
      </c>
      <c r="M311" s="5" t="s">
        <v>154</v>
      </c>
      <c r="N311" s="5" t="s">
        <v>30</v>
      </c>
      <c r="O311" s="5" t="s">
        <v>56</v>
      </c>
      <c r="P311" s="5" t="s">
        <v>57</v>
      </c>
      <c r="Q311" s="16">
        <v>3.5</v>
      </c>
      <c r="R311" s="16">
        <v>0.7</v>
      </c>
      <c r="S311" s="4">
        <v>31</v>
      </c>
      <c r="T311" s="17">
        <v>10.850000000000001</v>
      </c>
    </row>
    <row r="312" spans="1:20" ht="17.25" customHeight="1">
      <c r="A312" s="24">
        <v>1310</v>
      </c>
      <c r="B312" s="6">
        <v>44783</v>
      </c>
      <c r="C312" s="4">
        <v>11</v>
      </c>
      <c r="D312" s="4" t="s">
        <v>128</v>
      </c>
      <c r="E312" s="5" t="s">
        <v>60</v>
      </c>
      <c r="F312" s="5" t="s">
        <v>61</v>
      </c>
      <c r="G312" s="6">
        <v>44791</v>
      </c>
      <c r="H312" s="6"/>
      <c r="I312" s="5" t="s">
        <v>46</v>
      </c>
      <c r="J312" s="4">
        <f t="shared" si="4"/>
        <v>3</v>
      </c>
      <c r="K312" s="5" t="s">
        <v>29</v>
      </c>
      <c r="L312" s="5" t="s">
        <v>153</v>
      </c>
      <c r="M312" s="5" t="s">
        <v>154</v>
      </c>
      <c r="N312" s="5" t="s">
        <v>30</v>
      </c>
      <c r="O312" s="5" t="s">
        <v>31</v>
      </c>
      <c r="P312" s="5" t="s">
        <v>32</v>
      </c>
      <c r="Q312" s="16">
        <v>2.99</v>
      </c>
      <c r="R312" s="16">
        <v>0.53820000000000012</v>
      </c>
      <c r="S312" s="4">
        <v>52</v>
      </c>
      <c r="T312" s="17">
        <v>16.014440000000004</v>
      </c>
    </row>
    <row r="313" spans="1:20" ht="17.25" customHeight="1">
      <c r="A313" s="24">
        <v>1311</v>
      </c>
      <c r="B313" s="6">
        <v>44814</v>
      </c>
      <c r="C313" s="4">
        <v>11</v>
      </c>
      <c r="D313" s="4" t="s">
        <v>128</v>
      </c>
      <c r="E313" s="5" t="s">
        <v>60</v>
      </c>
      <c r="F313" s="5" t="s">
        <v>61</v>
      </c>
      <c r="G313" s="6">
        <v>44816</v>
      </c>
      <c r="H313" s="6"/>
      <c r="I313" s="5" t="s">
        <v>33</v>
      </c>
      <c r="J313" s="4">
        <f t="shared" si="4"/>
        <v>3</v>
      </c>
      <c r="K313" s="5" t="s">
        <v>29</v>
      </c>
      <c r="L313" s="5" t="s">
        <v>153</v>
      </c>
      <c r="M313" s="5" t="s">
        <v>154</v>
      </c>
      <c r="N313" s="5" t="s">
        <v>30</v>
      </c>
      <c r="O313" s="5" t="s">
        <v>56</v>
      </c>
      <c r="P313" s="5" t="s">
        <v>57</v>
      </c>
      <c r="Q313" s="16">
        <v>3.5</v>
      </c>
      <c r="R313" s="16">
        <v>0.59499999999999997</v>
      </c>
      <c r="S313" s="4">
        <v>91</v>
      </c>
      <c r="T313" s="17">
        <v>31.213000000000001</v>
      </c>
    </row>
    <row r="314" spans="1:20" ht="17.25" customHeight="1">
      <c r="A314" s="24">
        <v>1312</v>
      </c>
      <c r="B314" s="6">
        <v>44814</v>
      </c>
      <c r="C314" s="4">
        <v>11</v>
      </c>
      <c r="D314" s="4" t="s">
        <v>128</v>
      </c>
      <c r="E314" s="5" t="s">
        <v>60</v>
      </c>
      <c r="F314" s="5" t="s">
        <v>61</v>
      </c>
      <c r="G314" s="6">
        <v>44817</v>
      </c>
      <c r="H314" s="6"/>
      <c r="I314" s="5" t="s">
        <v>33</v>
      </c>
      <c r="J314" s="4">
        <f t="shared" si="4"/>
        <v>3</v>
      </c>
      <c r="K314" s="5" t="s">
        <v>29</v>
      </c>
      <c r="L314" s="5" t="s">
        <v>153</v>
      </c>
      <c r="M314" s="5" t="s">
        <v>154</v>
      </c>
      <c r="N314" s="5" t="s">
        <v>30</v>
      </c>
      <c r="O314" s="5" t="s">
        <v>31</v>
      </c>
      <c r="P314" s="5" t="s">
        <v>32</v>
      </c>
      <c r="Q314" s="16">
        <v>2.99</v>
      </c>
      <c r="R314" s="16">
        <v>0.59800000000000009</v>
      </c>
      <c r="S314" s="4">
        <v>64</v>
      </c>
      <c r="T314" s="17">
        <v>19.518720000000002</v>
      </c>
    </row>
    <row r="315" spans="1:20" ht="17.25" customHeight="1">
      <c r="A315" s="24">
        <v>1313</v>
      </c>
      <c r="B315" s="6">
        <v>44844</v>
      </c>
      <c r="C315" s="4">
        <v>11</v>
      </c>
      <c r="D315" s="4" t="s">
        <v>128</v>
      </c>
      <c r="E315" s="5" t="s">
        <v>60</v>
      </c>
      <c r="F315" s="5" t="s">
        <v>61</v>
      </c>
      <c r="G315" s="6">
        <v>44854</v>
      </c>
      <c r="H315" s="6"/>
      <c r="I315" s="5" t="s">
        <v>47</v>
      </c>
      <c r="J315" s="4">
        <f t="shared" si="4"/>
        <v>4</v>
      </c>
      <c r="K315" s="5" t="s">
        <v>29</v>
      </c>
      <c r="L315" s="5" t="s">
        <v>153</v>
      </c>
      <c r="M315" s="5" t="s">
        <v>154</v>
      </c>
      <c r="N315" s="5" t="s">
        <v>30</v>
      </c>
      <c r="O315" s="5" t="s">
        <v>56</v>
      </c>
      <c r="P315" s="5" t="s">
        <v>57</v>
      </c>
      <c r="Q315" s="16">
        <v>3.5</v>
      </c>
      <c r="R315" s="16">
        <v>0.66500000000000004</v>
      </c>
      <c r="S315" s="4">
        <v>20</v>
      </c>
      <c r="T315" s="17">
        <v>6.93</v>
      </c>
    </row>
    <row r="316" spans="1:20" ht="17.25" customHeight="1">
      <c r="A316" s="24">
        <v>1314</v>
      </c>
      <c r="B316" s="6">
        <v>44844</v>
      </c>
      <c r="C316" s="4">
        <v>11</v>
      </c>
      <c r="D316" s="4" t="s">
        <v>128</v>
      </c>
      <c r="E316" s="5" t="s">
        <v>60</v>
      </c>
      <c r="F316" s="5" t="s">
        <v>61</v>
      </c>
      <c r="G316" s="6">
        <v>44846</v>
      </c>
      <c r="H316" s="6"/>
      <c r="I316" s="5" t="s">
        <v>47</v>
      </c>
      <c r="J316" s="4">
        <f t="shared" si="4"/>
        <v>4</v>
      </c>
      <c r="K316" s="5" t="s">
        <v>29</v>
      </c>
      <c r="L316" s="5" t="s">
        <v>153</v>
      </c>
      <c r="M316" s="5" t="s">
        <v>154</v>
      </c>
      <c r="N316" s="5" t="s">
        <v>30</v>
      </c>
      <c r="O316" s="5" t="s">
        <v>31</v>
      </c>
      <c r="P316" s="5" t="s">
        <v>32</v>
      </c>
      <c r="Q316" s="16">
        <v>2.99</v>
      </c>
      <c r="R316" s="16">
        <v>0.38870000000000005</v>
      </c>
      <c r="S316" s="4">
        <v>49</v>
      </c>
      <c r="T316" s="17">
        <v>14.651000000000003</v>
      </c>
    </row>
    <row r="317" spans="1:20" ht="17.25" customHeight="1">
      <c r="A317" s="24">
        <v>1315</v>
      </c>
      <c r="B317" s="6">
        <v>44844</v>
      </c>
      <c r="C317" s="4">
        <v>11</v>
      </c>
      <c r="D317" s="4" t="s">
        <v>128</v>
      </c>
      <c r="E317" s="5" t="s">
        <v>60</v>
      </c>
      <c r="F317" s="5" t="s">
        <v>61</v>
      </c>
      <c r="G317" s="6">
        <v>44851</v>
      </c>
      <c r="H317" s="6"/>
      <c r="I317" s="5" t="s">
        <v>47</v>
      </c>
      <c r="J317" s="4">
        <f t="shared" si="4"/>
        <v>4</v>
      </c>
      <c r="K317" s="5" t="s">
        <v>29</v>
      </c>
      <c r="L317" s="5" t="s">
        <v>153</v>
      </c>
      <c r="M317" s="5" t="s">
        <v>154</v>
      </c>
      <c r="N317" s="5" t="s">
        <v>30</v>
      </c>
      <c r="O317" s="5" t="s">
        <v>64</v>
      </c>
      <c r="P317" s="5" t="s">
        <v>65</v>
      </c>
      <c r="Q317" s="16">
        <v>40</v>
      </c>
      <c r="R317" s="16">
        <v>7.2</v>
      </c>
      <c r="S317" s="4">
        <v>60</v>
      </c>
      <c r="T317" s="17">
        <v>228</v>
      </c>
    </row>
    <row r="318" spans="1:20" ht="17.25" customHeight="1">
      <c r="A318" s="24">
        <v>1316</v>
      </c>
      <c r="B318" s="6">
        <v>44875</v>
      </c>
      <c r="C318" s="4">
        <v>11</v>
      </c>
      <c r="D318" s="4" t="s">
        <v>128</v>
      </c>
      <c r="E318" s="5" t="s">
        <v>60</v>
      </c>
      <c r="F318" s="5" t="s">
        <v>61</v>
      </c>
      <c r="G318" s="6">
        <v>44882</v>
      </c>
      <c r="H318" s="6"/>
      <c r="I318" s="5" t="s">
        <v>48</v>
      </c>
      <c r="J318" s="4">
        <f t="shared" si="4"/>
        <v>4</v>
      </c>
      <c r="K318" s="5" t="s">
        <v>29</v>
      </c>
      <c r="L318" s="5" t="s">
        <v>153</v>
      </c>
      <c r="M318" s="5" t="s">
        <v>154</v>
      </c>
      <c r="N318" s="5" t="s">
        <v>44</v>
      </c>
      <c r="O318" s="5" t="s">
        <v>56</v>
      </c>
      <c r="P318" s="5" t="s">
        <v>57</v>
      </c>
      <c r="Q318" s="16">
        <v>3.5</v>
      </c>
      <c r="R318" s="16">
        <v>0.66500000000000004</v>
      </c>
      <c r="S318" s="4">
        <v>42</v>
      </c>
      <c r="T318" s="17">
        <v>15.141000000000002</v>
      </c>
    </row>
    <row r="319" spans="1:20" ht="17.25" customHeight="1">
      <c r="A319" s="24">
        <v>1317</v>
      </c>
      <c r="B319" s="6">
        <v>44875</v>
      </c>
      <c r="C319" s="4">
        <v>11</v>
      </c>
      <c r="D319" s="4" t="s">
        <v>128</v>
      </c>
      <c r="E319" s="5" t="s">
        <v>60</v>
      </c>
      <c r="F319" s="5" t="s">
        <v>61</v>
      </c>
      <c r="G319" s="6">
        <v>44880</v>
      </c>
      <c r="H319" s="6"/>
      <c r="I319" s="5" t="s">
        <v>48</v>
      </c>
      <c r="J319" s="4">
        <f t="shared" si="4"/>
        <v>4</v>
      </c>
      <c r="K319" s="5" t="s">
        <v>29</v>
      </c>
      <c r="L319" s="5" t="s">
        <v>153</v>
      </c>
      <c r="M319" s="5" t="s">
        <v>154</v>
      </c>
      <c r="N319" s="5" t="s">
        <v>44</v>
      </c>
      <c r="O319" s="5" t="s">
        <v>31</v>
      </c>
      <c r="P319" s="5" t="s">
        <v>32</v>
      </c>
      <c r="Q319" s="16">
        <v>2.99</v>
      </c>
      <c r="R319" s="16">
        <v>0.71760000000000002</v>
      </c>
      <c r="S319" s="4">
        <v>100</v>
      </c>
      <c r="T319" s="17">
        <v>30.498000000000001</v>
      </c>
    </row>
    <row r="320" spans="1:20" ht="17.25" customHeight="1">
      <c r="A320" s="24">
        <v>1318</v>
      </c>
      <c r="B320" s="6">
        <v>44875</v>
      </c>
      <c r="C320" s="4">
        <v>11</v>
      </c>
      <c r="D320" s="4" t="s">
        <v>128</v>
      </c>
      <c r="E320" s="5" t="s">
        <v>60</v>
      </c>
      <c r="F320" s="5" t="s">
        <v>61</v>
      </c>
      <c r="G320" s="6">
        <v>44879</v>
      </c>
      <c r="H320" s="6"/>
      <c r="I320" s="5" t="s">
        <v>48</v>
      </c>
      <c r="J320" s="4">
        <f t="shared" si="4"/>
        <v>4</v>
      </c>
      <c r="K320" s="5" t="s">
        <v>29</v>
      </c>
      <c r="L320" s="5" t="s">
        <v>153</v>
      </c>
      <c r="M320" s="5" t="s">
        <v>154</v>
      </c>
      <c r="N320" s="5" t="s">
        <v>30</v>
      </c>
      <c r="O320" s="5" t="s">
        <v>64</v>
      </c>
      <c r="P320" s="5" t="s">
        <v>65</v>
      </c>
      <c r="Q320" s="16">
        <v>40</v>
      </c>
      <c r="R320" s="16">
        <v>9.1999999999999993</v>
      </c>
      <c r="S320" s="4">
        <v>78</v>
      </c>
      <c r="T320" s="17">
        <v>299.52</v>
      </c>
    </row>
    <row r="321" spans="1:20" ht="17.25" customHeight="1">
      <c r="A321" s="24">
        <v>1319</v>
      </c>
      <c r="B321" s="6">
        <v>44905</v>
      </c>
      <c r="C321" s="4">
        <v>11</v>
      </c>
      <c r="D321" s="4" t="s">
        <v>128</v>
      </c>
      <c r="E321" s="5" t="s">
        <v>60</v>
      </c>
      <c r="F321" s="5" t="s">
        <v>61</v>
      </c>
      <c r="G321" s="6">
        <v>44913</v>
      </c>
      <c r="H321" s="6"/>
      <c r="I321" s="5" t="s">
        <v>49</v>
      </c>
      <c r="J321" s="4">
        <f t="shared" si="4"/>
        <v>4</v>
      </c>
      <c r="K321" s="5" t="s">
        <v>29</v>
      </c>
      <c r="L321" s="5" t="s">
        <v>153</v>
      </c>
      <c r="M321" s="5" t="s">
        <v>154</v>
      </c>
      <c r="N321" s="5" t="s">
        <v>30</v>
      </c>
      <c r="O321" s="5" t="s">
        <v>56</v>
      </c>
      <c r="P321" s="5" t="s">
        <v>57</v>
      </c>
      <c r="Q321" s="16">
        <v>3.5</v>
      </c>
      <c r="R321" s="16">
        <v>0.59499999999999997</v>
      </c>
      <c r="S321" s="4">
        <v>74</v>
      </c>
      <c r="T321" s="17">
        <v>26.936000000000003</v>
      </c>
    </row>
    <row r="322" spans="1:20" ht="17.25" customHeight="1">
      <c r="A322" s="24">
        <v>1320</v>
      </c>
      <c r="B322" s="6">
        <v>44905</v>
      </c>
      <c r="C322" s="4">
        <v>11</v>
      </c>
      <c r="D322" s="4" t="s">
        <v>128</v>
      </c>
      <c r="E322" s="5" t="s">
        <v>60</v>
      </c>
      <c r="F322" s="5" t="s">
        <v>61</v>
      </c>
      <c r="G322" s="6">
        <v>44911</v>
      </c>
      <c r="H322" s="6"/>
      <c r="I322" s="5" t="s">
        <v>49</v>
      </c>
      <c r="J322" s="4">
        <f t="shared" si="4"/>
        <v>4</v>
      </c>
      <c r="K322" s="5" t="s">
        <v>29</v>
      </c>
      <c r="L322" s="5" t="s">
        <v>153</v>
      </c>
      <c r="M322" s="5" t="s">
        <v>154</v>
      </c>
      <c r="N322" s="5" t="s">
        <v>30</v>
      </c>
      <c r="O322" s="5" t="s">
        <v>31</v>
      </c>
      <c r="P322" s="5" t="s">
        <v>32</v>
      </c>
      <c r="Q322" s="16">
        <v>2.99</v>
      </c>
      <c r="R322" s="16">
        <v>0.68770000000000009</v>
      </c>
      <c r="S322" s="4">
        <v>53</v>
      </c>
      <c r="T322" s="17">
        <v>16.005470000000003</v>
      </c>
    </row>
    <row r="323" spans="1:20" ht="17.25" customHeight="1">
      <c r="A323" s="24">
        <v>1321</v>
      </c>
      <c r="B323" s="6">
        <v>44905</v>
      </c>
      <c r="C323" s="4">
        <v>11</v>
      </c>
      <c r="D323" s="4" t="s">
        <v>128</v>
      </c>
      <c r="E323" s="5" t="s">
        <v>60</v>
      </c>
      <c r="F323" s="5" t="s">
        <v>61</v>
      </c>
      <c r="G323" s="6">
        <v>44909</v>
      </c>
      <c r="H323" s="6"/>
      <c r="I323" s="5" t="s">
        <v>49</v>
      </c>
      <c r="J323" s="4">
        <f t="shared" ref="J323:J371" si="5">ROUNDUP(MONTH(G323)/3,0)</f>
        <v>4</v>
      </c>
      <c r="K323" s="5" t="s">
        <v>29</v>
      </c>
      <c r="L323" s="5" t="s">
        <v>153</v>
      </c>
      <c r="M323" s="5" t="s">
        <v>154</v>
      </c>
      <c r="N323" s="5" t="s">
        <v>30</v>
      </c>
      <c r="O323" s="5" t="s">
        <v>64</v>
      </c>
      <c r="P323" s="5" t="s">
        <v>65</v>
      </c>
      <c r="Q323" s="16">
        <v>40</v>
      </c>
      <c r="R323" s="16">
        <v>9.6</v>
      </c>
      <c r="S323" s="4">
        <v>61</v>
      </c>
      <c r="T323" s="17">
        <v>248.88</v>
      </c>
    </row>
    <row r="324" spans="1:20" ht="17.25" customHeight="1">
      <c r="A324" s="24">
        <v>1322</v>
      </c>
      <c r="B324" s="6">
        <v>44572</v>
      </c>
      <c r="C324" s="4">
        <v>12</v>
      </c>
      <c r="D324" s="4" t="s">
        <v>129</v>
      </c>
      <c r="E324" s="5" t="s">
        <v>52</v>
      </c>
      <c r="F324" s="5" t="s">
        <v>53</v>
      </c>
      <c r="G324" s="6">
        <v>44579</v>
      </c>
      <c r="H324" s="6"/>
      <c r="I324" s="5" t="s">
        <v>35</v>
      </c>
      <c r="J324" s="4">
        <f t="shared" si="5"/>
        <v>1</v>
      </c>
      <c r="K324" s="5" t="s">
        <v>54</v>
      </c>
      <c r="L324" s="5" t="s">
        <v>134</v>
      </c>
      <c r="M324" s="5" t="s">
        <v>135</v>
      </c>
      <c r="N324" s="5" t="s">
        <v>30</v>
      </c>
      <c r="O324" s="5" t="s">
        <v>34</v>
      </c>
      <c r="P324" s="5" t="s">
        <v>32</v>
      </c>
      <c r="Q324" s="16">
        <v>18</v>
      </c>
      <c r="R324" s="16">
        <v>4.32</v>
      </c>
      <c r="S324" s="4">
        <v>81</v>
      </c>
      <c r="T324" s="17">
        <v>141.42600000000002</v>
      </c>
    </row>
    <row r="325" spans="1:20" ht="17.25" customHeight="1">
      <c r="A325" s="24">
        <v>1323</v>
      </c>
      <c r="B325" s="6">
        <v>44572</v>
      </c>
      <c r="C325" s="4">
        <v>12</v>
      </c>
      <c r="D325" s="4" t="s">
        <v>129</v>
      </c>
      <c r="E325" s="5" t="s">
        <v>52</v>
      </c>
      <c r="F325" s="5" t="s">
        <v>53</v>
      </c>
      <c r="G325" s="6">
        <v>44580</v>
      </c>
      <c r="H325" s="6"/>
      <c r="I325" s="5" t="s">
        <v>35</v>
      </c>
      <c r="J325" s="4">
        <f t="shared" si="5"/>
        <v>1</v>
      </c>
      <c r="K325" s="5" t="s">
        <v>54</v>
      </c>
      <c r="L325" s="5" t="s">
        <v>134</v>
      </c>
      <c r="M325" s="5" t="s">
        <v>135</v>
      </c>
      <c r="N325" s="5" t="s">
        <v>30</v>
      </c>
      <c r="O325" s="5" t="s">
        <v>36</v>
      </c>
      <c r="P325" s="5" t="s">
        <v>32</v>
      </c>
      <c r="Q325" s="16">
        <v>46</v>
      </c>
      <c r="R325" s="16">
        <v>9.1999999999999993</v>
      </c>
      <c r="S325" s="4">
        <v>44</v>
      </c>
      <c r="T325" s="17">
        <v>198.352</v>
      </c>
    </row>
    <row r="326" spans="1:20" ht="17.25" customHeight="1">
      <c r="A326" s="24">
        <v>1324</v>
      </c>
      <c r="B326" s="6">
        <v>44662</v>
      </c>
      <c r="C326" s="4">
        <v>12</v>
      </c>
      <c r="D326" s="4" t="s">
        <v>129</v>
      </c>
      <c r="E326" s="5" t="s">
        <v>52</v>
      </c>
      <c r="F326" s="5" t="s">
        <v>53</v>
      </c>
      <c r="G326" s="6">
        <v>44667</v>
      </c>
      <c r="H326" s="6"/>
      <c r="I326" s="5" t="s">
        <v>41</v>
      </c>
      <c r="J326" s="4">
        <f t="shared" si="5"/>
        <v>2</v>
      </c>
      <c r="K326" s="5" t="s">
        <v>54</v>
      </c>
      <c r="L326" s="5" t="s">
        <v>134</v>
      </c>
      <c r="M326" s="5" t="s">
        <v>135</v>
      </c>
      <c r="N326" s="5" t="s">
        <v>30</v>
      </c>
      <c r="O326" s="5" t="s">
        <v>34</v>
      </c>
      <c r="P326" s="5" t="s">
        <v>32</v>
      </c>
      <c r="Q326" s="16">
        <v>18</v>
      </c>
      <c r="R326" s="16">
        <v>2.88</v>
      </c>
      <c r="S326" s="4">
        <v>74</v>
      </c>
      <c r="T326" s="17">
        <v>137.19600000000003</v>
      </c>
    </row>
    <row r="327" spans="1:20" ht="17.25" customHeight="1">
      <c r="A327" s="24">
        <v>1325</v>
      </c>
      <c r="B327" s="6">
        <v>44662</v>
      </c>
      <c r="C327" s="4">
        <v>12</v>
      </c>
      <c r="D327" s="4" t="s">
        <v>129</v>
      </c>
      <c r="E327" s="5" t="s">
        <v>52</v>
      </c>
      <c r="F327" s="5" t="s">
        <v>53</v>
      </c>
      <c r="G327" s="6">
        <v>44671</v>
      </c>
      <c r="H327" s="6"/>
      <c r="I327" s="5" t="s">
        <v>41</v>
      </c>
      <c r="J327" s="4">
        <f t="shared" si="5"/>
        <v>2</v>
      </c>
      <c r="K327" s="5" t="s">
        <v>54</v>
      </c>
      <c r="L327" s="5" t="s">
        <v>134</v>
      </c>
      <c r="M327" s="5" t="s">
        <v>135</v>
      </c>
      <c r="N327" s="5" t="s">
        <v>30</v>
      </c>
      <c r="O327" s="5" t="s">
        <v>36</v>
      </c>
      <c r="P327" s="5" t="s">
        <v>32</v>
      </c>
      <c r="Q327" s="16">
        <v>46</v>
      </c>
      <c r="R327" s="16">
        <v>9.1999999999999993</v>
      </c>
      <c r="S327" s="4">
        <v>96</v>
      </c>
      <c r="T327" s="17">
        <v>428.35200000000003</v>
      </c>
    </row>
    <row r="328" spans="1:20" ht="17.25" customHeight="1">
      <c r="A328" s="24">
        <v>1326</v>
      </c>
      <c r="B328" s="6">
        <v>44906</v>
      </c>
      <c r="C328" s="4">
        <v>12</v>
      </c>
      <c r="D328" s="4" t="s">
        <v>129</v>
      </c>
      <c r="E328" s="5" t="s">
        <v>52</v>
      </c>
      <c r="F328" s="5" t="s">
        <v>53</v>
      </c>
      <c r="G328" s="6">
        <v>44915</v>
      </c>
      <c r="H328" s="6"/>
      <c r="I328" s="5" t="s">
        <v>49</v>
      </c>
      <c r="J328" s="4">
        <f t="shared" si="5"/>
        <v>4</v>
      </c>
      <c r="K328" s="5" t="s">
        <v>54</v>
      </c>
      <c r="L328" s="5" t="s">
        <v>134</v>
      </c>
      <c r="M328" s="5" t="s">
        <v>135</v>
      </c>
      <c r="N328" s="5" t="s">
        <v>30</v>
      </c>
      <c r="O328" s="5" t="s">
        <v>34</v>
      </c>
      <c r="P328" s="5" t="s">
        <v>32</v>
      </c>
      <c r="Q328" s="16">
        <v>18</v>
      </c>
      <c r="R328" s="16">
        <v>3.96</v>
      </c>
      <c r="S328" s="4">
        <v>57</v>
      </c>
      <c r="T328" s="17">
        <v>102.60000000000001</v>
      </c>
    </row>
    <row r="329" spans="1:20" ht="17.25" customHeight="1">
      <c r="A329" s="24">
        <v>1327</v>
      </c>
      <c r="B329" s="6">
        <v>44906</v>
      </c>
      <c r="C329" s="4">
        <v>12</v>
      </c>
      <c r="D329" s="4" t="s">
        <v>129</v>
      </c>
      <c r="E329" s="5" t="s">
        <v>52</v>
      </c>
      <c r="F329" s="5" t="s">
        <v>53</v>
      </c>
      <c r="G329" s="6">
        <v>44914</v>
      </c>
      <c r="H329" s="6"/>
      <c r="I329" s="5" t="s">
        <v>49</v>
      </c>
      <c r="J329" s="4">
        <f t="shared" si="5"/>
        <v>4</v>
      </c>
      <c r="K329" s="5" t="s">
        <v>54</v>
      </c>
      <c r="L329" s="5" t="s">
        <v>134</v>
      </c>
      <c r="M329" s="5" t="s">
        <v>135</v>
      </c>
      <c r="N329" s="5" t="s">
        <v>30</v>
      </c>
      <c r="O329" s="5" t="s">
        <v>36</v>
      </c>
      <c r="P329" s="5" t="s">
        <v>32</v>
      </c>
      <c r="Q329" s="16">
        <v>46</v>
      </c>
      <c r="R329" s="16">
        <v>7.36</v>
      </c>
      <c r="S329" s="4">
        <v>83</v>
      </c>
      <c r="T329" s="17">
        <v>374.16399999999999</v>
      </c>
    </row>
    <row r="330" spans="1:20" ht="17.25" customHeight="1">
      <c r="A330" s="24">
        <v>1328</v>
      </c>
      <c r="B330" s="6">
        <v>44616</v>
      </c>
      <c r="C330" s="4">
        <v>25</v>
      </c>
      <c r="D330" s="4" t="s">
        <v>130</v>
      </c>
      <c r="E330" s="5" t="s">
        <v>107</v>
      </c>
      <c r="F330" s="5" t="s">
        <v>80</v>
      </c>
      <c r="G330" s="6">
        <v>44625</v>
      </c>
      <c r="H330" s="6"/>
      <c r="I330" s="5" t="s">
        <v>37</v>
      </c>
      <c r="J330" s="4">
        <f t="shared" si="5"/>
        <v>1</v>
      </c>
      <c r="K330" s="5" t="s">
        <v>81</v>
      </c>
      <c r="L330" s="5" t="s">
        <v>151</v>
      </c>
      <c r="M330" s="5" t="s">
        <v>152</v>
      </c>
      <c r="N330" s="5" t="s">
        <v>43</v>
      </c>
      <c r="O330" s="5" t="s">
        <v>109</v>
      </c>
      <c r="P330" s="5" t="s">
        <v>69</v>
      </c>
      <c r="Q330" s="16">
        <v>22</v>
      </c>
      <c r="R330" s="16">
        <v>3.52</v>
      </c>
      <c r="S330" s="4">
        <v>98</v>
      </c>
      <c r="T330" s="17">
        <v>204.82000000000002</v>
      </c>
    </row>
    <row r="331" spans="1:20" ht="17.25" customHeight="1">
      <c r="A331" s="24">
        <v>1329</v>
      </c>
      <c r="B331" s="6">
        <v>44644</v>
      </c>
      <c r="C331" s="4">
        <v>25</v>
      </c>
      <c r="D331" s="4" t="s">
        <v>130</v>
      </c>
      <c r="E331" s="5" t="s">
        <v>107</v>
      </c>
      <c r="F331" s="5" t="s">
        <v>80</v>
      </c>
      <c r="G331" s="6">
        <v>44652</v>
      </c>
      <c r="H331" s="6"/>
      <c r="I331" s="5" t="s">
        <v>40</v>
      </c>
      <c r="J331" s="4">
        <f t="shared" si="5"/>
        <v>2</v>
      </c>
      <c r="K331" s="5" t="s">
        <v>81</v>
      </c>
      <c r="L331" s="5" t="s">
        <v>151</v>
      </c>
      <c r="M331" s="5" t="s">
        <v>152</v>
      </c>
      <c r="N331" s="5" t="s">
        <v>43</v>
      </c>
      <c r="O331" s="5" t="s">
        <v>113</v>
      </c>
      <c r="P331" s="5" t="s">
        <v>85</v>
      </c>
      <c r="Q331" s="16">
        <v>10</v>
      </c>
      <c r="R331" s="16">
        <v>1.7</v>
      </c>
      <c r="S331" s="4">
        <v>46</v>
      </c>
      <c r="T331" s="17">
        <v>46.46</v>
      </c>
    </row>
    <row r="332" spans="1:20" ht="17.25" customHeight="1">
      <c r="A332" s="24">
        <v>1330</v>
      </c>
      <c r="B332" s="6">
        <v>44705</v>
      </c>
      <c r="C332" s="4">
        <v>25</v>
      </c>
      <c r="D332" s="4" t="s">
        <v>130</v>
      </c>
      <c r="E332" s="5" t="s">
        <v>107</v>
      </c>
      <c r="F332" s="5" t="s">
        <v>80</v>
      </c>
      <c r="G332" s="6">
        <v>44709</v>
      </c>
      <c r="H332" s="6"/>
      <c r="I332" s="5" t="s">
        <v>28</v>
      </c>
      <c r="J332" s="4">
        <f t="shared" si="5"/>
        <v>2</v>
      </c>
      <c r="K332" s="5" t="s">
        <v>81</v>
      </c>
      <c r="L332" s="5" t="s">
        <v>151</v>
      </c>
      <c r="M332" s="5" t="s">
        <v>152</v>
      </c>
      <c r="N332" s="5" t="s">
        <v>43</v>
      </c>
      <c r="O332" s="5" t="s">
        <v>113</v>
      </c>
      <c r="P332" s="5" t="s">
        <v>85</v>
      </c>
      <c r="Q332" s="16">
        <v>10</v>
      </c>
      <c r="R332" s="16">
        <v>2.5</v>
      </c>
      <c r="S332" s="4">
        <v>66</v>
      </c>
      <c r="T332" s="17">
        <v>68.64</v>
      </c>
    </row>
    <row r="333" spans="1:20" ht="17.25" customHeight="1">
      <c r="A333" s="24">
        <v>1331</v>
      </c>
      <c r="B333" s="6">
        <v>44736</v>
      </c>
      <c r="C333" s="4">
        <v>25</v>
      </c>
      <c r="D333" s="4" t="s">
        <v>130</v>
      </c>
      <c r="E333" s="5" t="s">
        <v>107</v>
      </c>
      <c r="F333" s="5" t="s">
        <v>80</v>
      </c>
      <c r="G333" s="6">
        <v>44745</v>
      </c>
      <c r="H333" s="6"/>
      <c r="I333" s="5" t="s">
        <v>42</v>
      </c>
      <c r="J333" s="4">
        <f t="shared" si="5"/>
        <v>3</v>
      </c>
      <c r="K333" s="5" t="s">
        <v>81</v>
      </c>
      <c r="L333" s="5" t="s">
        <v>151</v>
      </c>
      <c r="M333" s="5" t="s">
        <v>152</v>
      </c>
      <c r="N333" s="5" t="s">
        <v>43</v>
      </c>
      <c r="O333" s="5" t="s">
        <v>113</v>
      </c>
      <c r="P333" s="5" t="s">
        <v>85</v>
      </c>
      <c r="Q333" s="16">
        <v>10</v>
      </c>
      <c r="R333" s="16">
        <v>1.3</v>
      </c>
      <c r="S333" s="4">
        <v>49</v>
      </c>
      <c r="T333" s="17">
        <v>47.04</v>
      </c>
    </row>
    <row r="334" spans="1:20" ht="17.25" customHeight="1">
      <c r="A334" s="24">
        <v>1332</v>
      </c>
      <c r="B334" s="6">
        <v>44736</v>
      </c>
      <c r="C334" s="4">
        <v>25</v>
      </c>
      <c r="D334" s="4" t="s">
        <v>130</v>
      </c>
      <c r="E334" s="5" t="s">
        <v>107</v>
      </c>
      <c r="F334" s="5" t="s">
        <v>80</v>
      </c>
      <c r="G334" s="6">
        <v>44739</v>
      </c>
      <c r="H334" s="6"/>
      <c r="I334" s="5" t="s">
        <v>42</v>
      </c>
      <c r="J334" s="4">
        <f t="shared" si="5"/>
        <v>2</v>
      </c>
      <c r="K334" s="5" t="s">
        <v>81</v>
      </c>
      <c r="L334" s="5" t="s">
        <v>151</v>
      </c>
      <c r="M334" s="5" t="s">
        <v>152</v>
      </c>
      <c r="N334" s="5" t="s">
        <v>43</v>
      </c>
      <c r="O334" s="5" t="s">
        <v>109</v>
      </c>
      <c r="P334" s="5" t="s">
        <v>69</v>
      </c>
      <c r="Q334" s="16">
        <v>22</v>
      </c>
      <c r="R334" s="16">
        <v>3.3</v>
      </c>
      <c r="S334" s="4">
        <v>93</v>
      </c>
      <c r="T334" s="17">
        <v>200.50800000000001</v>
      </c>
    </row>
    <row r="335" spans="1:20" ht="17.25" customHeight="1">
      <c r="A335" s="24">
        <v>1333</v>
      </c>
      <c r="B335" s="6">
        <v>44766</v>
      </c>
      <c r="C335" s="4">
        <v>25</v>
      </c>
      <c r="D335" s="4" t="s">
        <v>130</v>
      </c>
      <c r="E335" s="5" t="s">
        <v>107</v>
      </c>
      <c r="F335" s="5" t="s">
        <v>80</v>
      </c>
      <c r="G335" s="6">
        <v>44775</v>
      </c>
      <c r="H335" s="6"/>
      <c r="I335" s="5" t="s">
        <v>45</v>
      </c>
      <c r="J335" s="4">
        <f t="shared" si="5"/>
        <v>3</v>
      </c>
      <c r="K335" s="5" t="s">
        <v>81</v>
      </c>
      <c r="L335" s="5" t="s">
        <v>151</v>
      </c>
      <c r="M335" s="5" t="s">
        <v>152</v>
      </c>
      <c r="N335" s="5" t="s">
        <v>43</v>
      </c>
      <c r="O335" s="5" t="s">
        <v>113</v>
      </c>
      <c r="P335" s="5" t="s">
        <v>85</v>
      </c>
      <c r="Q335" s="16">
        <v>10</v>
      </c>
      <c r="R335" s="16">
        <v>2.1</v>
      </c>
      <c r="S335" s="4">
        <v>34</v>
      </c>
      <c r="T335" s="17">
        <v>34.340000000000003</v>
      </c>
    </row>
    <row r="336" spans="1:20" ht="17.25" customHeight="1">
      <c r="A336" s="24">
        <v>1334</v>
      </c>
      <c r="B336" s="6">
        <v>44797</v>
      </c>
      <c r="C336" s="4">
        <v>25</v>
      </c>
      <c r="D336" s="4" t="s">
        <v>130</v>
      </c>
      <c r="E336" s="5" t="s">
        <v>107</v>
      </c>
      <c r="F336" s="5" t="s">
        <v>80</v>
      </c>
      <c r="G336" s="6">
        <v>44800</v>
      </c>
      <c r="H336" s="6"/>
      <c r="I336" s="5" t="s">
        <v>46</v>
      </c>
      <c r="J336" s="4">
        <f t="shared" si="5"/>
        <v>3</v>
      </c>
      <c r="K336" s="5" t="s">
        <v>81</v>
      </c>
      <c r="L336" s="5" t="s">
        <v>151</v>
      </c>
      <c r="M336" s="5" t="s">
        <v>152</v>
      </c>
      <c r="N336" s="5" t="s">
        <v>43</v>
      </c>
      <c r="O336" s="5" t="s">
        <v>113</v>
      </c>
      <c r="P336" s="5" t="s">
        <v>85</v>
      </c>
      <c r="Q336" s="16">
        <v>10</v>
      </c>
      <c r="R336" s="16">
        <v>1.8</v>
      </c>
      <c r="S336" s="4">
        <v>55</v>
      </c>
      <c r="T336" s="17">
        <v>52.25</v>
      </c>
    </row>
    <row r="337" spans="1:20" ht="17.25" customHeight="1">
      <c r="A337" s="24">
        <v>1335</v>
      </c>
      <c r="B337" s="6">
        <v>44828</v>
      </c>
      <c r="C337" s="4">
        <v>25</v>
      </c>
      <c r="D337" s="4" t="s">
        <v>130</v>
      </c>
      <c r="E337" s="5" t="s">
        <v>107</v>
      </c>
      <c r="F337" s="5" t="s">
        <v>80</v>
      </c>
      <c r="G337" s="6">
        <v>44834</v>
      </c>
      <c r="H337" s="6"/>
      <c r="I337" s="5" t="s">
        <v>33</v>
      </c>
      <c r="J337" s="4">
        <f t="shared" si="5"/>
        <v>3</v>
      </c>
      <c r="K337" s="5" t="s">
        <v>81</v>
      </c>
      <c r="L337" s="5" t="s">
        <v>151</v>
      </c>
      <c r="M337" s="5" t="s">
        <v>152</v>
      </c>
      <c r="N337" s="5" t="s">
        <v>43</v>
      </c>
      <c r="O337" s="5" t="s">
        <v>113</v>
      </c>
      <c r="P337" s="5" t="s">
        <v>85</v>
      </c>
      <c r="Q337" s="16">
        <v>10</v>
      </c>
      <c r="R337" s="16">
        <v>1.6</v>
      </c>
      <c r="S337" s="4">
        <v>94</v>
      </c>
      <c r="T337" s="17">
        <v>97.76</v>
      </c>
    </row>
    <row r="338" spans="1:20" ht="17.25" customHeight="1">
      <c r="A338" s="24">
        <v>1336</v>
      </c>
      <c r="B338" s="6">
        <v>44858</v>
      </c>
      <c r="C338" s="4">
        <v>25</v>
      </c>
      <c r="D338" s="4" t="s">
        <v>130</v>
      </c>
      <c r="E338" s="5" t="s">
        <v>107</v>
      </c>
      <c r="F338" s="5" t="s">
        <v>80</v>
      </c>
      <c r="G338" s="6">
        <v>44861</v>
      </c>
      <c r="H338" s="6"/>
      <c r="I338" s="5" t="s">
        <v>47</v>
      </c>
      <c r="J338" s="4">
        <f t="shared" si="5"/>
        <v>4</v>
      </c>
      <c r="K338" s="5" t="s">
        <v>81</v>
      </c>
      <c r="L338" s="5" t="s">
        <v>151</v>
      </c>
      <c r="M338" s="5" t="s">
        <v>152</v>
      </c>
      <c r="N338" s="5" t="s">
        <v>43</v>
      </c>
      <c r="O338" s="5" t="s">
        <v>113</v>
      </c>
      <c r="P338" s="5" t="s">
        <v>85</v>
      </c>
      <c r="Q338" s="16">
        <v>10</v>
      </c>
      <c r="R338" s="16">
        <v>1.3</v>
      </c>
      <c r="S338" s="4">
        <v>90</v>
      </c>
      <c r="T338" s="17">
        <v>87.3</v>
      </c>
    </row>
    <row r="339" spans="1:20" ht="17.25" customHeight="1">
      <c r="A339" s="24">
        <v>1337</v>
      </c>
      <c r="B339" s="6">
        <v>44889</v>
      </c>
      <c r="C339" s="4">
        <v>25</v>
      </c>
      <c r="D339" s="4" t="s">
        <v>130</v>
      </c>
      <c r="E339" s="5" t="s">
        <v>107</v>
      </c>
      <c r="F339" s="5" t="s">
        <v>80</v>
      </c>
      <c r="G339" s="6">
        <v>44899</v>
      </c>
      <c r="H339" s="6"/>
      <c r="I339" s="5" t="s">
        <v>48</v>
      </c>
      <c r="J339" s="4">
        <f t="shared" si="5"/>
        <v>4</v>
      </c>
      <c r="K339" s="5" t="s">
        <v>81</v>
      </c>
      <c r="L339" s="5" t="s">
        <v>151</v>
      </c>
      <c r="M339" s="5" t="s">
        <v>152</v>
      </c>
      <c r="N339" s="5" t="s">
        <v>43</v>
      </c>
      <c r="O339" s="5" t="s">
        <v>113</v>
      </c>
      <c r="P339" s="5" t="s">
        <v>85</v>
      </c>
      <c r="Q339" s="16">
        <v>10</v>
      </c>
      <c r="R339" s="16">
        <v>1.8</v>
      </c>
      <c r="S339" s="4">
        <v>99</v>
      </c>
      <c r="T339" s="17">
        <v>102.96000000000001</v>
      </c>
    </row>
    <row r="340" spans="1:20" ht="17.25" customHeight="1">
      <c r="A340" s="24">
        <v>1338</v>
      </c>
      <c r="B340" s="6">
        <v>44919</v>
      </c>
      <c r="C340" s="4">
        <v>25</v>
      </c>
      <c r="D340" s="4" t="s">
        <v>130</v>
      </c>
      <c r="E340" s="5" t="s">
        <v>107</v>
      </c>
      <c r="F340" s="5" t="s">
        <v>80</v>
      </c>
      <c r="G340" s="6">
        <v>44923</v>
      </c>
      <c r="H340" s="6"/>
      <c r="I340" s="5" t="s">
        <v>49</v>
      </c>
      <c r="J340" s="4">
        <f t="shared" si="5"/>
        <v>4</v>
      </c>
      <c r="K340" s="5" t="s">
        <v>81</v>
      </c>
      <c r="L340" s="5" t="s">
        <v>151</v>
      </c>
      <c r="M340" s="5" t="s">
        <v>152</v>
      </c>
      <c r="N340" s="5" t="s">
        <v>43</v>
      </c>
      <c r="O340" s="5" t="s">
        <v>113</v>
      </c>
      <c r="P340" s="5" t="s">
        <v>85</v>
      </c>
      <c r="Q340" s="16">
        <v>10</v>
      </c>
      <c r="R340" s="16">
        <v>2.5</v>
      </c>
      <c r="S340" s="4">
        <v>100</v>
      </c>
      <c r="T340" s="17">
        <v>98</v>
      </c>
    </row>
    <row r="341" spans="1:20" ht="17.25" customHeight="1">
      <c r="A341" s="24">
        <v>1339</v>
      </c>
      <c r="B341" s="6">
        <v>44919</v>
      </c>
      <c r="C341" s="4">
        <v>25</v>
      </c>
      <c r="D341" s="4" t="s">
        <v>130</v>
      </c>
      <c r="E341" s="5" t="s">
        <v>107</v>
      </c>
      <c r="F341" s="5" t="s">
        <v>80</v>
      </c>
      <c r="G341" s="6">
        <v>44923</v>
      </c>
      <c r="H341" s="6"/>
      <c r="I341" s="5" t="s">
        <v>49</v>
      </c>
      <c r="J341" s="4">
        <f t="shared" si="5"/>
        <v>4</v>
      </c>
      <c r="K341" s="5" t="s">
        <v>81</v>
      </c>
      <c r="L341" s="5" t="s">
        <v>151</v>
      </c>
      <c r="M341" s="5" t="s">
        <v>152</v>
      </c>
      <c r="N341" s="5" t="s">
        <v>43</v>
      </c>
      <c r="O341" s="5" t="s">
        <v>109</v>
      </c>
      <c r="P341" s="5" t="s">
        <v>69</v>
      </c>
      <c r="Q341" s="16">
        <v>22</v>
      </c>
      <c r="R341" s="16">
        <v>5.5</v>
      </c>
      <c r="S341" s="4">
        <v>65</v>
      </c>
      <c r="T341" s="17">
        <v>138.71</v>
      </c>
    </row>
    <row r="342" spans="1:20" ht="17.25" customHeight="1">
      <c r="A342" s="24">
        <v>1340</v>
      </c>
      <c r="B342" s="6">
        <v>44617</v>
      </c>
      <c r="C342" s="4">
        <v>26</v>
      </c>
      <c r="D342" s="4" t="s">
        <v>131</v>
      </c>
      <c r="E342" s="5" t="s">
        <v>60</v>
      </c>
      <c r="F342" s="5" t="s">
        <v>61</v>
      </c>
      <c r="G342" s="6">
        <v>44627</v>
      </c>
      <c r="H342" s="6"/>
      <c r="I342" s="5" t="s">
        <v>37</v>
      </c>
      <c r="J342" s="4">
        <f t="shared" si="5"/>
        <v>1</v>
      </c>
      <c r="K342" s="5" t="s">
        <v>29</v>
      </c>
      <c r="L342" s="5" t="s">
        <v>153</v>
      </c>
      <c r="M342" s="5" t="s">
        <v>154</v>
      </c>
      <c r="N342" s="5" t="s">
        <v>30</v>
      </c>
      <c r="O342" s="5" t="s">
        <v>108</v>
      </c>
      <c r="P342" s="5" t="s">
        <v>89</v>
      </c>
      <c r="Q342" s="16">
        <v>25</v>
      </c>
      <c r="R342" s="16">
        <v>3.25</v>
      </c>
      <c r="S342" s="4">
        <v>21</v>
      </c>
      <c r="T342" s="17">
        <v>53.550000000000004</v>
      </c>
    </row>
    <row r="343" spans="1:20" ht="17.25" customHeight="1">
      <c r="A343" s="24">
        <v>1341</v>
      </c>
      <c r="B343" s="6">
        <v>44645</v>
      </c>
      <c r="C343" s="4">
        <v>26</v>
      </c>
      <c r="D343" s="4" t="s">
        <v>131</v>
      </c>
      <c r="E343" s="5" t="s">
        <v>60</v>
      </c>
      <c r="F343" s="5" t="s">
        <v>61</v>
      </c>
      <c r="G343" s="6">
        <v>44648</v>
      </c>
      <c r="H343" s="6"/>
      <c r="I343" s="5" t="s">
        <v>40</v>
      </c>
      <c r="J343" s="4">
        <f t="shared" si="5"/>
        <v>1</v>
      </c>
      <c r="K343" s="5" t="s">
        <v>29</v>
      </c>
      <c r="L343" s="5" t="s">
        <v>153</v>
      </c>
      <c r="M343" s="5" t="s">
        <v>154</v>
      </c>
      <c r="N343" s="5" t="s">
        <v>30</v>
      </c>
      <c r="O343" s="5" t="s">
        <v>114</v>
      </c>
      <c r="P343" s="5" t="s">
        <v>115</v>
      </c>
      <c r="Q343" s="16">
        <v>21.35</v>
      </c>
      <c r="R343" s="16">
        <v>2.9890000000000003</v>
      </c>
      <c r="S343" s="4">
        <v>97</v>
      </c>
      <c r="T343" s="17">
        <v>196.74025</v>
      </c>
    </row>
    <row r="344" spans="1:20" ht="17.25" customHeight="1">
      <c r="A344" s="24">
        <v>1342</v>
      </c>
      <c r="B344" s="6">
        <v>44645</v>
      </c>
      <c r="C344" s="4">
        <v>26</v>
      </c>
      <c r="D344" s="4" t="s">
        <v>131</v>
      </c>
      <c r="E344" s="5" t="s">
        <v>60</v>
      </c>
      <c r="F344" s="5" t="s">
        <v>61</v>
      </c>
      <c r="G344" s="6">
        <v>44652</v>
      </c>
      <c r="H344" s="6"/>
      <c r="I344" s="5" t="s">
        <v>40</v>
      </c>
      <c r="J344" s="4">
        <f t="shared" si="5"/>
        <v>2</v>
      </c>
      <c r="K344" s="5" t="s">
        <v>29</v>
      </c>
      <c r="L344" s="5" t="s">
        <v>153</v>
      </c>
      <c r="M344" s="5" t="s">
        <v>154</v>
      </c>
      <c r="N344" s="5" t="s">
        <v>30</v>
      </c>
      <c r="O344" s="5" t="s">
        <v>62</v>
      </c>
      <c r="P344" s="5" t="s">
        <v>63</v>
      </c>
      <c r="Q344" s="16">
        <v>9.65</v>
      </c>
      <c r="R344" s="16">
        <v>0.96499999999999997</v>
      </c>
      <c r="S344" s="4">
        <v>97</v>
      </c>
      <c r="T344" s="17">
        <v>95.477100000000021</v>
      </c>
    </row>
    <row r="345" spans="1:20" ht="17.25" customHeight="1">
      <c r="A345" s="24">
        <v>1343</v>
      </c>
      <c r="B345" s="6">
        <v>44645</v>
      </c>
      <c r="C345" s="4">
        <v>26</v>
      </c>
      <c r="D345" s="4" t="s">
        <v>131</v>
      </c>
      <c r="E345" s="5" t="s">
        <v>60</v>
      </c>
      <c r="F345" s="5" t="s">
        <v>61</v>
      </c>
      <c r="G345" s="6">
        <v>44651</v>
      </c>
      <c r="H345" s="6"/>
      <c r="I345" s="5" t="s">
        <v>40</v>
      </c>
      <c r="J345" s="4">
        <f t="shared" si="5"/>
        <v>1</v>
      </c>
      <c r="K345" s="5" t="s">
        <v>29</v>
      </c>
      <c r="L345" s="5" t="s">
        <v>153</v>
      </c>
      <c r="M345" s="5" t="s">
        <v>154</v>
      </c>
      <c r="N345" s="5" t="s">
        <v>30</v>
      </c>
      <c r="O345" s="5" t="s">
        <v>38</v>
      </c>
      <c r="P345" s="5" t="s">
        <v>39</v>
      </c>
      <c r="Q345" s="16">
        <v>18.399999999999999</v>
      </c>
      <c r="R345" s="16">
        <v>4.0479999999999992</v>
      </c>
      <c r="S345" s="4">
        <v>65</v>
      </c>
      <c r="T345" s="17">
        <v>123.18800000000002</v>
      </c>
    </row>
    <row r="346" spans="1:20" ht="17.25" customHeight="1">
      <c r="A346" s="24">
        <v>1344</v>
      </c>
      <c r="B346" s="6">
        <v>44706</v>
      </c>
      <c r="C346" s="4">
        <v>26</v>
      </c>
      <c r="D346" s="4" t="s">
        <v>131</v>
      </c>
      <c r="E346" s="5" t="s">
        <v>60</v>
      </c>
      <c r="F346" s="5" t="s">
        <v>61</v>
      </c>
      <c r="G346" s="6">
        <v>44711</v>
      </c>
      <c r="H346" s="6"/>
      <c r="I346" s="5" t="s">
        <v>28</v>
      </c>
      <c r="J346" s="4">
        <f t="shared" si="5"/>
        <v>2</v>
      </c>
      <c r="K346" s="5" t="s">
        <v>29</v>
      </c>
      <c r="L346" s="5" t="s">
        <v>153</v>
      </c>
      <c r="M346" s="5" t="s">
        <v>154</v>
      </c>
      <c r="N346" s="5" t="s">
        <v>30</v>
      </c>
      <c r="O346" s="5" t="s">
        <v>114</v>
      </c>
      <c r="P346" s="5" t="s">
        <v>115</v>
      </c>
      <c r="Q346" s="16">
        <v>21.35</v>
      </c>
      <c r="R346" s="16">
        <v>5.1240000000000006</v>
      </c>
      <c r="S346" s="4">
        <v>36</v>
      </c>
      <c r="T346" s="17">
        <v>74.554200000000009</v>
      </c>
    </row>
    <row r="347" spans="1:20" ht="17.25" customHeight="1">
      <c r="A347" s="24">
        <v>1345</v>
      </c>
      <c r="B347" s="6">
        <v>44706</v>
      </c>
      <c r="C347" s="4">
        <v>26</v>
      </c>
      <c r="D347" s="4" t="s">
        <v>131</v>
      </c>
      <c r="E347" s="5" t="s">
        <v>60</v>
      </c>
      <c r="F347" s="5" t="s">
        <v>61</v>
      </c>
      <c r="G347" s="6">
        <v>44714</v>
      </c>
      <c r="H347" s="6"/>
      <c r="I347" s="5" t="s">
        <v>28</v>
      </c>
      <c r="J347" s="4">
        <f t="shared" si="5"/>
        <v>2</v>
      </c>
      <c r="K347" s="5" t="s">
        <v>29</v>
      </c>
      <c r="L347" s="5" t="s">
        <v>153</v>
      </c>
      <c r="M347" s="5" t="s">
        <v>154</v>
      </c>
      <c r="N347" s="5" t="s">
        <v>30</v>
      </c>
      <c r="O347" s="5" t="s">
        <v>62</v>
      </c>
      <c r="P347" s="5" t="s">
        <v>63</v>
      </c>
      <c r="Q347" s="16">
        <v>9.65</v>
      </c>
      <c r="R347" s="16">
        <v>2.1230000000000002</v>
      </c>
      <c r="S347" s="4">
        <v>87</v>
      </c>
      <c r="T347" s="17">
        <v>87.313200000000009</v>
      </c>
    </row>
    <row r="348" spans="1:20" ht="17.25" customHeight="1">
      <c r="A348" s="24">
        <v>1346</v>
      </c>
      <c r="B348" s="6">
        <v>44706</v>
      </c>
      <c r="C348" s="4">
        <v>26</v>
      </c>
      <c r="D348" s="4" t="s">
        <v>131</v>
      </c>
      <c r="E348" s="5" t="s">
        <v>60</v>
      </c>
      <c r="F348" s="5" t="s">
        <v>61</v>
      </c>
      <c r="G348" s="6">
        <v>44716</v>
      </c>
      <c r="H348" s="6"/>
      <c r="I348" s="5" t="s">
        <v>28</v>
      </c>
      <c r="J348" s="4">
        <f t="shared" si="5"/>
        <v>2</v>
      </c>
      <c r="K348" s="5" t="s">
        <v>29</v>
      </c>
      <c r="L348" s="5" t="s">
        <v>153</v>
      </c>
      <c r="M348" s="5" t="s">
        <v>154</v>
      </c>
      <c r="N348" s="5" t="s">
        <v>30</v>
      </c>
      <c r="O348" s="5" t="s">
        <v>38</v>
      </c>
      <c r="P348" s="5" t="s">
        <v>39</v>
      </c>
      <c r="Q348" s="16">
        <v>18.399999999999999</v>
      </c>
      <c r="R348" s="16">
        <v>3.8639999999999999</v>
      </c>
      <c r="S348" s="4">
        <v>64</v>
      </c>
      <c r="T348" s="17">
        <v>115.40479999999999</v>
      </c>
    </row>
    <row r="349" spans="1:20" ht="17.25" customHeight="1">
      <c r="A349" s="24">
        <v>1347</v>
      </c>
      <c r="B349" s="6">
        <v>44737</v>
      </c>
      <c r="C349" s="4">
        <v>26</v>
      </c>
      <c r="D349" s="4" t="s">
        <v>131</v>
      </c>
      <c r="E349" s="5" t="s">
        <v>60</v>
      </c>
      <c r="F349" s="5" t="s">
        <v>61</v>
      </c>
      <c r="G349" s="6">
        <v>44739</v>
      </c>
      <c r="H349" s="6"/>
      <c r="I349" s="5" t="s">
        <v>42</v>
      </c>
      <c r="J349" s="4">
        <f t="shared" si="5"/>
        <v>2</v>
      </c>
      <c r="K349" s="5" t="s">
        <v>29</v>
      </c>
      <c r="L349" s="5" t="s">
        <v>153</v>
      </c>
      <c r="M349" s="5" t="s">
        <v>154</v>
      </c>
      <c r="N349" s="5" t="s">
        <v>30</v>
      </c>
      <c r="O349" s="5" t="s">
        <v>114</v>
      </c>
      <c r="P349" s="5" t="s">
        <v>115</v>
      </c>
      <c r="Q349" s="16">
        <v>21.35</v>
      </c>
      <c r="R349" s="16">
        <v>4.6970000000000001</v>
      </c>
      <c r="S349" s="4">
        <v>90</v>
      </c>
      <c r="T349" s="17">
        <v>186.38550000000004</v>
      </c>
    </row>
    <row r="350" spans="1:20" ht="17.25" customHeight="1">
      <c r="A350" s="24">
        <v>1348</v>
      </c>
      <c r="B350" s="6">
        <v>44737</v>
      </c>
      <c r="C350" s="4">
        <v>26</v>
      </c>
      <c r="D350" s="4" t="s">
        <v>131</v>
      </c>
      <c r="E350" s="5" t="s">
        <v>60</v>
      </c>
      <c r="F350" s="5" t="s">
        <v>61</v>
      </c>
      <c r="G350" s="6">
        <v>44742</v>
      </c>
      <c r="H350" s="6"/>
      <c r="I350" s="5" t="s">
        <v>42</v>
      </c>
      <c r="J350" s="4">
        <f t="shared" si="5"/>
        <v>2</v>
      </c>
      <c r="K350" s="5" t="s">
        <v>29</v>
      </c>
      <c r="L350" s="5" t="s">
        <v>153</v>
      </c>
      <c r="M350" s="5" t="s">
        <v>154</v>
      </c>
      <c r="N350" s="5" t="s">
        <v>30</v>
      </c>
      <c r="O350" s="5" t="s">
        <v>62</v>
      </c>
      <c r="P350" s="5" t="s">
        <v>63</v>
      </c>
      <c r="Q350" s="16">
        <v>9.65</v>
      </c>
      <c r="R350" s="16">
        <v>1.7370000000000001</v>
      </c>
      <c r="S350" s="4">
        <v>60</v>
      </c>
      <c r="T350" s="17">
        <v>59.637000000000008</v>
      </c>
    </row>
    <row r="351" spans="1:20" ht="17.25" customHeight="1">
      <c r="A351" s="24">
        <v>1349</v>
      </c>
      <c r="B351" s="6">
        <v>44737</v>
      </c>
      <c r="C351" s="4">
        <v>26</v>
      </c>
      <c r="D351" s="4" t="s">
        <v>131</v>
      </c>
      <c r="E351" s="5" t="s">
        <v>60</v>
      </c>
      <c r="F351" s="5" t="s">
        <v>61</v>
      </c>
      <c r="G351" s="6">
        <v>44745</v>
      </c>
      <c r="H351" s="6"/>
      <c r="I351" s="5" t="s">
        <v>42</v>
      </c>
      <c r="J351" s="4">
        <f t="shared" si="5"/>
        <v>3</v>
      </c>
      <c r="K351" s="5" t="s">
        <v>29</v>
      </c>
      <c r="L351" s="5" t="s">
        <v>153</v>
      </c>
      <c r="M351" s="5" t="s">
        <v>154</v>
      </c>
      <c r="N351" s="5" t="s">
        <v>30</v>
      </c>
      <c r="O351" s="5" t="s">
        <v>38</v>
      </c>
      <c r="P351" s="5" t="s">
        <v>39</v>
      </c>
      <c r="Q351" s="16">
        <v>18.399999999999999</v>
      </c>
      <c r="R351" s="16">
        <v>2.2079999999999997</v>
      </c>
      <c r="S351" s="4">
        <v>39</v>
      </c>
      <c r="T351" s="17">
        <v>71.759999999999991</v>
      </c>
    </row>
    <row r="352" spans="1:20" ht="17.25" customHeight="1">
      <c r="A352" s="24">
        <v>1350</v>
      </c>
      <c r="B352" s="6">
        <v>44737</v>
      </c>
      <c r="C352" s="4">
        <v>26</v>
      </c>
      <c r="D352" s="4" t="s">
        <v>131</v>
      </c>
      <c r="E352" s="5" t="s">
        <v>60</v>
      </c>
      <c r="F352" s="5" t="s">
        <v>61</v>
      </c>
      <c r="G352" s="6">
        <v>44747</v>
      </c>
      <c r="H352" s="6"/>
      <c r="I352" s="5" t="s">
        <v>42</v>
      </c>
      <c r="J352" s="4">
        <f t="shared" si="5"/>
        <v>3</v>
      </c>
      <c r="K352" s="5" t="s">
        <v>29</v>
      </c>
      <c r="L352" s="5" t="s">
        <v>153</v>
      </c>
      <c r="M352" s="5" t="s">
        <v>154</v>
      </c>
      <c r="N352" s="5" t="s">
        <v>30</v>
      </c>
      <c r="O352" s="5" t="s">
        <v>108</v>
      </c>
      <c r="P352" s="5" t="s">
        <v>89</v>
      </c>
      <c r="Q352" s="16">
        <v>25</v>
      </c>
      <c r="R352" s="16">
        <v>4</v>
      </c>
      <c r="S352" s="4">
        <v>18</v>
      </c>
      <c r="T352" s="17">
        <v>42.75</v>
      </c>
    </row>
    <row r="353" spans="1:20" ht="17.25" customHeight="1">
      <c r="A353" s="24">
        <v>1351</v>
      </c>
      <c r="B353" s="6">
        <v>44767</v>
      </c>
      <c r="C353" s="4">
        <v>26</v>
      </c>
      <c r="D353" s="4" t="s">
        <v>131</v>
      </c>
      <c r="E353" s="5" t="s">
        <v>60</v>
      </c>
      <c r="F353" s="5" t="s">
        <v>61</v>
      </c>
      <c r="G353" s="6">
        <v>44776</v>
      </c>
      <c r="H353" s="6"/>
      <c r="I353" s="5" t="s">
        <v>45</v>
      </c>
      <c r="J353" s="4">
        <f t="shared" si="5"/>
        <v>3</v>
      </c>
      <c r="K353" s="5" t="s">
        <v>29</v>
      </c>
      <c r="L353" s="5" t="s">
        <v>153</v>
      </c>
      <c r="M353" s="5" t="s">
        <v>154</v>
      </c>
      <c r="N353" s="5" t="s">
        <v>30</v>
      </c>
      <c r="O353" s="5" t="s">
        <v>114</v>
      </c>
      <c r="P353" s="5" t="s">
        <v>115</v>
      </c>
      <c r="Q353" s="16">
        <v>21.35</v>
      </c>
      <c r="R353" s="16">
        <v>4.6970000000000001</v>
      </c>
      <c r="S353" s="4">
        <v>81</v>
      </c>
      <c r="T353" s="17">
        <v>178.12305000000003</v>
      </c>
    </row>
    <row r="354" spans="1:20" ht="17.25" customHeight="1">
      <c r="A354" s="24">
        <v>1352</v>
      </c>
      <c r="B354" s="6">
        <v>44767</v>
      </c>
      <c r="C354" s="4">
        <v>26</v>
      </c>
      <c r="D354" s="4" t="s">
        <v>131</v>
      </c>
      <c r="E354" s="5" t="s">
        <v>60</v>
      </c>
      <c r="F354" s="5" t="s">
        <v>61</v>
      </c>
      <c r="G354" s="6">
        <v>44773</v>
      </c>
      <c r="H354" s="6"/>
      <c r="I354" s="5" t="s">
        <v>45</v>
      </c>
      <c r="J354" s="4">
        <f t="shared" si="5"/>
        <v>3</v>
      </c>
      <c r="K354" s="5" t="s">
        <v>29</v>
      </c>
      <c r="L354" s="5" t="s">
        <v>153</v>
      </c>
      <c r="M354" s="5" t="s">
        <v>154</v>
      </c>
      <c r="N354" s="5" t="s">
        <v>30</v>
      </c>
      <c r="O354" s="5" t="s">
        <v>62</v>
      </c>
      <c r="P354" s="5" t="s">
        <v>63</v>
      </c>
      <c r="Q354" s="16">
        <v>9.65</v>
      </c>
      <c r="R354" s="16">
        <v>2.3160000000000003</v>
      </c>
      <c r="S354" s="4">
        <v>25</v>
      </c>
      <c r="T354" s="17">
        <v>23.401250000000001</v>
      </c>
    </row>
    <row r="355" spans="1:20" ht="17.25" customHeight="1">
      <c r="A355" s="24">
        <v>1353</v>
      </c>
      <c r="B355" s="6">
        <v>44767</v>
      </c>
      <c r="C355" s="4">
        <v>26</v>
      </c>
      <c r="D355" s="4" t="s">
        <v>131</v>
      </c>
      <c r="E355" s="5" t="s">
        <v>60</v>
      </c>
      <c r="F355" s="5" t="s">
        <v>61</v>
      </c>
      <c r="G355" s="6">
        <v>44773</v>
      </c>
      <c r="H355" s="6"/>
      <c r="I355" s="5" t="s">
        <v>45</v>
      </c>
      <c r="J355" s="4">
        <f t="shared" si="5"/>
        <v>3</v>
      </c>
      <c r="K355" s="5" t="s">
        <v>29</v>
      </c>
      <c r="L355" s="5" t="s">
        <v>153</v>
      </c>
      <c r="M355" s="5" t="s">
        <v>154</v>
      </c>
      <c r="N355" s="5" t="s">
        <v>30</v>
      </c>
      <c r="O355" s="5" t="s">
        <v>38</v>
      </c>
      <c r="P355" s="5" t="s">
        <v>39</v>
      </c>
      <c r="Q355" s="16">
        <v>18.399999999999999</v>
      </c>
      <c r="R355" s="16">
        <v>3.68</v>
      </c>
      <c r="S355" s="4">
        <v>12</v>
      </c>
      <c r="T355" s="17">
        <v>22.08</v>
      </c>
    </row>
    <row r="356" spans="1:20" ht="17.25" customHeight="1">
      <c r="A356" s="24">
        <v>1354</v>
      </c>
      <c r="B356" s="6">
        <v>44798</v>
      </c>
      <c r="C356" s="4">
        <v>26</v>
      </c>
      <c r="D356" s="4" t="s">
        <v>131</v>
      </c>
      <c r="E356" s="5" t="s">
        <v>60</v>
      </c>
      <c r="F356" s="5" t="s">
        <v>61</v>
      </c>
      <c r="G356" s="6">
        <v>44808</v>
      </c>
      <c r="H356" s="6"/>
      <c r="I356" s="5" t="s">
        <v>46</v>
      </c>
      <c r="J356" s="4">
        <f t="shared" si="5"/>
        <v>3</v>
      </c>
      <c r="K356" s="5" t="s">
        <v>29</v>
      </c>
      <c r="L356" s="5" t="s">
        <v>153</v>
      </c>
      <c r="M356" s="5" t="s">
        <v>154</v>
      </c>
      <c r="N356" s="5" t="s">
        <v>30</v>
      </c>
      <c r="O356" s="5" t="s">
        <v>114</v>
      </c>
      <c r="P356" s="5" t="s">
        <v>115</v>
      </c>
      <c r="Q356" s="16">
        <v>21.35</v>
      </c>
      <c r="R356" s="16">
        <v>2.3485</v>
      </c>
      <c r="S356" s="4">
        <v>60</v>
      </c>
      <c r="T356" s="17">
        <v>129.381</v>
      </c>
    </row>
    <row r="357" spans="1:20" ht="17.25" customHeight="1">
      <c r="A357" s="24">
        <v>1355</v>
      </c>
      <c r="B357" s="6">
        <v>44798</v>
      </c>
      <c r="C357" s="4">
        <v>26</v>
      </c>
      <c r="D357" s="4" t="s">
        <v>131</v>
      </c>
      <c r="E357" s="5" t="s">
        <v>60</v>
      </c>
      <c r="F357" s="5" t="s">
        <v>61</v>
      </c>
      <c r="G357" s="6">
        <v>44807</v>
      </c>
      <c r="H357" s="6"/>
      <c r="I357" s="5" t="s">
        <v>46</v>
      </c>
      <c r="J357" s="4">
        <f t="shared" si="5"/>
        <v>3</v>
      </c>
      <c r="K357" s="5" t="s">
        <v>29</v>
      </c>
      <c r="L357" s="5" t="s">
        <v>153</v>
      </c>
      <c r="M357" s="5" t="s">
        <v>154</v>
      </c>
      <c r="N357" s="5" t="s">
        <v>30</v>
      </c>
      <c r="O357" s="5" t="s">
        <v>62</v>
      </c>
      <c r="P357" s="5" t="s">
        <v>63</v>
      </c>
      <c r="Q357" s="16">
        <v>9.65</v>
      </c>
      <c r="R357" s="16">
        <v>2.4125000000000001</v>
      </c>
      <c r="S357" s="4">
        <v>19</v>
      </c>
      <c r="T357" s="17">
        <v>17.41825</v>
      </c>
    </row>
    <row r="358" spans="1:20" ht="17.25" customHeight="1">
      <c r="A358" s="24">
        <v>1356</v>
      </c>
      <c r="B358" s="6">
        <v>44798</v>
      </c>
      <c r="C358" s="4">
        <v>26</v>
      </c>
      <c r="D358" s="4" t="s">
        <v>131</v>
      </c>
      <c r="E358" s="5" t="s">
        <v>60</v>
      </c>
      <c r="F358" s="5" t="s">
        <v>61</v>
      </c>
      <c r="G358" s="6">
        <v>44805</v>
      </c>
      <c r="H358" s="6"/>
      <c r="I358" s="5" t="s">
        <v>46</v>
      </c>
      <c r="J358" s="4">
        <f t="shared" si="5"/>
        <v>3</v>
      </c>
      <c r="K358" s="5" t="s">
        <v>29</v>
      </c>
      <c r="L358" s="5" t="s">
        <v>153</v>
      </c>
      <c r="M358" s="5" t="s">
        <v>154</v>
      </c>
      <c r="N358" s="5" t="s">
        <v>30</v>
      </c>
      <c r="O358" s="5" t="s">
        <v>38</v>
      </c>
      <c r="P358" s="5" t="s">
        <v>39</v>
      </c>
      <c r="Q358" s="16">
        <v>18.399999999999999</v>
      </c>
      <c r="R358" s="16">
        <v>2.3919999999999999</v>
      </c>
      <c r="S358" s="4">
        <v>66</v>
      </c>
      <c r="T358" s="17">
        <v>125.08320000000001</v>
      </c>
    </row>
    <row r="359" spans="1:20" ht="17.25" customHeight="1">
      <c r="A359" s="24">
        <v>1357</v>
      </c>
      <c r="B359" s="6">
        <v>44829</v>
      </c>
      <c r="C359" s="4">
        <v>26</v>
      </c>
      <c r="D359" s="4" t="s">
        <v>131</v>
      </c>
      <c r="E359" s="5" t="s">
        <v>60</v>
      </c>
      <c r="F359" s="5" t="s">
        <v>61</v>
      </c>
      <c r="G359" s="6">
        <v>44836</v>
      </c>
      <c r="H359" s="6"/>
      <c r="I359" s="5" t="s">
        <v>33</v>
      </c>
      <c r="J359" s="4">
        <f t="shared" si="5"/>
        <v>4</v>
      </c>
      <c r="K359" s="5" t="s">
        <v>29</v>
      </c>
      <c r="L359" s="5" t="s">
        <v>153</v>
      </c>
      <c r="M359" s="5" t="s">
        <v>154</v>
      </c>
      <c r="N359" s="5" t="s">
        <v>30</v>
      </c>
      <c r="O359" s="5" t="s">
        <v>114</v>
      </c>
      <c r="P359" s="5" t="s">
        <v>115</v>
      </c>
      <c r="Q359" s="16">
        <v>21.35</v>
      </c>
      <c r="R359" s="16">
        <v>2.5620000000000003</v>
      </c>
      <c r="S359" s="4">
        <v>54</v>
      </c>
      <c r="T359" s="17">
        <v>121.05450000000003</v>
      </c>
    </row>
    <row r="360" spans="1:20" ht="17.25" customHeight="1">
      <c r="A360" s="24">
        <v>1358</v>
      </c>
      <c r="B360" s="6">
        <v>44829</v>
      </c>
      <c r="C360" s="4">
        <v>26</v>
      </c>
      <c r="D360" s="4" t="s">
        <v>131</v>
      </c>
      <c r="E360" s="5" t="s">
        <v>60</v>
      </c>
      <c r="F360" s="5" t="s">
        <v>61</v>
      </c>
      <c r="G360" s="6">
        <v>44831</v>
      </c>
      <c r="H360" s="6"/>
      <c r="I360" s="5" t="s">
        <v>33</v>
      </c>
      <c r="J360" s="4">
        <f t="shared" si="5"/>
        <v>3</v>
      </c>
      <c r="K360" s="5" t="s">
        <v>29</v>
      </c>
      <c r="L360" s="5" t="s">
        <v>153</v>
      </c>
      <c r="M360" s="5" t="s">
        <v>154</v>
      </c>
      <c r="N360" s="5" t="s">
        <v>30</v>
      </c>
      <c r="O360" s="5" t="s">
        <v>62</v>
      </c>
      <c r="P360" s="5" t="s">
        <v>63</v>
      </c>
      <c r="Q360" s="16">
        <v>9.65</v>
      </c>
      <c r="R360" s="16">
        <v>1.2544999999999999</v>
      </c>
      <c r="S360" s="4">
        <v>43</v>
      </c>
      <c r="T360" s="17">
        <v>40.250150000000005</v>
      </c>
    </row>
    <row r="361" spans="1:20" ht="17.25" customHeight="1">
      <c r="A361" s="24">
        <v>1359</v>
      </c>
      <c r="B361" s="6">
        <v>44829</v>
      </c>
      <c r="C361" s="4">
        <v>26</v>
      </c>
      <c r="D361" s="4" t="s">
        <v>131</v>
      </c>
      <c r="E361" s="5" t="s">
        <v>60</v>
      </c>
      <c r="F361" s="5" t="s">
        <v>61</v>
      </c>
      <c r="G361" s="6">
        <v>44834</v>
      </c>
      <c r="H361" s="6"/>
      <c r="I361" s="5" t="s">
        <v>33</v>
      </c>
      <c r="J361" s="4">
        <f t="shared" si="5"/>
        <v>3</v>
      </c>
      <c r="K361" s="5" t="s">
        <v>29</v>
      </c>
      <c r="L361" s="5" t="s">
        <v>153</v>
      </c>
      <c r="M361" s="5" t="s">
        <v>154</v>
      </c>
      <c r="N361" s="5" t="s">
        <v>30</v>
      </c>
      <c r="O361" s="5" t="s">
        <v>38</v>
      </c>
      <c r="P361" s="5" t="s">
        <v>39</v>
      </c>
      <c r="Q361" s="16">
        <v>18.399999999999999</v>
      </c>
      <c r="R361" s="16">
        <v>2.3919999999999999</v>
      </c>
      <c r="S361" s="4">
        <v>71</v>
      </c>
      <c r="T361" s="17">
        <v>134.55919999999998</v>
      </c>
    </row>
    <row r="362" spans="1:20" ht="17.25" customHeight="1">
      <c r="A362" s="24">
        <v>1360</v>
      </c>
      <c r="B362" s="6">
        <v>44859</v>
      </c>
      <c r="C362" s="4">
        <v>26</v>
      </c>
      <c r="D362" s="4" t="s">
        <v>131</v>
      </c>
      <c r="E362" s="5" t="s">
        <v>60</v>
      </c>
      <c r="F362" s="5" t="s">
        <v>61</v>
      </c>
      <c r="G362" s="6">
        <v>44868</v>
      </c>
      <c r="H362" s="6"/>
      <c r="I362" s="5" t="s">
        <v>47</v>
      </c>
      <c r="J362" s="4">
        <f t="shared" si="5"/>
        <v>4</v>
      </c>
      <c r="K362" s="5" t="s">
        <v>29</v>
      </c>
      <c r="L362" s="5" t="s">
        <v>153</v>
      </c>
      <c r="M362" s="5" t="s">
        <v>154</v>
      </c>
      <c r="N362" s="5" t="s">
        <v>30</v>
      </c>
      <c r="O362" s="5" t="s">
        <v>114</v>
      </c>
      <c r="P362" s="5" t="s">
        <v>115</v>
      </c>
      <c r="Q362" s="16">
        <v>21.35</v>
      </c>
      <c r="R362" s="16">
        <v>4.4835000000000003</v>
      </c>
      <c r="S362" s="4">
        <v>49</v>
      </c>
      <c r="T362" s="17">
        <v>102.5227</v>
      </c>
    </row>
    <row r="363" spans="1:20" ht="17.25" customHeight="1">
      <c r="A363" s="24">
        <v>1361</v>
      </c>
      <c r="B363" s="6">
        <v>44859</v>
      </c>
      <c r="C363" s="4">
        <v>26</v>
      </c>
      <c r="D363" s="4" t="s">
        <v>131</v>
      </c>
      <c r="E363" s="5" t="s">
        <v>60</v>
      </c>
      <c r="F363" s="5" t="s">
        <v>61</v>
      </c>
      <c r="G363" s="6">
        <v>44867</v>
      </c>
      <c r="H363" s="6"/>
      <c r="I363" s="5" t="s">
        <v>47</v>
      </c>
      <c r="J363" s="4">
        <f t="shared" si="5"/>
        <v>4</v>
      </c>
      <c r="K363" s="5" t="s">
        <v>29</v>
      </c>
      <c r="L363" s="5" t="s">
        <v>153</v>
      </c>
      <c r="M363" s="5" t="s">
        <v>154</v>
      </c>
      <c r="N363" s="5" t="s">
        <v>30</v>
      </c>
      <c r="O363" s="5" t="s">
        <v>62</v>
      </c>
      <c r="P363" s="5" t="s">
        <v>63</v>
      </c>
      <c r="Q363" s="16">
        <v>9.65</v>
      </c>
      <c r="R363" s="16">
        <v>1.0615000000000001</v>
      </c>
      <c r="S363" s="4">
        <v>71</v>
      </c>
      <c r="T363" s="17">
        <v>65.7744</v>
      </c>
    </row>
    <row r="364" spans="1:20" ht="17.25" customHeight="1">
      <c r="A364" s="24">
        <v>1362</v>
      </c>
      <c r="B364" s="6">
        <v>44859</v>
      </c>
      <c r="C364" s="4">
        <v>26</v>
      </c>
      <c r="D364" s="4" t="s">
        <v>131</v>
      </c>
      <c r="E364" s="5" t="s">
        <v>60</v>
      </c>
      <c r="F364" s="5" t="s">
        <v>61</v>
      </c>
      <c r="G364" s="6">
        <v>44866</v>
      </c>
      <c r="H364" s="6"/>
      <c r="I364" s="5" t="s">
        <v>47</v>
      </c>
      <c r="J364" s="4">
        <f t="shared" si="5"/>
        <v>4</v>
      </c>
      <c r="K364" s="5" t="s">
        <v>29</v>
      </c>
      <c r="L364" s="5" t="s">
        <v>153</v>
      </c>
      <c r="M364" s="5" t="s">
        <v>154</v>
      </c>
      <c r="N364" s="5" t="s">
        <v>30</v>
      </c>
      <c r="O364" s="5" t="s">
        <v>38</v>
      </c>
      <c r="P364" s="5" t="s">
        <v>39</v>
      </c>
      <c r="Q364" s="16">
        <v>18.399999999999999</v>
      </c>
      <c r="R364" s="16">
        <v>3.8639999999999999</v>
      </c>
      <c r="S364" s="4">
        <v>10</v>
      </c>
      <c r="T364" s="17">
        <v>19.136000000000003</v>
      </c>
    </row>
    <row r="365" spans="1:20" ht="17.25" customHeight="1">
      <c r="A365" s="24">
        <v>1363</v>
      </c>
      <c r="B365" s="6">
        <v>44890</v>
      </c>
      <c r="C365" s="4">
        <v>26</v>
      </c>
      <c r="D365" s="4" t="s">
        <v>131</v>
      </c>
      <c r="E365" s="5" t="s">
        <v>60</v>
      </c>
      <c r="F365" s="5" t="s">
        <v>61</v>
      </c>
      <c r="G365" s="6">
        <v>44894</v>
      </c>
      <c r="H365" s="6"/>
      <c r="I365" s="5" t="s">
        <v>48</v>
      </c>
      <c r="J365" s="4">
        <f t="shared" si="5"/>
        <v>4</v>
      </c>
      <c r="K365" s="5" t="s">
        <v>29</v>
      </c>
      <c r="L365" s="5" t="s">
        <v>153</v>
      </c>
      <c r="M365" s="5" t="s">
        <v>154</v>
      </c>
      <c r="N365" s="5" t="s">
        <v>30</v>
      </c>
      <c r="O365" s="5" t="s">
        <v>114</v>
      </c>
      <c r="P365" s="5" t="s">
        <v>115</v>
      </c>
      <c r="Q365" s="16">
        <v>21.35</v>
      </c>
      <c r="R365" s="16">
        <v>2.9890000000000003</v>
      </c>
      <c r="S365" s="4">
        <v>69</v>
      </c>
      <c r="T365" s="17">
        <v>153.20760000000004</v>
      </c>
    </row>
    <row r="366" spans="1:20" ht="17.25" customHeight="1">
      <c r="A366" s="24">
        <v>1364</v>
      </c>
      <c r="B366" s="6">
        <v>44890</v>
      </c>
      <c r="C366" s="4">
        <v>26</v>
      </c>
      <c r="D366" s="4" t="s">
        <v>131</v>
      </c>
      <c r="E366" s="5" t="s">
        <v>60</v>
      </c>
      <c r="F366" s="5" t="s">
        <v>61</v>
      </c>
      <c r="G366" s="6">
        <v>44897</v>
      </c>
      <c r="H366" s="6"/>
      <c r="I366" s="5" t="s">
        <v>48</v>
      </c>
      <c r="J366" s="4">
        <f t="shared" si="5"/>
        <v>4</v>
      </c>
      <c r="K366" s="5" t="s">
        <v>29</v>
      </c>
      <c r="L366" s="5" t="s">
        <v>153</v>
      </c>
      <c r="M366" s="5" t="s">
        <v>154</v>
      </c>
      <c r="N366" s="5" t="s">
        <v>30</v>
      </c>
      <c r="O366" s="5" t="s">
        <v>62</v>
      </c>
      <c r="P366" s="5" t="s">
        <v>63</v>
      </c>
      <c r="Q366" s="16">
        <v>9.65</v>
      </c>
      <c r="R366" s="16">
        <v>1.0615000000000001</v>
      </c>
      <c r="S366" s="4">
        <v>37</v>
      </c>
      <c r="T366" s="17">
        <v>33.919750000000001</v>
      </c>
    </row>
    <row r="367" spans="1:20" ht="17.25" customHeight="1">
      <c r="A367" s="24">
        <v>1365</v>
      </c>
      <c r="B367" s="6">
        <v>44890</v>
      </c>
      <c r="C367" s="4">
        <v>26</v>
      </c>
      <c r="D367" s="4" t="s">
        <v>131</v>
      </c>
      <c r="E367" s="5" t="s">
        <v>60</v>
      </c>
      <c r="F367" s="5" t="s">
        <v>61</v>
      </c>
      <c r="G367" s="6">
        <v>44893</v>
      </c>
      <c r="H367" s="6"/>
      <c r="I367" s="5" t="s">
        <v>48</v>
      </c>
      <c r="J367" s="4">
        <f t="shared" si="5"/>
        <v>4</v>
      </c>
      <c r="K367" s="5" t="s">
        <v>29</v>
      </c>
      <c r="L367" s="5" t="s">
        <v>153</v>
      </c>
      <c r="M367" s="5" t="s">
        <v>154</v>
      </c>
      <c r="N367" s="5" t="s">
        <v>30</v>
      </c>
      <c r="O367" s="5" t="s">
        <v>38</v>
      </c>
      <c r="P367" s="5" t="s">
        <v>39</v>
      </c>
      <c r="Q367" s="16">
        <v>18.399999999999999</v>
      </c>
      <c r="R367" s="16">
        <v>2.76</v>
      </c>
      <c r="S367" s="4">
        <v>64</v>
      </c>
      <c r="T367" s="17">
        <v>118.93759999999999</v>
      </c>
    </row>
    <row r="368" spans="1:20" ht="17.25" customHeight="1">
      <c r="A368" s="24">
        <v>1366</v>
      </c>
      <c r="B368" s="6">
        <v>44920</v>
      </c>
      <c r="C368" s="4">
        <v>26</v>
      </c>
      <c r="D368" s="4" t="s">
        <v>131</v>
      </c>
      <c r="E368" s="5" t="s">
        <v>60</v>
      </c>
      <c r="F368" s="5" t="s">
        <v>61</v>
      </c>
      <c r="G368" s="6">
        <v>44927</v>
      </c>
      <c r="H368" s="6"/>
      <c r="I368" s="5" t="s">
        <v>49</v>
      </c>
      <c r="J368" s="4">
        <f t="shared" si="5"/>
        <v>1</v>
      </c>
      <c r="K368" s="5" t="s">
        <v>29</v>
      </c>
      <c r="L368" s="5" t="s">
        <v>153</v>
      </c>
      <c r="M368" s="5" t="s">
        <v>154</v>
      </c>
      <c r="N368" s="5" t="s">
        <v>30</v>
      </c>
      <c r="O368" s="5" t="s">
        <v>114</v>
      </c>
      <c r="P368" s="5" t="s">
        <v>115</v>
      </c>
      <c r="Q368" s="16">
        <v>21.35</v>
      </c>
      <c r="R368" s="16">
        <v>2.3485</v>
      </c>
      <c r="S368" s="4">
        <v>88</v>
      </c>
      <c r="T368" s="17">
        <v>184.12240000000003</v>
      </c>
    </row>
    <row r="369" spans="1:20" ht="17.25" customHeight="1">
      <c r="A369" s="24">
        <v>1367</v>
      </c>
      <c r="B369" s="6">
        <v>44920</v>
      </c>
      <c r="C369" s="4">
        <v>26</v>
      </c>
      <c r="D369" s="4" t="s">
        <v>131</v>
      </c>
      <c r="E369" s="5" t="s">
        <v>60</v>
      </c>
      <c r="F369" s="5" t="s">
        <v>61</v>
      </c>
      <c r="G369" s="6">
        <v>44928</v>
      </c>
      <c r="H369" s="6"/>
      <c r="I369" s="5" t="s">
        <v>49</v>
      </c>
      <c r="J369" s="4">
        <f t="shared" si="5"/>
        <v>1</v>
      </c>
      <c r="K369" s="5" t="s">
        <v>29</v>
      </c>
      <c r="L369" s="5" t="s">
        <v>153</v>
      </c>
      <c r="M369" s="5" t="s">
        <v>154</v>
      </c>
      <c r="N369" s="5" t="s">
        <v>30</v>
      </c>
      <c r="O369" s="5" t="s">
        <v>62</v>
      </c>
      <c r="P369" s="5" t="s">
        <v>63</v>
      </c>
      <c r="Q369" s="16">
        <v>9.65</v>
      </c>
      <c r="R369" s="16">
        <v>2.0265</v>
      </c>
      <c r="S369" s="4">
        <v>46</v>
      </c>
      <c r="T369" s="17">
        <v>42.614400000000003</v>
      </c>
    </row>
    <row r="370" spans="1:20" ht="17.25" customHeight="1">
      <c r="A370" s="24">
        <v>1368</v>
      </c>
      <c r="B370" s="6">
        <v>44920</v>
      </c>
      <c r="C370" s="4">
        <v>26</v>
      </c>
      <c r="D370" s="4" t="s">
        <v>131</v>
      </c>
      <c r="E370" s="5" t="s">
        <v>60</v>
      </c>
      <c r="F370" s="5" t="s">
        <v>61</v>
      </c>
      <c r="G370" s="6">
        <v>44930</v>
      </c>
      <c r="H370" s="6"/>
      <c r="I370" s="5" t="s">
        <v>49</v>
      </c>
      <c r="J370" s="4">
        <f t="shared" si="5"/>
        <v>1</v>
      </c>
      <c r="K370" s="5" t="s">
        <v>29</v>
      </c>
      <c r="L370" s="5" t="s">
        <v>153</v>
      </c>
      <c r="M370" s="5" t="s">
        <v>154</v>
      </c>
      <c r="N370" s="5" t="s">
        <v>30</v>
      </c>
      <c r="O370" s="5" t="s">
        <v>38</v>
      </c>
      <c r="P370" s="5" t="s">
        <v>39</v>
      </c>
      <c r="Q370" s="16">
        <v>18.399999999999999</v>
      </c>
      <c r="R370" s="16">
        <v>3.8639999999999999</v>
      </c>
      <c r="S370" s="4">
        <v>93</v>
      </c>
      <c r="T370" s="17">
        <v>167.69759999999999</v>
      </c>
    </row>
    <row r="371" spans="1:20" ht="17.25" customHeight="1">
      <c r="A371" s="24">
        <v>1369</v>
      </c>
      <c r="B371" s="6">
        <v>44920</v>
      </c>
      <c r="C371" s="8">
        <v>26</v>
      </c>
      <c r="D371" s="4" t="s">
        <v>131</v>
      </c>
      <c r="E371" s="5" t="s">
        <v>60</v>
      </c>
      <c r="F371" s="9" t="s">
        <v>61</v>
      </c>
      <c r="G371" s="6">
        <v>44923</v>
      </c>
      <c r="H371" s="6"/>
      <c r="I371" s="9" t="s">
        <v>49</v>
      </c>
      <c r="J371" s="4">
        <f t="shared" si="5"/>
        <v>4</v>
      </c>
      <c r="K371" s="9" t="s">
        <v>29</v>
      </c>
      <c r="L371" s="5" t="s">
        <v>153</v>
      </c>
      <c r="M371" s="5" t="s">
        <v>154</v>
      </c>
      <c r="N371" s="9" t="s">
        <v>30</v>
      </c>
      <c r="O371" s="9" t="s">
        <v>108</v>
      </c>
      <c r="P371" s="9" t="s">
        <v>89</v>
      </c>
      <c r="Q371" s="18">
        <v>25</v>
      </c>
      <c r="R371" s="16">
        <v>4.25</v>
      </c>
      <c r="S371" s="8">
        <v>13</v>
      </c>
      <c r="T371" s="19">
        <v>32.174999999999997</v>
      </c>
    </row>
    <row r="373" spans="1:20">
      <c r="F373" s="12"/>
    </row>
    <row r="374" spans="1:20">
      <c r="F374" s="12"/>
    </row>
    <row r="375" spans="1:20">
      <c r="F375" s="12"/>
      <c r="P375" s="20"/>
      <c r="Q375"/>
      <c r="R375"/>
      <c r="S375"/>
      <c r="T375"/>
    </row>
    <row r="376" spans="1:20">
      <c r="F376" s="12"/>
      <c r="P376" s="20"/>
      <c r="Q376"/>
      <c r="R376"/>
      <c r="S376"/>
      <c r="T376"/>
    </row>
    <row r="377" spans="1:20">
      <c r="F377" s="12"/>
      <c r="P377" s="20"/>
      <c r="Q377"/>
      <c r="R377"/>
      <c r="S377"/>
      <c r="T377"/>
    </row>
    <row r="378" spans="1:20">
      <c r="F378" s="12"/>
      <c r="P378" s="20"/>
      <c r="Q378"/>
      <c r="R378"/>
      <c r="S378"/>
      <c r="T378"/>
    </row>
    <row r="379" spans="1:20">
      <c r="F379" s="12"/>
      <c r="P379" s="20"/>
      <c r="Q379"/>
      <c r="R379"/>
      <c r="S379"/>
      <c r="T379"/>
    </row>
    <row r="380" spans="1:20">
      <c r="F380" s="12"/>
      <c r="P380" s="20"/>
      <c r="Q380"/>
      <c r="R380"/>
      <c r="S380"/>
      <c r="T380"/>
    </row>
    <row r="381" spans="1:20">
      <c r="P381" s="20"/>
      <c r="Q381"/>
      <c r="R381"/>
      <c r="S381"/>
      <c r="T381"/>
    </row>
    <row r="382" spans="1:20">
      <c r="P382" s="20"/>
      <c r="Q382"/>
      <c r="R382"/>
      <c r="S382"/>
      <c r="T382"/>
    </row>
    <row r="383" spans="1:20">
      <c r="P383" s="20"/>
      <c r="Q383"/>
      <c r="R383"/>
      <c r="S383"/>
      <c r="T383"/>
    </row>
    <row r="384" spans="1:20">
      <c r="P384" s="20"/>
      <c r="Q384"/>
      <c r="R384"/>
      <c r="S384"/>
      <c r="T384"/>
    </row>
    <row r="385" spans="16:20">
      <c r="P385" s="20"/>
      <c r="Q385"/>
      <c r="R385"/>
      <c r="S385"/>
      <c r="T385"/>
    </row>
    <row r="386" spans="16:20">
      <c r="P386" s="20"/>
      <c r="Q386"/>
      <c r="R386"/>
      <c r="S386"/>
      <c r="T386"/>
    </row>
    <row r="387" spans="16:20">
      <c r="P387" s="20"/>
      <c r="Q387"/>
      <c r="R387"/>
      <c r="S387"/>
      <c r="T387"/>
    </row>
    <row r="388" spans="16:20">
      <c r="P388" s="20"/>
      <c r="Q388"/>
      <c r="R388"/>
      <c r="S388"/>
      <c r="T388"/>
    </row>
    <row r="389" spans="16:20">
      <c r="P389" s="20"/>
      <c r="Q389"/>
      <c r="R389"/>
      <c r="S389"/>
      <c r="T389"/>
    </row>
    <row r="390" spans="16:20">
      <c r="P390" s="20"/>
      <c r="Q390"/>
      <c r="R390"/>
      <c r="S390"/>
      <c r="T39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F7822-8469-4FE0-B80D-3D46ACFDC1EF}">
  <dimension ref="A1:AB371"/>
  <sheetViews>
    <sheetView topLeftCell="E1" workbookViewId="0">
      <selection activeCell="G9" sqref="G9"/>
    </sheetView>
  </sheetViews>
  <sheetFormatPr defaultColWidth="8.77734375" defaultRowHeight="14.4"/>
  <cols>
    <col min="1" max="1" width="13.33203125" style="25" customWidth="1"/>
    <col min="2" max="2" width="18" style="11" customWidth="1"/>
    <col min="3" max="3" width="13.77734375" style="10" customWidth="1"/>
    <col min="4" max="4" width="18.6640625" style="10" customWidth="1"/>
    <col min="5" max="5" width="20.109375" customWidth="1"/>
    <col min="6" max="6" width="7.77734375" bestFit="1" customWidth="1"/>
    <col min="7" max="7" width="17.44140625" bestFit="1" customWidth="1"/>
    <col min="8" max="8" width="17.44140625" customWidth="1"/>
    <col min="9" max="9" width="9.44140625" bestFit="1" customWidth="1"/>
    <col min="10" max="10" width="15.21875" style="13" customWidth="1"/>
    <col min="11" max="11" width="15.21875" style="56" customWidth="1"/>
    <col min="12" max="12" width="9.33203125" bestFit="1" customWidth="1"/>
    <col min="13" max="13" width="10.21875" style="10" bestFit="1" customWidth="1"/>
    <col min="14" max="14" width="19.44140625" bestFit="1" customWidth="1"/>
    <col min="15" max="16" width="23" customWidth="1"/>
    <col min="17" max="17" width="21.77734375" style="10" bestFit="1" customWidth="1"/>
    <col min="18" max="18" width="21.77734375" bestFit="1" customWidth="1"/>
    <col min="19" max="19" width="16" bestFit="1" customWidth="1"/>
    <col min="20" max="20" width="21" bestFit="1" customWidth="1"/>
    <col min="21" max="21" width="20.33203125" bestFit="1" customWidth="1"/>
    <col min="22" max="22" width="12.33203125" style="20" customWidth="1"/>
    <col min="23" max="23" width="12" style="22" customWidth="1"/>
    <col min="24" max="24" width="11" style="10" bestFit="1" customWidth="1"/>
    <col min="25" max="25" width="14.88671875" style="20" customWidth="1"/>
    <col min="26" max="26" width="12.44140625" style="40" bestFit="1" customWidth="1"/>
    <col min="27" max="27" width="14.109375" customWidth="1"/>
    <col min="28" max="28" width="11.21875" bestFit="1" customWidth="1"/>
  </cols>
  <sheetData>
    <row r="1" spans="1:28" ht="17.25" customHeight="1">
      <c r="A1" s="28" t="s">
        <v>0</v>
      </c>
      <c r="B1" s="29" t="s">
        <v>1</v>
      </c>
      <c r="C1" s="30" t="s">
        <v>2</v>
      </c>
      <c r="D1" s="31" t="s">
        <v>3</v>
      </c>
      <c r="E1" s="31" t="s">
        <v>4</v>
      </c>
      <c r="F1" s="31" t="s">
        <v>5</v>
      </c>
      <c r="G1" s="31" t="s">
        <v>6</v>
      </c>
      <c r="H1" s="31" t="s">
        <v>7</v>
      </c>
      <c r="I1" s="31" t="s">
        <v>8</v>
      </c>
      <c r="J1" s="32" t="s">
        <v>9</v>
      </c>
      <c r="K1" s="54" t="s">
        <v>244</v>
      </c>
      <c r="L1" s="31" t="s">
        <v>10</v>
      </c>
      <c r="M1" s="30" t="s">
        <v>11</v>
      </c>
      <c r="N1" s="31" t="s">
        <v>12</v>
      </c>
      <c r="O1" s="31" t="s">
        <v>13</v>
      </c>
      <c r="P1" s="31" t="s">
        <v>14</v>
      </c>
      <c r="Q1" s="30" t="s">
        <v>15</v>
      </c>
      <c r="R1" s="31" t="s">
        <v>16</v>
      </c>
      <c r="S1" s="31" t="s">
        <v>17</v>
      </c>
      <c r="T1" s="31" t="s">
        <v>18</v>
      </c>
      <c r="U1" s="31" t="s">
        <v>19</v>
      </c>
      <c r="V1" s="33" t="s">
        <v>20</v>
      </c>
      <c r="W1" s="34" t="s">
        <v>116</v>
      </c>
      <c r="X1" s="30" t="s">
        <v>21</v>
      </c>
      <c r="Y1" s="35" t="s">
        <v>22</v>
      </c>
      <c r="Z1" s="41" t="s">
        <v>230</v>
      </c>
      <c r="AA1" s="41" t="s">
        <v>231</v>
      </c>
      <c r="AB1" s="44" t="s">
        <v>238</v>
      </c>
    </row>
    <row r="2" spans="1:28" ht="17.25" customHeight="1">
      <c r="A2" s="26">
        <v>8883</v>
      </c>
      <c r="B2" s="6">
        <v>44681</v>
      </c>
      <c r="C2" s="4">
        <v>1</v>
      </c>
      <c r="D2" s="4" t="s">
        <v>117</v>
      </c>
      <c r="E2" s="5" t="s">
        <v>23</v>
      </c>
      <c r="F2" s="5" t="s">
        <v>24</v>
      </c>
      <c r="G2" s="5" t="s">
        <v>25</v>
      </c>
      <c r="H2" s="5" t="s">
        <v>26</v>
      </c>
      <c r="I2" s="5" t="s">
        <v>27</v>
      </c>
      <c r="J2" s="6">
        <v>44686</v>
      </c>
      <c r="K2" s="55">
        <f>YEAR(Temp[[#This Row],[Order Date]])</f>
        <v>2022</v>
      </c>
      <c r="L2" s="5" t="s">
        <v>28</v>
      </c>
      <c r="M2" s="4">
        <f>ROUNDUP(MONTH(J2)/3,0)</f>
        <v>2</v>
      </c>
      <c r="N2" s="5" t="s">
        <v>29</v>
      </c>
      <c r="O2" s="5" t="s">
        <v>132</v>
      </c>
      <c r="P2" s="5" t="s">
        <v>133</v>
      </c>
      <c r="Q2" s="4">
        <v>90900</v>
      </c>
      <c r="R2" s="5" t="s">
        <v>25</v>
      </c>
      <c r="S2" s="5" t="s">
        <v>30</v>
      </c>
      <c r="T2" s="5" t="s">
        <v>31</v>
      </c>
      <c r="U2" s="5" t="s">
        <v>32</v>
      </c>
      <c r="V2" s="16">
        <v>2.99</v>
      </c>
      <c r="W2" s="16">
        <v>0.38870000000000005</v>
      </c>
      <c r="X2" s="4">
        <v>73</v>
      </c>
      <c r="Y2" s="16">
        <v>21.827000000000002</v>
      </c>
      <c r="Z2" s="40">
        <f>Temp[[#This Row],[Quantity]]*Temp[[#This Row],[Unit Price]]</f>
        <v>218.27</v>
      </c>
      <c r="AA2" s="42">
        <f>Temp[[#This Row],[Quantity]]*(Temp[[#This Row],[Unit Price]]-Temp[[#This Row],[Unit Cost]])</f>
        <v>189.89490000000001</v>
      </c>
      <c r="AB2">
        <f>Temp[[#This Row],[Shipped Date]]-Temp[[#This Row],[Order Date]]</f>
        <v>5</v>
      </c>
    </row>
    <row r="3" spans="1:28" ht="17.25" customHeight="1">
      <c r="A3" s="26">
        <v>8853</v>
      </c>
      <c r="B3" s="6">
        <v>44804</v>
      </c>
      <c r="C3" s="4">
        <v>1</v>
      </c>
      <c r="D3" s="4" t="s">
        <v>117</v>
      </c>
      <c r="E3" s="5" t="s">
        <v>23</v>
      </c>
      <c r="F3" s="5" t="s">
        <v>24</v>
      </c>
      <c r="G3" s="5" t="s">
        <v>25</v>
      </c>
      <c r="H3" s="5" t="s">
        <v>26</v>
      </c>
      <c r="I3" s="5" t="s">
        <v>27</v>
      </c>
      <c r="J3" s="6">
        <v>44812</v>
      </c>
      <c r="K3" s="55">
        <f>YEAR(Temp[[#This Row],[Order Date]])</f>
        <v>2022</v>
      </c>
      <c r="L3" s="5" t="s">
        <v>33</v>
      </c>
      <c r="M3" s="4">
        <f t="shared" ref="M3:M66" si="0">ROUNDUP(MONTH(J3)/3,0)</f>
        <v>3</v>
      </c>
      <c r="N3" s="5" t="s">
        <v>29</v>
      </c>
      <c r="O3" s="5" t="s">
        <v>132</v>
      </c>
      <c r="P3" s="5" t="s">
        <v>133</v>
      </c>
      <c r="Q3" s="4">
        <v>90900</v>
      </c>
      <c r="R3" s="5" t="s">
        <v>25</v>
      </c>
      <c r="S3" s="5" t="s">
        <v>30</v>
      </c>
      <c r="T3" s="5" t="s">
        <v>34</v>
      </c>
      <c r="U3" s="5" t="s">
        <v>32</v>
      </c>
      <c r="V3" s="16">
        <v>18</v>
      </c>
      <c r="W3" s="16">
        <v>3.6</v>
      </c>
      <c r="X3" s="4">
        <v>58</v>
      </c>
      <c r="Y3" s="16">
        <v>103.35600000000001</v>
      </c>
      <c r="Z3" s="40">
        <f>Temp[[#This Row],[Quantity]]*Temp[[#This Row],[Unit Price]]</f>
        <v>1044</v>
      </c>
      <c r="AA3" s="42">
        <f>Temp[[#This Row],[Quantity]]*(Temp[[#This Row],[Unit Price]]-Temp[[#This Row],[Unit Cost]])</f>
        <v>835.2</v>
      </c>
      <c r="AB3">
        <f>Temp[[#This Row],[Shipped Date]]-Temp[[#This Row],[Order Date]]</f>
        <v>8</v>
      </c>
    </row>
    <row r="4" spans="1:28" ht="17.25" hidden="1" customHeight="1">
      <c r="A4" s="26">
        <v>8088</v>
      </c>
      <c r="B4" s="6">
        <v>44561</v>
      </c>
      <c r="C4" s="4">
        <v>1</v>
      </c>
      <c r="D4" s="4" t="s">
        <v>117</v>
      </c>
      <c r="E4" s="5" t="s">
        <v>23</v>
      </c>
      <c r="F4" s="5" t="s">
        <v>24</v>
      </c>
      <c r="G4" s="5" t="s">
        <v>25</v>
      </c>
      <c r="H4" s="5" t="s">
        <v>26</v>
      </c>
      <c r="I4" s="5" t="s">
        <v>27</v>
      </c>
      <c r="J4" s="6">
        <v>44567</v>
      </c>
      <c r="K4" s="55">
        <f>YEAR(Temp[[#This Row],[Order Date]])</f>
        <v>2021</v>
      </c>
      <c r="L4" s="5" t="s">
        <v>35</v>
      </c>
      <c r="M4" s="4">
        <f t="shared" si="0"/>
        <v>1</v>
      </c>
      <c r="N4" s="5" t="s">
        <v>29</v>
      </c>
      <c r="O4" s="5" t="s">
        <v>132</v>
      </c>
      <c r="P4" s="5" t="s">
        <v>133</v>
      </c>
      <c r="Q4" s="4">
        <v>90900</v>
      </c>
      <c r="R4" s="5" t="s">
        <v>25</v>
      </c>
      <c r="S4" s="5" t="s">
        <v>30</v>
      </c>
      <c r="T4" s="5" t="s">
        <v>34</v>
      </c>
      <c r="U4" s="5" t="s">
        <v>32</v>
      </c>
      <c r="V4" s="16">
        <v>18</v>
      </c>
      <c r="W4" s="16">
        <v>1.8</v>
      </c>
      <c r="X4" s="4">
        <v>42</v>
      </c>
      <c r="Y4" s="16">
        <v>75.600000000000009</v>
      </c>
      <c r="Z4" s="40">
        <f>Temp[[#This Row],[Quantity]]*Temp[[#This Row],[Unit Price]]</f>
        <v>756</v>
      </c>
      <c r="AA4" s="42">
        <f>Temp[[#This Row],[Quantity]]*(Temp[[#This Row],[Unit Price]]-Temp[[#This Row],[Unit Cost]])</f>
        <v>680.4</v>
      </c>
      <c r="AB4" s="45">
        <f>Temp[[#This Row],[Shipped Date]]-Temp[[#This Row],[Order Date]]</f>
        <v>6</v>
      </c>
    </row>
    <row r="5" spans="1:28" ht="17.25" hidden="1" customHeight="1">
      <c r="A5" s="26">
        <v>8083</v>
      </c>
      <c r="B5" s="6">
        <v>44561</v>
      </c>
      <c r="C5" s="4">
        <v>1</v>
      </c>
      <c r="D5" s="4" t="s">
        <v>117</v>
      </c>
      <c r="E5" s="5" t="s">
        <v>23</v>
      </c>
      <c r="F5" s="5" t="s">
        <v>24</v>
      </c>
      <c r="G5" s="5" t="s">
        <v>25</v>
      </c>
      <c r="H5" s="5" t="s">
        <v>26</v>
      </c>
      <c r="I5" s="5" t="s">
        <v>27</v>
      </c>
      <c r="J5" s="6">
        <v>44569</v>
      </c>
      <c r="K5" s="55">
        <f>YEAR(Temp[[#This Row],[Order Date]])</f>
        <v>2021</v>
      </c>
      <c r="L5" s="5" t="s">
        <v>35</v>
      </c>
      <c r="M5" s="4">
        <f t="shared" si="0"/>
        <v>1</v>
      </c>
      <c r="N5" s="5" t="s">
        <v>29</v>
      </c>
      <c r="O5" s="5" t="s">
        <v>132</v>
      </c>
      <c r="P5" s="5" t="s">
        <v>133</v>
      </c>
      <c r="Q5" s="4">
        <v>90900</v>
      </c>
      <c r="R5" s="5" t="s">
        <v>25</v>
      </c>
      <c r="S5" s="5" t="s">
        <v>30</v>
      </c>
      <c r="T5" s="5" t="s">
        <v>36</v>
      </c>
      <c r="U5" s="5" t="s">
        <v>32</v>
      </c>
      <c r="V5" s="16">
        <v>46</v>
      </c>
      <c r="W5" s="16">
        <v>4.5999999999999996</v>
      </c>
      <c r="X5" s="4">
        <v>58</v>
      </c>
      <c r="Y5" s="16">
        <v>269.46800000000002</v>
      </c>
      <c r="Z5" s="40">
        <f>Temp[[#This Row],[Quantity]]*Temp[[#This Row],[Unit Price]]</f>
        <v>2668</v>
      </c>
      <c r="AA5" s="42">
        <f>Temp[[#This Row],[Quantity]]*(Temp[[#This Row],[Unit Price]]-Temp[[#This Row],[Unit Cost]])</f>
        <v>2401.1999999999998</v>
      </c>
      <c r="AB5">
        <f>Temp[[#This Row],[Shipped Date]]-Temp[[#This Row],[Order Date]]</f>
        <v>8</v>
      </c>
    </row>
    <row r="6" spans="1:28" ht="17.25" hidden="1" customHeight="1">
      <c r="A6" s="26">
        <v>8084</v>
      </c>
      <c r="B6" s="6">
        <v>44561</v>
      </c>
      <c r="C6" s="4">
        <v>1</v>
      </c>
      <c r="D6" s="4" t="s">
        <v>117</v>
      </c>
      <c r="E6" s="5" t="s">
        <v>23</v>
      </c>
      <c r="F6" s="5" t="s">
        <v>24</v>
      </c>
      <c r="G6" s="5" t="s">
        <v>25</v>
      </c>
      <c r="H6" s="5" t="s">
        <v>26</v>
      </c>
      <c r="I6" s="5" t="s">
        <v>27</v>
      </c>
      <c r="J6" s="6">
        <v>44568</v>
      </c>
      <c r="K6" s="55">
        <f>YEAR(Temp[[#This Row],[Order Date]])</f>
        <v>2021</v>
      </c>
      <c r="L6" s="5" t="s">
        <v>35</v>
      </c>
      <c r="M6" s="4">
        <f t="shared" si="0"/>
        <v>1</v>
      </c>
      <c r="N6" s="5" t="s">
        <v>29</v>
      </c>
      <c r="O6" s="5" t="s">
        <v>132</v>
      </c>
      <c r="P6" s="5" t="s">
        <v>133</v>
      </c>
      <c r="Q6" s="4">
        <v>90900</v>
      </c>
      <c r="R6" s="5" t="s">
        <v>25</v>
      </c>
      <c r="S6" s="5" t="s">
        <v>30</v>
      </c>
      <c r="T6" s="5" t="s">
        <v>31</v>
      </c>
      <c r="U6" s="5" t="s">
        <v>32</v>
      </c>
      <c r="V6" s="16">
        <v>2.99</v>
      </c>
      <c r="W6" s="16">
        <v>0.38870000000000005</v>
      </c>
      <c r="X6" s="4">
        <v>67</v>
      </c>
      <c r="Y6" s="16">
        <v>20.033000000000001</v>
      </c>
      <c r="Z6" s="40">
        <f>Temp[[#This Row],[Quantity]]*Temp[[#This Row],[Unit Price]]</f>
        <v>200.33</v>
      </c>
      <c r="AA6" s="42">
        <f>Temp[[#This Row],[Quantity]]*(Temp[[#This Row],[Unit Price]]-Temp[[#This Row],[Unit Cost]])</f>
        <v>174.28710000000001</v>
      </c>
      <c r="AB6">
        <f>Temp[[#This Row],[Shipped Date]]-Temp[[#This Row],[Order Date]]</f>
        <v>7</v>
      </c>
    </row>
    <row r="7" spans="1:28" ht="17.25" customHeight="1">
      <c r="A7" s="26">
        <v>8040</v>
      </c>
      <c r="B7" s="6">
        <v>44592</v>
      </c>
      <c r="C7" s="4">
        <v>1</v>
      </c>
      <c r="D7" s="4" t="s">
        <v>117</v>
      </c>
      <c r="E7" s="5" t="s">
        <v>23</v>
      </c>
      <c r="F7" s="5" t="s">
        <v>24</v>
      </c>
      <c r="G7" s="5" t="s">
        <v>25</v>
      </c>
      <c r="H7" s="5" t="s">
        <v>26</v>
      </c>
      <c r="I7" s="5" t="s">
        <v>27</v>
      </c>
      <c r="J7" s="6">
        <v>44595</v>
      </c>
      <c r="K7" s="55">
        <f>YEAR(Temp[[#This Row],[Order Date]])</f>
        <v>2022</v>
      </c>
      <c r="L7" s="5" t="s">
        <v>37</v>
      </c>
      <c r="M7" s="4">
        <f t="shared" si="0"/>
        <v>1</v>
      </c>
      <c r="N7" s="5" t="s">
        <v>29</v>
      </c>
      <c r="O7" s="5" t="s">
        <v>132</v>
      </c>
      <c r="P7" s="5" t="s">
        <v>133</v>
      </c>
      <c r="Q7" s="4">
        <v>90900</v>
      </c>
      <c r="R7" s="5" t="s">
        <v>25</v>
      </c>
      <c r="S7" s="5" t="s">
        <v>30</v>
      </c>
      <c r="T7" s="5" t="s">
        <v>38</v>
      </c>
      <c r="U7" s="5" t="s">
        <v>39</v>
      </c>
      <c r="V7" s="16">
        <v>18.399999999999999</v>
      </c>
      <c r="W7" s="16">
        <v>3.1279999999999997</v>
      </c>
      <c r="X7" s="4">
        <v>13</v>
      </c>
      <c r="Y7" s="16">
        <v>23.680800000000001</v>
      </c>
      <c r="Z7" s="40">
        <f>Temp[[#This Row],[Quantity]]*Temp[[#This Row],[Unit Price]]</f>
        <v>239.2</v>
      </c>
      <c r="AA7" s="42">
        <f>Temp[[#This Row],[Quantity]]*(Temp[[#This Row],[Unit Price]]-Temp[[#This Row],[Unit Cost]])</f>
        <v>198.53599999999997</v>
      </c>
      <c r="AB7">
        <f>Temp[[#This Row],[Shipped Date]]-Temp[[#This Row],[Order Date]]</f>
        <v>3</v>
      </c>
    </row>
    <row r="8" spans="1:28" ht="17.25" customHeight="1">
      <c r="A8" s="26">
        <v>8079</v>
      </c>
      <c r="B8" s="6">
        <v>44620</v>
      </c>
      <c r="C8" s="4">
        <v>1</v>
      </c>
      <c r="D8" s="4" t="s">
        <v>117</v>
      </c>
      <c r="E8" s="5" t="s">
        <v>23</v>
      </c>
      <c r="F8" s="5" t="s">
        <v>24</v>
      </c>
      <c r="G8" s="5" t="s">
        <v>25</v>
      </c>
      <c r="H8" s="5" t="s">
        <v>26</v>
      </c>
      <c r="I8" s="5" t="s">
        <v>27</v>
      </c>
      <c r="J8" s="6">
        <v>44629</v>
      </c>
      <c r="K8" s="55">
        <f>YEAR(Temp[[#This Row],[Order Date]])</f>
        <v>2022</v>
      </c>
      <c r="L8" s="5" t="s">
        <v>40</v>
      </c>
      <c r="M8" s="4">
        <f t="shared" si="0"/>
        <v>1</v>
      </c>
      <c r="N8" s="5" t="s">
        <v>29</v>
      </c>
      <c r="O8" s="5" t="s">
        <v>132</v>
      </c>
      <c r="P8" s="5" t="s">
        <v>133</v>
      </c>
      <c r="Q8" s="4">
        <v>90900</v>
      </c>
      <c r="R8" s="5" t="s">
        <v>25</v>
      </c>
      <c r="S8" s="5" t="s">
        <v>30</v>
      </c>
      <c r="T8" s="5" t="s">
        <v>38</v>
      </c>
      <c r="U8" s="5" t="s">
        <v>39</v>
      </c>
      <c r="V8" s="16">
        <v>18.399999999999999</v>
      </c>
      <c r="W8" s="16">
        <v>2.0239999999999996</v>
      </c>
      <c r="X8" s="4">
        <v>75</v>
      </c>
      <c r="Y8" s="16">
        <v>138</v>
      </c>
      <c r="Z8" s="40">
        <f>Temp[[#This Row],[Quantity]]*Temp[[#This Row],[Unit Price]]</f>
        <v>1380</v>
      </c>
      <c r="AA8" s="42">
        <f>Temp[[#This Row],[Quantity]]*(Temp[[#This Row],[Unit Price]]-Temp[[#This Row],[Unit Cost]])</f>
        <v>1228.1999999999998</v>
      </c>
      <c r="AB8">
        <f>Temp[[#This Row],[Shipped Date]]-Temp[[#This Row],[Order Date]]</f>
        <v>9</v>
      </c>
    </row>
    <row r="9" spans="1:28" ht="17.25" customHeight="1">
      <c r="A9" s="26">
        <v>8098</v>
      </c>
      <c r="B9" s="6">
        <v>44651</v>
      </c>
      <c r="C9" s="4">
        <v>1</v>
      </c>
      <c r="D9" s="4" t="s">
        <v>117</v>
      </c>
      <c r="E9" s="5" t="s">
        <v>23</v>
      </c>
      <c r="F9" s="5" t="s">
        <v>24</v>
      </c>
      <c r="G9" s="5" t="s">
        <v>25</v>
      </c>
      <c r="H9" s="5" t="s">
        <v>26</v>
      </c>
      <c r="I9" s="5" t="s">
        <v>27</v>
      </c>
      <c r="J9" s="6">
        <v>44657</v>
      </c>
      <c r="K9" s="55">
        <f>YEAR(Temp[[#This Row],[Order Date]])</f>
        <v>2022</v>
      </c>
      <c r="L9" s="5" t="s">
        <v>41</v>
      </c>
      <c r="M9" s="4">
        <f t="shared" si="0"/>
        <v>2</v>
      </c>
      <c r="N9" s="5" t="s">
        <v>29</v>
      </c>
      <c r="O9" s="5" t="s">
        <v>132</v>
      </c>
      <c r="P9" s="5" t="s">
        <v>133</v>
      </c>
      <c r="Q9" s="4">
        <v>90900</v>
      </c>
      <c r="R9" s="5" t="s">
        <v>25</v>
      </c>
      <c r="S9" s="5" t="s">
        <v>30</v>
      </c>
      <c r="T9" s="5" t="s">
        <v>34</v>
      </c>
      <c r="U9" s="5" t="s">
        <v>32</v>
      </c>
      <c r="V9" s="16">
        <v>18</v>
      </c>
      <c r="W9" s="16">
        <v>2.88</v>
      </c>
      <c r="X9" s="4">
        <v>55</v>
      </c>
      <c r="Y9" s="16">
        <v>97.02</v>
      </c>
      <c r="Z9" s="40">
        <f>Temp[[#This Row],[Quantity]]*Temp[[#This Row],[Unit Price]]</f>
        <v>990</v>
      </c>
      <c r="AA9" s="42">
        <f>Temp[[#This Row],[Quantity]]*(Temp[[#This Row],[Unit Price]]-Temp[[#This Row],[Unit Cost]])</f>
        <v>831.6</v>
      </c>
      <c r="AB9">
        <f>Temp[[#This Row],[Shipped Date]]-Temp[[#This Row],[Order Date]]</f>
        <v>6</v>
      </c>
    </row>
    <row r="10" spans="1:28" ht="17.25" customHeight="1">
      <c r="A10" s="26">
        <v>8888</v>
      </c>
      <c r="B10" s="6">
        <v>44681</v>
      </c>
      <c r="C10" s="4">
        <v>1</v>
      </c>
      <c r="D10" s="4" t="s">
        <v>117</v>
      </c>
      <c r="E10" s="5" t="s">
        <v>23</v>
      </c>
      <c r="F10" s="5" t="s">
        <v>24</v>
      </c>
      <c r="G10" s="5" t="s">
        <v>25</v>
      </c>
      <c r="H10" s="5" t="s">
        <v>26</v>
      </c>
      <c r="I10" s="5" t="s">
        <v>27</v>
      </c>
      <c r="J10" s="6">
        <v>44686</v>
      </c>
      <c r="K10" s="55">
        <f>YEAR(Temp[[#This Row],[Order Date]])</f>
        <v>2022</v>
      </c>
      <c r="L10" s="5" t="s">
        <v>28</v>
      </c>
      <c r="M10" s="4">
        <f t="shared" si="0"/>
        <v>2</v>
      </c>
      <c r="N10" s="5" t="s">
        <v>29</v>
      </c>
      <c r="O10" s="5" t="s">
        <v>132</v>
      </c>
      <c r="P10" s="5" t="s">
        <v>133</v>
      </c>
      <c r="Q10" s="4">
        <v>90900</v>
      </c>
      <c r="R10" s="5" t="s">
        <v>25</v>
      </c>
      <c r="S10" s="5" t="s">
        <v>30</v>
      </c>
      <c r="T10" s="5" t="s">
        <v>34</v>
      </c>
      <c r="U10" s="5" t="s">
        <v>32</v>
      </c>
      <c r="V10" s="16">
        <v>18</v>
      </c>
      <c r="W10" s="16">
        <v>4.5</v>
      </c>
      <c r="X10" s="4">
        <v>29</v>
      </c>
      <c r="Y10" s="16">
        <v>52.722000000000001</v>
      </c>
      <c r="Z10" s="40">
        <f>Temp[[#This Row],[Quantity]]*Temp[[#This Row],[Unit Price]]</f>
        <v>522</v>
      </c>
      <c r="AA10" s="42">
        <f>Temp[[#This Row],[Quantity]]*(Temp[[#This Row],[Unit Price]]-Temp[[#This Row],[Unit Cost]])</f>
        <v>391.5</v>
      </c>
      <c r="AB10">
        <f>Temp[[#This Row],[Shipped Date]]-Temp[[#This Row],[Order Date]]</f>
        <v>5</v>
      </c>
    </row>
    <row r="11" spans="1:28" ht="17.25" customHeight="1">
      <c r="A11" s="26">
        <v>8888</v>
      </c>
      <c r="B11" s="6">
        <v>44681</v>
      </c>
      <c r="C11" s="4">
        <v>1</v>
      </c>
      <c r="D11" s="4" t="s">
        <v>117</v>
      </c>
      <c r="E11" s="5" t="s">
        <v>23</v>
      </c>
      <c r="F11" s="5" t="s">
        <v>24</v>
      </c>
      <c r="G11" s="5" t="s">
        <v>25</v>
      </c>
      <c r="H11" s="5" t="s">
        <v>26</v>
      </c>
      <c r="I11" s="5" t="s">
        <v>27</v>
      </c>
      <c r="J11" s="6">
        <v>44685</v>
      </c>
      <c r="K11" s="55">
        <f>YEAR(Temp[[#This Row],[Order Date]])</f>
        <v>2022</v>
      </c>
      <c r="L11" s="5" t="s">
        <v>28</v>
      </c>
      <c r="M11" s="4">
        <f t="shared" si="0"/>
        <v>2</v>
      </c>
      <c r="N11" s="5" t="s">
        <v>29</v>
      </c>
      <c r="O11" s="5" t="s">
        <v>132</v>
      </c>
      <c r="P11" s="5" t="s">
        <v>133</v>
      </c>
      <c r="Q11" s="4">
        <v>90900</v>
      </c>
      <c r="R11" s="5" t="s">
        <v>25</v>
      </c>
      <c r="S11" s="5" t="s">
        <v>30</v>
      </c>
      <c r="T11" s="5" t="s">
        <v>36</v>
      </c>
      <c r="U11" s="5" t="s">
        <v>32</v>
      </c>
      <c r="V11" s="16">
        <v>46</v>
      </c>
      <c r="W11" s="16">
        <v>10.58</v>
      </c>
      <c r="X11" s="4">
        <v>77</v>
      </c>
      <c r="Y11" s="16">
        <v>368.36800000000005</v>
      </c>
      <c r="Z11" s="40">
        <f>Temp[[#This Row],[Quantity]]*Temp[[#This Row],[Unit Price]]</f>
        <v>3542</v>
      </c>
      <c r="AA11" s="42">
        <f>Temp[[#This Row],[Quantity]]*(Temp[[#This Row],[Unit Price]]-Temp[[#This Row],[Unit Cost]])</f>
        <v>2727.34</v>
      </c>
      <c r="AB11">
        <f>Temp[[#This Row],[Shipped Date]]-Temp[[#This Row],[Order Date]]</f>
        <v>4</v>
      </c>
    </row>
    <row r="12" spans="1:28" ht="17.25" customHeight="1">
      <c r="A12" s="26">
        <v>8844</v>
      </c>
      <c r="B12" s="6">
        <v>44712</v>
      </c>
      <c r="C12" s="4">
        <v>1</v>
      </c>
      <c r="D12" s="4" t="s">
        <v>117</v>
      </c>
      <c r="E12" s="5" t="s">
        <v>23</v>
      </c>
      <c r="F12" s="5" t="s">
        <v>24</v>
      </c>
      <c r="G12" s="5" t="s">
        <v>25</v>
      </c>
      <c r="H12" s="5" t="s">
        <v>26</v>
      </c>
      <c r="I12" s="5" t="s">
        <v>27</v>
      </c>
      <c r="J12" s="6">
        <v>44721</v>
      </c>
      <c r="K12" s="55">
        <f>YEAR(Temp[[#This Row],[Order Date]])</f>
        <v>2022</v>
      </c>
      <c r="L12" s="5" t="s">
        <v>42</v>
      </c>
      <c r="M12" s="4">
        <f t="shared" si="0"/>
        <v>2</v>
      </c>
      <c r="N12" s="5" t="s">
        <v>29</v>
      </c>
      <c r="O12" s="5" t="s">
        <v>132</v>
      </c>
      <c r="P12" s="5" t="s">
        <v>133</v>
      </c>
      <c r="Q12" s="4">
        <v>90900</v>
      </c>
      <c r="R12" s="5" t="s">
        <v>25</v>
      </c>
      <c r="S12" s="5" t="s">
        <v>43</v>
      </c>
      <c r="T12" s="5" t="s">
        <v>34</v>
      </c>
      <c r="U12" s="5" t="s">
        <v>32</v>
      </c>
      <c r="V12" s="16">
        <v>18</v>
      </c>
      <c r="W12" s="16">
        <v>1.8</v>
      </c>
      <c r="X12" s="4">
        <v>33</v>
      </c>
      <c r="Y12" s="16">
        <v>58.212000000000003</v>
      </c>
      <c r="Z12" s="40">
        <f>Temp[[#This Row],[Quantity]]*Temp[[#This Row],[Unit Price]]</f>
        <v>594</v>
      </c>
      <c r="AA12" s="42">
        <f>Temp[[#This Row],[Quantity]]*(Temp[[#This Row],[Unit Price]]-Temp[[#This Row],[Unit Cost]])</f>
        <v>534.6</v>
      </c>
      <c r="AB12">
        <f>Temp[[#This Row],[Shipped Date]]-Temp[[#This Row],[Order Date]]</f>
        <v>9</v>
      </c>
    </row>
    <row r="13" spans="1:28" ht="17.25" customHeight="1">
      <c r="A13" s="26">
        <v>8845</v>
      </c>
      <c r="B13" s="6">
        <v>44712</v>
      </c>
      <c r="C13" s="4">
        <v>1</v>
      </c>
      <c r="D13" s="4" t="s">
        <v>117</v>
      </c>
      <c r="E13" s="5" t="s">
        <v>23</v>
      </c>
      <c r="F13" s="5" t="s">
        <v>24</v>
      </c>
      <c r="G13" s="5" t="s">
        <v>25</v>
      </c>
      <c r="H13" s="5" t="s">
        <v>26</v>
      </c>
      <c r="I13" s="5" t="s">
        <v>27</v>
      </c>
      <c r="J13" s="6">
        <v>44720</v>
      </c>
      <c r="K13" s="55">
        <f>YEAR(Temp[[#This Row],[Order Date]])</f>
        <v>2022</v>
      </c>
      <c r="L13" s="5" t="s">
        <v>42</v>
      </c>
      <c r="M13" s="4">
        <f t="shared" si="0"/>
        <v>2</v>
      </c>
      <c r="N13" s="5" t="s">
        <v>29</v>
      </c>
      <c r="O13" s="5" t="s">
        <v>132</v>
      </c>
      <c r="P13" s="5" t="s">
        <v>133</v>
      </c>
      <c r="Q13" s="4">
        <v>90900</v>
      </c>
      <c r="R13" s="5" t="s">
        <v>25</v>
      </c>
      <c r="S13" s="5" t="s">
        <v>43</v>
      </c>
      <c r="T13" s="5" t="s">
        <v>36</v>
      </c>
      <c r="U13" s="5" t="s">
        <v>32</v>
      </c>
      <c r="V13" s="16">
        <v>46</v>
      </c>
      <c r="W13" s="16">
        <v>8.74</v>
      </c>
      <c r="X13" s="4">
        <v>22</v>
      </c>
      <c r="Y13" s="16">
        <v>101.2</v>
      </c>
      <c r="Z13" s="40">
        <f>Temp[[#This Row],[Quantity]]*Temp[[#This Row],[Unit Price]]</f>
        <v>1012</v>
      </c>
      <c r="AA13" s="42">
        <f>Temp[[#This Row],[Quantity]]*(Temp[[#This Row],[Unit Price]]-Temp[[#This Row],[Unit Cost]])</f>
        <v>819.71999999999991</v>
      </c>
      <c r="AB13">
        <f>Temp[[#This Row],[Shipped Date]]-Temp[[#This Row],[Order Date]]</f>
        <v>8</v>
      </c>
    </row>
    <row r="14" spans="1:28" ht="17.25" customHeight="1">
      <c r="A14" s="26">
        <v>8846</v>
      </c>
      <c r="B14" s="6">
        <v>44712</v>
      </c>
      <c r="C14" s="4">
        <v>1</v>
      </c>
      <c r="D14" s="4" t="s">
        <v>117</v>
      </c>
      <c r="E14" s="5" t="s">
        <v>23</v>
      </c>
      <c r="F14" s="5" t="s">
        <v>24</v>
      </c>
      <c r="G14" s="5" t="s">
        <v>25</v>
      </c>
      <c r="H14" s="5" t="s">
        <v>26</v>
      </c>
      <c r="I14" s="5" t="s">
        <v>27</v>
      </c>
      <c r="J14" s="6">
        <v>44716</v>
      </c>
      <c r="K14" s="55">
        <f>YEAR(Temp[[#This Row],[Order Date]])</f>
        <v>2022</v>
      </c>
      <c r="L14" s="5" t="s">
        <v>42</v>
      </c>
      <c r="M14" s="4">
        <f t="shared" si="0"/>
        <v>2</v>
      </c>
      <c r="N14" s="5" t="s">
        <v>29</v>
      </c>
      <c r="O14" s="5" t="s">
        <v>132</v>
      </c>
      <c r="P14" s="5" t="s">
        <v>133</v>
      </c>
      <c r="Q14" s="4">
        <v>90900</v>
      </c>
      <c r="R14" s="5" t="s">
        <v>25</v>
      </c>
      <c r="S14" s="5" t="s">
        <v>43</v>
      </c>
      <c r="T14" s="5" t="s">
        <v>31</v>
      </c>
      <c r="U14" s="5" t="s">
        <v>32</v>
      </c>
      <c r="V14" s="16">
        <v>2.99</v>
      </c>
      <c r="W14" s="16">
        <v>0.32890000000000003</v>
      </c>
      <c r="X14" s="4">
        <v>51</v>
      </c>
      <c r="Y14" s="16">
        <v>14.944020000000002</v>
      </c>
      <c r="Z14" s="40">
        <f>Temp[[#This Row],[Quantity]]*Temp[[#This Row],[Unit Price]]</f>
        <v>152.49</v>
      </c>
      <c r="AA14" s="42">
        <f>Temp[[#This Row],[Quantity]]*(Temp[[#This Row],[Unit Price]]-Temp[[#This Row],[Unit Cost]])</f>
        <v>135.71610000000001</v>
      </c>
      <c r="AB14">
        <f>Temp[[#This Row],[Shipped Date]]-Temp[[#This Row],[Order Date]]</f>
        <v>4</v>
      </c>
    </row>
    <row r="15" spans="1:28" ht="17.25" customHeight="1">
      <c r="A15" s="26">
        <v>8876</v>
      </c>
      <c r="B15" s="6">
        <v>44712</v>
      </c>
      <c r="C15" s="4">
        <v>1</v>
      </c>
      <c r="D15" s="4" t="s">
        <v>117</v>
      </c>
      <c r="E15" s="5" t="s">
        <v>23</v>
      </c>
      <c r="F15" s="5" t="s">
        <v>24</v>
      </c>
      <c r="G15" s="5" t="s">
        <v>25</v>
      </c>
      <c r="H15" s="5" t="s">
        <v>26</v>
      </c>
      <c r="I15" s="5" t="s">
        <v>27</v>
      </c>
      <c r="J15" s="6">
        <v>44722</v>
      </c>
      <c r="K15" s="55">
        <f>YEAR(Temp[[#This Row],[Order Date]])</f>
        <v>2022</v>
      </c>
      <c r="L15" s="5" t="s">
        <v>42</v>
      </c>
      <c r="M15" s="4">
        <f t="shared" si="0"/>
        <v>2</v>
      </c>
      <c r="N15" s="5" t="s">
        <v>29</v>
      </c>
      <c r="O15" s="5" t="s">
        <v>132</v>
      </c>
      <c r="P15" s="5" t="s">
        <v>133</v>
      </c>
      <c r="Q15" s="4">
        <v>90900</v>
      </c>
      <c r="R15" s="5" t="s">
        <v>25</v>
      </c>
      <c r="S15" s="5" t="s">
        <v>30</v>
      </c>
      <c r="T15" s="5" t="s">
        <v>38</v>
      </c>
      <c r="U15" s="5" t="s">
        <v>39</v>
      </c>
      <c r="V15" s="16">
        <v>18.399999999999999</v>
      </c>
      <c r="W15" s="16">
        <v>2.0239999999999996</v>
      </c>
      <c r="X15" s="4">
        <v>71</v>
      </c>
      <c r="Y15" s="16">
        <v>137.172</v>
      </c>
      <c r="Z15" s="40">
        <f>Temp[[#This Row],[Quantity]]*Temp[[#This Row],[Unit Price]]</f>
        <v>1306.3999999999999</v>
      </c>
      <c r="AA15" s="42">
        <f>Temp[[#This Row],[Quantity]]*(Temp[[#This Row],[Unit Price]]-Temp[[#This Row],[Unit Cost]])</f>
        <v>1162.6959999999999</v>
      </c>
      <c r="AB15">
        <f>Temp[[#This Row],[Shipped Date]]-Temp[[#This Row],[Order Date]]</f>
        <v>10</v>
      </c>
    </row>
    <row r="16" spans="1:28" ht="17.25" customHeight="1">
      <c r="A16" s="26">
        <v>8888</v>
      </c>
      <c r="B16" s="6">
        <v>44742</v>
      </c>
      <c r="C16" s="4">
        <v>1</v>
      </c>
      <c r="D16" s="4" t="s">
        <v>117</v>
      </c>
      <c r="E16" s="5" t="s">
        <v>23</v>
      </c>
      <c r="F16" s="5" t="s">
        <v>24</v>
      </c>
      <c r="G16" s="5" t="s">
        <v>25</v>
      </c>
      <c r="H16" s="5" t="s">
        <v>26</v>
      </c>
      <c r="I16" s="5" t="s">
        <v>27</v>
      </c>
      <c r="J16" s="6">
        <v>44745</v>
      </c>
      <c r="K16" s="55">
        <f>YEAR(Temp[[#This Row],[Order Date]])</f>
        <v>2022</v>
      </c>
      <c r="L16" s="5" t="s">
        <v>42</v>
      </c>
      <c r="M16" s="4">
        <f t="shared" si="0"/>
        <v>3</v>
      </c>
      <c r="N16" s="5" t="s">
        <v>29</v>
      </c>
      <c r="O16" s="5" t="s">
        <v>132</v>
      </c>
      <c r="P16" s="5" t="s">
        <v>133</v>
      </c>
      <c r="Q16" s="4">
        <v>90900</v>
      </c>
      <c r="R16" s="5" t="s">
        <v>25</v>
      </c>
      <c r="S16" s="5" t="s">
        <v>44</v>
      </c>
      <c r="T16" s="5" t="s">
        <v>31</v>
      </c>
      <c r="U16" s="5" t="s">
        <v>32</v>
      </c>
      <c r="V16" s="16">
        <v>2.99</v>
      </c>
      <c r="W16" s="16">
        <v>0.50830000000000009</v>
      </c>
      <c r="X16" s="4">
        <v>81</v>
      </c>
      <c r="Y16" s="16">
        <v>23.976810000000004</v>
      </c>
      <c r="Z16" s="40">
        <f>Temp[[#This Row],[Quantity]]*Temp[[#This Row],[Unit Price]]</f>
        <v>242.19000000000003</v>
      </c>
      <c r="AA16" s="42">
        <f>Temp[[#This Row],[Quantity]]*(Temp[[#This Row],[Unit Price]]-Temp[[#This Row],[Unit Cost]])</f>
        <v>201.01769999999999</v>
      </c>
      <c r="AB16">
        <f>Temp[[#This Row],[Shipped Date]]-Temp[[#This Row],[Order Date]]</f>
        <v>3</v>
      </c>
    </row>
    <row r="17" spans="1:28" ht="17.25" customHeight="1">
      <c r="A17" s="26">
        <v>8888</v>
      </c>
      <c r="B17" s="6">
        <v>44742</v>
      </c>
      <c r="C17" s="4">
        <v>1</v>
      </c>
      <c r="D17" s="4" t="s">
        <v>117</v>
      </c>
      <c r="E17" s="5" t="s">
        <v>23</v>
      </c>
      <c r="F17" s="5" t="s">
        <v>24</v>
      </c>
      <c r="G17" s="5" t="s">
        <v>25</v>
      </c>
      <c r="H17" s="5" t="s">
        <v>26</v>
      </c>
      <c r="I17" s="5" t="s">
        <v>27</v>
      </c>
      <c r="J17" s="6">
        <v>44750</v>
      </c>
      <c r="K17" s="55">
        <f>YEAR(Temp[[#This Row],[Order Date]])</f>
        <v>2022</v>
      </c>
      <c r="L17" s="5" t="s">
        <v>45</v>
      </c>
      <c r="M17" s="4">
        <f t="shared" si="0"/>
        <v>3</v>
      </c>
      <c r="N17" s="5" t="s">
        <v>29</v>
      </c>
      <c r="O17" s="5" t="s">
        <v>132</v>
      </c>
      <c r="P17" s="5" t="s">
        <v>133</v>
      </c>
      <c r="Q17" s="4">
        <v>90900</v>
      </c>
      <c r="R17" s="5" t="s">
        <v>25</v>
      </c>
      <c r="S17" s="5" t="s">
        <v>30</v>
      </c>
      <c r="T17" s="5" t="s">
        <v>38</v>
      </c>
      <c r="U17" s="5" t="s">
        <v>39</v>
      </c>
      <c r="V17" s="16">
        <v>18.399999999999999</v>
      </c>
      <c r="W17" s="16">
        <v>2.944</v>
      </c>
      <c r="X17" s="4">
        <v>42</v>
      </c>
      <c r="Y17" s="16">
        <v>80.371200000000002</v>
      </c>
      <c r="Z17" s="40">
        <f>Temp[[#This Row],[Quantity]]*Temp[[#This Row],[Unit Price]]</f>
        <v>772.8</v>
      </c>
      <c r="AA17" s="42">
        <f>Temp[[#This Row],[Quantity]]*(Temp[[#This Row],[Unit Price]]-Temp[[#This Row],[Unit Cost]])</f>
        <v>649.15199999999993</v>
      </c>
      <c r="AB17">
        <f>Temp[[#This Row],[Shipped Date]]-Temp[[#This Row],[Order Date]]</f>
        <v>8</v>
      </c>
    </row>
    <row r="18" spans="1:28" ht="17.25" customHeight="1">
      <c r="A18" s="26">
        <v>8838</v>
      </c>
      <c r="B18" s="6">
        <v>44773</v>
      </c>
      <c r="C18" s="4">
        <v>1</v>
      </c>
      <c r="D18" s="4" t="s">
        <v>117</v>
      </c>
      <c r="E18" s="5" t="s">
        <v>23</v>
      </c>
      <c r="F18" s="5" t="s">
        <v>24</v>
      </c>
      <c r="G18" s="5" t="s">
        <v>25</v>
      </c>
      <c r="H18" s="5" t="s">
        <v>26</v>
      </c>
      <c r="I18" s="5" t="s">
        <v>27</v>
      </c>
      <c r="J18" s="6">
        <v>44779</v>
      </c>
      <c r="K18" s="55">
        <f>YEAR(Temp[[#This Row],[Order Date]])</f>
        <v>2022</v>
      </c>
      <c r="L18" s="5" t="s">
        <v>46</v>
      </c>
      <c r="M18" s="4">
        <f t="shared" si="0"/>
        <v>3</v>
      </c>
      <c r="N18" s="5" t="s">
        <v>29</v>
      </c>
      <c r="O18" s="5" t="s">
        <v>132</v>
      </c>
      <c r="P18" s="5" t="s">
        <v>133</v>
      </c>
      <c r="Q18" s="4">
        <v>90900</v>
      </c>
      <c r="R18" s="5" t="s">
        <v>25</v>
      </c>
      <c r="S18" s="5" t="s">
        <v>30</v>
      </c>
      <c r="T18" s="5" t="s">
        <v>34</v>
      </c>
      <c r="U18" s="5" t="s">
        <v>32</v>
      </c>
      <c r="V18" s="16">
        <v>18</v>
      </c>
      <c r="W18" s="16">
        <v>3.06</v>
      </c>
      <c r="X18" s="4">
        <v>91</v>
      </c>
      <c r="Y18" s="16">
        <v>158.886</v>
      </c>
      <c r="Z18" s="40">
        <f>Temp[[#This Row],[Quantity]]*Temp[[#This Row],[Unit Price]]</f>
        <v>1638</v>
      </c>
      <c r="AA18" s="42">
        <f>Temp[[#This Row],[Quantity]]*(Temp[[#This Row],[Unit Price]]-Temp[[#This Row],[Unit Cost]])</f>
        <v>1359.54</v>
      </c>
      <c r="AB18">
        <f>Temp[[#This Row],[Shipped Date]]-Temp[[#This Row],[Order Date]]</f>
        <v>6</v>
      </c>
    </row>
    <row r="19" spans="1:28" ht="17.25" customHeight="1">
      <c r="A19" s="26">
        <v>8838</v>
      </c>
      <c r="B19" s="6">
        <v>44773</v>
      </c>
      <c r="C19" s="4">
        <v>1</v>
      </c>
      <c r="D19" s="4" t="s">
        <v>117</v>
      </c>
      <c r="E19" s="5" t="s">
        <v>23</v>
      </c>
      <c r="F19" s="5" t="s">
        <v>24</v>
      </c>
      <c r="G19" s="5" t="s">
        <v>25</v>
      </c>
      <c r="H19" s="5" t="s">
        <v>26</v>
      </c>
      <c r="I19" s="5" t="s">
        <v>27</v>
      </c>
      <c r="J19" s="6">
        <v>44782</v>
      </c>
      <c r="K19" s="55">
        <f>YEAR(Temp[[#This Row],[Order Date]])</f>
        <v>2022</v>
      </c>
      <c r="L19" s="5" t="s">
        <v>46</v>
      </c>
      <c r="M19" s="4">
        <f t="shared" si="0"/>
        <v>3</v>
      </c>
      <c r="N19" s="5" t="s">
        <v>29</v>
      </c>
      <c r="O19" s="5" t="s">
        <v>132</v>
      </c>
      <c r="P19" s="5" t="s">
        <v>133</v>
      </c>
      <c r="Q19" s="4">
        <v>90900</v>
      </c>
      <c r="R19" s="5" t="s">
        <v>25</v>
      </c>
      <c r="S19" s="5" t="s">
        <v>30</v>
      </c>
      <c r="T19" s="5" t="s">
        <v>36</v>
      </c>
      <c r="U19" s="5" t="s">
        <v>32</v>
      </c>
      <c r="V19" s="16">
        <v>46</v>
      </c>
      <c r="W19" s="16">
        <v>7.36</v>
      </c>
      <c r="X19" s="4">
        <v>14</v>
      </c>
      <c r="Y19" s="16">
        <v>63.756000000000007</v>
      </c>
      <c r="Z19" s="40">
        <f>Temp[[#This Row],[Quantity]]*Temp[[#This Row],[Unit Price]]</f>
        <v>644</v>
      </c>
      <c r="AA19" s="42">
        <f>Temp[[#This Row],[Quantity]]*(Temp[[#This Row],[Unit Price]]-Temp[[#This Row],[Unit Cost]])</f>
        <v>540.96</v>
      </c>
      <c r="AB19">
        <f>Temp[[#This Row],[Shipped Date]]-Temp[[#This Row],[Order Date]]</f>
        <v>9</v>
      </c>
    </row>
    <row r="20" spans="1:28" ht="17.25" customHeight="1">
      <c r="A20" s="26">
        <v>8833</v>
      </c>
      <c r="B20" s="6">
        <v>44773</v>
      </c>
      <c r="C20" s="4">
        <v>1</v>
      </c>
      <c r="D20" s="4" t="s">
        <v>117</v>
      </c>
      <c r="E20" s="5" t="s">
        <v>23</v>
      </c>
      <c r="F20" s="5" t="s">
        <v>24</v>
      </c>
      <c r="G20" s="5" t="s">
        <v>25</v>
      </c>
      <c r="H20" s="5" t="s">
        <v>26</v>
      </c>
      <c r="I20" s="5" t="s">
        <v>27</v>
      </c>
      <c r="J20" s="6">
        <v>44780</v>
      </c>
      <c r="K20" s="55">
        <f>YEAR(Temp[[#This Row],[Order Date]])</f>
        <v>2022</v>
      </c>
      <c r="L20" s="5" t="s">
        <v>46</v>
      </c>
      <c r="M20" s="4">
        <f t="shared" si="0"/>
        <v>3</v>
      </c>
      <c r="N20" s="5" t="s">
        <v>29</v>
      </c>
      <c r="O20" s="5" t="s">
        <v>132</v>
      </c>
      <c r="P20" s="5" t="s">
        <v>133</v>
      </c>
      <c r="Q20" s="4">
        <v>90900</v>
      </c>
      <c r="R20" s="5" t="s">
        <v>25</v>
      </c>
      <c r="S20" s="5" t="s">
        <v>30</v>
      </c>
      <c r="T20" s="5" t="s">
        <v>31</v>
      </c>
      <c r="U20" s="5" t="s">
        <v>32</v>
      </c>
      <c r="V20" s="16">
        <v>2.99</v>
      </c>
      <c r="W20" s="16">
        <v>0.47840000000000005</v>
      </c>
      <c r="X20" s="4">
        <v>44</v>
      </c>
      <c r="Y20" s="16">
        <v>13.287560000000001</v>
      </c>
      <c r="Z20" s="40">
        <f>Temp[[#This Row],[Quantity]]*Temp[[#This Row],[Unit Price]]</f>
        <v>131.56</v>
      </c>
      <c r="AA20" s="42">
        <f>Temp[[#This Row],[Quantity]]*(Temp[[#This Row],[Unit Price]]-Temp[[#This Row],[Unit Cost]])</f>
        <v>110.5104</v>
      </c>
      <c r="AB20">
        <f>Temp[[#This Row],[Shipped Date]]-Temp[[#This Row],[Order Date]]</f>
        <v>7</v>
      </c>
    </row>
    <row r="21" spans="1:28" ht="17.25" customHeight="1">
      <c r="A21" s="26">
        <v>8854</v>
      </c>
      <c r="B21" s="6">
        <v>44804</v>
      </c>
      <c r="C21" s="4">
        <v>1</v>
      </c>
      <c r="D21" s="4" t="s">
        <v>117</v>
      </c>
      <c r="E21" s="5" t="s">
        <v>23</v>
      </c>
      <c r="F21" s="5" t="s">
        <v>24</v>
      </c>
      <c r="G21" s="5" t="s">
        <v>25</v>
      </c>
      <c r="H21" s="5" t="s">
        <v>26</v>
      </c>
      <c r="I21" s="5" t="s">
        <v>27</v>
      </c>
      <c r="J21" s="6">
        <v>44808</v>
      </c>
      <c r="K21" s="55">
        <f>YEAR(Temp[[#This Row],[Order Date]])</f>
        <v>2022</v>
      </c>
      <c r="L21" s="5" t="s">
        <v>33</v>
      </c>
      <c r="M21" s="4">
        <f t="shared" si="0"/>
        <v>3</v>
      </c>
      <c r="N21" s="5" t="s">
        <v>29</v>
      </c>
      <c r="O21" s="5" t="s">
        <v>132</v>
      </c>
      <c r="P21" s="5" t="s">
        <v>133</v>
      </c>
      <c r="Q21" s="4">
        <v>90900</v>
      </c>
      <c r="R21" s="5" t="s">
        <v>25</v>
      </c>
      <c r="S21" s="5" t="s">
        <v>30</v>
      </c>
      <c r="T21" s="5" t="s">
        <v>36</v>
      </c>
      <c r="U21" s="5" t="s">
        <v>32</v>
      </c>
      <c r="V21" s="16">
        <v>46</v>
      </c>
      <c r="W21" s="16">
        <v>5.98</v>
      </c>
      <c r="X21" s="4">
        <v>97</v>
      </c>
      <c r="Y21" s="16">
        <v>464.04800000000006</v>
      </c>
      <c r="Z21" s="40">
        <f>Temp[[#This Row],[Quantity]]*Temp[[#This Row],[Unit Price]]</f>
        <v>4462</v>
      </c>
      <c r="AA21" s="42">
        <f>Temp[[#This Row],[Quantity]]*(Temp[[#This Row],[Unit Price]]-Temp[[#This Row],[Unit Cost]])</f>
        <v>3881.9399999999996</v>
      </c>
      <c r="AB21">
        <f>Temp[[#This Row],[Shipped Date]]-Temp[[#This Row],[Order Date]]</f>
        <v>4</v>
      </c>
    </row>
    <row r="22" spans="1:28" ht="17.25" customHeight="1">
      <c r="A22" s="26">
        <v>8855</v>
      </c>
      <c r="B22" s="6">
        <v>44804</v>
      </c>
      <c r="C22" s="4">
        <v>1</v>
      </c>
      <c r="D22" s="4" t="s">
        <v>117</v>
      </c>
      <c r="E22" s="5" t="s">
        <v>23</v>
      </c>
      <c r="F22" s="5" t="s">
        <v>24</v>
      </c>
      <c r="G22" s="5" t="s">
        <v>25</v>
      </c>
      <c r="H22" s="5" t="s">
        <v>26</v>
      </c>
      <c r="I22" s="5" t="s">
        <v>27</v>
      </c>
      <c r="J22" s="6">
        <v>44814</v>
      </c>
      <c r="K22" s="55">
        <f>YEAR(Temp[[#This Row],[Order Date]])</f>
        <v>2022</v>
      </c>
      <c r="L22" s="5" t="s">
        <v>33</v>
      </c>
      <c r="M22" s="4">
        <f t="shared" si="0"/>
        <v>3</v>
      </c>
      <c r="N22" s="5" t="s">
        <v>29</v>
      </c>
      <c r="O22" s="5" t="s">
        <v>132</v>
      </c>
      <c r="P22" s="5" t="s">
        <v>133</v>
      </c>
      <c r="Q22" s="4">
        <v>90900</v>
      </c>
      <c r="R22" s="5" t="s">
        <v>25</v>
      </c>
      <c r="S22" s="5" t="s">
        <v>30</v>
      </c>
      <c r="T22" s="5" t="s">
        <v>31</v>
      </c>
      <c r="U22" s="5" t="s">
        <v>32</v>
      </c>
      <c r="V22" s="16">
        <v>2.99</v>
      </c>
      <c r="W22" s="16">
        <v>0.56810000000000005</v>
      </c>
      <c r="X22" s="4">
        <v>14</v>
      </c>
      <c r="Y22" s="16">
        <v>4.35344</v>
      </c>
      <c r="Z22" s="40">
        <f>Temp[[#This Row],[Quantity]]*Temp[[#This Row],[Unit Price]]</f>
        <v>41.86</v>
      </c>
      <c r="AA22" s="42">
        <f>Temp[[#This Row],[Quantity]]*(Temp[[#This Row],[Unit Price]]-Temp[[#This Row],[Unit Cost]])</f>
        <v>33.906599999999997</v>
      </c>
      <c r="AB22">
        <f>Temp[[#This Row],[Shipped Date]]-Temp[[#This Row],[Order Date]]</f>
        <v>10</v>
      </c>
    </row>
    <row r="23" spans="1:28" ht="17.25" customHeight="1">
      <c r="A23" s="26">
        <v>8898</v>
      </c>
      <c r="B23" s="6">
        <v>44834</v>
      </c>
      <c r="C23" s="4">
        <v>1</v>
      </c>
      <c r="D23" s="4" t="s">
        <v>117</v>
      </c>
      <c r="E23" s="5" t="s">
        <v>23</v>
      </c>
      <c r="F23" s="5" t="s">
        <v>24</v>
      </c>
      <c r="G23" s="5" t="s">
        <v>25</v>
      </c>
      <c r="H23" s="5" t="s">
        <v>26</v>
      </c>
      <c r="I23" s="5" t="s">
        <v>27</v>
      </c>
      <c r="J23" s="6">
        <v>44838</v>
      </c>
      <c r="K23" s="55">
        <f>YEAR(Temp[[#This Row],[Order Date]])</f>
        <v>2022</v>
      </c>
      <c r="L23" s="5" t="s">
        <v>47</v>
      </c>
      <c r="M23" s="4">
        <f t="shared" si="0"/>
        <v>4</v>
      </c>
      <c r="N23" s="5" t="s">
        <v>29</v>
      </c>
      <c r="O23" s="5" t="s">
        <v>132</v>
      </c>
      <c r="P23" s="5" t="s">
        <v>133</v>
      </c>
      <c r="Q23" s="4">
        <v>90900</v>
      </c>
      <c r="R23" s="5" t="s">
        <v>25</v>
      </c>
      <c r="S23" s="5" t="s">
        <v>30</v>
      </c>
      <c r="T23" s="5" t="s">
        <v>34</v>
      </c>
      <c r="U23" s="5" t="s">
        <v>32</v>
      </c>
      <c r="V23" s="16">
        <v>18</v>
      </c>
      <c r="W23" s="16">
        <v>1.98</v>
      </c>
      <c r="X23" s="4">
        <v>22</v>
      </c>
      <c r="Y23" s="16">
        <v>38.015999999999998</v>
      </c>
      <c r="Z23" s="40">
        <f>Temp[[#This Row],[Quantity]]*Temp[[#This Row],[Unit Price]]</f>
        <v>396</v>
      </c>
      <c r="AA23" s="42">
        <f>Temp[[#This Row],[Quantity]]*(Temp[[#This Row],[Unit Price]]-Temp[[#This Row],[Unit Cost]])</f>
        <v>352.44</v>
      </c>
      <c r="AB23">
        <f>Temp[[#This Row],[Shipped Date]]-Temp[[#This Row],[Order Date]]</f>
        <v>4</v>
      </c>
    </row>
    <row r="24" spans="1:28" ht="17.25" customHeight="1">
      <c r="A24" s="26">
        <v>8893</v>
      </c>
      <c r="B24" s="6">
        <v>44834</v>
      </c>
      <c r="C24" s="4">
        <v>1</v>
      </c>
      <c r="D24" s="4" t="s">
        <v>117</v>
      </c>
      <c r="E24" s="5" t="s">
        <v>23</v>
      </c>
      <c r="F24" s="5" t="s">
        <v>24</v>
      </c>
      <c r="G24" s="5" t="s">
        <v>25</v>
      </c>
      <c r="H24" s="5" t="s">
        <v>26</v>
      </c>
      <c r="I24" s="5" t="s">
        <v>27</v>
      </c>
      <c r="J24" s="6">
        <v>44843</v>
      </c>
      <c r="K24" s="55">
        <f>YEAR(Temp[[#This Row],[Order Date]])</f>
        <v>2022</v>
      </c>
      <c r="L24" s="5" t="s">
        <v>47</v>
      </c>
      <c r="M24" s="4">
        <f t="shared" si="0"/>
        <v>4</v>
      </c>
      <c r="N24" s="5" t="s">
        <v>29</v>
      </c>
      <c r="O24" s="5" t="s">
        <v>132</v>
      </c>
      <c r="P24" s="5" t="s">
        <v>133</v>
      </c>
      <c r="Q24" s="4">
        <v>90900</v>
      </c>
      <c r="R24" s="5" t="s">
        <v>25</v>
      </c>
      <c r="S24" s="5" t="s">
        <v>30</v>
      </c>
      <c r="T24" s="5" t="s">
        <v>36</v>
      </c>
      <c r="U24" s="5" t="s">
        <v>32</v>
      </c>
      <c r="V24" s="16">
        <v>46</v>
      </c>
      <c r="W24" s="16">
        <v>7.36</v>
      </c>
      <c r="X24" s="4">
        <v>73</v>
      </c>
      <c r="Y24" s="16">
        <v>339.15800000000002</v>
      </c>
      <c r="Z24" s="40">
        <f>Temp[[#This Row],[Quantity]]*Temp[[#This Row],[Unit Price]]</f>
        <v>3358</v>
      </c>
      <c r="AA24" s="42">
        <f>Temp[[#This Row],[Quantity]]*(Temp[[#This Row],[Unit Price]]-Temp[[#This Row],[Unit Cost]])</f>
        <v>2820.7200000000003</v>
      </c>
      <c r="AB24">
        <f>Temp[[#This Row],[Shipped Date]]-Temp[[#This Row],[Order Date]]</f>
        <v>9</v>
      </c>
    </row>
    <row r="25" spans="1:28" ht="17.25" customHeight="1">
      <c r="A25" s="26">
        <v>8894</v>
      </c>
      <c r="B25" s="6">
        <v>44834</v>
      </c>
      <c r="C25" s="4">
        <v>1</v>
      </c>
      <c r="D25" s="4" t="s">
        <v>117</v>
      </c>
      <c r="E25" s="5" t="s">
        <v>23</v>
      </c>
      <c r="F25" s="5" t="s">
        <v>24</v>
      </c>
      <c r="G25" s="5" t="s">
        <v>25</v>
      </c>
      <c r="H25" s="5" t="s">
        <v>26</v>
      </c>
      <c r="I25" s="5" t="s">
        <v>27</v>
      </c>
      <c r="J25" s="6">
        <v>44839</v>
      </c>
      <c r="K25" s="55">
        <f>YEAR(Temp[[#This Row],[Order Date]])</f>
        <v>2022</v>
      </c>
      <c r="L25" s="5" t="s">
        <v>47</v>
      </c>
      <c r="M25" s="4">
        <f t="shared" si="0"/>
        <v>4</v>
      </c>
      <c r="N25" s="5" t="s">
        <v>29</v>
      </c>
      <c r="O25" s="5" t="s">
        <v>132</v>
      </c>
      <c r="P25" s="5" t="s">
        <v>133</v>
      </c>
      <c r="Q25" s="4">
        <v>90900</v>
      </c>
      <c r="R25" s="5" t="s">
        <v>25</v>
      </c>
      <c r="S25" s="5" t="s">
        <v>30</v>
      </c>
      <c r="T25" s="5" t="s">
        <v>31</v>
      </c>
      <c r="U25" s="5" t="s">
        <v>32</v>
      </c>
      <c r="V25" s="16">
        <v>2.99</v>
      </c>
      <c r="W25" s="16">
        <v>0.74750000000000005</v>
      </c>
      <c r="X25" s="4">
        <v>85</v>
      </c>
      <c r="Y25" s="16">
        <v>24.652550000000002</v>
      </c>
      <c r="Z25" s="40">
        <f>Temp[[#This Row],[Quantity]]*Temp[[#This Row],[Unit Price]]</f>
        <v>254.15</v>
      </c>
      <c r="AA25" s="42">
        <f>Temp[[#This Row],[Quantity]]*(Temp[[#This Row],[Unit Price]]-Temp[[#This Row],[Unit Cost]])</f>
        <v>190.61250000000001</v>
      </c>
      <c r="AB25">
        <f>Temp[[#This Row],[Shipped Date]]-Temp[[#This Row],[Order Date]]</f>
        <v>5</v>
      </c>
    </row>
    <row r="26" spans="1:28" ht="17.25" customHeight="1">
      <c r="A26" s="26">
        <v>8384</v>
      </c>
      <c r="B26" s="6">
        <v>44834</v>
      </c>
      <c r="C26" s="4">
        <v>1</v>
      </c>
      <c r="D26" s="4" t="s">
        <v>117</v>
      </c>
      <c r="E26" s="5" t="s">
        <v>23</v>
      </c>
      <c r="F26" s="5" t="s">
        <v>24</v>
      </c>
      <c r="G26" s="5" t="s">
        <v>25</v>
      </c>
      <c r="H26" s="5" t="s">
        <v>26</v>
      </c>
      <c r="I26" s="5" t="s">
        <v>27</v>
      </c>
      <c r="J26" s="6">
        <v>44839</v>
      </c>
      <c r="K26" s="55">
        <f>YEAR(Temp[[#This Row],[Order Date]])</f>
        <v>2022</v>
      </c>
      <c r="L26" s="5" t="s">
        <v>47</v>
      </c>
      <c r="M26" s="4">
        <f t="shared" si="0"/>
        <v>4</v>
      </c>
      <c r="N26" s="5" t="s">
        <v>29</v>
      </c>
      <c r="O26" s="5" t="s">
        <v>132</v>
      </c>
      <c r="P26" s="5" t="s">
        <v>133</v>
      </c>
      <c r="Q26" s="4">
        <v>90900</v>
      </c>
      <c r="R26" s="5" t="s">
        <v>25</v>
      </c>
      <c r="S26" s="5" t="s">
        <v>30</v>
      </c>
      <c r="T26" s="5" t="s">
        <v>38</v>
      </c>
      <c r="U26" s="5" t="s">
        <v>39</v>
      </c>
      <c r="V26" s="16">
        <v>18.399999999999999</v>
      </c>
      <c r="W26" s="16">
        <v>3.68</v>
      </c>
      <c r="X26" s="4">
        <v>23</v>
      </c>
      <c r="Y26" s="16">
        <v>43.589600000000004</v>
      </c>
      <c r="Z26" s="40">
        <f>Temp[[#This Row],[Quantity]]*Temp[[#This Row],[Unit Price]]</f>
        <v>423.2</v>
      </c>
      <c r="AA26" s="42">
        <f>Temp[[#This Row],[Quantity]]*(Temp[[#This Row],[Unit Price]]-Temp[[#This Row],[Unit Cost]])</f>
        <v>338.55999999999995</v>
      </c>
      <c r="AB26">
        <f>Temp[[#This Row],[Shipped Date]]-Temp[[#This Row],[Order Date]]</f>
        <v>5</v>
      </c>
    </row>
    <row r="27" spans="1:28" ht="17.25" customHeight="1">
      <c r="A27" s="26">
        <v>8333</v>
      </c>
      <c r="B27" s="6">
        <v>44865</v>
      </c>
      <c r="C27" s="4">
        <v>1</v>
      </c>
      <c r="D27" s="4" t="s">
        <v>117</v>
      </c>
      <c r="E27" s="5" t="s">
        <v>23</v>
      </c>
      <c r="F27" s="5" t="s">
        <v>24</v>
      </c>
      <c r="G27" s="5" t="s">
        <v>25</v>
      </c>
      <c r="H27" s="5" t="s">
        <v>26</v>
      </c>
      <c r="I27" s="5" t="s">
        <v>27</v>
      </c>
      <c r="J27" s="6">
        <v>44872</v>
      </c>
      <c r="K27" s="55">
        <f>YEAR(Temp[[#This Row],[Order Date]])</f>
        <v>2022</v>
      </c>
      <c r="L27" s="5" t="s">
        <v>48</v>
      </c>
      <c r="M27" s="4">
        <f t="shared" si="0"/>
        <v>4</v>
      </c>
      <c r="N27" s="5" t="s">
        <v>29</v>
      </c>
      <c r="O27" s="5" t="s">
        <v>132</v>
      </c>
      <c r="P27" s="5" t="s">
        <v>133</v>
      </c>
      <c r="Q27" s="4">
        <v>90900</v>
      </c>
      <c r="R27" s="5" t="s">
        <v>25</v>
      </c>
      <c r="S27" s="5" t="s">
        <v>44</v>
      </c>
      <c r="T27" s="5" t="s">
        <v>34</v>
      </c>
      <c r="U27" s="5" t="s">
        <v>32</v>
      </c>
      <c r="V27" s="16">
        <v>18</v>
      </c>
      <c r="W27" s="16">
        <v>1.8</v>
      </c>
      <c r="X27" s="4">
        <v>42</v>
      </c>
      <c r="Y27" s="16">
        <v>76.356000000000009</v>
      </c>
      <c r="Z27" s="40">
        <f>Temp[[#This Row],[Quantity]]*Temp[[#This Row],[Unit Price]]</f>
        <v>756</v>
      </c>
      <c r="AA27" s="42">
        <f>Temp[[#This Row],[Quantity]]*(Temp[[#This Row],[Unit Price]]-Temp[[#This Row],[Unit Cost]])</f>
        <v>680.4</v>
      </c>
      <c r="AB27">
        <f>Temp[[#This Row],[Shipped Date]]-Temp[[#This Row],[Order Date]]</f>
        <v>7</v>
      </c>
    </row>
    <row r="28" spans="1:28" ht="17.25" customHeight="1">
      <c r="A28" s="26">
        <v>8334</v>
      </c>
      <c r="B28" s="6">
        <v>44865</v>
      </c>
      <c r="C28" s="4">
        <v>1</v>
      </c>
      <c r="D28" s="4" t="s">
        <v>117</v>
      </c>
      <c r="E28" s="5" t="s">
        <v>23</v>
      </c>
      <c r="F28" s="5" t="s">
        <v>24</v>
      </c>
      <c r="G28" s="5" t="s">
        <v>25</v>
      </c>
      <c r="H28" s="5" t="s">
        <v>26</v>
      </c>
      <c r="I28" s="5" t="s">
        <v>27</v>
      </c>
      <c r="J28" s="6">
        <v>44870</v>
      </c>
      <c r="K28" s="55">
        <f>YEAR(Temp[[#This Row],[Order Date]])</f>
        <v>2022</v>
      </c>
      <c r="L28" s="5" t="s">
        <v>48</v>
      </c>
      <c r="M28" s="4">
        <f t="shared" si="0"/>
        <v>4</v>
      </c>
      <c r="N28" s="5" t="s">
        <v>29</v>
      </c>
      <c r="O28" s="5" t="s">
        <v>132</v>
      </c>
      <c r="P28" s="5" t="s">
        <v>133</v>
      </c>
      <c r="Q28" s="4">
        <v>90900</v>
      </c>
      <c r="R28" s="5" t="s">
        <v>25</v>
      </c>
      <c r="S28" s="5" t="s">
        <v>44</v>
      </c>
      <c r="T28" s="5" t="s">
        <v>36</v>
      </c>
      <c r="U28" s="5" t="s">
        <v>32</v>
      </c>
      <c r="V28" s="16">
        <v>46</v>
      </c>
      <c r="W28" s="16">
        <v>6.44</v>
      </c>
      <c r="X28" s="4">
        <v>16</v>
      </c>
      <c r="Y28" s="16">
        <v>70.656000000000006</v>
      </c>
      <c r="Z28" s="40">
        <f>Temp[[#This Row],[Quantity]]*Temp[[#This Row],[Unit Price]]</f>
        <v>736</v>
      </c>
      <c r="AA28" s="42">
        <f>Temp[[#This Row],[Quantity]]*(Temp[[#This Row],[Unit Price]]-Temp[[#This Row],[Unit Cost]])</f>
        <v>632.96</v>
      </c>
      <c r="AB28">
        <f>Temp[[#This Row],[Shipped Date]]-Temp[[#This Row],[Order Date]]</f>
        <v>5</v>
      </c>
    </row>
    <row r="29" spans="1:28" ht="17.25" customHeight="1">
      <c r="A29" s="26">
        <v>8335</v>
      </c>
      <c r="B29" s="6">
        <v>44865</v>
      </c>
      <c r="C29" s="4">
        <v>1</v>
      </c>
      <c r="D29" s="4" t="s">
        <v>117</v>
      </c>
      <c r="E29" s="5" t="s">
        <v>23</v>
      </c>
      <c r="F29" s="5" t="s">
        <v>24</v>
      </c>
      <c r="G29" s="5" t="s">
        <v>25</v>
      </c>
      <c r="H29" s="5" t="s">
        <v>26</v>
      </c>
      <c r="I29" s="5" t="s">
        <v>27</v>
      </c>
      <c r="J29" s="6">
        <v>44868</v>
      </c>
      <c r="K29" s="55">
        <f>YEAR(Temp[[#This Row],[Order Date]])</f>
        <v>2022</v>
      </c>
      <c r="L29" s="5" t="s">
        <v>48</v>
      </c>
      <c r="M29" s="4">
        <f t="shared" si="0"/>
        <v>4</v>
      </c>
      <c r="N29" s="5" t="s">
        <v>29</v>
      </c>
      <c r="O29" s="5" t="s">
        <v>132</v>
      </c>
      <c r="P29" s="5" t="s">
        <v>133</v>
      </c>
      <c r="Q29" s="4">
        <v>90900</v>
      </c>
      <c r="R29" s="5" t="s">
        <v>25</v>
      </c>
      <c r="S29" s="5" t="s">
        <v>44</v>
      </c>
      <c r="T29" s="5" t="s">
        <v>31</v>
      </c>
      <c r="U29" s="5" t="s">
        <v>32</v>
      </c>
      <c r="V29" s="16">
        <v>2.99</v>
      </c>
      <c r="W29" s="16">
        <v>0.68770000000000009</v>
      </c>
      <c r="X29" s="4">
        <v>22</v>
      </c>
      <c r="Y29" s="16">
        <v>6.3806599999999998</v>
      </c>
      <c r="Z29" s="40">
        <f>Temp[[#This Row],[Quantity]]*Temp[[#This Row],[Unit Price]]</f>
        <v>65.78</v>
      </c>
      <c r="AA29" s="42">
        <f>Temp[[#This Row],[Quantity]]*(Temp[[#This Row],[Unit Price]]-Temp[[#This Row],[Unit Cost]])</f>
        <v>50.650600000000004</v>
      </c>
      <c r="AB29">
        <f>Temp[[#This Row],[Shipped Date]]-Temp[[#This Row],[Order Date]]</f>
        <v>3</v>
      </c>
    </row>
    <row r="30" spans="1:28" ht="17.25" customHeight="1">
      <c r="A30" s="26">
        <v>8365</v>
      </c>
      <c r="B30" s="6">
        <v>44865</v>
      </c>
      <c r="C30" s="4">
        <v>1</v>
      </c>
      <c r="D30" s="4" t="s">
        <v>117</v>
      </c>
      <c r="E30" s="5" t="s">
        <v>23</v>
      </c>
      <c r="F30" s="5" t="s">
        <v>24</v>
      </c>
      <c r="G30" s="5" t="s">
        <v>25</v>
      </c>
      <c r="H30" s="5" t="s">
        <v>26</v>
      </c>
      <c r="I30" s="5" t="s">
        <v>27</v>
      </c>
      <c r="J30" s="6">
        <v>44875</v>
      </c>
      <c r="K30" s="55">
        <f>YEAR(Temp[[#This Row],[Order Date]])</f>
        <v>2022</v>
      </c>
      <c r="L30" s="5" t="s">
        <v>48</v>
      </c>
      <c r="M30" s="4">
        <f t="shared" si="0"/>
        <v>4</v>
      </c>
      <c r="N30" s="5" t="s">
        <v>29</v>
      </c>
      <c r="O30" s="5" t="s">
        <v>132</v>
      </c>
      <c r="P30" s="5" t="s">
        <v>133</v>
      </c>
      <c r="Q30" s="4">
        <v>90900</v>
      </c>
      <c r="R30" s="5" t="s">
        <v>25</v>
      </c>
      <c r="S30" s="5" t="s">
        <v>30</v>
      </c>
      <c r="T30" s="5" t="s">
        <v>38</v>
      </c>
      <c r="U30" s="5" t="s">
        <v>39</v>
      </c>
      <c r="V30" s="16">
        <v>18.399999999999999</v>
      </c>
      <c r="W30" s="16">
        <v>3.68</v>
      </c>
      <c r="X30" s="4">
        <v>76</v>
      </c>
      <c r="Y30" s="16">
        <v>144.0352</v>
      </c>
      <c r="Z30" s="40">
        <f>Temp[[#This Row],[Quantity]]*Temp[[#This Row],[Unit Price]]</f>
        <v>1398.3999999999999</v>
      </c>
      <c r="AA30" s="42">
        <f>Temp[[#This Row],[Quantity]]*(Temp[[#This Row],[Unit Price]]-Temp[[#This Row],[Unit Cost]])</f>
        <v>1118.7199999999998</v>
      </c>
      <c r="AB30">
        <f>Temp[[#This Row],[Shipped Date]]-Temp[[#This Row],[Order Date]]</f>
        <v>10</v>
      </c>
    </row>
    <row r="31" spans="1:28" ht="17.25" customHeight="1">
      <c r="A31" s="26">
        <v>8389</v>
      </c>
      <c r="B31" s="6">
        <v>44895</v>
      </c>
      <c r="C31" s="4">
        <v>1</v>
      </c>
      <c r="D31" s="4" t="s">
        <v>117</v>
      </c>
      <c r="E31" s="5" t="s">
        <v>23</v>
      </c>
      <c r="F31" s="5" t="s">
        <v>24</v>
      </c>
      <c r="G31" s="5" t="s">
        <v>25</v>
      </c>
      <c r="H31" s="5" t="s">
        <v>26</v>
      </c>
      <c r="I31" s="5" t="s">
        <v>27</v>
      </c>
      <c r="J31" s="6">
        <v>44905</v>
      </c>
      <c r="K31" s="55">
        <f>YEAR(Temp[[#This Row],[Order Date]])</f>
        <v>2022</v>
      </c>
      <c r="L31" s="5" t="s">
        <v>49</v>
      </c>
      <c r="M31" s="4">
        <f t="shared" si="0"/>
        <v>4</v>
      </c>
      <c r="N31" s="5" t="s">
        <v>29</v>
      </c>
      <c r="O31" s="5" t="s">
        <v>132</v>
      </c>
      <c r="P31" s="5" t="s">
        <v>133</v>
      </c>
      <c r="Q31" s="4">
        <v>90900</v>
      </c>
      <c r="R31" s="5" t="s">
        <v>25</v>
      </c>
      <c r="S31" s="5" t="s">
        <v>30</v>
      </c>
      <c r="T31" s="5" t="s">
        <v>34</v>
      </c>
      <c r="U31" s="5" t="s">
        <v>32</v>
      </c>
      <c r="V31" s="16">
        <v>18</v>
      </c>
      <c r="W31" s="16">
        <v>2.16</v>
      </c>
      <c r="X31" s="4">
        <v>99</v>
      </c>
      <c r="Y31" s="16">
        <v>174.63600000000002</v>
      </c>
      <c r="Z31" s="40">
        <f>Temp[[#This Row],[Quantity]]*Temp[[#This Row],[Unit Price]]</f>
        <v>1782</v>
      </c>
      <c r="AA31" s="42">
        <f>Temp[[#This Row],[Quantity]]*(Temp[[#This Row],[Unit Price]]-Temp[[#This Row],[Unit Cost]])</f>
        <v>1568.16</v>
      </c>
      <c r="AB31">
        <f>Temp[[#This Row],[Shipped Date]]-Temp[[#This Row],[Order Date]]</f>
        <v>10</v>
      </c>
    </row>
    <row r="32" spans="1:28" ht="17.25" customHeight="1">
      <c r="A32" s="26">
        <v>8390</v>
      </c>
      <c r="B32" s="6">
        <v>44895</v>
      </c>
      <c r="C32" s="4">
        <v>1</v>
      </c>
      <c r="D32" s="4" t="s">
        <v>117</v>
      </c>
      <c r="E32" s="5" t="s">
        <v>23</v>
      </c>
      <c r="F32" s="5" t="s">
        <v>24</v>
      </c>
      <c r="G32" s="5" t="s">
        <v>25</v>
      </c>
      <c r="H32" s="5" t="s">
        <v>26</v>
      </c>
      <c r="I32" s="5" t="s">
        <v>27</v>
      </c>
      <c r="J32" s="6">
        <v>44901</v>
      </c>
      <c r="K32" s="55">
        <f>YEAR(Temp[[#This Row],[Order Date]])</f>
        <v>2022</v>
      </c>
      <c r="L32" s="5" t="s">
        <v>49</v>
      </c>
      <c r="M32" s="4">
        <f t="shared" si="0"/>
        <v>4</v>
      </c>
      <c r="N32" s="5" t="s">
        <v>29</v>
      </c>
      <c r="O32" s="5" t="s">
        <v>132</v>
      </c>
      <c r="P32" s="5" t="s">
        <v>133</v>
      </c>
      <c r="Q32" s="4">
        <v>90900</v>
      </c>
      <c r="R32" s="5" t="s">
        <v>25</v>
      </c>
      <c r="S32" s="5" t="s">
        <v>30</v>
      </c>
      <c r="T32" s="5" t="s">
        <v>36</v>
      </c>
      <c r="U32" s="5" t="s">
        <v>32</v>
      </c>
      <c r="V32" s="16">
        <v>46</v>
      </c>
      <c r="W32" s="16">
        <v>5.0599999999999996</v>
      </c>
      <c r="X32" s="4">
        <v>89</v>
      </c>
      <c r="Y32" s="16">
        <v>388.93</v>
      </c>
      <c r="Z32" s="40">
        <f>Temp[[#This Row],[Quantity]]*Temp[[#This Row],[Unit Price]]</f>
        <v>4094</v>
      </c>
      <c r="AA32" s="42">
        <f>Temp[[#This Row],[Quantity]]*(Temp[[#This Row],[Unit Price]]-Temp[[#This Row],[Unit Cost]])</f>
        <v>3643.66</v>
      </c>
      <c r="AB32">
        <f>Temp[[#This Row],[Shipped Date]]-Temp[[#This Row],[Order Date]]</f>
        <v>6</v>
      </c>
    </row>
    <row r="33" spans="1:28" ht="17.25" customHeight="1">
      <c r="A33" s="26">
        <v>8398</v>
      </c>
      <c r="B33" s="6">
        <v>44895</v>
      </c>
      <c r="C33" s="4">
        <v>1</v>
      </c>
      <c r="D33" s="4" t="s">
        <v>117</v>
      </c>
      <c r="E33" s="5" t="s">
        <v>23</v>
      </c>
      <c r="F33" s="5" t="s">
        <v>24</v>
      </c>
      <c r="G33" s="5" t="s">
        <v>25</v>
      </c>
      <c r="H33" s="5" t="s">
        <v>26</v>
      </c>
      <c r="I33" s="5" t="s">
        <v>27</v>
      </c>
      <c r="J33" s="6">
        <v>44905</v>
      </c>
      <c r="K33" s="55">
        <f>YEAR(Temp[[#This Row],[Order Date]])</f>
        <v>2022</v>
      </c>
      <c r="L33" s="5" t="s">
        <v>49</v>
      </c>
      <c r="M33" s="4">
        <f t="shared" si="0"/>
        <v>4</v>
      </c>
      <c r="N33" s="5" t="s">
        <v>29</v>
      </c>
      <c r="O33" s="5" t="s">
        <v>132</v>
      </c>
      <c r="P33" s="5" t="s">
        <v>133</v>
      </c>
      <c r="Q33" s="4">
        <v>90900</v>
      </c>
      <c r="R33" s="5" t="s">
        <v>25</v>
      </c>
      <c r="S33" s="5" t="s">
        <v>30</v>
      </c>
      <c r="T33" s="5" t="s">
        <v>31</v>
      </c>
      <c r="U33" s="5" t="s">
        <v>32</v>
      </c>
      <c r="V33" s="16">
        <v>2.99</v>
      </c>
      <c r="W33" s="16">
        <v>0.35880000000000001</v>
      </c>
      <c r="X33" s="4">
        <v>64</v>
      </c>
      <c r="Y33" s="16">
        <v>19.518720000000002</v>
      </c>
      <c r="Z33" s="40">
        <f>Temp[[#This Row],[Quantity]]*Temp[[#This Row],[Unit Price]]</f>
        <v>191.36</v>
      </c>
      <c r="AA33" s="42">
        <f>Temp[[#This Row],[Quantity]]*(Temp[[#This Row],[Unit Price]]-Temp[[#This Row],[Unit Cost]])</f>
        <v>168.39680000000001</v>
      </c>
      <c r="AB33">
        <f>Temp[[#This Row],[Shipped Date]]-Temp[[#This Row],[Order Date]]</f>
        <v>10</v>
      </c>
    </row>
    <row r="34" spans="1:28" ht="17.25" customHeight="1">
      <c r="A34" s="26">
        <v>8488</v>
      </c>
      <c r="B34" s="6">
        <v>44895</v>
      </c>
      <c r="C34" s="4">
        <v>1</v>
      </c>
      <c r="D34" s="4" t="s">
        <v>117</v>
      </c>
      <c r="E34" s="5" t="s">
        <v>23</v>
      </c>
      <c r="F34" s="5" t="s">
        <v>24</v>
      </c>
      <c r="G34" s="5" t="s">
        <v>25</v>
      </c>
      <c r="H34" s="5" t="s">
        <v>26</v>
      </c>
      <c r="I34" s="5" t="s">
        <v>27</v>
      </c>
      <c r="J34" s="6">
        <v>44897</v>
      </c>
      <c r="K34" s="55">
        <f>YEAR(Temp[[#This Row],[Order Date]])</f>
        <v>2022</v>
      </c>
      <c r="L34" s="5" t="s">
        <v>49</v>
      </c>
      <c r="M34" s="4">
        <f t="shared" si="0"/>
        <v>4</v>
      </c>
      <c r="N34" s="5" t="s">
        <v>29</v>
      </c>
      <c r="O34" s="5" t="s">
        <v>132</v>
      </c>
      <c r="P34" s="5" t="s">
        <v>133</v>
      </c>
      <c r="Q34" s="4">
        <v>90900</v>
      </c>
      <c r="R34" s="5" t="s">
        <v>25</v>
      </c>
      <c r="S34" s="5" t="s">
        <v>30</v>
      </c>
      <c r="T34" s="5" t="s">
        <v>38</v>
      </c>
      <c r="U34" s="5" t="s">
        <v>39</v>
      </c>
      <c r="V34" s="16">
        <v>18.399999999999999</v>
      </c>
      <c r="W34" s="16">
        <v>2.944</v>
      </c>
      <c r="X34" s="4">
        <v>45</v>
      </c>
      <c r="Y34" s="16">
        <v>81.143999999999991</v>
      </c>
      <c r="Z34" s="40">
        <f>Temp[[#This Row],[Quantity]]*Temp[[#This Row],[Unit Price]]</f>
        <v>827.99999999999989</v>
      </c>
      <c r="AA34" s="42">
        <f>Temp[[#This Row],[Quantity]]*(Temp[[#This Row],[Unit Price]]-Temp[[#This Row],[Unit Cost]])</f>
        <v>695.52</v>
      </c>
      <c r="AB34">
        <f>Temp[[#This Row],[Shipped Date]]-Temp[[#This Row],[Order Date]]</f>
        <v>2</v>
      </c>
    </row>
    <row r="35" spans="1:28" ht="17.25" hidden="1" customHeight="1">
      <c r="A35" s="26">
        <v>8008</v>
      </c>
      <c r="B35" s="6">
        <v>44587</v>
      </c>
      <c r="C35" s="4">
        <v>27</v>
      </c>
      <c r="D35" s="4" t="s">
        <v>118</v>
      </c>
      <c r="E35" s="5" t="s">
        <v>50</v>
      </c>
      <c r="F35" s="5" t="s">
        <v>51</v>
      </c>
      <c r="G35" s="5" t="s">
        <v>25</v>
      </c>
      <c r="H35" s="5" t="s">
        <v>52</v>
      </c>
      <c r="I35" s="5" t="s">
        <v>53</v>
      </c>
      <c r="J35" s="6">
        <v>44591</v>
      </c>
      <c r="K35" s="55">
        <f>YEAR(Temp[[#This Row],[Order Date]])</f>
        <v>2022</v>
      </c>
      <c r="L35" s="5" t="s">
        <v>35</v>
      </c>
      <c r="M35" s="4">
        <f t="shared" si="0"/>
        <v>1</v>
      </c>
      <c r="N35" s="5" t="s">
        <v>54</v>
      </c>
      <c r="O35" s="5" t="s">
        <v>134</v>
      </c>
      <c r="P35" s="5" t="s">
        <v>135</v>
      </c>
      <c r="Q35" s="4">
        <v>90900</v>
      </c>
      <c r="R35" s="5" t="s">
        <v>25</v>
      </c>
      <c r="S35" s="5" t="s">
        <v>44</v>
      </c>
      <c r="T35" s="5" t="s">
        <v>55</v>
      </c>
      <c r="U35" s="5" t="s">
        <v>32</v>
      </c>
      <c r="V35" s="16">
        <v>14</v>
      </c>
      <c r="W35" s="16">
        <v>2.2400000000000002</v>
      </c>
      <c r="X35" s="4">
        <v>49</v>
      </c>
      <c r="Y35" s="16">
        <v>66.542000000000002</v>
      </c>
      <c r="Z35" s="40">
        <f>Temp[[#This Row],[Quantity]]*Temp[[#This Row],[Unit Price]]</f>
        <v>686</v>
      </c>
      <c r="AA35" s="42">
        <f>Temp[[#This Row],[Quantity]]*(Temp[[#This Row],[Unit Price]]-Temp[[#This Row],[Unit Cost]])</f>
        <v>576.24</v>
      </c>
      <c r="AB35">
        <f>Temp[[#This Row],[Shipped Date]]-Temp[[#This Row],[Order Date]]</f>
        <v>4</v>
      </c>
    </row>
    <row r="36" spans="1:28" ht="17.25" hidden="1" customHeight="1">
      <c r="A36" s="26">
        <v>8008</v>
      </c>
      <c r="B36" s="6">
        <v>44587</v>
      </c>
      <c r="C36" s="4">
        <v>27</v>
      </c>
      <c r="D36" s="4" t="s">
        <v>118</v>
      </c>
      <c r="E36" s="5" t="s">
        <v>50</v>
      </c>
      <c r="F36" s="5" t="s">
        <v>51</v>
      </c>
      <c r="G36" s="5" t="s">
        <v>25</v>
      </c>
      <c r="H36" s="5" t="s">
        <v>52</v>
      </c>
      <c r="I36" s="5" t="s">
        <v>53</v>
      </c>
      <c r="J36" s="6">
        <v>44591</v>
      </c>
      <c r="K36" s="55">
        <f>YEAR(Temp[[#This Row],[Order Date]])</f>
        <v>2022</v>
      </c>
      <c r="L36" s="5" t="s">
        <v>35</v>
      </c>
      <c r="M36" s="4">
        <f t="shared" si="0"/>
        <v>1</v>
      </c>
      <c r="N36" s="5" t="s">
        <v>54</v>
      </c>
      <c r="O36" s="5" t="s">
        <v>134</v>
      </c>
      <c r="P36" s="5" t="s">
        <v>135</v>
      </c>
      <c r="Q36" s="4">
        <v>90900</v>
      </c>
      <c r="R36" s="5" t="s">
        <v>25</v>
      </c>
      <c r="S36" s="5" t="s">
        <v>44</v>
      </c>
      <c r="T36" s="5" t="s">
        <v>56</v>
      </c>
      <c r="U36" s="5" t="s">
        <v>57</v>
      </c>
      <c r="V36" s="16">
        <v>3.5</v>
      </c>
      <c r="W36" s="16">
        <v>0.56000000000000005</v>
      </c>
      <c r="X36" s="4">
        <v>47</v>
      </c>
      <c r="Y36" s="16">
        <v>16.6145</v>
      </c>
      <c r="Z36" s="40">
        <f>Temp[[#This Row],[Quantity]]*Temp[[#This Row],[Unit Price]]</f>
        <v>164.5</v>
      </c>
      <c r="AA36" s="42">
        <f>Temp[[#This Row],[Quantity]]*(Temp[[#This Row],[Unit Price]]-Temp[[#This Row],[Unit Cost]])</f>
        <v>138.18</v>
      </c>
      <c r="AB36">
        <f>Temp[[#This Row],[Shipped Date]]-Temp[[#This Row],[Order Date]]</f>
        <v>4</v>
      </c>
    </row>
    <row r="37" spans="1:28" ht="17.25" hidden="1" customHeight="1">
      <c r="A37" s="26">
        <v>8368</v>
      </c>
      <c r="B37" s="6">
        <v>44921</v>
      </c>
      <c r="C37" s="4">
        <v>27</v>
      </c>
      <c r="D37" s="4" t="s">
        <v>118</v>
      </c>
      <c r="E37" s="5" t="s">
        <v>50</v>
      </c>
      <c r="F37" s="5" t="s">
        <v>51</v>
      </c>
      <c r="G37" s="5" t="s">
        <v>25</v>
      </c>
      <c r="H37" s="5" t="s">
        <v>52</v>
      </c>
      <c r="I37" s="5" t="s">
        <v>53</v>
      </c>
      <c r="J37" s="6">
        <v>44931</v>
      </c>
      <c r="K37" s="55">
        <f>YEAR(Temp[[#This Row],[Order Date]])</f>
        <v>2022</v>
      </c>
      <c r="L37" s="5" t="s">
        <v>49</v>
      </c>
      <c r="M37" s="4">
        <f t="shared" si="0"/>
        <v>1</v>
      </c>
      <c r="N37" s="5" t="s">
        <v>54</v>
      </c>
      <c r="O37" s="5" t="s">
        <v>134</v>
      </c>
      <c r="P37" s="5" t="s">
        <v>135</v>
      </c>
      <c r="Q37" s="4">
        <v>90900</v>
      </c>
      <c r="R37" s="5" t="s">
        <v>25</v>
      </c>
      <c r="S37" s="5" t="s">
        <v>44</v>
      </c>
      <c r="T37" s="5" t="s">
        <v>55</v>
      </c>
      <c r="U37" s="5" t="s">
        <v>32</v>
      </c>
      <c r="V37" s="16">
        <v>14</v>
      </c>
      <c r="W37" s="16">
        <v>3.22</v>
      </c>
      <c r="X37" s="4">
        <v>14</v>
      </c>
      <c r="Y37" s="16">
        <v>19.796000000000003</v>
      </c>
      <c r="Z37" s="40">
        <f>Temp[[#This Row],[Quantity]]*Temp[[#This Row],[Unit Price]]</f>
        <v>196</v>
      </c>
      <c r="AA37" s="42">
        <f>Temp[[#This Row],[Quantity]]*(Temp[[#This Row],[Unit Price]]-Temp[[#This Row],[Unit Cost]])</f>
        <v>150.91999999999999</v>
      </c>
      <c r="AB37">
        <f>Temp[[#This Row],[Shipped Date]]-Temp[[#This Row],[Order Date]]</f>
        <v>10</v>
      </c>
    </row>
    <row r="38" spans="1:28" ht="17.25" hidden="1" customHeight="1">
      <c r="A38" s="26">
        <v>8369</v>
      </c>
      <c r="B38" s="6">
        <v>44921</v>
      </c>
      <c r="C38" s="4">
        <v>27</v>
      </c>
      <c r="D38" s="4" t="s">
        <v>118</v>
      </c>
      <c r="E38" s="5" t="s">
        <v>50</v>
      </c>
      <c r="F38" s="5" t="s">
        <v>51</v>
      </c>
      <c r="G38" s="5" t="s">
        <v>25</v>
      </c>
      <c r="H38" s="5" t="s">
        <v>52</v>
      </c>
      <c r="I38" s="5" t="s">
        <v>53</v>
      </c>
      <c r="J38" s="6">
        <v>44926</v>
      </c>
      <c r="K38" s="55">
        <f>YEAR(Temp[[#This Row],[Order Date]])</f>
        <v>2022</v>
      </c>
      <c r="L38" s="5" t="s">
        <v>49</v>
      </c>
      <c r="M38" s="4">
        <f t="shared" si="0"/>
        <v>4</v>
      </c>
      <c r="N38" s="5" t="s">
        <v>54</v>
      </c>
      <c r="O38" s="5" t="s">
        <v>134</v>
      </c>
      <c r="P38" s="5" t="s">
        <v>135</v>
      </c>
      <c r="Q38" s="4">
        <v>90900</v>
      </c>
      <c r="R38" s="5" t="s">
        <v>25</v>
      </c>
      <c r="S38" s="5" t="s">
        <v>44</v>
      </c>
      <c r="T38" s="5" t="s">
        <v>56</v>
      </c>
      <c r="U38" s="5" t="s">
        <v>57</v>
      </c>
      <c r="V38" s="16">
        <v>3.5</v>
      </c>
      <c r="W38" s="16">
        <v>0.59499999999999997</v>
      </c>
      <c r="X38" s="4">
        <v>70</v>
      </c>
      <c r="Y38" s="16">
        <v>25.234999999999999</v>
      </c>
      <c r="Z38" s="40">
        <f>Temp[[#This Row],[Quantity]]*Temp[[#This Row],[Unit Price]]</f>
        <v>245</v>
      </c>
      <c r="AA38" s="42">
        <f>Temp[[#This Row],[Quantity]]*(Temp[[#This Row],[Unit Price]]-Temp[[#This Row],[Unit Cost]])</f>
        <v>203.35000000000002</v>
      </c>
      <c r="AB38">
        <f>Temp[[#This Row],[Shipped Date]]-Temp[[#This Row],[Order Date]]</f>
        <v>5</v>
      </c>
    </row>
    <row r="39" spans="1:28" ht="17.25" hidden="1" customHeight="1">
      <c r="A39" s="26">
        <v>8083</v>
      </c>
      <c r="B39" s="6">
        <v>44588</v>
      </c>
      <c r="C39" s="4">
        <v>28</v>
      </c>
      <c r="D39" s="4" t="s">
        <v>119</v>
      </c>
      <c r="E39" s="5" t="s">
        <v>58</v>
      </c>
      <c r="F39" s="5" t="s">
        <v>59</v>
      </c>
      <c r="G39" s="5" t="s">
        <v>25</v>
      </c>
      <c r="H39" s="5" t="s">
        <v>60</v>
      </c>
      <c r="I39" s="5" t="s">
        <v>61</v>
      </c>
      <c r="J39" s="6">
        <v>44598</v>
      </c>
      <c r="K39" s="55">
        <f>YEAR(Temp[[#This Row],[Order Date]])</f>
        <v>2022</v>
      </c>
      <c r="L39" s="5" t="s">
        <v>35</v>
      </c>
      <c r="M39" s="4">
        <f t="shared" si="0"/>
        <v>1</v>
      </c>
      <c r="N39" s="5" t="s">
        <v>29</v>
      </c>
      <c r="O39" s="5" t="s">
        <v>136</v>
      </c>
      <c r="P39" s="5" t="s">
        <v>137</v>
      </c>
      <c r="Q39" s="4">
        <v>90900</v>
      </c>
      <c r="R39" s="5" t="s">
        <v>25</v>
      </c>
      <c r="S39" s="5" t="s">
        <v>44</v>
      </c>
      <c r="T39" s="5" t="s">
        <v>36</v>
      </c>
      <c r="U39" s="5" t="s">
        <v>32</v>
      </c>
      <c r="V39" s="16">
        <v>46</v>
      </c>
      <c r="W39" s="16">
        <v>8.2799999999999994</v>
      </c>
      <c r="X39" s="4">
        <v>55</v>
      </c>
      <c r="Y39" s="16">
        <v>253</v>
      </c>
      <c r="Z39" s="40">
        <f>Temp[[#This Row],[Quantity]]*Temp[[#This Row],[Unit Price]]</f>
        <v>2530</v>
      </c>
      <c r="AA39" s="42">
        <f>Temp[[#This Row],[Quantity]]*(Temp[[#This Row],[Unit Price]]-Temp[[#This Row],[Unit Cost]])</f>
        <v>2074.6</v>
      </c>
      <c r="AB39">
        <f>Temp[[#This Row],[Shipped Date]]-Temp[[#This Row],[Order Date]]</f>
        <v>10</v>
      </c>
    </row>
    <row r="40" spans="1:28" ht="17.25" hidden="1" customHeight="1">
      <c r="A40" s="26">
        <v>8085</v>
      </c>
      <c r="B40" s="6">
        <v>44588</v>
      </c>
      <c r="C40" s="4">
        <v>28</v>
      </c>
      <c r="D40" s="4" t="s">
        <v>119</v>
      </c>
      <c r="E40" s="5" t="s">
        <v>58</v>
      </c>
      <c r="F40" s="5" t="s">
        <v>59</v>
      </c>
      <c r="G40" s="5" t="s">
        <v>25</v>
      </c>
      <c r="H40" s="5" t="s">
        <v>60</v>
      </c>
      <c r="I40" s="5" t="s">
        <v>61</v>
      </c>
      <c r="J40" s="6">
        <v>44593</v>
      </c>
      <c r="K40" s="55">
        <f>YEAR(Temp[[#This Row],[Order Date]])</f>
        <v>2022</v>
      </c>
      <c r="L40" s="5" t="s">
        <v>35</v>
      </c>
      <c r="M40" s="4">
        <f t="shared" si="0"/>
        <v>1</v>
      </c>
      <c r="N40" s="5" t="s">
        <v>29</v>
      </c>
      <c r="O40" s="5" t="s">
        <v>136</v>
      </c>
      <c r="P40" s="5" t="s">
        <v>137</v>
      </c>
      <c r="Q40" s="4">
        <v>90900</v>
      </c>
      <c r="R40" s="5" t="s">
        <v>25</v>
      </c>
      <c r="S40" s="5" t="s">
        <v>30</v>
      </c>
      <c r="T40" s="5" t="s">
        <v>62</v>
      </c>
      <c r="U40" s="5" t="s">
        <v>63</v>
      </c>
      <c r="V40" s="16">
        <v>9.65</v>
      </c>
      <c r="W40" s="16">
        <v>2.4125000000000001</v>
      </c>
      <c r="X40" s="4">
        <v>100</v>
      </c>
      <c r="Y40" s="16">
        <v>93.605000000000004</v>
      </c>
      <c r="Z40" s="40">
        <f>Temp[[#This Row],[Quantity]]*Temp[[#This Row],[Unit Price]]</f>
        <v>965</v>
      </c>
      <c r="AA40" s="42">
        <f>Temp[[#This Row],[Quantity]]*(Temp[[#This Row],[Unit Price]]-Temp[[#This Row],[Unit Cost]])</f>
        <v>723.75000000000011</v>
      </c>
      <c r="AB40">
        <f>Temp[[#This Row],[Shipped Date]]-Temp[[#This Row],[Order Date]]</f>
        <v>5</v>
      </c>
    </row>
    <row r="41" spans="1:28" ht="17.25" hidden="1" customHeight="1">
      <c r="A41" s="26">
        <v>8086</v>
      </c>
      <c r="B41" s="6">
        <v>44588</v>
      </c>
      <c r="C41" s="4">
        <v>28</v>
      </c>
      <c r="D41" s="4" t="s">
        <v>119</v>
      </c>
      <c r="E41" s="5" t="s">
        <v>58</v>
      </c>
      <c r="F41" s="5" t="s">
        <v>59</v>
      </c>
      <c r="G41" s="5" t="s">
        <v>25</v>
      </c>
      <c r="H41" s="5" t="s">
        <v>60</v>
      </c>
      <c r="I41" s="5" t="s">
        <v>61</v>
      </c>
      <c r="J41" s="6">
        <v>44594</v>
      </c>
      <c r="K41" s="55">
        <f>YEAR(Temp[[#This Row],[Order Date]])</f>
        <v>2022</v>
      </c>
      <c r="L41" s="5" t="s">
        <v>35</v>
      </c>
      <c r="M41" s="4">
        <f t="shared" si="0"/>
        <v>1</v>
      </c>
      <c r="N41" s="5" t="s">
        <v>29</v>
      </c>
      <c r="O41" s="5" t="s">
        <v>136</v>
      </c>
      <c r="P41" s="5" t="s">
        <v>137</v>
      </c>
      <c r="Q41" s="4">
        <v>90900</v>
      </c>
      <c r="R41" s="5" t="s">
        <v>25</v>
      </c>
      <c r="S41" s="5" t="s">
        <v>30</v>
      </c>
      <c r="T41" s="5" t="s">
        <v>38</v>
      </c>
      <c r="U41" s="5" t="s">
        <v>39</v>
      </c>
      <c r="V41" s="16">
        <v>18.399999999999999</v>
      </c>
      <c r="W41" s="16">
        <v>4.0479999999999992</v>
      </c>
      <c r="X41" s="4">
        <v>63</v>
      </c>
      <c r="Y41" s="16">
        <v>114.76079999999999</v>
      </c>
      <c r="Z41" s="40">
        <f>Temp[[#This Row],[Quantity]]*Temp[[#This Row],[Unit Price]]</f>
        <v>1159.1999999999998</v>
      </c>
      <c r="AA41" s="42">
        <f>Temp[[#This Row],[Quantity]]*(Temp[[#This Row],[Unit Price]]-Temp[[#This Row],[Unit Cost]])</f>
        <v>904.17600000000004</v>
      </c>
      <c r="AB41">
        <f>Temp[[#This Row],[Shipped Date]]-Temp[[#This Row],[Order Date]]</f>
        <v>6</v>
      </c>
    </row>
    <row r="42" spans="1:28" ht="17.25" hidden="1" customHeight="1">
      <c r="A42" s="26">
        <v>8034</v>
      </c>
      <c r="B42" s="6">
        <v>44619</v>
      </c>
      <c r="C42" s="4">
        <v>28</v>
      </c>
      <c r="D42" s="4" t="s">
        <v>119</v>
      </c>
      <c r="E42" s="5" t="s">
        <v>58</v>
      </c>
      <c r="F42" s="5" t="s">
        <v>59</v>
      </c>
      <c r="G42" s="5" t="s">
        <v>25</v>
      </c>
      <c r="H42" s="5" t="s">
        <v>60</v>
      </c>
      <c r="I42" s="5" t="s">
        <v>61</v>
      </c>
      <c r="J42" s="6">
        <v>44629</v>
      </c>
      <c r="K42" s="55">
        <f>YEAR(Temp[[#This Row],[Order Date]])</f>
        <v>2022</v>
      </c>
      <c r="L42" s="5" t="s">
        <v>40</v>
      </c>
      <c r="M42" s="4">
        <f t="shared" si="0"/>
        <v>1</v>
      </c>
      <c r="N42" s="5" t="s">
        <v>29</v>
      </c>
      <c r="O42" s="5" t="s">
        <v>136</v>
      </c>
      <c r="P42" s="5" t="s">
        <v>137</v>
      </c>
      <c r="Q42" s="4">
        <v>90900</v>
      </c>
      <c r="R42" s="5" t="s">
        <v>25</v>
      </c>
      <c r="S42" s="5" t="s">
        <v>44</v>
      </c>
      <c r="T42" s="5" t="s">
        <v>64</v>
      </c>
      <c r="U42" s="5" t="s">
        <v>65</v>
      </c>
      <c r="V42" s="16">
        <v>40</v>
      </c>
      <c r="W42" s="16">
        <v>7.6</v>
      </c>
      <c r="X42" s="4">
        <v>30</v>
      </c>
      <c r="Y42" s="16">
        <v>31</v>
      </c>
      <c r="Z42" s="40">
        <f>Temp[[#This Row],[Quantity]]*Temp[[#This Row],[Unit Price]]</f>
        <v>1200</v>
      </c>
      <c r="AA42" s="42">
        <f>Temp[[#This Row],[Quantity]]*(Temp[[#This Row],[Unit Price]]-Temp[[#This Row],[Unit Cost]])</f>
        <v>972</v>
      </c>
      <c r="AB42">
        <f>Temp[[#This Row],[Shipped Date]]-Temp[[#This Row],[Order Date]]</f>
        <v>10</v>
      </c>
    </row>
    <row r="43" spans="1:28" ht="17.25" hidden="1" customHeight="1">
      <c r="A43" s="26">
        <v>8048</v>
      </c>
      <c r="B43" s="6">
        <v>44619</v>
      </c>
      <c r="C43" s="4">
        <v>28</v>
      </c>
      <c r="D43" s="4" t="s">
        <v>119</v>
      </c>
      <c r="E43" s="5" t="s">
        <v>58</v>
      </c>
      <c r="F43" s="5" t="s">
        <v>59</v>
      </c>
      <c r="G43" s="5" t="s">
        <v>25</v>
      </c>
      <c r="H43" s="5" t="s">
        <v>60</v>
      </c>
      <c r="I43" s="5" t="s">
        <v>61</v>
      </c>
      <c r="J43" s="6">
        <v>44626</v>
      </c>
      <c r="K43" s="55">
        <f>YEAR(Temp[[#This Row],[Order Date]])</f>
        <v>2022</v>
      </c>
      <c r="L43" s="5" t="s">
        <v>40</v>
      </c>
      <c r="M43" s="4">
        <f t="shared" si="0"/>
        <v>1</v>
      </c>
      <c r="N43" s="5" t="s">
        <v>29</v>
      </c>
      <c r="O43" s="5" t="s">
        <v>136</v>
      </c>
      <c r="P43" s="5" t="s">
        <v>137</v>
      </c>
      <c r="Q43" s="4">
        <v>90900</v>
      </c>
      <c r="R43" s="5" t="s">
        <v>25</v>
      </c>
      <c r="S43" s="5" t="s">
        <v>30</v>
      </c>
      <c r="T43" s="5" t="s">
        <v>36</v>
      </c>
      <c r="U43" s="5" t="s">
        <v>32</v>
      </c>
      <c r="V43" s="16">
        <v>46</v>
      </c>
      <c r="W43" s="16">
        <v>11.04</v>
      </c>
      <c r="X43" s="4">
        <v>32</v>
      </c>
      <c r="Y43" s="16">
        <v>148.67200000000003</v>
      </c>
      <c r="Z43" s="40">
        <f>Temp[[#This Row],[Quantity]]*Temp[[#This Row],[Unit Price]]</f>
        <v>1472</v>
      </c>
      <c r="AA43" s="42">
        <f>Temp[[#This Row],[Quantity]]*(Temp[[#This Row],[Unit Price]]-Temp[[#This Row],[Unit Cost]])</f>
        <v>1118.72</v>
      </c>
      <c r="AB43">
        <f>Temp[[#This Row],[Shipped Date]]-Temp[[#This Row],[Order Date]]</f>
        <v>7</v>
      </c>
    </row>
    <row r="44" spans="1:28" ht="17.25" hidden="1" customHeight="1">
      <c r="A44" s="26">
        <v>8080</v>
      </c>
      <c r="B44" s="6">
        <v>44647</v>
      </c>
      <c r="C44" s="4">
        <v>28</v>
      </c>
      <c r="D44" s="4" t="s">
        <v>119</v>
      </c>
      <c r="E44" s="5" t="s">
        <v>58</v>
      </c>
      <c r="F44" s="5" t="s">
        <v>59</v>
      </c>
      <c r="G44" s="5" t="s">
        <v>25</v>
      </c>
      <c r="H44" s="5" t="s">
        <v>60</v>
      </c>
      <c r="I44" s="5" t="s">
        <v>61</v>
      </c>
      <c r="J44" s="6">
        <v>44654</v>
      </c>
      <c r="K44" s="55">
        <f>YEAR(Temp[[#This Row],[Order Date]])</f>
        <v>2022</v>
      </c>
      <c r="L44" s="5" t="s">
        <v>40</v>
      </c>
      <c r="M44" s="4">
        <f t="shared" si="0"/>
        <v>2</v>
      </c>
      <c r="N44" s="5" t="s">
        <v>29</v>
      </c>
      <c r="O44" s="5" t="s">
        <v>136</v>
      </c>
      <c r="P44" s="5" t="s">
        <v>137</v>
      </c>
      <c r="Q44" s="4">
        <v>90900</v>
      </c>
      <c r="R44" s="5" t="s">
        <v>25</v>
      </c>
      <c r="S44" s="5" t="s">
        <v>30</v>
      </c>
      <c r="T44" s="5" t="s">
        <v>36</v>
      </c>
      <c r="U44" s="5" t="s">
        <v>32</v>
      </c>
      <c r="V44" s="16">
        <v>46</v>
      </c>
      <c r="W44" s="16">
        <v>7.36</v>
      </c>
      <c r="X44" s="4">
        <v>17</v>
      </c>
      <c r="Y44" s="16">
        <v>80.546000000000006</v>
      </c>
      <c r="Z44" s="40">
        <f>Temp[[#This Row],[Quantity]]*Temp[[#This Row],[Unit Price]]</f>
        <v>782</v>
      </c>
      <c r="AA44" s="42">
        <f>Temp[[#This Row],[Quantity]]*(Temp[[#This Row],[Unit Price]]-Temp[[#This Row],[Unit Cost]])</f>
        <v>656.88</v>
      </c>
      <c r="AB44">
        <f>Temp[[#This Row],[Shipped Date]]-Temp[[#This Row],[Order Date]]</f>
        <v>7</v>
      </c>
    </row>
    <row r="45" spans="1:28" ht="17.25" hidden="1" customHeight="1">
      <c r="A45" s="26">
        <v>8089</v>
      </c>
      <c r="B45" s="6">
        <v>44678</v>
      </c>
      <c r="C45" s="4">
        <v>28</v>
      </c>
      <c r="D45" s="4" t="s">
        <v>119</v>
      </c>
      <c r="E45" s="5" t="s">
        <v>58</v>
      </c>
      <c r="F45" s="5" t="s">
        <v>59</v>
      </c>
      <c r="G45" s="5" t="s">
        <v>25</v>
      </c>
      <c r="H45" s="5" t="s">
        <v>60</v>
      </c>
      <c r="I45" s="5" t="s">
        <v>61</v>
      </c>
      <c r="J45" s="6">
        <v>44687</v>
      </c>
      <c r="K45" s="55">
        <f>YEAR(Temp[[#This Row],[Order Date]])</f>
        <v>2022</v>
      </c>
      <c r="L45" s="5" t="s">
        <v>41</v>
      </c>
      <c r="M45" s="4">
        <f t="shared" si="0"/>
        <v>2</v>
      </c>
      <c r="N45" s="5" t="s">
        <v>29</v>
      </c>
      <c r="O45" s="5" t="s">
        <v>136</v>
      </c>
      <c r="P45" s="5" t="s">
        <v>137</v>
      </c>
      <c r="Q45" s="4">
        <v>90900</v>
      </c>
      <c r="R45" s="5" t="s">
        <v>25</v>
      </c>
      <c r="S45" s="5" t="s">
        <v>44</v>
      </c>
      <c r="T45" s="5" t="s">
        <v>36</v>
      </c>
      <c r="U45" s="5" t="s">
        <v>32</v>
      </c>
      <c r="V45" s="16">
        <v>46</v>
      </c>
      <c r="W45" s="16">
        <v>8.2799999999999994</v>
      </c>
      <c r="X45" s="4">
        <v>96</v>
      </c>
      <c r="Y45" s="16">
        <v>463.68000000000006</v>
      </c>
      <c r="Z45" s="40">
        <f>Temp[[#This Row],[Quantity]]*Temp[[#This Row],[Unit Price]]</f>
        <v>4416</v>
      </c>
      <c r="AA45" s="42">
        <f>Temp[[#This Row],[Quantity]]*(Temp[[#This Row],[Unit Price]]-Temp[[#This Row],[Unit Cost]])</f>
        <v>3621.12</v>
      </c>
      <c r="AB45">
        <f>Temp[[#This Row],[Shipped Date]]-Temp[[#This Row],[Order Date]]</f>
        <v>9</v>
      </c>
    </row>
    <row r="46" spans="1:28" ht="17.25" hidden="1" customHeight="1">
      <c r="A46" s="26">
        <v>8808</v>
      </c>
      <c r="B46" s="6">
        <v>44708</v>
      </c>
      <c r="C46" s="4">
        <v>28</v>
      </c>
      <c r="D46" s="4" t="s">
        <v>119</v>
      </c>
      <c r="E46" s="5" t="s">
        <v>58</v>
      </c>
      <c r="F46" s="5" t="s">
        <v>59</v>
      </c>
      <c r="G46" s="5" t="s">
        <v>25</v>
      </c>
      <c r="H46" s="5" t="s">
        <v>60</v>
      </c>
      <c r="I46" s="5" t="s">
        <v>61</v>
      </c>
      <c r="J46" s="6">
        <v>44715</v>
      </c>
      <c r="K46" s="55">
        <f>YEAR(Temp[[#This Row],[Order Date]])</f>
        <v>2022</v>
      </c>
      <c r="L46" s="5" t="s">
        <v>28</v>
      </c>
      <c r="M46" s="4">
        <f t="shared" si="0"/>
        <v>2</v>
      </c>
      <c r="N46" s="5" t="s">
        <v>29</v>
      </c>
      <c r="O46" s="5" t="s">
        <v>136</v>
      </c>
      <c r="P46" s="5" t="s">
        <v>137</v>
      </c>
      <c r="Q46" s="4">
        <v>90900</v>
      </c>
      <c r="R46" s="5" t="s">
        <v>25</v>
      </c>
      <c r="S46" s="5" t="s">
        <v>44</v>
      </c>
      <c r="T46" s="5" t="s">
        <v>36</v>
      </c>
      <c r="U46" s="5" t="s">
        <v>32</v>
      </c>
      <c r="V46" s="16">
        <v>46</v>
      </c>
      <c r="W46" s="16">
        <v>8.2799999999999994</v>
      </c>
      <c r="X46" s="4">
        <v>36</v>
      </c>
      <c r="Y46" s="16">
        <v>165.60000000000002</v>
      </c>
      <c r="Z46" s="40">
        <f>Temp[[#This Row],[Quantity]]*Temp[[#This Row],[Unit Price]]</f>
        <v>1656</v>
      </c>
      <c r="AA46" s="42">
        <f>Temp[[#This Row],[Quantity]]*(Temp[[#This Row],[Unit Price]]-Temp[[#This Row],[Unit Cost]])</f>
        <v>1357.92</v>
      </c>
      <c r="AB46">
        <f>Temp[[#This Row],[Shipped Date]]-Temp[[#This Row],[Order Date]]</f>
        <v>7</v>
      </c>
    </row>
    <row r="47" spans="1:28" ht="17.25" hidden="1" customHeight="1">
      <c r="A47" s="26">
        <v>8884</v>
      </c>
      <c r="B47" s="6">
        <v>44708</v>
      </c>
      <c r="C47" s="4">
        <v>28</v>
      </c>
      <c r="D47" s="4" t="s">
        <v>119</v>
      </c>
      <c r="E47" s="5" t="s">
        <v>58</v>
      </c>
      <c r="F47" s="5" t="s">
        <v>59</v>
      </c>
      <c r="G47" s="5" t="s">
        <v>25</v>
      </c>
      <c r="H47" s="5" t="s">
        <v>60</v>
      </c>
      <c r="I47" s="5" t="s">
        <v>61</v>
      </c>
      <c r="J47" s="6">
        <v>44715</v>
      </c>
      <c r="K47" s="55">
        <f>YEAR(Temp[[#This Row],[Order Date]])</f>
        <v>2022</v>
      </c>
      <c r="L47" s="5" t="s">
        <v>28</v>
      </c>
      <c r="M47" s="4">
        <f t="shared" si="0"/>
        <v>2</v>
      </c>
      <c r="N47" s="5" t="s">
        <v>29</v>
      </c>
      <c r="O47" s="5" t="s">
        <v>136</v>
      </c>
      <c r="P47" s="5" t="s">
        <v>137</v>
      </c>
      <c r="Q47" s="4">
        <v>90900</v>
      </c>
      <c r="R47" s="5" t="s">
        <v>25</v>
      </c>
      <c r="S47" s="5" t="s">
        <v>30</v>
      </c>
      <c r="T47" s="5" t="s">
        <v>62</v>
      </c>
      <c r="U47" s="5" t="s">
        <v>63</v>
      </c>
      <c r="V47" s="16">
        <v>9.65</v>
      </c>
      <c r="W47" s="16">
        <v>1.351</v>
      </c>
      <c r="X47" s="4">
        <v>74</v>
      </c>
      <c r="Y47" s="16">
        <v>67.839500000000001</v>
      </c>
      <c r="Z47" s="40">
        <f>Temp[[#This Row],[Quantity]]*Temp[[#This Row],[Unit Price]]</f>
        <v>714.1</v>
      </c>
      <c r="AA47" s="42">
        <f>Temp[[#This Row],[Quantity]]*(Temp[[#This Row],[Unit Price]]-Temp[[#This Row],[Unit Cost]])</f>
        <v>614.12599999999998</v>
      </c>
      <c r="AB47">
        <f>Temp[[#This Row],[Shipped Date]]-Temp[[#This Row],[Order Date]]</f>
        <v>7</v>
      </c>
    </row>
    <row r="48" spans="1:28" ht="17.25" hidden="1" customHeight="1">
      <c r="A48" s="26">
        <v>8885</v>
      </c>
      <c r="B48" s="6">
        <v>44708</v>
      </c>
      <c r="C48" s="4">
        <v>28</v>
      </c>
      <c r="D48" s="4" t="s">
        <v>119</v>
      </c>
      <c r="E48" s="5" t="s">
        <v>58</v>
      </c>
      <c r="F48" s="5" t="s">
        <v>59</v>
      </c>
      <c r="G48" s="5" t="s">
        <v>25</v>
      </c>
      <c r="H48" s="5" t="s">
        <v>60</v>
      </c>
      <c r="I48" s="5" t="s">
        <v>61</v>
      </c>
      <c r="J48" s="6">
        <v>44715</v>
      </c>
      <c r="K48" s="55">
        <f>YEAR(Temp[[#This Row],[Order Date]])</f>
        <v>2022</v>
      </c>
      <c r="L48" s="5" t="s">
        <v>28</v>
      </c>
      <c r="M48" s="4">
        <f t="shared" si="0"/>
        <v>2</v>
      </c>
      <c r="N48" s="5" t="s">
        <v>29</v>
      </c>
      <c r="O48" s="5" t="s">
        <v>136</v>
      </c>
      <c r="P48" s="5" t="s">
        <v>137</v>
      </c>
      <c r="Q48" s="4">
        <v>90900</v>
      </c>
      <c r="R48" s="5" t="s">
        <v>25</v>
      </c>
      <c r="S48" s="5" t="s">
        <v>30</v>
      </c>
      <c r="T48" s="5" t="s">
        <v>38</v>
      </c>
      <c r="U48" s="5" t="s">
        <v>39</v>
      </c>
      <c r="V48" s="16">
        <v>18.399999999999999</v>
      </c>
      <c r="W48" s="16">
        <v>2.5759999999999996</v>
      </c>
      <c r="X48" s="4">
        <v>25</v>
      </c>
      <c r="Y48" s="16">
        <v>46.46</v>
      </c>
      <c r="Z48" s="40">
        <f>Temp[[#This Row],[Quantity]]*Temp[[#This Row],[Unit Price]]</f>
        <v>459.99999999999994</v>
      </c>
      <c r="AA48" s="42">
        <f>Temp[[#This Row],[Quantity]]*(Temp[[#This Row],[Unit Price]]-Temp[[#This Row],[Unit Cost]])</f>
        <v>395.59999999999997</v>
      </c>
      <c r="AB48">
        <f>Temp[[#This Row],[Shipped Date]]-Temp[[#This Row],[Order Date]]</f>
        <v>7</v>
      </c>
    </row>
    <row r="49" spans="1:28" ht="17.25" hidden="1" customHeight="1">
      <c r="A49" s="26">
        <v>8847</v>
      </c>
      <c r="B49" s="6">
        <v>44739</v>
      </c>
      <c r="C49" s="4">
        <v>28</v>
      </c>
      <c r="D49" s="4" t="s">
        <v>119</v>
      </c>
      <c r="E49" s="5" t="s">
        <v>58</v>
      </c>
      <c r="F49" s="5" t="s">
        <v>59</v>
      </c>
      <c r="G49" s="5" t="s">
        <v>25</v>
      </c>
      <c r="H49" s="5" t="s">
        <v>60</v>
      </c>
      <c r="I49" s="5" t="s">
        <v>61</v>
      </c>
      <c r="J49" s="6">
        <v>44748</v>
      </c>
      <c r="K49" s="55">
        <f>YEAR(Temp[[#This Row],[Order Date]])</f>
        <v>2022</v>
      </c>
      <c r="L49" s="5" t="s">
        <v>42</v>
      </c>
      <c r="M49" s="4">
        <f t="shared" si="0"/>
        <v>3</v>
      </c>
      <c r="N49" s="5" t="s">
        <v>29</v>
      </c>
      <c r="O49" s="5" t="s">
        <v>136</v>
      </c>
      <c r="P49" s="5" t="s">
        <v>137</v>
      </c>
      <c r="Q49" s="4">
        <v>90900</v>
      </c>
      <c r="R49" s="5" t="s">
        <v>25</v>
      </c>
      <c r="S49" s="5" t="s">
        <v>30</v>
      </c>
      <c r="T49" s="5" t="s">
        <v>62</v>
      </c>
      <c r="U49" s="5" t="s">
        <v>63</v>
      </c>
      <c r="V49" s="16">
        <v>9.65</v>
      </c>
      <c r="W49" s="16">
        <v>1.1580000000000001</v>
      </c>
      <c r="X49" s="4">
        <v>60</v>
      </c>
      <c r="Y49" s="16">
        <v>57.321000000000005</v>
      </c>
      <c r="Z49" s="40">
        <f>Temp[[#This Row],[Quantity]]*Temp[[#This Row],[Unit Price]]</f>
        <v>579</v>
      </c>
      <c r="AA49" s="42">
        <f>Temp[[#This Row],[Quantity]]*(Temp[[#This Row],[Unit Price]]-Temp[[#This Row],[Unit Cost]])</f>
        <v>509.52000000000004</v>
      </c>
      <c r="AB49">
        <f>Temp[[#This Row],[Shipped Date]]-Temp[[#This Row],[Order Date]]</f>
        <v>9</v>
      </c>
    </row>
    <row r="50" spans="1:28" ht="17.25" hidden="1" customHeight="1">
      <c r="A50" s="26">
        <v>8848</v>
      </c>
      <c r="B50" s="6">
        <v>44739</v>
      </c>
      <c r="C50" s="4">
        <v>28</v>
      </c>
      <c r="D50" s="4" t="s">
        <v>119</v>
      </c>
      <c r="E50" s="5" t="s">
        <v>58</v>
      </c>
      <c r="F50" s="5" t="s">
        <v>59</v>
      </c>
      <c r="G50" s="5" t="s">
        <v>25</v>
      </c>
      <c r="H50" s="5" t="s">
        <v>60</v>
      </c>
      <c r="I50" s="5" t="s">
        <v>61</v>
      </c>
      <c r="J50" s="6">
        <v>44742</v>
      </c>
      <c r="K50" s="55">
        <f>YEAR(Temp[[#This Row],[Order Date]])</f>
        <v>2022</v>
      </c>
      <c r="L50" s="5" t="s">
        <v>42</v>
      </c>
      <c r="M50" s="4">
        <f t="shared" si="0"/>
        <v>2</v>
      </c>
      <c r="N50" s="5" t="s">
        <v>29</v>
      </c>
      <c r="O50" s="5" t="s">
        <v>136</v>
      </c>
      <c r="P50" s="5" t="s">
        <v>137</v>
      </c>
      <c r="Q50" s="4">
        <v>90900</v>
      </c>
      <c r="R50" s="5" t="s">
        <v>25</v>
      </c>
      <c r="S50" s="5" t="s">
        <v>30</v>
      </c>
      <c r="T50" s="5" t="s">
        <v>38</v>
      </c>
      <c r="U50" s="5" t="s">
        <v>39</v>
      </c>
      <c r="V50" s="16">
        <v>18.399999999999999</v>
      </c>
      <c r="W50" s="16">
        <v>3.68</v>
      </c>
      <c r="X50" s="4">
        <v>98</v>
      </c>
      <c r="Y50" s="16">
        <v>183.9264</v>
      </c>
      <c r="Z50" s="40">
        <f>Temp[[#This Row],[Quantity]]*Temp[[#This Row],[Unit Price]]</f>
        <v>1803.1999999999998</v>
      </c>
      <c r="AA50" s="42">
        <f>Temp[[#This Row],[Quantity]]*(Temp[[#This Row],[Unit Price]]-Temp[[#This Row],[Unit Cost]])</f>
        <v>1442.56</v>
      </c>
      <c r="AB50">
        <f>Temp[[#This Row],[Shipped Date]]-Temp[[#This Row],[Order Date]]</f>
        <v>3</v>
      </c>
    </row>
    <row r="51" spans="1:28" ht="17.25" hidden="1" customHeight="1">
      <c r="A51" s="26">
        <v>8877</v>
      </c>
      <c r="B51" s="6">
        <v>44739</v>
      </c>
      <c r="C51" s="4">
        <v>28</v>
      </c>
      <c r="D51" s="4" t="s">
        <v>119</v>
      </c>
      <c r="E51" s="5" t="s">
        <v>58</v>
      </c>
      <c r="F51" s="5" t="s">
        <v>59</v>
      </c>
      <c r="G51" s="5" t="s">
        <v>25</v>
      </c>
      <c r="H51" s="5" t="s">
        <v>60</v>
      </c>
      <c r="I51" s="5" t="s">
        <v>61</v>
      </c>
      <c r="J51" s="6">
        <v>44742</v>
      </c>
      <c r="K51" s="55">
        <f>YEAR(Temp[[#This Row],[Order Date]])</f>
        <v>2022</v>
      </c>
      <c r="L51" s="5" t="s">
        <v>42</v>
      </c>
      <c r="M51" s="4">
        <f t="shared" si="0"/>
        <v>2</v>
      </c>
      <c r="N51" s="5" t="s">
        <v>29</v>
      </c>
      <c r="O51" s="5" t="s">
        <v>136</v>
      </c>
      <c r="P51" s="5" t="s">
        <v>137</v>
      </c>
      <c r="Q51" s="4">
        <v>90900</v>
      </c>
      <c r="R51" s="5" t="s">
        <v>25</v>
      </c>
      <c r="S51" s="5" t="s">
        <v>30</v>
      </c>
      <c r="T51" s="5" t="s">
        <v>36</v>
      </c>
      <c r="U51" s="5" t="s">
        <v>32</v>
      </c>
      <c r="V51" s="16">
        <v>46</v>
      </c>
      <c r="W51" s="16">
        <v>10.119999999999999</v>
      </c>
      <c r="X51" s="4">
        <v>74</v>
      </c>
      <c r="Y51" s="16">
        <v>340.40000000000003</v>
      </c>
      <c r="Z51" s="40">
        <f>Temp[[#This Row],[Quantity]]*Temp[[#This Row],[Unit Price]]</f>
        <v>3404</v>
      </c>
      <c r="AA51" s="42">
        <f>Temp[[#This Row],[Quantity]]*(Temp[[#This Row],[Unit Price]]-Temp[[#This Row],[Unit Cost]])</f>
        <v>2655.1200000000003</v>
      </c>
      <c r="AB51">
        <f>Temp[[#This Row],[Shipped Date]]-Temp[[#This Row],[Order Date]]</f>
        <v>3</v>
      </c>
    </row>
    <row r="52" spans="1:28" ht="17.25" hidden="1" customHeight="1">
      <c r="A52" s="26">
        <v>8889</v>
      </c>
      <c r="B52" s="6">
        <v>44769</v>
      </c>
      <c r="C52" s="4">
        <v>28</v>
      </c>
      <c r="D52" s="4" t="s">
        <v>119</v>
      </c>
      <c r="E52" s="5" t="s">
        <v>58</v>
      </c>
      <c r="F52" s="5" t="s">
        <v>59</v>
      </c>
      <c r="G52" s="5" t="s">
        <v>25</v>
      </c>
      <c r="H52" s="5" t="s">
        <v>60</v>
      </c>
      <c r="I52" s="5" t="s">
        <v>61</v>
      </c>
      <c r="J52" s="6">
        <v>44778</v>
      </c>
      <c r="K52" s="55">
        <f>YEAR(Temp[[#This Row],[Order Date]])</f>
        <v>2022</v>
      </c>
      <c r="L52" s="5" t="s">
        <v>45</v>
      </c>
      <c r="M52" s="4">
        <f t="shared" si="0"/>
        <v>3</v>
      </c>
      <c r="N52" s="5" t="s">
        <v>29</v>
      </c>
      <c r="O52" s="5" t="s">
        <v>136</v>
      </c>
      <c r="P52" s="5" t="s">
        <v>137</v>
      </c>
      <c r="Q52" s="4">
        <v>90900</v>
      </c>
      <c r="R52" s="5" t="s">
        <v>25</v>
      </c>
      <c r="S52" s="5" t="s">
        <v>30</v>
      </c>
      <c r="T52" s="5" t="s">
        <v>62</v>
      </c>
      <c r="U52" s="5" t="s">
        <v>63</v>
      </c>
      <c r="V52" s="16">
        <v>9.65</v>
      </c>
      <c r="W52" s="16">
        <v>1.8334999999999999</v>
      </c>
      <c r="X52" s="4">
        <v>33</v>
      </c>
      <c r="Y52" s="16">
        <v>30.252749999999999</v>
      </c>
      <c r="Z52" s="40">
        <f>Temp[[#This Row],[Quantity]]*Temp[[#This Row],[Unit Price]]</f>
        <v>318.45</v>
      </c>
      <c r="AA52" s="42">
        <f>Temp[[#This Row],[Quantity]]*(Temp[[#This Row],[Unit Price]]-Temp[[#This Row],[Unit Cost]])</f>
        <v>257.94450000000001</v>
      </c>
      <c r="AB52">
        <f>Temp[[#This Row],[Shipped Date]]-Temp[[#This Row],[Order Date]]</f>
        <v>9</v>
      </c>
    </row>
    <row r="53" spans="1:28" ht="17.25" hidden="1" customHeight="1">
      <c r="A53" s="26">
        <v>8890</v>
      </c>
      <c r="B53" s="6">
        <v>44769</v>
      </c>
      <c r="C53" s="4">
        <v>28</v>
      </c>
      <c r="D53" s="4" t="s">
        <v>119</v>
      </c>
      <c r="E53" s="5" t="s">
        <v>58</v>
      </c>
      <c r="F53" s="5" t="s">
        <v>59</v>
      </c>
      <c r="G53" s="5" t="s">
        <v>25</v>
      </c>
      <c r="H53" s="5" t="s">
        <v>60</v>
      </c>
      <c r="I53" s="5" t="s">
        <v>61</v>
      </c>
      <c r="J53" s="6">
        <v>44779</v>
      </c>
      <c r="K53" s="55">
        <f>YEAR(Temp[[#This Row],[Order Date]])</f>
        <v>2022</v>
      </c>
      <c r="L53" s="5" t="s">
        <v>45</v>
      </c>
      <c r="M53" s="4">
        <f t="shared" si="0"/>
        <v>3</v>
      </c>
      <c r="N53" s="5" t="s">
        <v>29</v>
      </c>
      <c r="O53" s="5" t="s">
        <v>136</v>
      </c>
      <c r="P53" s="5" t="s">
        <v>137</v>
      </c>
      <c r="Q53" s="4">
        <v>90900</v>
      </c>
      <c r="R53" s="5" t="s">
        <v>25</v>
      </c>
      <c r="S53" s="5" t="s">
        <v>30</v>
      </c>
      <c r="T53" s="5" t="s">
        <v>38</v>
      </c>
      <c r="U53" s="5" t="s">
        <v>39</v>
      </c>
      <c r="V53" s="16">
        <v>18.399999999999999</v>
      </c>
      <c r="W53" s="16">
        <v>3.8639999999999999</v>
      </c>
      <c r="X53" s="4">
        <v>47</v>
      </c>
      <c r="Y53" s="16">
        <v>90.804000000000002</v>
      </c>
      <c r="Z53" s="40">
        <f>Temp[[#This Row],[Quantity]]*Temp[[#This Row],[Unit Price]]</f>
        <v>864.8</v>
      </c>
      <c r="AA53" s="42">
        <f>Temp[[#This Row],[Quantity]]*(Temp[[#This Row],[Unit Price]]-Temp[[#This Row],[Unit Cost]])</f>
        <v>683.19199999999989</v>
      </c>
      <c r="AB53">
        <f>Temp[[#This Row],[Shipped Date]]-Temp[[#This Row],[Order Date]]</f>
        <v>10</v>
      </c>
    </row>
    <row r="54" spans="1:28" ht="17.25" hidden="1" customHeight="1">
      <c r="A54" s="26">
        <v>8889</v>
      </c>
      <c r="B54" s="6">
        <v>44769</v>
      </c>
      <c r="C54" s="4">
        <v>28</v>
      </c>
      <c r="D54" s="4" t="s">
        <v>119</v>
      </c>
      <c r="E54" s="5" t="s">
        <v>58</v>
      </c>
      <c r="F54" s="5" t="s">
        <v>59</v>
      </c>
      <c r="G54" s="5" t="s">
        <v>25</v>
      </c>
      <c r="H54" s="5" t="s">
        <v>60</v>
      </c>
      <c r="I54" s="5" t="s">
        <v>61</v>
      </c>
      <c r="J54" s="6">
        <v>44771</v>
      </c>
      <c r="K54" s="55">
        <f>YEAR(Temp[[#This Row],[Order Date]])</f>
        <v>2022</v>
      </c>
      <c r="L54" s="5" t="s">
        <v>45</v>
      </c>
      <c r="M54" s="4">
        <f t="shared" si="0"/>
        <v>3</v>
      </c>
      <c r="N54" s="5" t="s">
        <v>29</v>
      </c>
      <c r="O54" s="5" t="s">
        <v>136</v>
      </c>
      <c r="P54" s="5" t="s">
        <v>137</v>
      </c>
      <c r="Q54" s="4">
        <v>90900</v>
      </c>
      <c r="R54" s="5" t="s">
        <v>25</v>
      </c>
      <c r="S54" s="5" t="s">
        <v>30</v>
      </c>
      <c r="T54" s="5" t="s">
        <v>36</v>
      </c>
      <c r="U54" s="5" t="s">
        <v>32</v>
      </c>
      <c r="V54" s="16">
        <v>46</v>
      </c>
      <c r="W54" s="16">
        <v>10.58</v>
      </c>
      <c r="X54" s="4">
        <v>24</v>
      </c>
      <c r="Y54" s="16">
        <v>105.98399999999999</v>
      </c>
      <c r="Z54" s="40">
        <f>Temp[[#This Row],[Quantity]]*Temp[[#This Row],[Unit Price]]</f>
        <v>1104</v>
      </c>
      <c r="AA54" s="42">
        <f>Temp[[#This Row],[Quantity]]*(Temp[[#This Row],[Unit Price]]-Temp[[#This Row],[Unit Cost]])</f>
        <v>850.08</v>
      </c>
      <c r="AB54">
        <f>Temp[[#This Row],[Shipped Date]]-Temp[[#This Row],[Order Date]]</f>
        <v>2</v>
      </c>
    </row>
    <row r="55" spans="1:28" ht="17.25" hidden="1" customHeight="1">
      <c r="A55" s="26">
        <v>8888</v>
      </c>
      <c r="B55" s="6">
        <v>44800</v>
      </c>
      <c r="C55" s="4">
        <v>28</v>
      </c>
      <c r="D55" s="4" t="s">
        <v>119</v>
      </c>
      <c r="E55" s="5" t="s">
        <v>58</v>
      </c>
      <c r="F55" s="5" t="s">
        <v>59</v>
      </c>
      <c r="G55" s="5" t="s">
        <v>25</v>
      </c>
      <c r="H55" s="5" t="s">
        <v>60</v>
      </c>
      <c r="I55" s="5" t="s">
        <v>61</v>
      </c>
      <c r="J55" s="6">
        <v>44810</v>
      </c>
      <c r="K55" s="55">
        <f>YEAR(Temp[[#This Row],[Order Date]])</f>
        <v>2022</v>
      </c>
      <c r="L55" s="5" t="s">
        <v>46</v>
      </c>
      <c r="M55" s="4">
        <f t="shared" si="0"/>
        <v>3</v>
      </c>
      <c r="N55" s="5" t="s">
        <v>29</v>
      </c>
      <c r="O55" s="5" t="s">
        <v>136</v>
      </c>
      <c r="P55" s="5" t="s">
        <v>137</v>
      </c>
      <c r="Q55" s="4">
        <v>90900</v>
      </c>
      <c r="R55" s="5" t="s">
        <v>25</v>
      </c>
      <c r="S55" s="5" t="s">
        <v>44</v>
      </c>
      <c r="T55" s="5" t="s">
        <v>36</v>
      </c>
      <c r="U55" s="5" t="s">
        <v>32</v>
      </c>
      <c r="V55" s="16">
        <v>46</v>
      </c>
      <c r="W55" s="16">
        <v>5.0599999999999996</v>
      </c>
      <c r="X55" s="4">
        <v>28</v>
      </c>
      <c r="Y55" s="16">
        <v>133.95200000000003</v>
      </c>
      <c r="Z55" s="40">
        <f>Temp[[#This Row],[Quantity]]*Temp[[#This Row],[Unit Price]]</f>
        <v>1288</v>
      </c>
      <c r="AA55" s="42">
        <f>Temp[[#This Row],[Quantity]]*(Temp[[#This Row],[Unit Price]]-Temp[[#This Row],[Unit Cost]])</f>
        <v>1146.32</v>
      </c>
      <c r="AB55">
        <f>Temp[[#This Row],[Shipped Date]]-Temp[[#This Row],[Order Date]]</f>
        <v>10</v>
      </c>
    </row>
    <row r="56" spans="1:28" ht="17.25" hidden="1" customHeight="1">
      <c r="A56" s="26">
        <v>8834</v>
      </c>
      <c r="B56" s="6">
        <v>44800</v>
      </c>
      <c r="C56" s="4">
        <v>28</v>
      </c>
      <c r="D56" s="4" t="s">
        <v>119</v>
      </c>
      <c r="E56" s="5" t="s">
        <v>58</v>
      </c>
      <c r="F56" s="5" t="s">
        <v>59</v>
      </c>
      <c r="G56" s="5" t="s">
        <v>25</v>
      </c>
      <c r="H56" s="5" t="s">
        <v>60</v>
      </c>
      <c r="I56" s="5" t="s">
        <v>61</v>
      </c>
      <c r="J56" s="6">
        <v>44804</v>
      </c>
      <c r="K56" s="55">
        <f>YEAR(Temp[[#This Row],[Order Date]])</f>
        <v>2022</v>
      </c>
      <c r="L56" s="5" t="s">
        <v>46</v>
      </c>
      <c r="M56" s="4">
        <f t="shared" si="0"/>
        <v>3</v>
      </c>
      <c r="N56" s="5" t="s">
        <v>29</v>
      </c>
      <c r="O56" s="5" t="s">
        <v>136</v>
      </c>
      <c r="P56" s="5" t="s">
        <v>137</v>
      </c>
      <c r="Q56" s="4">
        <v>90900</v>
      </c>
      <c r="R56" s="5" t="s">
        <v>25</v>
      </c>
      <c r="S56" s="5" t="s">
        <v>30</v>
      </c>
      <c r="T56" s="5" t="s">
        <v>62</v>
      </c>
      <c r="U56" s="5" t="s">
        <v>63</v>
      </c>
      <c r="V56" s="16">
        <v>9.65</v>
      </c>
      <c r="W56" s="16">
        <v>1.6405000000000001</v>
      </c>
      <c r="X56" s="4">
        <v>97</v>
      </c>
      <c r="Y56" s="16">
        <v>95.477100000000021</v>
      </c>
      <c r="Z56" s="40">
        <f>Temp[[#This Row],[Quantity]]*Temp[[#This Row],[Unit Price]]</f>
        <v>936.05000000000007</v>
      </c>
      <c r="AA56" s="42">
        <f>Temp[[#This Row],[Quantity]]*(Temp[[#This Row],[Unit Price]]-Temp[[#This Row],[Unit Cost]])</f>
        <v>776.92150000000004</v>
      </c>
      <c r="AB56">
        <f>Temp[[#This Row],[Shipped Date]]-Temp[[#This Row],[Order Date]]</f>
        <v>4</v>
      </c>
    </row>
    <row r="57" spans="1:28" ht="17.25" hidden="1" customHeight="1">
      <c r="A57" s="26">
        <v>8835</v>
      </c>
      <c r="B57" s="6">
        <v>44800</v>
      </c>
      <c r="C57" s="4">
        <v>28</v>
      </c>
      <c r="D57" s="4" t="s">
        <v>119</v>
      </c>
      <c r="E57" s="5" t="s">
        <v>58</v>
      </c>
      <c r="F57" s="5" t="s">
        <v>59</v>
      </c>
      <c r="G57" s="5" t="s">
        <v>25</v>
      </c>
      <c r="H57" s="5" t="s">
        <v>60</v>
      </c>
      <c r="I57" s="5" t="s">
        <v>61</v>
      </c>
      <c r="J57" s="6">
        <v>44809</v>
      </c>
      <c r="K57" s="55">
        <f>YEAR(Temp[[#This Row],[Order Date]])</f>
        <v>2022</v>
      </c>
      <c r="L57" s="5" t="s">
        <v>46</v>
      </c>
      <c r="M57" s="4">
        <f t="shared" si="0"/>
        <v>3</v>
      </c>
      <c r="N57" s="5" t="s">
        <v>29</v>
      </c>
      <c r="O57" s="5" t="s">
        <v>136</v>
      </c>
      <c r="P57" s="5" t="s">
        <v>137</v>
      </c>
      <c r="Q57" s="4">
        <v>90900</v>
      </c>
      <c r="R57" s="5" t="s">
        <v>25</v>
      </c>
      <c r="S57" s="5" t="s">
        <v>30</v>
      </c>
      <c r="T57" s="5" t="s">
        <v>38</v>
      </c>
      <c r="U57" s="5" t="s">
        <v>39</v>
      </c>
      <c r="V57" s="16">
        <v>18.399999999999999</v>
      </c>
      <c r="W57" s="16">
        <v>3.1279999999999997</v>
      </c>
      <c r="X57" s="4">
        <v>80</v>
      </c>
      <c r="Y57" s="16">
        <v>150.14400000000003</v>
      </c>
      <c r="Z57" s="40">
        <f>Temp[[#This Row],[Quantity]]*Temp[[#This Row],[Unit Price]]</f>
        <v>1472</v>
      </c>
      <c r="AA57" s="42">
        <f>Temp[[#This Row],[Quantity]]*(Temp[[#This Row],[Unit Price]]-Temp[[#This Row],[Unit Cost]])</f>
        <v>1221.7599999999998</v>
      </c>
      <c r="AB57">
        <f>Temp[[#This Row],[Shipped Date]]-Temp[[#This Row],[Order Date]]</f>
        <v>9</v>
      </c>
    </row>
    <row r="58" spans="1:28" ht="17.25" hidden="1" customHeight="1">
      <c r="A58" s="26">
        <v>8856</v>
      </c>
      <c r="B58" s="6">
        <v>44831</v>
      </c>
      <c r="C58" s="4">
        <v>28</v>
      </c>
      <c r="D58" s="4" t="s">
        <v>119</v>
      </c>
      <c r="E58" s="5" t="s">
        <v>58</v>
      </c>
      <c r="F58" s="5" t="s">
        <v>59</v>
      </c>
      <c r="G58" s="5" t="s">
        <v>25</v>
      </c>
      <c r="H58" s="5" t="s">
        <v>60</v>
      </c>
      <c r="I58" s="5" t="s">
        <v>61</v>
      </c>
      <c r="J58" s="6">
        <v>44833</v>
      </c>
      <c r="K58" s="55">
        <f>YEAR(Temp[[#This Row],[Order Date]])</f>
        <v>2022</v>
      </c>
      <c r="L58" s="5" t="s">
        <v>33</v>
      </c>
      <c r="M58" s="4">
        <f t="shared" si="0"/>
        <v>3</v>
      </c>
      <c r="N58" s="5" t="s">
        <v>29</v>
      </c>
      <c r="O58" s="5" t="s">
        <v>136</v>
      </c>
      <c r="P58" s="5" t="s">
        <v>137</v>
      </c>
      <c r="Q58" s="4">
        <v>90900</v>
      </c>
      <c r="R58" s="5" t="s">
        <v>25</v>
      </c>
      <c r="S58" s="5" t="s">
        <v>30</v>
      </c>
      <c r="T58" s="5" t="s">
        <v>62</v>
      </c>
      <c r="U58" s="5" t="s">
        <v>63</v>
      </c>
      <c r="V58" s="16">
        <v>9.65</v>
      </c>
      <c r="W58" s="16">
        <v>1.93</v>
      </c>
      <c r="X58" s="4">
        <v>68</v>
      </c>
      <c r="Y58" s="16">
        <v>64.307600000000008</v>
      </c>
      <c r="Z58" s="40">
        <f>Temp[[#This Row],[Quantity]]*Temp[[#This Row],[Unit Price]]</f>
        <v>656.2</v>
      </c>
      <c r="AA58" s="42">
        <f>Temp[[#This Row],[Quantity]]*(Temp[[#This Row],[Unit Price]]-Temp[[#This Row],[Unit Cost]])</f>
        <v>524.96</v>
      </c>
      <c r="AB58">
        <f>Temp[[#This Row],[Shipped Date]]-Temp[[#This Row],[Order Date]]</f>
        <v>2</v>
      </c>
    </row>
    <row r="59" spans="1:28" ht="17.25" hidden="1" customHeight="1">
      <c r="A59" s="26">
        <v>8857</v>
      </c>
      <c r="B59" s="6">
        <v>44831</v>
      </c>
      <c r="C59" s="4">
        <v>28</v>
      </c>
      <c r="D59" s="4" t="s">
        <v>119</v>
      </c>
      <c r="E59" s="5" t="s">
        <v>58</v>
      </c>
      <c r="F59" s="5" t="s">
        <v>59</v>
      </c>
      <c r="G59" s="5" t="s">
        <v>25</v>
      </c>
      <c r="H59" s="5" t="s">
        <v>60</v>
      </c>
      <c r="I59" s="5" t="s">
        <v>61</v>
      </c>
      <c r="J59" s="6">
        <v>44839</v>
      </c>
      <c r="K59" s="55">
        <f>YEAR(Temp[[#This Row],[Order Date]])</f>
        <v>2022</v>
      </c>
      <c r="L59" s="5" t="s">
        <v>33</v>
      </c>
      <c r="M59" s="4">
        <f t="shared" si="0"/>
        <v>4</v>
      </c>
      <c r="N59" s="5" t="s">
        <v>29</v>
      </c>
      <c r="O59" s="5" t="s">
        <v>136</v>
      </c>
      <c r="P59" s="5" t="s">
        <v>137</v>
      </c>
      <c r="Q59" s="4">
        <v>90900</v>
      </c>
      <c r="R59" s="5" t="s">
        <v>25</v>
      </c>
      <c r="S59" s="5" t="s">
        <v>30</v>
      </c>
      <c r="T59" s="5" t="s">
        <v>38</v>
      </c>
      <c r="U59" s="5" t="s">
        <v>39</v>
      </c>
      <c r="V59" s="16">
        <v>18.399999999999999</v>
      </c>
      <c r="W59" s="16">
        <v>4.2320000000000002</v>
      </c>
      <c r="X59" s="4">
        <v>32</v>
      </c>
      <c r="Y59" s="16">
        <v>58.879999999999995</v>
      </c>
      <c r="Z59" s="40">
        <f>Temp[[#This Row],[Quantity]]*Temp[[#This Row],[Unit Price]]</f>
        <v>588.79999999999995</v>
      </c>
      <c r="AA59" s="42">
        <f>Temp[[#This Row],[Quantity]]*(Temp[[#This Row],[Unit Price]]-Temp[[#This Row],[Unit Cost]])</f>
        <v>453.37599999999998</v>
      </c>
      <c r="AB59">
        <f>Temp[[#This Row],[Shipped Date]]-Temp[[#This Row],[Order Date]]</f>
        <v>8</v>
      </c>
    </row>
    <row r="60" spans="1:28" ht="17.25" hidden="1" customHeight="1">
      <c r="A60" s="26">
        <v>8883</v>
      </c>
      <c r="B60" s="6">
        <v>44861</v>
      </c>
      <c r="C60" s="4">
        <v>28</v>
      </c>
      <c r="D60" s="4" t="s">
        <v>119</v>
      </c>
      <c r="E60" s="5" t="s">
        <v>58</v>
      </c>
      <c r="F60" s="5" t="s">
        <v>59</v>
      </c>
      <c r="G60" s="5" t="s">
        <v>25</v>
      </c>
      <c r="H60" s="5" t="s">
        <v>60</v>
      </c>
      <c r="I60" s="5" t="s">
        <v>61</v>
      </c>
      <c r="J60" s="6">
        <v>44864</v>
      </c>
      <c r="K60" s="55">
        <f>YEAR(Temp[[#This Row],[Order Date]])</f>
        <v>2022</v>
      </c>
      <c r="L60" s="5" t="s">
        <v>47</v>
      </c>
      <c r="M60" s="4">
        <f t="shared" si="0"/>
        <v>4</v>
      </c>
      <c r="N60" s="5" t="s">
        <v>29</v>
      </c>
      <c r="O60" s="5" t="s">
        <v>136</v>
      </c>
      <c r="P60" s="5" t="s">
        <v>137</v>
      </c>
      <c r="Q60" s="4">
        <v>90900</v>
      </c>
      <c r="R60" s="5" t="s">
        <v>25</v>
      </c>
      <c r="S60" s="5" t="s">
        <v>44</v>
      </c>
      <c r="T60" s="5" t="s">
        <v>36</v>
      </c>
      <c r="U60" s="5" t="s">
        <v>32</v>
      </c>
      <c r="V60" s="16">
        <v>46</v>
      </c>
      <c r="W60" s="16">
        <v>5.52</v>
      </c>
      <c r="X60" s="4">
        <v>86</v>
      </c>
      <c r="Y60" s="16">
        <v>379.77600000000001</v>
      </c>
      <c r="Z60" s="40">
        <f>Temp[[#This Row],[Quantity]]*Temp[[#This Row],[Unit Price]]</f>
        <v>3956</v>
      </c>
      <c r="AA60" s="42">
        <f>Temp[[#This Row],[Quantity]]*(Temp[[#This Row],[Unit Price]]-Temp[[#This Row],[Unit Cost]])</f>
        <v>3481.28</v>
      </c>
      <c r="AB60">
        <f>Temp[[#This Row],[Shipped Date]]-Temp[[#This Row],[Order Date]]</f>
        <v>3</v>
      </c>
    </row>
    <row r="61" spans="1:28" ht="17.25" hidden="1" customHeight="1">
      <c r="A61" s="26">
        <v>8895</v>
      </c>
      <c r="B61" s="6">
        <v>44861</v>
      </c>
      <c r="C61" s="4">
        <v>28</v>
      </c>
      <c r="D61" s="4" t="s">
        <v>119</v>
      </c>
      <c r="E61" s="5" t="s">
        <v>58</v>
      </c>
      <c r="F61" s="5" t="s">
        <v>59</v>
      </c>
      <c r="G61" s="5" t="s">
        <v>25</v>
      </c>
      <c r="H61" s="5" t="s">
        <v>60</v>
      </c>
      <c r="I61" s="5" t="s">
        <v>61</v>
      </c>
      <c r="J61" s="6">
        <v>44863</v>
      </c>
      <c r="K61" s="55">
        <f>YEAR(Temp[[#This Row],[Order Date]])</f>
        <v>2022</v>
      </c>
      <c r="L61" s="5" t="s">
        <v>47</v>
      </c>
      <c r="M61" s="4">
        <f t="shared" si="0"/>
        <v>4</v>
      </c>
      <c r="N61" s="5" t="s">
        <v>29</v>
      </c>
      <c r="O61" s="5" t="s">
        <v>136</v>
      </c>
      <c r="P61" s="5" t="s">
        <v>137</v>
      </c>
      <c r="Q61" s="4">
        <v>90900</v>
      </c>
      <c r="R61" s="5" t="s">
        <v>25</v>
      </c>
      <c r="S61" s="5" t="s">
        <v>30</v>
      </c>
      <c r="T61" s="5" t="s">
        <v>62</v>
      </c>
      <c r="U61" s="5" t="s">
        <v>63</v>
      </c>
      <c r="V61" s="16">
        <v>9.65</v>
      </c>
      <c r="W61" s="16">
        <v>1.544</v>
      </c>
      <c r="X61" s="4">
        <v>44</v>
      </c>
      <c r="Y61" s="16">
        <v>44.158400000000007</v>
      </c>
      <c r="Z61" s="40">
        <f>Temp[[#This Row],[Quantity]]*Temp[[#This Row],[Unit Price]]</f>
        <v>424.6</v>
      </c>
      <c r="AA61" s="42">
        <f>Temp[[#This Row],[Quantity]]*(Temp[[#This Row],[Unit Price]]-Temp[[#This Row],[Unit Cost]])</f>
        <v>356.66399999999999</v>
      </c>
      <c r="AB61">
        <f>Temp[[#This Row],[Shipped Date]]-Temp[[#This Row],[Order Date]]</f>
        <v>2</v>
      </c>
    </row>
    <row r="62" spans="1:28" ht="17.25" hidden="1" customHeight="1">
      <c r="A62" s="26">
        <v>8896</v>
      </c>
      <c r="B62" s="6">
        <v>44861</v>
      </c>
      <c r="C62" s="4">
        <v>28</v>
      </c>
      <c r="D62" s="4" t="s">
        <v>119</v>
      </c>
      <c r="E62" s="5" t="s">
        <v>58</v>
      </c>
      <c r="F62" s="5" t="s">
        <v>59</v>
      </c>
      <c r="G62" s="5" t="s">
        <v>25</v>
      </c>
      <c r="H62" s="5" t="s">
        <v>60</v>
      </c>
      <c r="I62" s="5" t="s">
        <v>61</v>
      </c>
      <c r="J62" s="6">
        <v>44865</v>
      </c>
      <c r="K62" s="55">
        <f>YEAR(Temp[[#This Row],[Order Date]])</f>
        <v>2022</v>
      </c>
      <c r="L62" s="5" t="s">
        <v>47</v>
      </c>
      <c r="M62" s="4">
        <f t="shared" si="0"/>
        <v>4</v>
      </c>
      <c r="N62" s="5" t="s">
        <v>29</v>
      </c>
      <c r="O62" s="5" t="s">
        <v>136</v>
      </c>
      <c r="P62" s="5" t="s">
        <v>137</v>
      </c>
      <c r="Q62" s="4">
        <v>90900</v>
      </c>
      <c r="R62" s="5" t="s">
        <v>25</v>
      </c>
      <c r="S62" s="5" t="s">
        <v>30</v>
      </c>
      <c r="T62" s="5" t="s">
        <v>38</v>
      </c>
      <c r="U62" s="5" t="s">
        <v>39</v>
      </c>
      <c r="V62" s="16">
        <v>18.399999999999999</v>
      </c>
      <c r="W62" s="16">
        <v>2.76</v>
      </c>
      <c r="X62" s="4">
        <v>24</v>
      </c>
      <c r="Y62" s="16">
        <v>42.835199999999993</v>
      </c>
      <c r="Z62" s="40">
        <f>Temp[[#This Row],[Quantity]]*Temp[[#This Row],[Unit Price]]</f>
        <v>441.59999999999997</v>
      </c>
      <c r="AA62" s="42">
        <f>Temp[[#This Row],[Quantity]]*(Temp[[#This Row],[Unit Price]]-Temp[[#This Row],[Unit Cost]])</f>
        <v>375.35999999999996</v>
      </c>
      <c r="AB62">
        <f>Temp[[#This Row],[Shipped Date]]-Temp[[#This Row],[Order Date]]</f>
        <v>4</v>
      </c>
    </row>
    <row r="63" spans="1:28" ht="17.25" hidden="1" customHeight="1">
      <c r="A63" s="26">
        <v>8385</v>
      </c>
      <c r="B63" s="6">
        <v>44861</v>
      </c>
      <c r="C63" s="4">
        <v>28</v>
      </c>
      <c r="D63" s="4" t="s">
        <v>119</v>
      </c>
      <c r="E63" s="5" t="s">
        <v>58</v>
      </c>
      <c r="F63" s="5" t="s">
        <v>59</v>
      </c>
      <c r="G63" s="5" t="s">
        <v>25</v>
      </c>
      <c r="H63" s="5" t="s">
        <v>60</v>
      </c>
      <c r="I63" s="5" t="s">
        <v>61</v>
      </c>
      <c r="J63" s="6">
        <v>44865</v>
      </c>
      <c r="K63" s="55">
        <f>YEAR(Temp[[#This Row],[Order Date]])</f>
        <v>2022</v>
      </c>
      <c r="L63" s="5" t="s">
        <v>47</v>
      </c>
      <c r="M63" s="4">
        <f t="shared" si="0"/>
        <v>4</v>
      </c>
      <c r="N63" s="5" t="s">
        <v>29</v>
      </c>
      <c r="O63" s="5" t="s">
        <v>136</v>
      </c>
      <c r="P63" s="5" t="s">
        <v>137</v>
      </c>
      <c r="Q63" s="4">
        <v>90900</v>
      </c>
      <c r="R63" s="5" t="s">
        <v>25</v>
      </c>
      <c r="S63" s="5" t="s">
        <v>30</v>
      </c>
      <c r="T63" s="5" t="s">
        <v>36</v>
      </c>
      <c r="U63" s="5" t="s">
        <v>32</v>
      </c>
      <c r="V63" s="16">
        <v>46</v>
      </c>
      <c r="W63" s="16">
        <v>11.04</v>
      </c>
      <c r="X63" s="4">
        <v>34</v>
      </c>
      <c r="Y63" s="16">
        <v>157.964</v>
      </c>
      <c r="Z63" s="40">
        <f>Temp[[#This Row],[Quantity]]*Temp[[#This Row],[Unit Price]]</f>
        <v>1564</v>
      </c>
      <c r="AA63" s="42">
        <f>Temp[[#This Row],[Quantity]]*(Temp[[#This Row],[Unit Price]]-Temp[[#This Row],[Unit Cost]])</f>
        <v>1188.6400000000001</v>
      </c>
      <c r="AB63">
        <f>Temp[[#This Row],[Shipped Date]]-Temp[[#This Row],[Order Date]]</f>
        <v>4</v>
      </c>
    </row>
    <row r="64" spans="1:28" ht="17.25" hidden="1" customHeight="1">
      <c r="A64" s="26">
        <v>8336</v>
      </c>
      <c r="B64" s="6">
        <v>44892</v>
      </c>
      <c r="C64" s="4">
        <v>28</v>
      </c>
      <c r="D64" s="4" t="s">
        <v>119</v>
      </c>
      <c r="E64" s="5" t="s">
        <v>58</v>
      </c>
      <c r="F64" s="5" t="s">
        <v>59</v>
      </c>
      <c r="G64" s="5" t="s">
        <v>25</v>
      </c>
      <c r="H64" s="5" t="s">
        <v>60</v>
      </c>
      <c r="I64" s="5" t="s">
        <v>61</v>
      </c>
      <c r="J64" s="6">
        <v>44897</v>
      </c>
      <c r="K64" s="55">
        <f>YEAR(Temp[[#This Row],[Order Date]])</f>
        <v>2022</v>
      </c>
      <c r="L64" s="5" t="s">
        <v>48</v>
      </c>
      <c r="M64" s="4">
        <f t="shared" si="0"/>
        <v>4</v>
      </c>
      <c r="N64" s="5" t="s">
        <v>29</v>
      </c>
      <c r="O64" s="5" t="s">
        <v>136</v>
      </c>
      <c r="P64" s="5" t="s">
        <v>137</v>
      </c>
      <c r="Q64" s="4">
        <v>90900</v>
      </c>
      <c r="R64" s="5" t="s">
        <v>25</v>
      </c>
      <c r="S64" s="5" t="s">
        <v>30</v>
      </c>
      <c r="T64" s="5" t="s">
        <v>62</v>
      </c>
      <c r="U64" s="5" t="s">
        <v>63</v>
      </c>
      <c r="V64" s="16">
        <v>9.65</v>
      </c>
      <c r="W64" s="16">
        <v>1.7370000000000001</v>
      </c>
      <c r="X64" s="4">
        <v>46</v>
      </c>
      <c r="Y64" s="16">
        <v>45.721700000000006</v>
      </c>
      <c r="Z64" s="40">
        <f>Temp[[#This Row],[Quantity]]*Temp[[#This Row],[Unit Price]]</f>
        <v>443.90000000000003</v>
      </c>
      <c r="AA64" s="42">
        <f>Temp[[#This Row],[Quantity]]*(Temp[[#This Row],[Unit Price]]-Temp[[#This Row],[Unit Cost]])</f>
        <v>363.99799999999999</v>
      </c>
      <c r="AB64">
        <f>Temp[[#This Row],[Shipped Date]]-Temp[[#This Row],[Order Date]]</f>
        <v>5</v>
      </c>
    </row>
    <row r="65" spans="1:28" ht="17.25" hidden="1" customHeight="1">
      <c r="A65" s="26">
        <v>8337</v>
      </c>
      <c r="B65" s="6">
        <v>44892</v>
      </c>
      <c r="C65" s="4">
        <v>28</v>
      </c>
      <c r="D65" s="4" t="s">
        <v>119</v>
      </c>
      <c r="E65" s="5" t="s">
        <v>58</v>
      </c>
      <c r="F65" s="5" t="s">
        <v>59</v>
      </c>
      <c r="G65" s="5" t="s">
        <v>25</v>
      </c>
      <c r="H65" s="5" t="s">
        <v>60</v>
      </c>
      <c r="I65" s="5" t="s">
        <v>61</v>
      </c>
      <c r="J65" s="6">
        <v>44902</v>
      </c>
      <c r="K65" s="55">
        <f>YEAR(Temp[[#This Row],[Order Date]])</f>
        <v>2022</v>
      </c>
      <c r="L65" s="5" t="s">
        <v>48</v>
      </c>
      <c r="M65" s="4">
        <f t="shared" si="0"/>
        <v>4</v>
      </c>
      <c r="N65" s="5" t="s">
        <v>29</v>
      </c>
      <c r="O65" s="5" t="s">
        <v>136</v>
      </c>
      <c r="P65" s="5" t="s">
        <v>137</v>
      </c>
      <c r="Q65" s="4">
        <v>90900</v>
      </c>
      <c r="R65" s="5" t="s">
        <v>25</v>
      </c>
      <c r="S65" s="5" t="s">
        <v>30</v>
      </c>
      <c r="T65" s="5" t="s">
        <v>38</v>
      </c>
      <c r="U65" s="5" t="s">
        <v>39</v>
      </c>
      <c r="V65" s="16">
        <v>18.399999999999999</v>
      </c>
      <c r="W65" s="16">
        <v>3.68</v>
      </c>
      <c r="X65" s="4">
        <v>100</v>
      </c>
      <c r="Y65" s="16">
        <v>184</v>
      </c>
      <c r="Z65" s="40">
        <f>Temp[[#This Row],[Quantity]]*Temp[[#This Row],[Unit Price]]</f>
        <v>1839.9999999999998</v>
      </c>
      <c r="AA65" s="42">
        <f>Temp[[#This Row],[Quantity]]*(Temp[[#This Row],[Unit Price]]-Temp[[#This Row],[Unit Cost]])</f>
        <v>1472</v>
      </c>
      <c r="AB65">
        <f>Temp[[#This Row],[Shipped Date]]-Temp[[#This Row],[Order Date]]</f>
        <v>10</v>
      </c>
    </row>
    <row r="66" spans="1:28" ht="17.25" hidden="1" customHeight="1">
      <c r="A66" s="26">
        <v>8366</v>
      </c>
      <c r="B66" s="6">
        <v>44892</v>
      </c>
      <c r="C66" s="4">
        <v>28</v>
      </c>
      <c r="D66" s="4" t="s">
        <v>119</v>
      </c>
      <c r="E66" s="5" t="s">
        <v>58</v>
      </c>
      <c r="F66" s="5" t="s">
        <v>59</v>
      </c>
      <c r="G66" s="5" t="s">
        <v>25</v>
      </c>
      <c r="H66" s="5" t="s">
        <v>60</v>
      </c>
      <c r="I66" s="5" t="s">
        <v>61</v>
      </c>
      <c r="J66" s="6">
        <v>44902</v>
      </c>
      <c r="K66" s="55">
        <f>YEAR(Temp[[#This Row],[Order Date]])</f>
        <v>2022</v>
      </c>
      <c r="L66" s="5" t="s">
        <v>48</v>
      </c>
      <c r="M66" s="4">
        <f t="shared" si="0"/>
        <v>4</v>
      </c>
      <c r="N66" s="5" t="s">
        <v>29</v>
      </c>
      <c r="O66" s="5" t="s">
        <v>136</v>
      </c>
      <c r="P66" s="5" t="s">
        <v>137</v>
      </c>
      <c r="Q66" s="4">
        <v>90900</v>
      </c>
      <c r="R66" s="5" t="s">
        <v>25</v>
      </c>
      <c r="S66" s="5" t="s">
        <v>30</v>
      </c>
      <c r="T66" s="5" t="s">
        <v>36</v>
      </c>
      <c r="U66" s="5" t="s">
        <v>32</v>
      </c>
      <c r="V66" s="16">
        <v>46</v>
      </c>
      <c r="W66" s="16">
        <v>6.9</v>
      </c>
      <c r="X66" s="4">
        <v>57</v>
      </c>
      <c r="Y66" s="16">
        <v>272.68799999999999</v>
      </c>
      <c r="Z66" s="40">
        <f>Temp[[#This Row],[Quantity]]*Temp[[#This Row],[Unit Price]]</f>
        <v>2622</v>
      </c>
      <c r="AA66" s="42">
        <f>Temp[[#This Row],[Quantity]]*(Temp[[#This Row],[Unit Price]]-Temp[[#This Row],[Unit Cost]])</f>
        <v>2228.7000000000003</v>
      </c>
      <c r="AB66">
        <f>Temp[[#This Row],[Shipped Date]]-Temp[[#This Row],[Order Date]]</f>
        <v>10</v>
      </c>
    </row>
    <row r="67" spans="1:28" ht="17.25" hidden="1" customHeight="1">
      <c r="A67" s="26">
        <v>8380</v>
      </c>
      <c r="B67" s="6">
        <v>44922</v>
      </c>
      <c r="C67" s="4">
        <v>28</v>
      </c>
      <c r="D67" s="4" t="s">
        <v>119</v>
      </c>
      <c r="E67" s="5" t="s">
        <v>58</v>
      </c>
      <c r="F67" s="5" t="s">
        <v>59</v>
      </c>
      <c r="G67" s="5" t="s">
        <v>25</v>
      </c>
      <c r="H67" s="5" t="s">
        <v>60</v>
      </c>
      <c r="I67" s="5" t="s">
        <v>61</v>
      </c>
      <c r="J67" s="6">
        <v>44924</v>
      </c>
      <c r="K67" s="55">
        <f>YEAR(Temp[[#This Row],[Order Date]])</f>
        <v>2022</v>
      </c>
      <c r="L67" s="5" t="s">
        <v>49</v>
      </c>
      <c r="M67" s="4">
        <f t="shared" ref="M67:M130" si="1">ROUNDUP(MONTH(J67)/3,0)</f>
        <v>4</v>
      </c>
      <c r="N67" s="5" t="s">
        <v>29</v>
      </c>
      <c r="O67" s="5" t="s">
        <v>136</v>
      </c>
      <c r="P67" s="5" t="s">
        <v>137</v>
      </c>
      <c r="Q67" s="4">
        <v>90900</v>
      </c>
      <c r="R67" s="5" t="s">
        <v>25</v>
      </c>
      <c r="S67" s="5" t="s">
        <v>44</v>
      </c>
      <c r="T67" s="5" t="s">
        <v>36</v>
      </c>
      <c r="U67" s="5" t="s">
        <v>32</v>
      </c>
      <c r="V67" s="16">
        <v>46</v>
      </c>
      <c r="W67" s="16">
        <v>4.5999999999999996</v>
      </c>
      <c r="X67" s="4">
        <v>16</v>
      </c>
      <c r="Y67" s="16">
        <v>73.600000000000009</v>
      </c>
      <c r="Z67" s="40">
        <f>Temp[[#This Row],[Quantity]]*Temp[[#This Row],[Unit Price]]</f>
        <v>736</v>
      </c>
      <c r="AA67" s="42">
        <f>Temp[[#This Row],[Quantity]]*(Temp[[#This Row],[Unit Price]]-Temp[[#This Row],[Unit Cost]])</f>
        <v>662.4</v>
      </c>
      <c r="AB67">
        <f>Temp[[#This Row],[Shipped Date]]-Temp[[#This Row],[Order Date]]</f>
        <v>2</v>
      </c>
    </row>
    <row r="68" spans="1:28" ht="17.25" hidden="1" customHeight="1">
      <c r="A68" s="26">
        <v>8398</v>
      </c>
      <c r="B68" s="6">
        <v>44922</v>
      </c>
      <c r="C68" s="4">
        <v>28</v>
      </c>
      <c r="D68" s="4" t="s">
        <v>119</v>
      </c>
      <c r="E68" s="5" t="s">
        <v>58</v>
      </c>
      <c r="F68" s="5" t="s">
        <v>59</v>
      </c>
      <c r="G68" s="5" t="s">
        <v>25</v>
      </c>
      <c r="H68" s="5" t="s">
        <v>60</v>
      </c>
      <c r="I68" s="5" t="s">
        <v>61</v>
      </c>
      <c r="J68" s="6">
        <v>44929</v>
      </c>
      <c r="K68" s="55">
        <f>YEAR(Temp[[#This Row],[Order Date]])</f>
        <v>2022</v>
      </c>
      <c r="L68" s="5" t="s">
        <v>49</v>
      </c>
      <c r="M68" s="4">
        <f t="shared" si="1"/>
        <v>1</v>
      </c>
      <c r="N68" s="5" t="s">
        <v>29</v>
      </c>
      <c r="O68" s="5" t="s">
        <v>136</v>
      </c>
      <c r="P68" s="5" t="s">
        <v>137</v>
      </c>
      <c r="Q68" s="4">
        <v>90900</v>
      </c>
      <c r="R68" s="5" t="s">
        <v>25</v>
      </c>
      <c r="S68" s="5" t="s">
        <v>30</v>
      </c>
      <c r="T68" s="5" t="s">
        <v>62</v>
      </c>
      <c r="U68" s="5" t="s">
        <v>63</v>
      </c>
      <c r="V68" s="16">
        <v>9.65</v>
      </c>
      <c r="W68" s="16">
        <v>2.0265</v>
      </c>
      <c r="X68" s="4">
        <v>98</v>
      </c>
      <c r="Y68" s="16">
        <v>96.461400000000012</v>
      </c>
      <c r="Z68" s="40">
        <f>Temp[[#This Row],[Quantity]]*Temp[[#This Row],[Unit Price]]</f>
        <v>945.7</v>
      </c>
      <c r="AA68" s="42">
        <f>Temp[[#This Row],[Quantity]]*(Temp[[#This Row],[Unit Price]]-Temp[[#This Row],[Unit Cost]])</f>
        <v>747.10299999999995</v>
      </c>
      <c r="AB68">
        <f>Temp[[#This Row],[Shipped Date]]-Temp[[#This Row],[Order Date]]</f>
        <v>7</v>
      </c>
    </row>
    <row r="69" spans="1:28" ht="17.25" hidden="1" customHeight="1">
      <c r="A69" s="26">
        <v>8393</v>
      </c>
      <c r="B69" s="6">
        <v>44922</v>
      </c>
      <c r="C69" s="4">
        <v>28</v>
      </c>
      <c r="D69" s="4" t="s">
        <v>119</v>
      </c>
      <c r="E69" s="5" t="s">
        <v>58</v>
      </c>
      <c r="F69" s="5" t="s">
        <v>59</v>
      </c>
      <c r="G69" s="5" t="s">
        <v>25</v>
      </c>
      <c r="H69" s="5" t="s">
        <v>60</v>
      </c>
      <c r="I69" s="5" t="s">
        <v>61</v>
      </c>
      <c r="J69" s="6">
        <v>44931</v>
      </c>
      <c r="K69" s="55">
        <f>YEAR(Temp[[#This Row],[Order Date]])</f>
        <v>2022</v>
      </c>
      <c r="L69" s="5" t="s">
        <v>49</v>
      </c>
      <c r="M69" s="4">
        <f t="shared" si="1"/>
        <v>1</v>
      </c>
      <c r="N69" s="5" t="s">
        <v>29</v>
      </c>
      <c r="O69" s="5" t="s">
        <v>136</v>
      </c>
      <c r="P69" s="5" t="s">
        <v>137</v>
      </c>
      <c r="Q69" s="4">
        <v>90900</v>
      </c>
      <c r="R69" s="5" t="s">
        <v>25</v>
      </c>
      <c r="S69" s="5" t="s">
        <v>30</v>
      </c>
      <c r="T69" s="5" t="s">
        <v>38</v>
      </c>
      <c r="U69" s="5" t="s">
        <v>39</v>
      </c>
      <c r="V69" s="16">
        <v>18.399999999999999</v>
      </c>
      <c r="W69" s="16">
        <v>1.84</v>
      </c>
      <c r="X69" s="4">
        <v>86</v>
      </c>
      <c r="Y69" s="16">
        <v>155.0752</v>
      </c>
      <c r="Z69" s="40">
        <f>Temp[[#This Row],[Quantity]]*Temp[[#This Row],[Unit Price]]</f>
        <v>1582.3999999999999</v>
      </c>
      <c r="AA69" s="42">
        <f>Temp[[#This Row],[Quantity]]*(Temp[[#This Row],[Unit Price]]-Temp[[#This Row],[Unit Cost]])</f>
        <v>1424.1599999999999</v>
      </c>
      <c r="AB69">
        <f>Temp[[#This Row],[Shipped Date]]-Temp[[#This Row],[Order Date]]</f>
        <v>9</v>
      </c>
    </row>
    <row r="70" spans="1:28" ht="17.25" hidden="1" customHeight="1">
      <c r="A70" s="26">
        <v>8488</v>
      </c>
      <c r="B70" s="6">
        <v>44922</v>
      </c>
      <c r="C70" s="4">
        <v>28</v>
      </c>
      <c r="D70" s="4" t="s">
        <v>119</v>
      </c>
      <c r="E70" s="5" t="s">
        <v>58</v>
      </c>
      <c r="F70" s="5" t="s">
        <v>59</v>
      </c>
      <c r="G70" s="5" t="s">
        <v>25</v>
      </c>
      <c r="H70" s="5" t="s">
        <v>60</v>
      </c>
      <c r="I70" s="5" t="s">
        <v>61</v>
      </c>
      <c r="J70" s="6">
        <v>44924</v>
      </c>
      <c r="K70" s="55">
        <f>YEAR(Temp[[#This Row],[Order Date]])</f>
        <v>2022</v>
      </c>
      <c r="L70" s="5" t="s">
        <v>49</v>
      </c>
      <c r="M70" s="4">
        <f t="shared" si="1"/>
        <v>4</v>
      </c>
      <c r="N70" s="5" t="s">
        <v>29</v>
      </c>
      <c r="O70" s="5" t="s">
        <v>136</v>
      </c>
      <c r="P70" s="5" t="s">
        <v>137</v>
      </c>
      <c r="Q70" s="4">
        <v>90900</v>
      </c>
      <c r="R70" s="5" t="s">
        <v>25</v>
      </c>
      <c r="S70" s="5" t="s">
        <v>30</v>
      </c>
      <c r="T70" s="5" t="s">
        <v>36</v>
      </c>
      <c r="U70" s="5" t="s">
        <v>32</v>
      </c>
      <c r="V70" s="16">
        <v>46</v>
      </c>
      <c r="W70" s="16">
        <v>7.82</v>
      </c>
      <c r="X70" s="4">
        <v>43</v>
      </c>
      <c r="Y70" s="16">
        <v>197.8</v>
      </c>
      <c r="Z70" s="40">
        <f>Temp[[#This Row],[Quantity]]*Temp[[#This Row],[Unit Price]]</f>
        <v>1978</v>
      </c>
      <c r="AA70" s="42">
        <f>Temp[[#This Row],[Quantity]]*(Temp[[#This Row],[Unit Price]]-Temp[[#This Row],[Unit Cost]])</f>
        <v>1641.74</v>
      </c>
      <c r="AB70">
        <f>Temp[[#This Row],[Shipped Date]]-Temp[[#This Row],[Order Date]]</f>
        <v>2</v>
      </c>
    </row>
    <row r="71" spans="1:28" ht="17.25" hidden="1" customHeight="1">
      <c r="A71" s="26">
        <v>8088</v>
      </c>
      <c r="B71" s="6">
        <v>44563</v>
      </c>
      <c r="C71" s="4">
        <v>3</v>
      </c>
      <c r="D71" s="4" t="s">
        <v>120</v>
      </c>
      <c r="E71" s="5" t="s">
        <v>66</v>
      </c>
      <c r="F71" s="5" t="s">
        <v>67</v>
      </c>
      <c r="G71" s="5" t="s">
        <v>25</v>
      </c>
      <c r="H71" s="5" t="s">
        <v>52</v>
      </c>
      <c r="I71" s="5" t="s">
        <v>53</v>
      </c>
      <c r="J71" s="6">
        <v>44565</v>
      </c>
      <c r="K71" s="55">
        <f>YEAR(Temp[[#This Row],[Order Date]])</f>
        <v>2022</v>
      </c>
      <c r="L71" s="5" t="s">
        <v>35</v>
      </c>
      <c r="M71" s="4">
        <f t="shared" si="1"/>
        <v>1</v>
      </c>
      <c r="N71" s="5" t="s">
        <v>54</v>
      </c>
      <c r="O71" s="5" t="s">
        <v>138</v>
      </c>
      <c r="P71" s="5" t="s">
        <v>139</v>
      </c>
      <c r="Q71" s="4">
        <v>90900</v>
      </c>
      <c r="R71" s="5" t="s">
        <v>25</v>
      </c>
      <c r="S71" s="5" t="s">
        <v>43</v>
      </c>
      <c r="T71" s="5" t="s">
        <v>62</v>
      </c>
      <c r="U71" s="5" t="s">
        <v>63</v>
      </c>
      <c r="V71" s="16">
        <v>9.65</v>
      </c>
      <c r="W71" s="16">
        <v>0.96499999999999997</v>
      </c>
      <c r="X71" s="4">
        <v>91</v>
      </c>
      <c r="Y71" s="16">
        <v>92.205749999999995</v>
      </c>
      <c r="Z71" s="40">
        <f>Temp[[#This Row],[Quantity]]*Temp[[#This Row],[Unit Price]]</f>
        <v>878.15</v>
      </c>
      <c r="AA71" s="42">
        <f>Temp[[#This Row],[Quantity]]*(Temp[[#This Row],[Unit Price]]-Temp[[#This Row],[Unit Cost]])</f>
        <v>790.33500000000004</v>
      </c>
      <c r="AB71">
        <f>Temp[[#This Row],[Shipped Date]]-Temp[[#This Row],[Order Date]]</f>
        <v>2</v>
      </c>
    </row>
    <row r="72" spans="1:28" ht="17.25" hidden="1" customHeight="1">
      <c r="A72" s="26">
        <v>8038</v>
      </c>
      <c r="B72" s="6">
        <v>44594</v>
      </c>
      <c r="C72" s="4">
        <v>3</v>
      </c>
      <c r="D72" s="4" t="s">
        <v>120</v>
      </c>
      <c r="E72" s="5" t="s">
        <v>66</v>
      </c>
      <c r="F72" s="5" t="s">
        <v>67</v>
      </c>
      <c r="G72" s="5" t="s">
        <v>25</v>
      </c>
      <c r="H72" s="5" t="s">
        <v>52</v>
      </c>
      <c r="I72" s="5" t="s">
        <v>53</v>
      </c>
      <c r="J72" s="6">
        <v>44597</v>
      </c>
      <c r="K72" s="55">
        <f>YEAR(Temp[[#This Row],[Order Date]])</f>
        <v>2022</v>
      </c>
      <c r="L72" s="5" t="s">
        <v>37</v>
      </c>
      <c r="M72" s="4">
        <f t="shared" si="1"/>
        <v>1</v>
      </c>
      <c r="N72" s="5" t="s">
        <v>54</v>
      </c>
      <c r="O72" s="5" t="s">
        <v>138</v>
      </c>
      <c r="P72" s="5" t="s">
        <v>139</v>
      </c>
      <c r="Q72" s="4">
        <v>90900</v>
      </c>
      <c r="R72" s="5" t="s">
        <v>25</v>
      </c>
      <c r="S72" s="5" t="s">
        <v>43</v>
      </c>
      <c r="T72" s="5" t="s">
        <v>68</v>
      </c>
      <c r="U72" s="5" t="s">
        <v>69</v>
      </c>
      <c r="V72" s="16">
        <v>10</v>
      </c>
      <c r="W72" s="16">
        <v>1.4</v>
      </c>
      <c r="X72" s="4">
        <v>63</v>
      </c>
      <c r="Y72" s="16">
        <v>65.52</v>
      </c>
      <c r="Z72" s="40">
        <f>Temp[[#This Row],[Quantity]]*Temp[[#This Row],[Unit Price]]</f>
        <v>630</v>
      </c>
      <c r="AA72" s="42">
        <f>Temp[[#This Row],[Quantity]]*(Temp[[#This Row],[Unit Price]]-Temp[[#This Row],[Unit Cost]])</f>
        <v>541.79999999999995</v>
      </c>
      <c r="AB72">
        <f>Temp[[#This Row],[Shipped Date]]-Temp[[#This Row],[Order Date]]</f>
        <v>3</v>
      </c>
    </row>
    <row r="73" spans="1:28" ht="17.25" hidden="1" customHeight="1">
      <c r="A73" s="26">
        <v>8038</v>
      </c>
      <c r="B73" s="6">
        <v>44594</v>
      </c>
      <c r="C73" s="4">
        <v>3</v>
      </c>
      <c r="D73" s="4" t="s">
        <v>120</v>
      </c>
      <c r="E73" s="5" t="s">
        <v>66</v>
      </c>
      <c r="F73" s="5" t="s">
        <v>67</v>
      </c>
      <c r="G73" s="5" t="s">
        <v>25</v>
      </c>
      <c r="H73" s="5" t="s">
        <v>52</v>
      </c>
      <c r="I73" s="5" t="s">
        <v>53</v>
      </c>
      <c r="J73" s="6">
        <v>44602</v>
      </c>
      <c r="K73" s="55">
        <f>YEAR(Temp[[#This Row],[Order Date]])</f>
        <v>2022</v>
      </c>
      <c r="L73" s="5" t="s">
        <v>37</v>
      </c>
      <c r="M73" s="4">
        <f t="shared" si="1"/>
        <v>1</v>
      </c>
      <c r="N73" s="5" t="s">
        <v>54</v>
      </c>
      <c r="O73" s="5" t="s">
        <v>138</v>
      </c>
      <c r="P73" s="5" t="s">
        <v>139</v>
      </c>
      <c r="Q73" s="4">
        <v>90900</v>
      </c>
      <c r="R73" s="5" t="s">
        <v>25</v>
      </c>
      <c r="S73" s="5" t="s">
        <v>43</v>
      </c>
      <c r="T73" s="5" t="s">
        <v>64</v>
      </c>
      <c r="U73" s="5" t="s">
        <v>65</v>
      </c>
      <c r="V73" s="16">
        <v>40</v>
      </c>
      <c r="W73" s="16">
        <v>9.1999999999999993</v>
      </c>
      <c r="X73" s="4">
        <v>30</v>
      </c>
      <c r="Y73" s="16">
        <v>120</v>
      </c>
      <c r="Z73" s="40">
        <f>Temp[[#This Row],[Quantity]]*Temp[[#This Row],[Unit Price]]</f>
        <v>1200</v>
      </c>
      <c r="AA73" s="42">
        <f>Temp[[#This Row],[Quantity]]*(Temp[[#This Row],[Unit Price]]-Temp[[#This Row],[Unit Cost]])</f>
        <v>924</v>
      </c>
      <c r="AB73">
        <f>Temp[[#This Row],[Shipped Date]]-Temp[[#This Row],[Order Date]]</f>
        <v>8</v>
      </c>
    </row>
    <row r="74" spans="1:28" ht="17.25" hidden="1" customHeight="1">
      <c r="A74" s="26">
        <v>8058</v>
      </c>
      <c r="B74" s="6">
        <v>44594</v>
      </c>
      <c r="C74" s="4">
        <v>3</v>
      </c>
      <c r="D74" s="4" t="s">
        <v>120</v>
      </c>
      <c r="E74" s="5" t="s">
        <v>66</v>
      </c>
      <c r="F74" s="5" t="s">
        <v>67</v>
      </c>
      <c r="G74" s="5" t="s">
        <v>25</v>
      </c>
      <c r="H74" s="5" t="s">
        <v>52</v>
      </c>
      <c r="I74" s="5" t="s">
        <v>53</v>
      </c>
      <c r="J74" s="6">
        <v>44598</v>
      </c>
      <c r="K74" s="55">
        <f>YEAR(Temp[[#This Row],[Order Date]])</f>
        <v>2022</v>
      </c>
      <c r="L74" s="5" t="s">
        <v>37</v>
      </c>
      <c r="M74" s="4">
        <f t="shared" si="1"/>
        <v>1</v>
      </c>
      <c r="N74" s="5" t="s">
        <v>29</v>
      </c>
      <c r="O74" s="5" t="s">
        <v>138</v>
      </c>
      <c r="P74" s="5" t="s">
        <v>139</v>
      </c>
      <c r="Q74" s="4">
        <v>90900</v>
      </c>
      <c r="R74" s="5" t="s">
        <v>25</v>
      </c>
      <c r="S74" s="5" t="s">
        <v>44</v>
      </c>
      <c r="T74" s="5" t="s">
        <v>31</v>
      </c>
      <c r="U74" s="5" t="s">
        <v>32</v>
      </c>
      <c r="V74" s="16">
        <v>2.99</v>
      </c>
      <c r="W74" s="16">
        <v>0.53820000000000012</v>
      </c>
      <c r="X74" s="4">
        <v>75</v>
      </c>
      <c r="Y74" s="16">
        <v>23.097750000000005</v>
      </c>
      <c r="Z74" s="40">
        <f>Temp[[#This Row],[Quantity]]*Temp[[#This Row],[Unit Price]]</f>
        <v>224.25000000000003</v>
      </c>
      <c r="AA74" s="42">
        <f>Temp[[#This Row],[Quantity]]*(Temp[[#This Row],[Unit Price]]-Temp[[#This Row],[Unit Cost]])</f>
        <v>183.88499999999999</v>
      </c>
      <c r="AB74">
        <f>Temp[[#This Row],[Shipped Date]]-Temp[[#This Row],[Order Date]]</f>
        <v>4</v>
      </c>
    </row>
    <row r="75" spans="1:28" ht="17.25" hidden="1" customHeight="1">
      <c r="A75" s="26">
        <v>8070</v>
      </c>
      <c r="B75" s="6">
        <v>44622</v>
      </c>
      <c r="C75" s="4">
        <v>3</v>
      </c>
      <c r="D75" s="4" t="s">
        <v>120</v>
      </c>
      <c r="E75" s="5" t="s">
        <v>66</v>
      </c>
      <c r="F75" s="5" t="s">
        <v>67</v>
      </c>
      <c r="G75" s="5" t="s">
        <v>25</v>
      </c>
      <c r="H75" s="5" t="s">
        <v>52</v>
      </c>
      <c r="I75" s="5" t="s">
        <v>53</v>
      </c>
      <c r="J75" s="6">
        <v>44626</v>
      </c>
      <c r="K75" s="55">
        <f>YEAR(Temp[[#This Row],[Order Date]])</f>
        <v>2022</v>
      </c>
      <c r="L75" s="5" t="s">
        <v>40</v>
      </c>
      <c r="M75" s="4">
        <f t="shared" si="1"/>
        <v>1</v>
      </c>
      <c r="N75" s="5" t="s">
        <v>54</v>
      </c>
      <c r="O75" s="5" t="s">
        <v>138</v>
      </c>
      <c r="P75" s="5" t="s">
        <v>139</v>
      </c>
      <c r="Q75" s="4">
        <v>90900</v>
      </c>
      <c r="R75" s="5" t="s">
        <v>25</v>
      </c>
      <c r="S75" s="5" t="s">
        <v>43</v>
      </c>
      <c r="T75" s="5" t="s">
        <v>68</v>
      </c>
      <c r="U75" s="5" t="s">
        <v>69</v>
      </c>
      <c r="V75" s="16">
        <v>10</v>
      </c>
      <c r="W75" s="16">
        <v>1.3</v>
      </c>
      <c r="X75" s="4">
        <v>48</v>
      </c>
      <c r="Y75" s="16">
        <v>48</v>
      </c>
      <c r="Z75" s="40">
        <f>Temp[[#This Row],[Quantity]]*Temp[[#This Row],[Unit Price]]</f>
        <v>480</v>
      </c>
      <c r="AA75" s="42">
        <f>Temp[[#This Row],[Quantity]]*(Temp[[#This Row],[Unit Price]]-Temp[[#This Row],[Unit Cost]])</f>
        <v>417.59999999999997</v>
      </c>
      <c r="AB75">
        <f>Temp[[#This Row],[Shipped Date]]-Temp[[#This Row],[Order Date]]</f>
        <v>4</v>
      </c>
    </row>
    <row r="76" spans="1:28" ht="17.25" hidden="1" customHeight="1">
      <c r="A76" s="26">
        <v>8078</v>
      </c>
      <c r="B76" s="6">
        <v>44622</v>
      </c>
      <c r="C76" s="4">
        <v>3</v>
      </c>
      <c r="D76" s="4" t="s">
        <v>120</v>
      </c>
      <c r="E76" s="5" t="s">
        <v>66</v>
      </c>
      <c r="F76" s="5" t="s">
        <v>67</v>
      </c>
      <c r="G76" s="5" t="s">
        <v>25</v>
      </c>
      <c r="H76" s="5" t="s">
        <v>52</v>
      </c>
      <c r="I76" s="5" t="s">
        <v>53</v>
      </c>
      <c r="J76" s="6">
        <v>44627</v>
      </c>
      <c r="K76" s="55">
        <f>YEAR(Temp[[#This Row],[Order Date]])</f>
        <v>2022</v>
      </c>
      <c r="L76" s="5" t="s">
        <v>40</v>
      </c>
      <c r="M76" s="4">
        <f t="shared" si="1"/>
        <v>1</v>
      </c>
      <c r="N76" s="5" t="s">
        <v>54</v>
      </c>
      <c r="O76" s="5" t="s">
        <v>138</v>
      </c>
      <c r="P76" s="5" t="s">
        <v>139</v>
      </c>
      <c r="Q76" s="4">
        <v>90900</v>
      </c>
      <c r="R76" s="5" t="s">
        <v>25</v>
      </c>
      <c r="S76" s="5" t="s">
        <v>43</v>
      </c>
      <c r="T76" s="5" t="s">
        <v>64</v>
      </c>
      <c r="U76" s="5" t="s">
        <v>65</v>
      </c>
      <c r="V76" s="16">
        <v>40</v>
      </c>
      <c r="W76" s="16">
        <v>5.2</v>
      </c>
      <c r="X76" s="4">
        <v>71</v>
      </c>
      <c r="Y76" s="16">
        <v>295.36</v>
      </c>
      <c r="Z76" s="40">
        <f>Temp[[#This Row],[Quantity]]*Temp[[#This Row],[Unit Price]]</f>
        <v>2840</v>
      </c>
      <c r="AA76" s="42">
        <f>Temp[[#This Row],[Quantity]]*(Temp[[#This Row],[Unit Price]]-Temp[[#This Row],[Unit Cost]])</f>
        <v>2470.7999999999997</v>
      </c>
      <c r="AB76">
        <f>Temp[[#This Row],[Shipped Date]]-Temp[[#This Row],[Order Date]]</f>
        <v>5</v>
      </c>
    </row>
    <row r="77" spans="1:28" ht="17.25" hidden="1" customHeight="1">
      <c r="A77" s="26">
        <v>8087</v>
      </c>
      <c r="B77" s="6">
        <v>44653</v>
      </c>
      <c r="C77" s="4">
        <v>3</v>
      </c>
      <c r="D77" s="4" t="s">
        <v>120</v>
      </c>
      <c r="E77" s="5" t="s">
        <v>66</v>
      </c>
      <c r="F77" s="5" t="s">
        <v>67</v>
      </c>
      <c r="G77" s="5" t="s">
        <v>25</v>
      </c>
      <c r="H77" s="5" t="s">
        <v>52</v>
      </c>
      <c r="I77" s="5" t="s">
        <v>53</v>
      </c>
      <c r="J77" s="6">
        <v>44659</v>
      </c>
      <c r="K77" s="55">
        <f>YEAR(Temp[[#This Row],[Order Date]])</f>
        <v>2022</v>
      </c>
      <c r="L77" s="5" t="s">
        <v>41</v>
      </c>
      <c r="M77" s="4">
        <f t="shared" si="1"/>
        <v>2</v>
      </c>
      <c r="N77" s="5" t="s">
        <v>54</v>
      </c>
      <c r="O77" s="5" t="s">
        <v>138</v>
      </c>
      <c r="P77" s="5" t="s">
        <v>139</v>
      </c>
      <c r="Q77" s="4">
        <v>90900</v>
      </c>
      <c r="R77" s="5" t="s">
        <v>25</v>
      </c>
      <c r="S77" s="5" t="s">
        <v>43</v>
      </c>
      <c r="T77" s="5" t="s">
        <v>62</v>
      </c>
      <c r="U77" s="5" t="s">
        <v>63</v>
      </c>
      <c r="V77" s="16">
        <v>9.65</v>
      </c>
      <c r="W77" s="16">
        <v>0.96499999999999997</v>
      </c>
      <c r="X77" s="4">
        <v>95</v>
      </c>
      <c r="Y77" s="16">
        <v>91.675000000000011</v>
      </c>
      <c r="Z77" s="40">
        <f>Temp[[#This Row],[Quantity]]*Temp[[#This Row],[Unit Price]]</f>
        <v>916.75</v>
      </c>
      <c r="AA77" s="42">
        <f>Temp[[#This Row],[Quantity]]*(Temp[[#This Row],[Unit Price]]-Temp[[#This Row],[Unit Cost]])</f>
        <v>825.07500000000005</v>
      </c>
      <c r="AB77">
        <f>Temp[[#This Row],[Shipped Date]]-Temp[[#This Row],[Order Date]]</f>
        <v>6</v>
      </c>
    </row>
    <row r="78" spans="1:28" ht="17.25" hidden="1" customHeight="1">
      <c r="A78" s="26">
        <v>8800</v>
      </c>
      <c r="B78" s="6">
        <v>44683</v>
      </c>
      <c r="C78" s="4">
        <v>3</v>
      </c>
      <c r="D78" s="4" t="s">
        <v>120</v>
      </c>
      <c r="E78" s="5" t="s">
        <v>66</v>
      </c>
      <c r="F78" s="5" t="s">
        <v>67</v>
      </c>
      <c r="G78" s="5" t="s">
        <v>25</v>
      </c>
      <c r="H78" s="5" t="s">
        <v>52</v>
      </c>
      <c r="I78" s="5" t="s">
        <v>53</v>
      </c>
      <c r="J78" s="6">
        <v>44686</v>
      </c>
      <c r="K78" s="55">
        <f>YEAR(Temp[[#This Row],[Order Date]])</f>
        <v>2022</v>
      </c>
      <c r="L78" s="5" t="s">
        <v>28</v>
      </c>
      <c r="M78" s="4">
        <f t="shared" si="1"/>
        <v>2</v>
      </c>
      <c r="N78" s="5" t="s">
        <v>54</v>
      </c>
      <c r="O78" s="5" t="s">
        <v>138</v>
      </c>
      <c r="P78" s="5" t="s">
        <v>139</v>
      </c>
      <c r="Q78" s="4">
        <v>90900</v>
      </c>
      <c r="R78" s="5" t="s">
        <v>25</v>
      </c>
      <c r="S78" s="5" t="s">
        <v>43</v>
      </c>
      <c r="T78" s="5" t="s">
        <v>62</v>
      </c>
      <c r="U78" s="5" t="s">
        <v>63</v>
      </c>
      <c r="V78" s="16">
        <v>9.65</v>
      </c>
      <c r="W78" s="16">
        <v>1.544</v>
      </c>
      <c r="X78" s="4">
        <v>43</v>
      </c>
      <c r="Y78" s="16">
        <v>42.324900000000007</v>
      </c>
      <c r="Z78" s="40">
        <f>Temp[[#This Row],[Quantity]]*Temp[[#This Row],[Unit Price]]</f>
        <v>414.95</v>
      </c>
      <c r="AA78" s="42">
        <f>Temp[[#This Row],[Quantity]]*(Temp[[#This Row],[Unit Price]]-Temp[[#This Row],[Unit Cost]])</f>
        <v>348.55799999999999</v>
      </c>
      <c r="AB78">
        <f>Temp[[#This Row],[Shipped Date]]-Temp[[#This Row],[Order Date]]</f>
        <v>3</v>
      </c>
    </row>
    <row r="79" spans="1:28" ht="17.25" hidden="1" customHeight="1">
      <c r="A79" s="26">
        <v>8834</v>
      </c>
      <c r="B79" s="6">
        <v>44683</v>
      </c>
      <c r="C79" s="4">
        <v>3</v>
      </c>
      <c r="D79" s="4" t="s">
        <v>120</v>
      </c>
      <c r="E79" s="5" t="s">
        <v>66</v>
      </c>
      <c r="F79" s="5" t="s">
        <v>67</v>
      </c>
      <c r="G79" s="5" t="s">
        <v>25</v>
      </c>
      <c r="H79" s="5" t="s">
        <v>52</v>
      </c>
      <c r="I79" s="5" t="s">
        <v>53</v>
      </c>
      <c r="J79" s="6">
        <v>44693</v>
      </c>
      <c r="K79" s="55">
        <f>YEAR(Temp[[#This Row],[Order Date]])</f>
        <v>2022</v>
      </c>
      <c r="L79" s="5" t="s">
        <v>28</v>
      </c>
      <c r="M79" s="4">
        <f t="shared" si="1"/>
        <v>2</v>
      </c>
      <c r="N79" s="5" t="s">
        <v>54</v>
      </c>
      <c r="O79" s="5" t="s">
        <v>138</v>
      </c>
      <c r="P79" s="5" t="s">
        <v>139</v>
      </c>
      <c r="Q79" s="4">
        <v>90900</v>
      </c>
      <c r="R79" s="5" t="s">
        <v>25</v>
      </c>
      <c r="S79" s="5" t="s">
        <v>43</v>
      </c>
      <c r="T79" s="5" t="s">
        <v>68</v>
      </c>
      <c r="U79" s="5" t="s">
        <v>69</v>
      </c>
      <c r="V79" s="16">
        <v>10</v>
      </c>
      <c r="W79" s="16">
        <v>1.6</v>
      </c>
      <c r="X79" s="4">
        <v>82</v>
      </c>
      <c r="Y79" s="16">
        <v>85.28</v>
      </c>
      <c r="Z79" s="40">
        <f>Temp[[#This Row],[Quantity]]*Temp[[#This Row],[Unit Price]]</f>
        <v>820</v>
      </c>
      <c r="AA79" s="42">
        <f>Temp[[#This Row],[Quantity]]*(Temp[[#This Row],[Unit Price]]-Temp[[#This Row],[Unit Cost]])</f>
        <v>688.80000000000007</v>
      </c>
      <c r="AB79">
        <f>Temp[[#This Row],[Shipped Date]]-Temp[[#This Row],[Order Date]]</f>
        <v>10</v>
      </c>
    </row>
    <row r="80" spans="1:28" ht="17.25" hidden="1" customHeight="1">
      <c r="A80" s="26">
        <v>8835</v>
      </c>
      <c r="B80" s="6">
        <v>44683</v>
      </c>
      <c r="C80" s="4">
        <v>3</v>
      </c>
      <c r="D80" s="4" t="s">
        <v>120</v>
      </c>
      <c r="E80" s="5" t="s">
        <v>66</v>
      </c>
      <c r="F80" s="5" t="s">
        <v>67</v>
      </c>
      <c r="G80" s="5" t="s">
        <v>25</v>
      </c>
      <c r="H80" s="5" t="s">
        <v>52</v>
      </c>
      <c r="I80" s="5" t="s">
        <v>53</v>
      </c>
      <c r="J80" s="6">
        <v>44691</v>
      </c>
      <c r="K80" s="55">
        <f>YEAR(Temp[[#This Row],[Order Date]])</f>
        <v>2022</v>
      </c>
      <c r="L80" s="5" t="s">
        <v>28</v>
      </c>
      <c r="M80" s="4">
        <f t="shared" si="1"/>
        <v>2</v>
      </c>
      <c r="N80" s="5" t="s">
        <v>54</v>
      </c>
      <c r="O80" s="5" t="s">
        <v>138</v>
      </c>
      <c r="P80" s="5" t="s">
        <v>139</v>
      </c>
      <c r="Q80" s="4">
        <v>90900</v>
      </c>
      <c r="R80" s="5" t="s">
        <v>25</v>
      </c>
      <c r="S80" s="5" t="s">
        <v>43</v>
      </c>
      <c r="T80" s="5" t="s">
        <v>64</v>
      </c>
      <c r="U80" s="5" t="s">
        <v>65</v>
      </c>
      <c r="V80" s="16">
        <v>40</v>
      </c>
      <c r="W80" s="16">
        <v>7.2</v>
      </c>
      <c r="X80" s="4">
        <v>98</v>
      </c>
      <c r="Y80" s="16">
        <v>411.6</v>
      </c>
      <c r="Z80" s="40">
        <f>Temp[[#This Row],[Quantity]]*Temp[[#This Row],[Unit Price]]</f>
        <v>3920</v>
      </c>
      <c r="AA80" s="42">
        <f>Temp[[#This Row],[Quantity]]*(Temp[[#This Row],[Unit Price]]-Temp[[#This Row],[Unit Cost]])</f>
        <v>3214.3999999999996</v>
      </c>
      <c r="AB80">
        <f>Temp[[#This Row],[Shipped Date]]-Temp[[#This Row],[Order Date]]</f>
        <v>8</v>
      </c>
    </row>
    <row r="81" spans="1:28" ht="17.25" hidden="1" customHeight="1">
      <c r="A81" s="26">
        <v>8867</v>
      </c>
      <c r="B81" s="6">
        <v>44714</v>
      </c>
      <c r="C81" s="4">
        <v>3</v>
      </c>
      <c r="D81" s="4" t="s">
        <v>120</v>
      </c>
      <c r="E81" s="5" t="s">
        <v>66</v>
      </c>
      <c r="F81" s="5" t="s">
        <v>67</v>
      </c>
      <c r="G81" s="5" t="s">
        <v>25</v>
      </c>
      <c r="H81" s="5" t="s">
        <v>52</v>
      </c>
      <c r="I81" s="5" t="s">
        <v>53</v>
      </c>
      <c r="J81" s="6">
        <v>44719</v>
      </c>
      <c r="K81" s="55">
        <f>YEAR(Temp[[#This Row],[Order Date]])</f>
        <v>2022</v>
      </c>
      <c r="L81" s="5" t="s">
        <v>42</v>
      </c>
      <c r="M81" s="4">
        <f t="shared" si="1"/>
        <v>2</v>
      </c>
      <c r="N81" s="5" t="s">
        <v>54</v>
      </c>
      <c r="O81" s="5" t="s">
        <v>138</v>
      </c>
      <c r="P81" s="5" t="s">
        <v>139</v>
      </c>
      <c r="Q81" s="4">
        <v>90900</v>
      </c>
      <c r="R81" s="5" t="s">
        <v>25</v>
      </c>
      <c r="S81" s="5" t="s">
        <v>43</v>
      </c>
      <c r="T81" s="5" t="s">
        <v>68</v>
      </c>
      <c r="U81" s="5" t="s">
        <v>69</v>
      </c>
      <c r="V81" s="16">
        <v>10</v>
      </c>
      <c r="W81" s="16">
        <v>1.4</v>
      </c>
      <c r="X81" s="4">
        <v>24</v>
      </c>
      <c r="Y81" s="16">
        <v>25.200000000000003</v>
      </c>
      <c r="Z81" s="40">
        <f>Temp[[#This Row],[Quantity]]*Temp[[#This Row],[Unit Price]]</f>
        <v>240</v>
      </c>
      <c r="AA81" s="42">
        <f>Temp[[#This Row],[Quantity]]*(Temp[[#This Row],[Unit Price]]-Temp[[#This Row],[Unit Cost]])</f>
        <v>206.39999999999998</v>
      </c>
      <c r="AB81">
        <f>Temp[[#This Row],[Shipped Date]]-Temp[[#This Row],[Order Date]]</f>
        <v>5</v>
      </c>
    </row>
    <row r="82" spans="1:28" ht="17.25" hidden="1" customHeight="1">
      <c r="A82" s="26">
        <v>8868</v>
      </c>
      <c r="B82" s="6">
        <v>44714</v>
      </c>
      <c r="C82" s="4">
        <v>3</v>
      </c>
      <c r="D82" s="4" t="s">
        <v>120</v>
      </c>
      <c r="E82" s="5" t="s">
        <v>66</v>
      </c>
      <c r="F82" s="5" t="s">
        <v>67</v>
      </c>
      <c r="G82" s="5" t="s">
        <v>25</v>
      </c>
      <c r="H82" s="5" t="s">
        <v>52</v>
      </c>
      <c r="I82" s="5" t="s">
        <v>53</v>
      </c>
      <c r="J82" s="6">
        <v>44720</v>
      </c>
      <c r="K82" s="55">
        <f>YEAR(Temp[[#This Row],[Order Date]])</f>
        <v>2022</v>
      </c>
      <c r="L82" s="5" t="s">
        <v>42</v>
      </c>
      <c r="M82" s="4">
        <f t="shared" si="1"/>
        <v>2</v>
      </c>
      <c r="N82" s="5" t="s">
        <v>54</v>
      </c>
      <c r="O82" s="5" t="s">
        <v>138</v>
      </c>
      <c r="P82" s="5" t="s">
        <v>139</v>
      </c>
      <c r="Q82" s="4">
        <v>90900</v>
      </c>
      <c r="R82" s="5" t="s">
        <v>25</v>
      </c>
      <c r="S82" s="5" t="s">
        <v>43</v>
      </c>
      <c r="T82" s="5" t="s">
        <v>64</v>
      </c>
      <c r="U82" s="5" t="s">
        <v>65</v>
      </c>
      <c r="V82" s="16">
        <v>40</v>
      </c>
      <c r="W82" s="16">
        <v>8</v>
      </c>
      <c r="X82" s="4">
        <v>28</v>
      </c>
      <c r="Y82" s="16">
        <v>109.75999999999999</v>
      </c>
      <c r="Z82" s="40">
        <f>Temp[[#This Row],[Quantity]]*Temp[[#This Row],[Unit Price]]</f>
        <v>1120</v>
      </c>
      <c r="AA82" s="42">
        <f>Temp[[#This Row],[Quantity]]*(Temp[[#This Row],[Unit Price]]-Temp[[#This Row],[Unit Cost]])</f>
        <v>896</v>
      </c>
      <c r="AB82">
        <f>Temp[[#This Row],[Shipped Date]]-Temp[[#This Row],[Order Date]]</f>
        <v>6</v>
      </c>
    </row>
    <row r="83" spans="1:28" ht="17.25" hidden="1" customHeight="1">
      <c r="A83" s="26">
        <v>8887</v>
      </c>
      <c r="B83" s="6">
        <v>44714</v>
      </c>
      <c r="C83" s="4">
        <v>3</v>
      </c>
      <c r="D83" s="4" t="s">
        <v>120</v>
      </c>
      <c r="E83" s="5" t="s">
        <v>66</v>
      </c>
      <c r="F83" s="5" t="s">
        <v>67</v>
      </c>
      <c r="G83" s="5" t="s">
        <v>25</v>
      </c>
      <c r="H83" s="5" t="s">
        <v>52</v>
      </c>
      <c r="I83" s="5" t="s">
        <v>53</v>
      </c>
      <c r="J83" s="6">
        <v>44719</v>
      </c>
      <c r="K83" s="55">
        <f>YEAR(Temp[[#This Row],[Order Date]])</f>
        <v>2022</v>
      </c>
      <c r="L83" s="5" t="s">
        <v>42</v>
      </c>
      <c r="M83" s="4">
        <f t="shared" si="1"/>
        <v>2</v>
      </c>
      <c r="N83" s="5" t="s">
        <v>29</v>
      </c>
      <c r="O83" s="5" t="s">
        <v>138</v>
      </c>
      <c r="P83" s="5" t="s">
        <v>139</v>
      </c>
      <c r="Q83" s="4">
        <v>90900</v>
      </c>
      <c r="R83" s="5" t="s">
        <v>25</v>
      </c>
      <c r="S83" s="5" t="s">
        <v>44</v>
      </c>
      <c r="T83" s="5" t="s">
        <v>31</v>
      </c>
      <c r="U83" s="5" t="s">
        <v>32</v>
      </c>
      <c r="V83" s="16">
        <v>2.99</v>
      </c>
      <c r="W83" s="16">
        <v>0.65780000000000005</v>
      </c>
      <c r="X83" s="4">
        <v>88</v>
      </c>
      <c r="Y83" s="16">
        <v>25.522639999999999</v>
      </c>
      <c r="Z83" s="40">
        <f>Temp[[#This Row],[Quantity]]*Temp[[#This Row],[Unit Price]]</f>
        <v>263.12</v>
      </c>
      <c r="AA83" s="42">
        <f>Temp[[#This Row],[Quantity]]*(Temp[[#This Row],[Unit Price]]-Temp[[#This Row],[Unit Cost]])</f>
        <v>205.23360000000002</v>
      </c>
      <c r="AB83">
        <f>Temp[[#This Row],[Shipped Date]]-Temp[[#This Row],[Order Date]]</f>
        <v>5</v>
      </c>
    </row>
    <row r="84" spans="1:28" ht="17.25" hidden="1" customHeight="1">
      <c r="A84" s="26">
        <v>8809</v>
      </c>
      <c r="B84" s="6">
        <v>44744</v>
      </c>
      <c r="C84" s="4">
        <v>3</v>
      </c>
      <c r="D84" s="4" t="s">
        <v>120</v>
      </c>
      <c r="E84" s="5" t="s">
        <v>66</v>
      </c>
      <c r="F84" s="5" t="s">
        <v>67</v>
      </c>
      <c r="G84" s="5" t="s">
        <v>25</v>
      </c>
      <c r="H84" s="5" t="s">
        <v>52</v>
      </c>
      <c r="I84" s="5" t="s">
        <v>53</v>
      </c>
      <c r="J84" s="6">
        <v>44751</v>
      </c>
      <c r="K84" s="55">
        <f>YEAR(Temp[[#This Row],[Order Date]])</f>
        <v>2022</v>
      </c>
      <c r="L84" s="5" t="s">
        <v>45</v>
      </c>
      <c r="M84" s="4">
        <f t="shared" si="1"/>
        <v>3</v>
      </c>
      <c r="N84" s="5" t="s">
        <v>54</v>
      </c>
      <c r="O84" s="5" t="s">
        <v>138</v>
      </c>
      <c r="P84" s="5" t="s">
        <v>139</v>
      </c>
      <c r="Q84" s="4">
        <v>90900</v>
      </c>
      <c r="R84" s="5" t="s">
        <v>25</v>
      </c>
      <c r="S84" s="5" t="s">
        <v>43</v>
      </c>
      <c r="T84" s="5" t="s">
        <v>68</v>
      </c>
      <c r="U84" s="5" t="s">
        <v>69</v>
      </c>
      <c r="V84" s="16">
        <v>10</v>
      </c>
      <c r="W84" s="16">
        <v>2.5</v>
      </c>
      <c r="X84" s="4">
        <v>99</v>
      </c>
      <c r="Y84" s="16">
        <v>95.039999999999992</v>
      </c>
      <c r="Z84" s="40">
        <f>Temp[[#This Row],[Quantity]]*Temp[[#This Row],[Unit Price]]</f>
        <v>990</v>
      </c>
      <c r="AA84" s="42">
        <f>Temp[[#This Row],[Quantity]]*(Temp[[#This Row],[Unit Price]]-Temp[[#This Row],[Unit Cost]])</f>
        <v>742.5</v>
      </c>
      <c r="AB84">
        <f>Temp[[#This Row],[Shipped Date]]-Temp[[#This Row],[Order Date]]</f>
        <v>7</v>
      </c>
    </row>
    <row r="85" spans="1:28" ht="17.25" hidden="1" customHeight="1">
      <c r="A85" s="26">
        <v>8880</v>
      </c>
      <c r="B85" s="6">
        <v>44744</v>
      </c>
      <c r="C85" s="4">
        <v>3</v>
      </c>
      <c r="D85" s="4" t="s">
        <v>120</v>
      </c>
      <c r="E85" s="5" t="s">
        <v>66</v>
      </c>
      <c r="F85" s="5" t="s">
        <v>67</v>
      </c>
      <c r="G85" s="5" t="s">
        <v>25</v>
      </c>
      <c r="H85" s="5" t="s">
        <v>52</v>
      </c>
      <c r="I85" s="5" t="s">
        <v>53</v>
      </c>
      <c r="J85" s="6">
        <v>44749</v>
      </c>
      <c r="K85" s="55">
        <f>YEAR(Temp[[#This Row],[Order Date]])</f>
        <v>2022</v>
      </c>
      <c r="L85" s="5" t="s">
        <v>45</v>
      </c>
      <c r="M85" s="4">
        <f t="shared" si="1"/>
        <v>3</v>
      </c>
      <c r="N85" s="5" t="s">
        <v>54</v>
      </c>
      <c r="O85" s="5" t="s">
        <v>138</v>
      </c>
      <c r="P85" s="5" t="s">
        <v>139</v>
      </c>
      <c r="Q85" s="4">
        <v>90900</v>
      </c>
      <c r="R85" s="5" t="s">
        <v>25</v>
      </c>
      <c r="S85" s="5" t="s">
        <v>43</v>
      </c>
      <c r="T85" s="5" t="s">
        <v>64</v>
      </c>
      <c r="U85" s="5" t="s">
        <v>65</v>
      </c>
      <c r="V85" s="16">
        <v>40</v>
      </c>
      <c r="W85" s="16">
        <v>6.8</v>
      </c>
      <c r="X85" s="4">
        <v>10</v>
      </c>
      <c r="Y85" s="16">
        <v>40</v>
      </c>
      <c r="Z85" s="40">
        <f>Temp[[#This Row],[Quantity]]*Temp[[#This Row],[Unit Price]]</f>
        <v>400</v>
      </c>
      <c r="AA85" s="42">
        <f>Temp[[#This Row],[Quantity]]*(Temp[[#This Row],[Unit Price]]-Temp[[#This Row],[Unit Cost]])</f>
        <v>332</v>
      </c>
      <c r="AB85">
        <f>Temp[[#This Row],[Shipped Date]]-Temp[[#This Row],[Order Date]]</f>
        <v>5</v>
      </c>
    </row>
    <row r="86" spans="1:28" ht="17.25" hidden="1" customHeight="1">
      <c r="A86" s="26">
        <v>8876</v>
      </c>
      <c r="B86" s="6">
        <v>44806</v>
      </c>
      <c r="C86" s="4">
        <v>3</v>
      </c>
      <c r="D86" s="4" t="s">
        <v>120</v>
      </c>
      <c r="E86" s="5" t="s">
        <v>66</v>
      </c>
      <c r="F86" s="5" t="s">
        <v>67</v>
      </c>
      <c r="G86" s="5" t="s">
        <v>25</v>
      </c>
      <c r="H86" s="5" t="s">
        <v>52</v>
      </c>
      <c r="I86" s="5" t="s">
        <v>53</v>
      </c>
      <c r="J86" s="6">
        <v>44811</v>
      </c>
      <c r="K86" s="55">
        <f>YEAR(Temp[[#This Row],[Order Date]])</f>
        <v>2022</v>
      </c>
      <c r="L86" s="5" t="s">
        <v>33</v>
      </c>
      <c r="M86" s="4">
        <f t="shared" si="1"/>
        <v>3</v>
      </c>
      <c r="N86" s="5" t="s">
        <v>54</v>
      </c>
      <c r="O86" s="5" t="s">
        <v>138</v>
      </c>
      <c r="P86" s="5" t="s">
        <v>139</v>
      </c>
      <c r="Q86" s="4">
        <v>90900</v>
      </c>
      <c r="R86" s="5" t="s">
        <v>25</v>
      </c>
      <c r="S86" s="5" t="s">
        <v>43</v>
      </c>
      <c r="T86" s="5" t="s">
        <v>68</v>
      </c>
      <c r="U86" s="5" t="s">
        <v>69</v>
      </c>
      <c r="V86" s="16">
        <v>10</v>
      </c>
      <c r="W86" s="16">
        <v>1.7</v>
      </c>
      <c r="X86" s="4">
        <v>71</v>
      </c>
      <c r="Y86" s="16">
        <v>73.13</v>
      </c>
      <c r="Z86" s="40">
        <f>Temp[[#This Row],[Quantity]]*Temp[[#This Row],[Unit Price]]</f>
        <v>710</v>
      </c>
      <c r="AA86" s="42">
        <f>Temp[[#This Row],[Quantity]]*(Temp[[#This Row],[Unit Price]]-Temp[[#This Row],[Unit Cost]])</f>
        <v>589.30000000000007</v>
      </c>
      <c r="AB86">
        <f>Temp[[#This Row],[Shipped Date]]-Temp[[#This Row],[Order Date]]</f>
        <v>5</v>
      </c>
    </row>
    <row r="87" spans="1:28" ht="17.25" hidden="1" customHeight="1">
      <c r="A87" s="26">
        <v>8877</v>
      </c>
      <c r="B87" s="6">
        <v>44806</v>
      </c>
      <c r="C87" s="4">
        <v>3</v>
      </c>
      <c r="D87" s="4" t="s">
        <v>120</v>
      </c>
      <c r="E87" s="5" t="s">
        <v>66</v>
      </c>
      <c r="F87" s="5" t="s">
        <v>67</v>
      </c>
      <c r="G87" s="5" t="s">
        <v>25</v>
      </c>
      <c r="H87" s="5" t="s">
        <v>52</v>
      </c>
      <c r="I87" s="5" t="s">
        <v>53</v>
      </c>
      <c r="J87" s="6">
        <v>44810</v>
      </c>
      <c r="K87" s="55">
        <f>YEAR(Temp[[#This Row],[Order Date]])</f>
        <v>2022</v>
      </c>
      <c r="L87" s="5" t="s">
        <v>33</v>
      </c>
      <c r="M87" s="4">
        <f t="shared" si="1"/>
        <v>3</v>
      </c>
      <c r="N87" s="5" t="s">
        <v>54</v>
      </c>
      <c r="O87" s="5" t="s">
        <v>138</v>
      </c>
      <c r="P87" s="5" t="s">
        <v>139</v>
      </c>
      <c r="Q87" s="4">
        <v>90900</v>
      </c>
      <c r="R87" s="5" t="s">
        <v>25</v>
      </c>
      <c r="S87" s="5" t="s">
        <v>43</v>
      </c>
      <c r="T87" s="5" t="s">
        <v>64</v>
      </c>
      <c r="U87" s="5" t="s">
        <v>65</v>
      </c>
      <c r="V87" s="16">
        <v>40</v>
      </c>
      <c r="W87" s="16">
        <v>7.6</v>
      </c>
      <c r="X87" s="4">
        <v>88</v>
      </c>
      <c r="Y87" s="16">
        <v>366.08000000000004</v>
      </c>
      <c r="Z87" s="40">
        <f>Temp[[#This Row],[Quantity]]*Temp[[#This Row],[Unit Price]]</f>
        <v>3520</v>
      </c>
      <c r="AA87" s="42">
        <f>Temp[[#This Row],[Quantity]]*(Temp[[#This Row],[Unit Price]]-Temp[[#This Row],[Unit Cost]])</f>
        <v>2851.2</v>
      </c>
      <c r="AB87">
        <f>Temp[[#This Row],[Shipped Date]]-Temp[[#This Row],[Order Date]]</f>
        <v>4</v>
      </c>
    </row>
    <row r="88" spans="1:28" ht="17.25" hidden="1" customHeight="1">
      <c r="A88" s="26">
        <v>8385</v>
      </c>
      <c r="B88" s="6">
        <v>44836</v>
      </c>
      <c r="C88" s="4">
        <v>3</v>
      </c>
      <c r="D88" s="4" t="s">
        <v>120</v>
      </c>
      <c r="E88" s="5" t="s">
        <v>66</v>
      </c>
      <c r="F88" s="5" t="s">
        <v>67</v>
      </c>
      <c r="G88" s="5" t="s">
        <v>25</v>
      </c>
      <c r="H88" s="5" t="s">
        <v>52</v>
      </c>
      <c r="I88" s="5" t="s">
        <v>53</v>
      </c>
      <c r="J88" s="6">
        <v>44840</v>
      </c>
      <c r="K88" s="55">
        <f>YEAR(Temp[[#This Row],[Order Date]])</f>
        <v>2022</v>
      </c>
      <c r="L88" s="5" t="s">
        <v>47</v>
      </c>
      <c r="M88" s="4">
        <f t="shared" si="1"/>
        <v>4</v>
      </c>
      <c r="N88" s="5" t="s">
        <v>54</v>
      </c>
      <c r="O88" s="5" t="s">
        <v>138</v>
      </c>
      <c r="P88" s="5" t="s">
        <v>139</v>
      </c>
      <c r="Q88" s="4">
        <v>90900</v>
      </c>
      <c r="R88" s="5" t="s">
        <v>25</v>
      </c>
      <c r="S88" s="5" t="s">
        <v>43</v>
      </c>
      <c r="T88" s="5" t="s">
        <v>68</v>
      </c>
      <c r="U88" s="5" t="s">
        <v>69</v>
      </c>
      <c r="V88" s="16">
        <v>10</v>
      </c>
      <c r="W88" s="16">
        <v>1.8</v>
      </c>
      <c r="X88" s="4">
        <v>11</v>
      </c>
      <c r="Y88" s="16">
        <v>11.440000000000001</v>
      </c>
      <c r="Z88" s="40">
        <f>Temp[[#This Row],[Quantity]]*Temp[[#This Row],[Unit Price]]</f>
        <v>110</v>
      </c>
      <c r="AA88" s="42">
        <f>Temp[[#This Row],[Quantity]]*(Temp[[#This Row],[Unit Price]]-Temp[[#This Row],[Unit Cost]])</f>
        <v>90.199999999999989</v>
      </c>
      <c r="AB88">
        <f>Temp[[#This Row],[Shipped Date]]-Temp[[#This Row],[Order Date]]</f>
        <v>4</v>
      </c>
    </row>
    <row r="89" spans="1:28" ht="17.25" hidden="1" customHeight="1">
      <c r="A89" s="26">
        <v>8386</v>
      </c>
      <c r="B89" s="6">
        <v>44836</v>
      </c>
      <c r="C89" s="4">
        <v>3</v>
      </c>
      <c r="D89" s="4" t="s">
        <v>120</v>
      </c>
      <c r="E89" s="5" t="s">
        <v>66</v>
      </c>
      <c r="F89" s="5" t="s">
        <v>67</v>
      </c>
      <c r="G89" s="5" t="s">
        <v>25</v>
      </c>
      <c r="H89" s="5" t="s">
        <v>52</v>
      </c>
      <c r="I89" s="5" t="s">
        <v>53</v>
      </c>
      <c r="J89" s="6">
        <v>44840</v>
      </c>
      <c r="K89" s="55">
        <f>YEAR(Temp[[#This Row],[Order Date]])</f>
        <v>2022</v>
      </c>
      <c r="L89" s="5" t="s">
        <v>47</v>
      </c>
      <c r="M89" s="4">
        <f t="shared" si="1"/>
        <v>4</v>
      </c>
      <c r="N89" s="5" t="s">
        <v>54</v>
      </c>
      <c r="O89" s="5" t="s">
        <v>138</v>
      </c>
      <c r="P89" s="5" t="s">
        <v>139</v>
      </c>
      <c r="Q89" s="4">
        <v>90900</v>
      </c>
      <c r="R89" s="5" t="s">
        <v>25</v>
      </c>
      <c r="S89" s="5" t="s">
        <v>43</v>
      </c>
      <c r="T89" s="5" t="s">
        <v>64</v>
      </c>
      <c r="U89" s="5" t="s">
        <v>65</v>
      </c>
      <c r="V89" s="16">
        <v>40</v>
      </c>
      <c r="W89" s="16">
        <v>8.4</v>
      </c>
      <c r="X89" s="4">
        <v>91</v>
      </c>
      <c r="Y89" s="16">
        <v>364</v>
      </c>
      <c r="Z89" s="40">
        <f>Temp[[#This Row],[Quantity]]*Temp[[#This Row],[Unit Price]]</f>
        <v>3640</v>
      </c>
      <c r="AA89" s="42">
        <f>Temp[[#This Row],[Quantity]]*(Temp[[#This Row],[Unit Price]]-Temp[[#This Row],[Unit Cost]])</f>
        <v>2875.6</v>
      </c>
      <c r="AB89">
        <f>Temp[[#This Row],[Shipped Date]]-Temp[[#This Row],[Order Date]]</f>
        <v>4</v>
      </c>
    </row>
    <row r="90" spans="1:28" ht="17.25" hidden="1" customHeight="1">
      <c r="A90" s="26">
        <v>8356</v>
      </c>
      <c r="B90" s="6">
        <v>44867</v>
      </c>
      <c r="C90" s="4">
        <v>3</v>
      </c>
      <c r="D90" s="4" t="s">
        <v>120</v>
      </c>
      <c r="E90" s="5" t="s">
        <v>66</v>
      </c>
      <c r="F90" s="5" t="s">
        <v>67</v>
      </c>
      <c r="G90" s="5" t="s">
        <v>25</v>
      </c>
      <c r="H90" s="5" t="s">
        <v>52</v>
      </c>
      <c r="I90" s="5" t="s">
        <v>53</v>
      </c>
      <c r="J90" s="6">
        <v>44870</v>
      </c>
      <c r="K90" s="55">
        <f>YEAR(Temp[[#This Row],[Order Date]])</f>
        <v>2022</v>
      </c>
      <c r="L90" s="5" t="s">
        <v>48</v>
      </c>
      <c r="M90" s="4">
        <f t="shared" si="1"/>
        <v>4</v>
      </c>
      <c r="N90" s="5" t="s">
        <v>54</v>
      </c>
      <c r="O90" s="5" t="s">
        <v>138</v>
      </c>
      <c r="P90" s="5" t="s">
        <v>139</v>
      </c>
      <c r="Q90" s="4">
        <v>90900</v>
      </c>
      <c r="R90" s="5" t="s">
        <v>25</v>
      </c>
      <c r="S90" s="5" t="s">
        <v>43</v>
      </c>
      <c r="T90" s="5" t="s">
        <v>68</v>
      </c>
      <c r="U90" s="5" t="s">
        <v>69</v>
      </c>
      <c r="V90" s="16">
        <v>10</v>
      </c>
      <c r="W90" s="16">
        <v>1</v>
      </c>
      <c r="X90" s="4">
        <v>36</v>
      </c>
      <c r="Y90" s="16">
        <v>37.08</v>
      </c>
      <c r="Z90" s="40">
        <f>Temp[[#This Row],[Quantity]]*Temp[[#This Row],[Unit Price]]</f>
        <v>360</v>
      </c>
      <c r="AA90" s="42">
        <f>Temp[[#This Row],[Quantity]]*(Temp[[#This Row],[Unit Price]]-Temp[[#This Row],[Unit Cost]])</f>
        <v>324</v>
      </c>
      <c r="AB90">
        <f>Temp[[#This Row],[Shipped Date]]-Temp[[#This Row],[Order Date]]</f>
        <v>3</v>
      </c>
    </row>
    <row r="91" spans="1:28" ht="17.25" hidden="1" customHeight="1">
      <c r="A91" s="26">
        <v>8357</v>
      </c>
      <c r="B91" s="6">
        <v>44867</v>
      </c>
      <c r="C91" s="4">
        <v>3</v>
      </c>
      <c r="D91" s="4" t="s">
        <v>120</v>
      </c>
      <c r="E91" s="5" t="s">
        <v>66</v>
      </c>
      <c r="F91" s="5" t="s">
        <v>67</v>
      </c>
      <c r="G91" s="5" t="s">
        <v>25</v>
      </c>
      <c r="H91" s="5" t="s">
        <v>52</v>
      </c>
      <c r="I91" s="5" t="s">
        <v>53</v>
      </c>
      <c r="J91" s="6">
        <v>44875</v>
      </c>
      <c r="K91" s="55">
        <f>YEAR(Temp[[#This Row],[Order Date]])</f>
        <v>2022</v>
      </c>
      <c r="L91" s="5" t="s">
        <v>48</v>
      </c>
      <c r="M91" s="4">
        <f t="shared" si="1"/>
        <v>4</v>
      </c>
      <c r="N91" s="5" t="s">
        <v>54</v>
      </c>
      <c r="O91" s="5" t="s">
        <v>138</v>
      </c>
      <c r="P91" s="5" t="s">
        <v>139</v>
      </c>
      <c r="Q91" s="4">
        <v>90900</v>
      </c>
      <c r="R91" s="5" t="s">
        <v>25</v>
      </c>
      <c r="S91" s="5" t="s">
        <v>43</v>
      </c>
      <c r="T91" s="5" t="s">
        <v>64</v>
      </c>
      <c r="U91" s="5" t="s">
        <v>65</v>
      </c>
      <c r="V91" s="16">
        <v>40</v>
      </c>
      <c r="W91" s="16">
        <v>4.4000000000000004</v>
      </c>
      <c r="X91" s="4">
        <v>24</v>
      </c>
      <c r="Y91" s="16">
        <v>96</v>
      </c>
      <c r="Z91" s="40">
        <f>Temp[[#This Row],[Quantity]]*Temp[[#This Row],[Unit Price]]</f>
        <v>960</v>
      </c>
      <c r="AA91" s="42">
        <f>Temp[[#This Row],[Quantity]]*(Temp[[#This Row],[Unit Price]]-Temp[[#This Row],[Unit Cost]])</f>
        <v>854.40000000000009</v>
      </c>
      <c r="AB91">
        <f>Temp[[#This Row],[Shipped Date]]-Temp[[#This Row],[Order Date]]</f>
        <v>8</v>
      </c>
    </row>
    <row r="92" spans="1:28" ht="17.25" hidden="1" customHeight="1">
      <c r="A92" s="26">
        <v>8378</v>
      </c>
      <c r="B92" s="6">
        <v>44897</v>
      </c>
      <c r="C92" s="4">
        <v>3</v>
      </c>
      <c r="D92" s="4" t="s">
        <v>120</v>
      </c>
      <c r="E92" s="5" t="s">
        <v>66</v>
      </c>
      <c r="F92" s="5" t="s">
        <v>67</v>
      </c>
      <c r="G92" s="5" t="s">
        <v>25</v>
      </c>
      <c r="H92" s="5" t="s">
        <v>52</v>
      </c>
      <c r="I92" s="5" t="s">
        <v>53</v>
      </c>
      <c r="J92" s="6">
        <v>44900</v>
      </c>
      <c r="K92" s="55">
        <f>YEAR(Temp[[#This Row],[Order Date]])</f>
        <v>2022</v>
      </c>
      <c r="L92" s="5" t="s">
        <v>49</v>
      </c>
      <c r="M92" s="4">
        <f t="shared" si="1"/>
        <v>4</v>
      </c>
      <c r="N92" s="5" t="s">
        <v>54</v>
      </c>
      <c r="O92" s="5" t="s">
        <v>138</v>
      </c>
      <c r="P92" s="5" t="s">
        <v>139</v>
      </c>
      <c r="Q92" s="4">
        <v>90900</v>
      </c>
      <c r="R92" s="5" t="s">
        <v>25</v>
      </c>
      <c r="S92" s="5" t="s">
        <v>43</v>
      </c>
      <c r="T92" s="5" t="s">
        <v>62</v>
      </c>
      <c r="U92" s="5" t="s">
        <v>63</v>
      </c>
      <c r="V92" s="16">
        <v>9.65</v>
      </c>
      <c r="W92" s="16">
        <v>2.3160000000000003</v>
      </c>
      <c r="X92" s="4">
        <v>96</v>
      </c>
      <c r="Y92" s="16">
        <v>94.492800000000017</v>
      </c>
      <c r="Z92" s="40">
        <f>Temp[[#This Row],[Quantity]]*Temp[[#This Row],[Unit Price]]</f>
        <v>926.40000000000009</v>
      </c>
      <c r="AA92" s="42">
        <f>Temp[[#This Row],[Quantity]]*(Temp[[#This Row],[Unit Price]]-Temp[[#This Row],[Unit Cost]])</f>
        <v>704.06399999999996</v>
      </c>
      <c r="AB92">
        <f>Temp[[#This Row],[Shipped Date]]-Temp[[#This Row],[Order Date]]</f>
        <v>3</v>
      </c>
    </row>
    <row r="93" spans="1:28" ht="17.25" hidden="1" customHeight="1">
      <c r="A93" s="26">
        <v>8488</v>
      </c>
      <c r="B93" s="6">
        <v>44897</v>
      </c>
      <c r="C93" s="4">
        <v>3</v>
      </c>
      <c r="D93" s="4" t="s">
        <v>120</v>
      </c>
      <c r="E93" s="5" t="s">
        <v>66</v>
      </c>
      <c r="F93" s="5" t="s">
        <v>67</v>
      </c>
      <c r="G93" s="5" t="s">
        <v>25</v>
      </c>
      <c r="H93" s="5" t="s">
        <v>52</v>
      </c>
      <c r="I93" s="5" t="s">
        <v>53</v>
      </c>
      <c r="J93" s="6">
        <v>44902</v>
      </c>
      <c r="K93" s="55">
        <f>YEAR(Temp[[#This Row],[Order Date]])</f>
        <v>2022</v>
      </c>
      <c r="L93" s="5" t="s">
        <v>49</v>
      </c>
      <c r="M93" s="4">
        <f t="shared" si="1"/>
        <v>4</v>
      </c>
      <c r="N93" s="5" t="s">
        <v>54</v>
      </c>
      <c r="O93" s="5" t="s">
        <v>138</v>
      </c>
      <c r="P93" s="5" t="s">
        <v>139</v>
      </c>
      <c r="Q93" s="4">
        <v>90900</v>
      </c>
      <c r="R93" s="5" t="s">
        <v>25</v>
      </c>
      <c r="S93" s="5" t="s">
        <v>43</v>
      </c>
      <c r="T93" s="5" t="s">
        <v>68</v>
      </c>
      <c r="U93" s="5" t="s">
        <v>69</v>
      </c>
      <c r="V93" s="16">
        <v>10</v>
      </c>
      <c r="W93" s="16">
        <v>2.2000000000000002</v>
      </c>
      <c r="X93" s="4">
        <v>89</v>
      </c>
      <c r="Y93" s="16">
        <v>87.22</v>
      </c>
      <c r="Z93" s="40">
        <f>Temp[[#This Row],[Quantity]]*Temp[[#This Row],[Unit Price]]</f>
        <v>890</v>
      </c>
      <c r="AA93" s="42">
        <f>Temp[[#This Row],[Quantity]]*(Temp[[#This Row],[Unit Price]]-Temp[[#This Row],[Unit Cost]])</f>
        <v>694.19999999999993</v>
      </c>
      <c r="AB93">
        <f>Temp[[#This Row],[Shipped Date]]-Temp[[#This Row],[Order Date]]</f>
        <v>5</v>
      </c>
    </row>
    <row r="94" spans="1:28" ht="17.25" hidden="1" customHeight="1">
      <c r="A94" s="26">
        <v>8483</v>
      </c>
      <c r="B94" s="6">
        <v>44897</v>
      </c>
      <c r="C94" s="4">
        <v>3</v>
      </c>
      <c r="D94" s="4" t="s">
        <v>120</v>
      </c>
      <c r="E94" s="5" t="s">
        <v>66</v>
      </c>
      <c r="F94" s="5" t="s">
        <v>67</v>
      </c>
      <c r="G94" s="5" t="s">
        <v>25</v>
      </c>
      <c r="H94" s="5" t="s">
        <v>52</v>
      </c>
      <c r="I94" s="5" t="s">
        <v>53</v>
      </c>
      <c r="J94" s="6">
        <v>44907</v>
      </c>
      <c r="K94" s="55">
        <f>YEAR(Temp[[#This Row],[Order Date]])</f>
        <v>2022</v>
      </c>
      <c r="L94" s="5" t="s">
        <v>49</v>
      </c>
      <c r="M94" s="4">
        <f t="shared" si="1"/>
        <v>4</v>
      </c>
      <c r="N94" s="5" t="s">
        <v>54</v>
      </c>
      <c r="O94" s="5" t="s">
        <v>138</v>
      </c>
      <c r="P94" s="5" t="s">
        <v>139</v>
      </c>
      <c r="Q94" s="4">
        <v>90900</v>
      </c>
      <c r="R94" s="5" t="s">
        <v>25</v>
      </c>
      <c r="S94" s="5" t="s">
        <v>43</v>
      </c>
      <c r="T94" s="5" t="s">
        <v>64</v>
      </c>
      <c r="U94" s="5" t="s">
        <v>65</v>
      </c>
      <c r="V94" s="16">
        <v>40</v>
      </c>
      <c r="W94" s="16">
        <v>10</v>
      </c>
      <c r="X94" s="4">
        <v>12</v>
      </c>
      <c r="Y94" s="16">
        <v>46.56</v>
      </c>
      <c r="Z94" s="40">
        <f>Temp[[#This Row],[Quantity]]*Temp[[#This Row],[Unit Price]]</f>
        <v>480</v>
      </c>
      <c r="AA94" s="42">
        <f>Temp[[#This Row],[Quantity]]*(Temp[[#This Row],[Unit Price]]-Temp[[#This Row],[Unit Cost]])</f>
        <v>360</v>
      </c>
      <c r="AB94">
        <f>Temp[[#This Row],[Shipped Date]]-Temp[[#This Row],[Order Date]]</f>
        <v>10</v>
      </c>
    </row>
    <row r="95" spans="1:28" ht="17.25" hidden="1" customHeight="1">
      <c r="A95" s="26">
        <v>8438</v>
      </c>
      <c r="B95" s="6">
        <v>44897</v>
      </c>
      <c r="C95" s="4">
        <v>3</v>
      </c>
      <c r="D95" s="4" t="s">
        <v>120</v>
      </c>
      <c r="E95" s="5" t="s">
        <v>66</v>
      </c>
      <c r="F95" s="5" t="s">
        <v>67</v>
      </c>
      <c r="G95" s="5" t="s">
        <v>25</v>
      </c>
      <c r="H95" s="5" t="s">
        <v>52</v>
      </c>
      <c r="I95" s="5" t="s">
        <v>53</v>
      </c>
      <c r="J95" s="6">
        <v>44900</v>
      </c>
      <c r="K95" s="55">
        <f>YEAR(Temp[[#This Row],[Order Date]])</f>
        <v>2022</v>
      </c>
      <c r="L95" s="5" t="s">
        <v>49</v>
      </c>
      <c r="M95" s="4">
        <f t="shared" si="1"/>
        <v>4</v>
      </c>
      <c r="N95" s="5" t="s">
        <v>29</v>
      </c>
      <c r="O95" s="5" t="s">
        <v>138</v>
      </c>
      <c r="P95" s="5" t="s">
        <v>139</v>
      </c>
      <c r="Q95" s="4">
        <v>90900</v>
      </c>
      <c r="R95" s="5" t="s">
        <v>25</v>
      </c>
      <c r="S95" s="5" t="s">
        <v>44</v>
      </c>
      <c r="T95" s="5" t="s">
        <v>31</v>
      </c>
      <c r="U95" s="5" t="s">
        <v>32</v>
      </c>
      <c r="V95" s="16">
        <v>2.99</v>
      </c>
      <c r="W95" s="16">
        <v>0.32890000000000003</v>
      </c>
      <c r="X95" s="4">
        <v>24</v>
      </c>
      <c r="Y95" s="16">
        <v>7.1042400000000008</v>
      </c>
      <c r="Z95" s="40">
        <f>Temp[[#This Row],[Quantity]]*Temp[[#This Row],[Unit Price]]</f>
        <v>71.760000000000005</v>
      </c>
      <c r="AA95" s="42">
        <f>Temp[[#This Row],[Quantity]]*(Temp[[#This Row],[Unit Price]]-Temp[[#This Row],[Unit Cost]])</f>
        <v>63.866400000000006</v>
      </c>
      <c r="AB95">
        <f>Temp[[#This Row],[Shipped Date]]-Temp[[#This Row],[Order Date]]</f>
        <v>3</v>
      </c>
    </row>
    <row r="96" spans="1:28" ht="17.25" hidden="1" customHeight="1">
      <c r="A96" s="26">
        <v>8439</v>
      </c>
      <c r="B96" s="6">
        <v>44897</v>
      </c>
      <c r="C96" s="4">
        <v>3</v>
      </c>
      <c r="D96" s="4" t="s">
        <v>120</v>
      </c>
      <c r="E96" s="5" t="s">
        <v>66</v>
      </c>
      <c r="F96" s="5" t="s">
        <v>67</v>
      </c>
      <c r="G96" s="5" t="s">
        <v>25</v>
      </c>
      <c r="H96" s="5" t="s">
        <v>52</v>
      </c>
      <c r="I96" s="5" t="s">
        <v>53</v>
      </c>
      <c r="J96" s="6">
        <v>44900</v>
      </c>
      <c r="K96" s="55">
        <f>YEAR(Temp[[#This Row],[Order Date]])</f>
        <v>2022</v>
      </c>
      <c r="L96" s="5" t="s">
        <v>49</v>
      </c>
      <c r="M96" s="4">
        <f t="shared" si="1"/>
        <v>4</v>
      </c>
      <c r="N96" s="5" t="s">
        <v>29</v>
      </c>
      <c r="O96" s="5" t="s">
        <v>138</v>
      </c>
      <c r="P96" s="5" t="s">
        <v>139</v>
      </c>
      <c r="Q96" s="4">
        <v>90900</v>
      </c>
      <c r="R96" s="5" t="s">
        <v>25</v>
      </c>
      <c r="S96" s="5" t="s">
        <v>44</v>
      </c>
      <c r="T96" s="5" t="s">
        <v>31</v>
      </c>
      <c r="U96" s="5" t="s">
        <v>32</v>
      </c>
      <c r="V96" s="16">
        <v>2.99</v>
      </c>
      <c r="W96" s="16">
        <v>0.53820000000000012</v>
      </c>
      <c r="X96" s="4">
        <v>24</v>
      </c>
      <c r="Y96" s="16">
        <v>7.1042400000000008</v>
      </c>
      <c r="Z96" s="40">
        <f>Temp[[#This Row],[Quantity]]*Temp[[#This Row],[Unit Price]]</f>
        <v>71.760000000000005</v>
      </c>
      <c r="AA96" s="42">
        <f>Temp[[#This Row],[Quantity]]*(Temp[[#This Row],[Unit Price]]-Temp[[#This Row],[Unit Cost]])</f>
        <v>58.843199999999996</v>
      </c>
      <c r="AB96">
        <f>Temp[[#This Row],[Shipped Date]]-Temp[[#This Row],[Order Date]]</f>
        <v>3</v>
      </c>
    </row>
    <row r="97" spans="1:28" ht="17.25" hidden="1" customHeight="1">
      <c r="A97" s="26">
        <v>8080</v>
      </c>
      <c r="B97" s="6">
        <v>44589</v>
      </c>
      <c r="C97" s="4">
        <v>29</v>
      </c>
      <c r="D97" s="4" t="s">
        <v>121</v>
      </c>
      <c r="E97" s="5" t="s">
        <v>70</v>
      </c>
      <c r="F97" s="5" t="s">
        <v>71</v>
      </c>
      <c r="G97" s="5" t="s">
        <v>25</v>
      </c>
      <c r="H97" s="5" t="s">
        <v>72</v>
      </c>
      <c r="I97" s="5" t="s">
        <v>53</v>
      </c>
      <c r="J97" s="6">
        <v>44596</v>
      </c>
      <c r="K97" s="55">
        <f>YEAR(Temp[[#This Row],[Order Date]])</f>
        <v>2022</v>
      </c>
      <c r="L97" s="5" t="s">
        <v>35</v>
      </c>
      <c r="M97" s="4">
        <f t="shared" si="1"/>
        <v>1</v>
      </c>
      <c r="N97" s="5" t="s">
        <v>54</v>
      </c>
      <c r="O97" s="5" t="s">
        <v>140</v>
      </c>
      <c r="P97" s="5" t="s">
        <v>141</v>
      </c>
      <c r="Q97" s="4">
        <v>90900</v>
      </c>
      <c r="R97" s="5" t="s">
        <v>25</v>
      </c>
      <c r="S97" s="5" t="s">
        <v>44</v>
      </c>
      <c r="T97" s="5" t="s">
        <v>73</v>
      </c>
      <c r="U97" s="5" t="s">
        <v>74</v>
      </c>
      <c r="V97" s="16">
        <v>12.75</v>
      </c>
      <c r="W97" s="16">
        <v>2.1675</v>
      </c>
      <c r="X97" s="4">
        <v>94</v>
      </c>
      <c r="Y97" s="16">
        <v>122.24700000000001</v>
      </c>
      <c r="Z97" s="40">
        <f>Temp[[#This Row],[Quantity]]*Temp[[#This Row],[Unit Price]]</f>
        <v>1198.5</v>
      </c>
      <c r="AA97" s="42">
        <f>Temp[[#This Row],[Quantity]]*(Temp[[#This Row],[Unit Price]]-Temp[[#This Row],[Unit Cost]])</f>
        <v>994.755</v>
      </c>
      <c r="AB97">
        <f>Temp[[#This Row],[Shipped Date]]-Temp[[#This Row],[Order Date]]</f>
        <v>7</v>
      </c>
    </row>
    <row r="98" spans="1:28" ht="17.25" hidden="1" customHeight="1">
      <c r="A98" s="26">
        <v>8047</v>
      </c>
      <c r="B98" s="6">
        <v>44620</v>
      </c>
      <c r="C98" s="4">
        <v>29</v>
      </c>
      <c r="D98" s="4" t="s">
        <v>121</v>
      </c>
      <c r="E98" s="5" t="s">
        <v>70</v>
      </c>
      <c r="F98" s="5" t="s">
        <v>71</v>
      </c>
      <c r="G98" s="5" t="s">
        <v>25</v>
      </c>
      <c r="H98" s="5" t="s">
        <v>72</v>
      </c>
      <c r="I98" s="5" t="s">
        <v>53</v>
      </c>
      <c r="J98" s="6">
        <v>44624</v>
      </c>
      <c r="K98" s="55">
        <f>YEAR(Temp[[#This Row],[Order Date]])</f>
        <v>2022</v>
      </c>
      <c r="L98" s="5" t="s">
        <v>40</v>
      </c>
      <c r="M98" s="4">
        <f t="shared" si="1"/>
        <v>1</v>
      </c>
      <c r="N98" s="5" t="s">
        <v>54</v>
      </c>
      <c r="O98" s="5" t="s">
        <v>140</v>
      </c>
      <c r="P98" s="5" t="s">
        <v>141</v>
      </c>
      <c r="Q98" s="4">
        <v>90900</v>
      </c>
      <c r="R98" s="5" t="s">
        <v>25</v>
      </c>
      <c r="S98" s="5" t="s">
        <v>44</v>
      </c>
      <c r="T98" s="5" t="s">
        <v>75</v>
      </c>
      <c r="U98" s="5" t="s">
        <v>76</v>
      </c>
      <c r="V98" s="16">
        <v>39</v>
      </c>
      <c r="W98" s="16">
        <v>7.8</v>
      </c>
      <c r="X98" s="4">
        <v>26</v>
      </c>
      <c r="Y98" s="16">
        <v>106.47000000000001</v>
      </c>
      <c r="Z98" s="40">
        <f>Temp[[#This Row],[Quantity]]*Temp[[#This Row],[Unit Price]]</f>
        <v>1014</v>
      </c>
      <c r="AA98" s="42">
        <f>Temp[[#This Row],[Quantity]]*(Temp[[#This Row],[Unit Price]]-Temp[[#This Row],[Unit Cost]])</f>
        <v>811.19999999999993</v>
      </c>
      <c r="AB98">
        <f>Temp[[#This Row],[Shipped Date]]-Temp[[#This Row],[Order Date]]</f>
        <v>4</v>
      </c>
    </row>
    <row r="99" spans="1:28" ht="17.25" hidden="1" customHeight="1">
      <c r="A99" s="26">
        <v>8068</v>
      </c>
      <c r="B99" s="6">
        <v>44648</v>
      </c>
      <c r="C99" s="4">
        <v>29</v>
      </c>
      <c r="D99" s="4" t="s">
        <v>121</v>
      </c>
      <c r="E99" s="5" t="s">
        <v>70</v>
      </c>
      <c r="F99" s="5" t="s">
        <v>71</v>
      </c>
      <c r="G99" s="5" t="s">
        <v>25</v>
      </c>
      <c r="H99" s="5" t="s">
        <v>72</v>
      </c>
      <c r="I99" s="5" t="s">
        <v>53</v>
      </c>
      <c r="J99" s="6">
        <v>44650</v>
      </c>
      <c r="K99" s="55">
        <f>YEAR(Temp[[#This Row],[Order Date]])</f>
        <v>2022</v>
      </c>
      <c r="L99" s="5" t="s">
        <v>40</v>
      </c>
      <c r="M99" s="4">
        <f t="shared" si="1"/>
        <v>1</v>
      </c>
      <c r="N99" s="5" t="s">
        <v>54</v>
      </c>
      <c r="O99" s="5" t="s">
        <v>140</v>
      </c>
      <c r="P99" s="5" t="s">
        <v>141</v>
      </c>
      <c r="Q99" s="4">
        <v>90900</v>
      </c>
      <c r="R99" s="5" t="s">
        <v>25</v>
      </c>
      <c r="S99" s="5" t="s">
        <v>44</v>
      </c>
      <c r="T99" s="5" t="s">
        <v>55</v>
      </c>
      <c r="U99" s="5" t="s">
        <v>32</v>
      </c>
      <c r="V99" s="16">
        <v>14</v>
      </c>
      <c r="W99" s="16">
        <v>1.54</v>
      </c>
      <c r="X99" s="4">
        <v>72</v>
      </c>
      <c r="Y99" s="16">
        <v>100.80000000000001</v>
      </c>
      <c r="Z99" s="40">
        <f>Temp[[#This Row],[Quantity]]*Temp[[#This Row],[Unit Price]]</f>
        <v>1008</v>
      </c>
      <c r="AA99" s="42">
        <f>Temp[[#This Row],[Quantity]]*(Temp[[#This Row],[Unit Price]]-Temp[[#This Row],[Unit Cost]])</f>
        <v>897.12000000000012</v>
      </c>
      <c r="AB99">
        <f>Temp[[#This Row],[Shipped Date]]-Temp[[#This Row],[Order Date]]</f>
        <v>2</v>
      </c>
    </row>
    <row r="100" spans="1:28" ht="17.25" hidden="1" customHeight="1">
      <c r="A100" s="26">
        <v>8086</v>
      </c>
      <c r="B100" s="6">
        <v>44679</v>
      </c>
      <c r="C100" s="4">
        <v>29</v>
      </c>
      <c r="D100" s="4" t="s">
        <v>121</v>
      </c>
      <c r="E100" s="5" t="s">
        <v>70</v>
      </c>
      <c r="F100" s="5" t="s">
        <v>71</v>
      </c>
      <c r="G100" s="5" t="s">
        <v>25</v>
      </c>
      <c r="H100" s="5" t="s">
        <v>72</v>
      </c>
      <c r="I100" s="5" t="s">
        <v>53</v>
      </c>
      <c r="J100" s="6">
        <v>44683</v>
      </c>
      <c r="K100" s="55">
        <f>YEAR(Temp[[#This Row],[Order Date]])</f>
        <v>2022</v>
      </c>
      <c r="L100" s="5" t="s">
        <v>28</v>
      </c>
      <c r="M100" s="4">
        <f t="shared" si="1"/>
        <v>2</v>
      </c>
      <c r="N100" s="5" t="s">
        <v>54</v>
      </c>
      <c r="O100" s="5" t="s">
        <v>140</v>
      </c>
      <c r="P100" s="5" t="s">
        <v>141</v>
      </c>
      <c r="Q100" s="4">
        <v>90900</v>
      </c>
      <c r="R100" s="5" t="s">
        <v>25</v>
      </c>
      <c r="S100" s="5" t="s">
        <v>44</v>
      </c>
      <c r="T100" s="5" t="s">
        <v>73</v>
      </c>
      <c r="U100" s="5" t="s">
        <v>74</v>
      </c>
      <c r="V100" s="16">
        <v>12.75</v>
      </c>
      <c r="W100" s="16">
        <v>2.2949999999999999</v>
      </c>
      <c r="X100" s="4">
        <v>35</v>
      </c>
      <c r="Y100" s="16">
        <v>45.963750000000005</v>
      </c>
      <c r="Z100" s="40">
        <f>Temp[[#This Row],[Quantity]]*Temp[[#This Row],[Unit Price]]</f>
        <v>446.25</v>
      </c>
      <c r="AA100" s="42">
        <f>Temp[[#This Row],[Quantity]]*(Temp[[#This Row],[Unit Price]]-Temp[[#This Row],[Unit Cost]])</f>
        <v>365.92500000000001</v>
      </c>
      <c r="AB100">
        <f>Temp[[#This Row],[Shipped Date]]-Temp[[#This Row],[Order Date]]</f>
        <v>4</v>
      </c>
    </row>
    <row r="101" spans="1:28" ht="17.25" hidden="1" customHeight="1">
      <c r="A101" s="26">
        <v>8099</v>
      </c>
      <c r="B101" s="6">
        <v>44709</v>
      </c>
      <c r="C101" s="4">
        <v>29</v>
      </c>
      <c r="D101" s="4" t="s">
        <v>121</v>
      </c>
      <c r="E101" s="5" t="s">
        <v>70</v>
      </c>
      <c r="F101" s="5" t="s">
        <v>71</v>
      </c>
      <c r="G101" s="5" t="s">
        <v>25</v>
      </c>
      <c r="H101" s="5" t="s">
        <v>72</v>
      </c>
      <c r="I101" s="5" t="s">
        <v>53</v>
      </c>
      <c r="J101" s="6">
        <v>44719</v>
      </c>
      <c r="K101" s="55">
        <f>YEAR(Temp[[#This Row],[Order Date]])</f>
        <v>2022</v>
      </c>
      <c r="L101" s="5" t="s">
        <v>28</v>
      </c>
      <c r="M101" s="4">
        <f t="shared" si="1"/>
        <v>2</v>
      </c>
      <c r="N101" s="5" t="s">
        <v>54</v>
      </c>
      <c r="O101" s="5" t="s">
        <v>140</v>
      </c>
      <c r="P101" s="5" t="s">
        <v>141</v>
      </c>
      <c r="Q101" s="4">
        <v>90900</v>
      </c>
      <c r="R101" s="5" t="s">
        <v>25</v>
      </c>
      <c r="S101" s="5" t="s">
        <v>44</v>
      </c>
      <c r="T101" s="5" t="s">
        <v>73</v>
      </c>
      <c r="U101" s="5" t="s">
        <v>74</v>
      </c>
      <c r="V101" s="16">
        <v>12.75</v>
      </c>
      <c r="W101" s="16">
        <v>1.53</v>
      </c>
      <c r="X101" s="4">
        <v>14</v>
      </c>
      <c r="Y101" s="16">
        <v>16.9575</v>
      </c>
      <c r="Z101" s="40">
        <f>Temp[[#This Row],[Quantity]]*Temp[[#This Row],[Unit Price]]</f>
        <v>178.5</v>
      </c>
      <c r="AA101" s="42">
        <f>Temp[[#This Row],[Quantity]]*(Temp[[#This Row],[Unit Price]]-Temp[[#This Row],[Unit Cost]])</f>
        <v>157.08000000000001</v>
      </c>
      <c r="AB101">
        <f>Temp[[#This Row],[Shipped Date]]-Temp[[#This Row],[Order Date]]</f>
        <v>10</v>
      </c>
    </row>
    <row r="102" spans="1:28" ht="17.25" hidden="1" customHeight="1">
      <c r="A102" s="26">
        <v>8885</v>
      </c>
      <c r="B102" s="6">
        <v>44709</v>
      </c>
      <c r="C102" s="4">
        <v>29</v>
      </c>
      <c r="D102" s="4" t="s">
        <v>121</v>
      </c>
      <c r="E102" s="5" t="s">
        <v>70</v>
      </c>
      <c r="F102" s="5" t="s">
        <v>71</v>
      </c>
      <c r="G102" s="5" t="s">
        <v>25</v>
      </c>
      <c r="H102" s="5" t="s">
        <v>72</v>
      </c>
      <c r="I102" s="5" t="s">
        <v>53</v>
      </c>
      <c r="J102" s="6">
        <v>44713</v>
      </c>
      <c r="K102" s="55">
        <f>YEAR(Temp[[#This Row],[Order Date]])</f>
        <v>2022</v>
      </c>
      <c r="L102" s="5" t="s">
        <v>28</v>
      </c>
      <c r="M102" s="4">
        <f t="shared" si="1"/>
        <v>2</v>
      </c>
      <c r="N102" s="5" t="s">
        <v>54</v>
      </c>
      <c r="O102" s="5" t="s">
        <v>140</v>
      </c>
      <c r="P102" s="5" t="s">
        <v>141</v>
      </c>
      <c r="Q102" s="4">
        <v>90900</v>
      </c>
      <c r="R102" s="5" t="s">
        <v>25</v>
      </c>
      <c r="S102" s="5" t="s">
        <v>44</v>
      </c>
      <c r="T102" s="5" t="s">
        <v>55</v>
      </c>
      <c r="U102" s="5" t="s">
        <v>32</v>
      </c>
      <c r="V102" s="16">
        <v>14</v>
      </c>
      <c r="W102" s="16">
        <v>3.5</v>
      </c>
      <c r="X102" s="4">
        <v>21</v>
      </c>
      <c r="Y102" s="16">
        <v>30.870000000000005</v>
      </c>
      <c r="Z102" s="40">
        <f>Temp[[#This Row],[Quantity]]*Temp[[#This Row],[Unit Price]]</f>
        <v>294</v>
      </c>
      <c r="AA102" s="42">
        <f>Temp[[#This Row],[Quantity]]*(Temp[[#This Row],[Unit Price]]-Temp[[#This Row],[Unit Cost]])</f>
        <v>220.5</v>
      </c>
      <c r="AB102">
        <f>Temp[[#This Row],[Shipped Date]]-Temp[[#This Row],[Order Date]]</f>
        <v>4</v>
      </c>
    </row>
    <row r="103" spans="1:28" ht="17.25" hidden="1" customHeight="1">
      <c r="A103" s="26">
        <v>8858</v>
      </c>
      <c r="B103" s="6">
        <v>44740</v>
      </c>
      <c r="C103" s="4">
        <v>29</v>
      </c>
      <c r="D103" s="4" t="s">
        <v>121</v>
      </c>
      <c r="E103" s="5" t="s">
        <v>70</v>
      </c>
      <c r="F103" s="5" t="s">
        <v>71</v>
      </c>
      <c r="G103" s="5" t="s">
        <v>25</v>
      </c>
      <c r="H103" s="5" t="s">
        <v>72</v>
      </c>
      <c r="I103" s="5" t="s">
        <v>53</v>
      </c>
      <c r="J103" s="6">
        <v>44746</v>
      </c>
      <c r="K103" s="55">
        <f>YEAR(Temp[[#This Row],[Order Date]])</f>
        <v>2022</v>
      </c>
      <c r="L103" s="5" t="s">
        <v>45</v>
      </c>
      <c r="M103" s="4">
        <f t="shared" si="1"/>
        <v>3</v>
      </c>
      <c r="N103" s="5" t="s">
        <v>54</v>
      </c>
      <c r="O103" s="5" t="s">
        <v>140</v>
      </c>
      <c r="P103" s="5" t="s">
        <v>141</v>
      </c>
      <c r="Q103" s="4">
        <v>90900</v>
      </c>
      <c r="R103" s="5" t="s">
        <v>25</v>
      </c>
      <c r="S103" s="5" t="s">
        <v>44</v>
      </c>
      <c r="T103" s="5" t="s">
        <v>55</v>
      </c>
      <c r="U103" s="5" t="s">
        <v>32</v>
      </c>
      <c r="V103" s="16">
        <v>14</v>
      </c>
      <c r="W103" s="16">
        <v>2.94</v>
      </c>
      <c r="X103" s="4">
        <v>79</v>
      </c>
      <c r="Y103" s="16">
        <v>113.91800000000001</v>
      </c>
      <c r="Z103" s="40">
        <f>Temp[[#This Row],[Quantity]]*Temp[[#This Row],[Unit Price]]</f>
        <v>1106</v>
      </c>
      <c r="AA103" s="42">
        <f>Temp[[#This Row],[Quantity]]*(Temp[[#This Row],[Unit Price]]-Temp[[#This Row],[Unit Cost]])</f>
        <v>873.74</v>
      </c>
      <c r="AB103">
        <f>Temp[[#This Row],[Shipped Date]]-Temp[[#This Row],[Order Date]]</f>
        <v>6</v>
      </c>
    </row>
    <row r="104" spans="1:28" ht="17.25" hidden="1" customHeight="1">
      <c r="A104" s="26">
        <v>8883</v>
      </c>
      <c r="B104" s="6">
        <v>44740</v>
      </c>
      <c r="C104" s="4">
        <v>29</v>
      </c>
      <c r="D104" s="4" t="s">
        <v>121</v>
      </c>
      <c r="E104" s="5" t="s">
        <v>70</v>
      </c>
      <c r="F104" s="5" t="s">
        <v>71</v>
      </c>
      <c r="G104" s="5" t="s">
        <v>25</v>
      </c>
      <c r="H104" s="5" t="s">
        <v>72</v>
      </c>
      <c r="I104" s="5" t="s">
        <v>53</v>
      </c>
      <c r="J104" s="6">
        <v>44747</v>
      </c>
      <c r="K104" s="55">
        <f>YEAR(Temp[[#This Row],[Order Date]])</f>
        <v>2022</v>
      </c>
      <c r="L104" s="5" t="s">
        <v>45</v>
      </c>
      <c r="M104" s="4">
        <f t="shared" si="1"/>
        <v>3</v>
      </c>
      <c r="N104" s="5" t="s">
        <v>54</v>
      </c>
      <c r="O104" s="5" t="s">
        <v>140</v>
      </c>
      <c r="P104" s="5" t="s">
        <v>141</v>
      </c>
      <c r="Q104" s="4">
        <v>90900</v>
      </c>
      <c r="R104" s="5" t="s">
        <v>25</v>
      </c>
      <c r="S104" s="5" t="s">
        <v>44</v>
      </c>
      <c r="T104" s="5" t="s">
        <v>75</v>
      </c>
      <c r="U104" s="5" t="s">
        <v>76</v>
      </c>
      <c r="V104" s="16">
        <v>39</v>
      </c>
      <c r="W104" s="16">
        <v>5.46</v>
      </c>
      <c r="X104" s="4">
        <v>98</v>
      </c>
      <c r="Y104" s="16">
        <v>397.48800000000006</v>
      </c>
      <c r="Z104" s="40">
        <f>Temp[[#This Row],[Quantity]]*Temp[[#This Row],[Unit Price]]</f>
        <v>3822</v>
      </c>
      <c r="AA104" s="42">
        <f>Temp[[#This Row],[Quantity]]*(Temp[[#This Row],[Unit Price]]-Temp[[#This Row],[Unit Cost]])</f>
        <v>3286.92</v>
      </c>
      <c r="AB104">
        <f>Temp[[#This Row],[Shipped Date]]-Temp[[#This Row],[Order Date]]</f>
        <v>7</v>
      </c>
    </row>
    <row r="105" spans="1:28" ht="17.25" hidden="1" customHeight="1">
      <c r="A105" s="26">
        <v>8800</v>
      </c>
      <c r="B105" s="6">
        <v>44770</v>
      </c>
      <c r="C105" s="4">
        <v>29</v>
      </c>
      <c r="D105" s="4" t="s">
        <v>121</v>
      </c>
      <c r="E105" s="5" t="s">
        <v>70</v>
      </c>
      <c r="F105" s="5" t="s">
        <v>71</v>
      </c>
      <c r="G105" s="5" t="s">
        <v>25</v>
      </c>
      <c r="H105" s="5" t="s">
        <v>72</v>
      </c>
      <c r="I105" s="5" t="s">
        <v>53</v>
      </c>
      <c r="J105" s="6">
        <v>44772</v>
      </c>
      <c r="K105" s="55">
        <f>YEAR(Temp[[#This Row],[Order Date]])</f>
        <v>2022</v>
      </c>
      <c r="L105" s="5" t="s">
        <v>45</v>
      </c>
      <c r="M105" s="4">
        <f t="shared" si="1"/>
        <v>3</v>
      </c>
      <c r="N105" s="5" t="s">
        <v>54</v>
      </c>
      <c r="O105" s="5" t="s">
        <v>140</v>
      </c>
      <c r="P105" s="5" t="s">
        <v>141</v>
      </c>
      <c r="Q105" s="4">
        <v>90900</v>
      </c>
      <c r="R105" s="5" t="s">
        <v>25</v>
      </c>
      <c r="S105" s="5" t="s">
        <v>44</v>
      </c>
      <c r="T105" s="5" t="s">
        <v>55</v>
      </c>
      <c r="U105" s="5" t="s">
        <v>32</v>
      </c>
      <c r="V105" s="16">
        <v>14</v>
      </c>
      <c r="W105" s="16">
        <v>1.54</v>
      </c>
      <c r="X105" s="4">
        <v>23</v>
      </c>
      <c r="Y105" s="16">
        <v>30.912000000000003</v>
      </c>
      <c r="Z105" s="40">
        <f>Temp[[#This Row],[Quantity]]*Temp[[#This Row],[Unit Price]]</f>
        <v>322</v>
      </c>
      <c r="AA105" s="42">
        <f>Temp[[#This Row],[Quantity]]*(Temp[[#This Row],[Unit Price]]-Temp[[#This Row],[Unit Cost]])</f>
        <v>286.58000000000004</v>
      </c>
      <c r="AB105">
        <f>Temp[[#This Row],[Shipped Date]]-Temp[[#This Row],[Order Date]]</f>
        <v>2</v>
      </c>
    </row>
    <row r="106" spans="1:28" ht="17.25" hidden="1" customHeight="1">
      <c r="A106" s="26">
        <v>8845</v>
      </c>
      <c r="B106" s="6">
        <v>44801</v>
      </c>
      <c r="C106" s="4">
        <v>29</v>
      </c>
      <c r="D106" s="4" t="s">
        <v>121</v>
      </c>
      <c r="E106" s="5" t="s">
        <v>70</v>
      </c>
      <c r="F106" s="5" t="s">
        <v>71</v>
      </c>
      <c r="G106" s="5" t="s">
        <v>25</v>
      </c>
      <c r="H106" s="5" t="s">
        <v>72</v>
      </c>
      <c r="I106" s="5" t="s">
        <v>53</v>
      </c>
      <c r="J106" s="6">
        <v>44808</v>
      </c>
      <c r="K106" s="55">
        <f>YEAR(Temp[[#This Row],[Order Date]])</f>
        <v>2022</v>
      </c>
      <c r="L106" s="5" t="s">
        <v>46</v>
      </c>
      <c r="M106" s="4">
        <f t="shared" si="1"/>
        <v>3</v>
      </c>
      <c r="N106" s="5" t="s">
        <v>54</v>
      </c>
      <c r="O106" s="5" t="s">
        <v>140</v>
      </c>
      <c r="P106" s="5" t="s">
        <v>141</v>
      </c>
      <c r="Q106" s="4">
        <v>90900</v>
      </c>
      <c r="R106" s="5" t="s">
        <v>25</v>
      </c>
      <c r="S106" s="5" t="s">
        <v>44</v>
      </c>
      <c r="T106" s="5" t="s">
        <v>55</v>
      </c>
      <c r="U106" s="5" t="s">
        <v>32</v>
      </c>
      <c r="V106" s="16">
        <v>14</v>
      </c>
      <c r="W106" s="16">
        <v>3.5</v>
      </c>
      <c r="X106" s="4">
        <v>42</v>
      </c>
      <c r="Y106" s="16">
        <v>59.388000000000005</v>
      </c>
      <c r="Z106" s="40">
        <f>Temp[[#This Row],[Quantity]]*Temp[[#This Row],[Unit Price]]</f>
        <v>588</v>
      </c>
      <c r="AA106" s="42">
        <f>Temp[[#This Row],[Quantity]]*(Temp[[#This Row],[Unit Price]]-Temp[[#This Row],[Unit Cost]])</f>
        <v>441</v>
      </c>
      <c r="AB106">
        <f>Temp[[#This Row],[Shipped Date]]-Temp[[#This Row],[Order Date]]</f>
        <v>7</v>
      </c>
    </row>
    <row r="107" spans="1:28" ht="17.25" hidden="1" customHeight="1">
      <c r="A107" s="26">
        <v>8867</v>
      </c>
      <c r="B107" s="6">
        <v>44832</v>
      </c>
      <c r="C107" s="4">
        <v>29</v>
      </c>
      <c r="D107" s="4" t="s">
        <v>121</v>
      </c>
      <c r="E107" s="5" t="s">
        <v>70</v>
      </c>
      <c r="F107" s="5" t="s">
        <v>71</v>
      </c>
      <c r="G107" s="5" t="s">
        <v>25</v>
      </c>
      <c r="H107" s="5" t="s">
        <v>72</v>
      </c>
      <c r="I107" s="5" t="s">
        <v>53</v>
      </c>
      <c r="J107" s="6">
        <v>44839</v>
      </c>
      <c r="K107" s="55">
        <f>YEAR(Temp[[#This Row],[Order Date]])</f>
        <v>2022</v>
      </c>
      <c r="L107" s="5" t="s">
        <v>47</v>
      </c>
      <c r="M107" s="4">
        <f t="shared" si="1"/>
        <v>4</v>
      </c>
      <c r="N107" s="5" t="s">
        <v>54</v>
      </c>
      <c r="O107" s="5" t="s">
        <v>140</v>
      </c>
      <c r="P107" s="5" t="s">
        <v>141</v>
      </c>
      <c r="Q107" s="4">
        <v>90900</v>
      </c>
      <c r="R107" s="5" t="s">
        <v>25</v>
      </c>
      <c r="S107" s="5" t="s">
        <v>44</v>
      </c>
      <c r="T107" s="5" t="s">
        <v>55</v>
      </c>
      <c r="U107" s="5" t="s">
        <v>32</v>
      </c>
      <c r="V107" s="16">
        <v>14</v>
      </c>
      <c r="W107" s="16">
        <v>1.4</v>
      </c>
      <c r="X107" s="4">
        <v>50</v>
      </c>
      <c r="Y107" s="16">
        <v>67.2</v>
      </c>
      <c r="Z107" s="40">
        <f>Temp[[#This Row],[Quantity]]*Temp[[#This Row],[Unit Price]]</f>
        <v>700</v>
      </c>
      <c r="AA107" s="42">
        <f>Temp[[#This Row],[Quantity]]*(Temp[[#This Row],[Unit Price]]-Temp[[#This Row],[Unit Cost]])</f>
        <v>630</v>
      </c>
      <c r="AB107">
        <f>Temp[[#This Row],[Shipped Date]]-Temp[[#This Row],[Order Date]]</f>
        <v>7</v>
      </c>
    </row>
    <row r="108" spans="1:28" ht="17.25" hidden="1" customHeight="1">
      <c r="A108" s="26">
        <v>8306</v>
      </c>
      <c r="B108" s="6">
        <v>44862</v>
      </c>
      <c r="C108" s="4">
        <v>29</v>
      </c>
      <c r="D108" s="4" t="s">
        <v>121</v>
      </c>
      <c r="E108" s="5" t="s">
        <v>70</v>
      </c>
      <c r="F108" s="5" t="s">
        <v>71</v>
      </c>
      <c r="G108" s="5" t="s">
        <v>25</v>
      </c>
      <c r="H108" s="5" t="s">
        <v>72</v>
      </c>
      <c r="I108" s="5" t="s">
        <v>53</v>
      </c>
      <c r="J108" s="6">
        <v>44868</v>
      </c>
      <c r="K108" s="55">
        <f>YEAR(Temp[[#This Row],[Order Date]])</f>
        <v>2022</v>
      </c>
      <c r="L108" s="5" t="s">
        <v>47</v>
      </c>
      <c r="M108" s="4">
        <f t="shared" si="1"/>
        <v>4</v>
      </c>
      <c r="N108" s="5" t="s">
        <v>54</v>
      </c>
      <c r="O108" s="5" t="s">
        <v>140</v>
      </c>
      <c r="P108" s="5" t="s">
        <v>141</v>
      </c>
      <c r="Q108" s="4">
        <v>90900</v>
      </c>
      <c r="R108" s="5" t="s">
        <v>25</v>
      </c>
      <c r="S108" s="5" t="s">
        <v>44</v>
      </c>
      <c r="T108" s="5" t="s">
        <v>55</v>
      </c>
      <c r="U108" s="5" t="s">
        <v>32</v>
      </c>
      <c r="V108" s="16">
        <v>14</v>
      </c>
      <c r="W108" s="16">
        <v>1.96</v>
      </c>
      <c r="X108" s="4">
        <v>78</v>
      </c>
      <c r="Y108" s="16">
        <v>112.476</v>
      </c>
      <c r="Z108" s="40">
        <f>Temp[[#This Row],[Quantity]]*Temp[[#This Row],[Unit Price]]</f>
        <v>1092</v>
      </c>
      <c r="AA108" s="42">
        <f>Temp[[#This Row],[Quantity]]*(Temp[[#This Row],[Unit Price]]-Temp[[#This Row],[Unit Cost]])</f>
        <v>939.11999999999989</v>
      </c>
      <c r="AB108">
        <f>Temp[[#This Row],[Shipped Date]]-Temp[[#This Row],[Order Date]]</f>
        <v>6</v>
      </c>
    </row>
    <row r="109" spans="1:28" ht="17.25" hidden="1" customHeight="1">
      <c r="A109" s="26">
        <v>8347</v>
      </c>
      <c r="B109" s="6">
        <v>44893</v>
      </c>
      <c r="C109" s="4">
        <v>29</v>
      </c>
      <c r="D109" s="4" t="s">
        <v>121</v>
      </c>
      <c r="E109" s="5" t="s">
        <v>70</v>
      </c>
      <c r="F109" s="5" t="s">
        <v>71</v>
      </c>
      <c r="G109" s="5" t="s">
        <v>25</v>
      </c>
      <c r="H109" s="5" t="s">
        <v>72</v>
      </c>
      <c r="I109" s="5" t="s">
        <v>53</v>
      </c>
      <c r="J109" s="6">
        <v>44896</v>
      </c>
      <c r="K109" s="55">
        <f>YEAR(Temp[[#This Row],[Order Date]])</f>
        <v>2022</v>
      </c>
      <c r="L109" s="5" t="s">
        <v>49</v>
      </c>
      <c r="M109" s="4">
        <f t="shared" si="1"/>
        <v>4</v>
      </c>
      <c r="N109" s="5" t="s">
        <v>54</v>
      </c>
      <c r="O109" s="5" t="s">
        <v>140</v>
      </c>
      <c r="P109" s="5" t="s">
        <v>141</v>
      </c>
      <c r="Q109" s="4">
        <v>90900</v>
      </c>
      <c r="R109" s="5" t="s">
        <v>25</v>
      </c>
      <c r="S109" s="5" t="s">
        <v>44</v>
      </c>
      <c r="T109" s="5" t="s">
        <v>55</v>
      </c>
      <c r="U109" s="5" t="s">
        <v>32</v>
      </c>
      <c r="V109" s="16">
        <v>14</v>
      </c>
      <c r="W109" s="16">
        <v>1.82</v>
      </c>
      <c r="X109" s="4">
        <v>38</v>
      </c>
      <c r="Y109" s="16">
        <v>55.328000000000003</v>
      </c>
      <c r="Z109" s="40">
        <f>Temp[[#This Row],[Quantity]]*Temp[[#This Row],[Unit Price]]</f>
        <v>532</v>
      </c>
      <c r="AA109" s="42">
        <f>Temp[[#This Row],[Quantity]]*(Temp[[#This Row],[Unit Price]]-Temp[[#This Row],[Unit Cost]])</f>
        <v>462.84</v>
      </c>
      <c r="AB109">
        <f>Temp[[#This Row],[Shipped Date]]-Temp[[#This Row],[Order Date]]</f>
        <v>3</v>
      </c>
    </row>
    <row r="110" spans="1:28" ht="17.25" hidden="1" customHeight="1">
      <c r="A110" s="26">
        <v>8377</v>
      </c>
      <c r="B110" s="6">
        <v>44923</v>
      </c>
      <c r="C110" s="4">
        <v>29</v>
      </c>
      <c r="D110" s="4" t="s">
        <v>121</v>
      </c>
      <c r="E110" s="5" t="s">
        <v>70</v>
      </c>
      <c r="F110" s="5" t="s">
        <v>71</v>
      </c>
      <c r="G110" s="5" t="s">
        <v>25</v>
      </c>
      <c r="H110" s="5" t="s">
        <v>72</v>
      </c>
      <c r="I110" s="5" t="s">
        <v>53</v>
      </c>
      <c r="J110" s="6">
        <v>44927</v>
      </c>
      <c r="K110" s="55">
        <f>YEAR(Temp[[#This Row],[Order Date]])</f>
        <v>2022</v>
      </c>
      <c r="L110" s="5" t="s">
        <v>49</v>
      </c>
      <c r="M110" s="4">
        <f t="shared" si="1"/>
        <v>1</v>
      </c>
      <c r="N110" s="5" t="s">
        <v>54</v>
      </c>
      <c r="O110" s="5" t="s">
        <v>140</v>
      </c>
      <c r="P110" s="5" t="s">
        <v>141</v>
      </c>
      <c r="Q110" s="4">
        <v>90900</v>
      </c>
      <c r="R110" s="5" t="s">
        <v>25</v>
      </c>
      <c r="S110" s="5" t="s">
        <v>44</v>
      </c>
      <c r="T110" s="5" t="s">
        <v>73</v>
      </c>
      <c r="U110" s="5" t="s">
        <v>74</v>
      </c>
      <c r="V110" s="16">
        <v>12.75</v>
      </c>
      <c r="W110" s="16">
        <v>2.04</v>
      </c>
      <c r="X110" s="4">
        <v>47</v>
      </c>
      <c r="Y110" s="16">
        <v>59.325750000000006</v>
      </c>
      <c r="Z110" s="40">
        <f>Temp[[#This Row],[Quantity]]*Temp[[#This Row],[Unit Price]]</f>
        <v>599.25</v>
      </c>
      <c r="AA110" s="42">
        <f>Temp[[#This Row],[Quantity]]*(Temp[[#This Row],[Unit Price]]-Temp[[#This Row],[Unit Cost]])</f>
        <v>503.37000000000006</v>
      </c>
      <c r="AB110">
        <f>Temp[[#This Row],[Shipped Date]]-Temp[[#This Row],[Order Date]]</f>
        <v>4</v>
      </c>
    </row>
    <row r="111" spans="1:28" ht="17.25" hidden="1" customHeight="1">
      <c r="A111" s="26">
        <v>8403</v>
      </c>
      <c r="B111" s="6">
        <v>44923</v>
      </c>
      <c r="C111" s="4">
        <v>29</v>
      </c>
      <c r="D111" s="4" t="s">
        <v>121</v>
      </c>
      <c r="E111" s="5" t="s">
        <v>70</v>
      </c>
      <c r="F111" s="5" t="s">
        <v>71</v>
      </c>
      <c r="G111" s="5" t="s">
        <v>25</v>
      </c>
      <c r="H111" s="5" t="s">
        <v>72</v>
      </c>
      <c r="I111" s="5" t="s">
        <v>53</v>
      </c>
      <c r="J111" s="6">
        <v>44932</v>
      </c>
      <c r="K111" s="55">
        <f>YEAR(Temp[[#This Row],[Order Date]])</f>
        <v>2022</v>
      </c>
      <c r="L111" s="5" t="s">
        <v>49</v>
      </c>
      <c r="M111" s="4">
        <f t="shared" si="1"/>
        <v>1</v>
      </c>
      <c r="N111" s="5" t="s">
        <v>54</v>
      </c>
      <c r="O111" s="5" t="s">
        <v>140</v>
      </c>
      <c r="P111" s="5" t="s">
        <v>141</v>
      </c>
      <c r="Q111" s="4">
        <v>90900</v>
      </c>
      <c r="R111" s="5" t="s">
        <v>25</v>
      </c>
      <c r="S111" s="5" t="s">
        <v>44</v>
      </c>
      <c r="T111" s="5" t="s">
        <v>55</v>
      </c>
      <c r="U111" s="5" t="s">
        <v>32</v>
      </c>
      <c r="V111" s="16">
        <v>14</v>
      </c>
      <c r="W111" s="16">
        <v>1.54</v>
      </c>
      <c r="X111" s="4">
        <v>96</v>
      </c>
      <c r="Y111" s="16">
        <v>141.12</v>
      </c>
      <c r="Z111" s="40">
        <f>Temp[[#This Row],[Quantity]]*Temp[[#This Row],[Unit Price]]</f>
        <v>1344</v>
      </c>
      <c r="AA111" s="42">
        <f>Temp[[#This Row],[Quantity]]*(Temp[[#This Row],[Unit Price]]-Temp[[#This Row],[Unit Cost]])</f>
        <v>1196.1600000000001</v>
      </c>
      <c r="AB111">
        <f>Temp[[#This Row],[Shipped Date]]-Temp[[#This Row],[Order Date]]</f>
        <v>9</v>
      </c>
    </row>
    <row r="112" spans="1:28" ht="17.25" hidden="1" customHeight="1">
      <c r="A112" s="26">
        <v>8488</v>
      </c>
      <c r="B112" s="6">
        <v>44923</v>
      </c>
      <c r="C112" s="4">
        <v>29</v>
      </c>
      <c r="D112" s="4" t="s">
        <v>121</v>
      </c>
      <c r="E112" s="5" t="s">
        <v>70</v>
      </c>
      <c r="F112" s="5" t="s">
        <v>71</v>
      </c>
      <c r="G112" s="5" t="s">
        <v>25</v>
      </c>
      <c r="H112" s="5" t="s">
        <v>72</v>
      </c>
      <c r="I112" s="5" t="s">
        <v>53</v>
      </c>
      <c r="J112" s="6">
        <v>44928</v>
      </c>
      <c r="K112" s="55">
        <f>YEAR(Temp[[#This Row],[Order Date]])</f>
        <v>2022</v>
      </c>
      <c r="L112" s="5" t="s">
        <v>49</v>
      </c>
      <c r="M112" s="4">
        <f t="shared" si="1"/>
        <v>1</v>
      </c>
      <c r="N112" s="5" t="s">
        <v>54</v>
      </c>
      <c r="O112" s="5" t="s">
        <v>140</v>
      </c>
      <c r="P112" s="5" t="s">
        <v>141</v>
      </c>
      <c r="Q112" s="4">
        <v>90900</v>
      </c>
      <c r="R112" s="5" t="s">
        <v>25</v>
      </c>
      <c r="S112" s="5" t="s">
        <v>44</v>
      </c>
      <c r="T112" s="5" t="s">
        <v>75</v>
      </c>
      <c r="U112" s="5" t="s">
        <v>76</v>
      </c>
      <c r="V112" s="16">
        <v>39</v>
      </c>
      <c r="W112" s="16">
        <v>5.46</v>
      </c>
      <c r="X112" s="4">
        <v>54</v>
      </c>
      <c r="Y112" s="16">
        <v>214.81200000000004</v>
      </c>
      <c r="Z112" s="40">
        <f>Temp[[#This Row],[Quantity]]*Temp[[#This Row],[Unit Price]]</f>
        <v>2106</v>
      </c>
      <c r="AA112" s="42">
        <f>Temp[[#This Row],[Quantity]]*(Temp[[#This Row],[Unit Price]]-Temp[[#This Row],[Unit Cost]])</f>
        <v>1811.1599999999999</v>
      </c>
      <c r="AB112">
        <f>Temp[[#This Row],[Shipped Date]]-Temp[[#This Row],[Order Date]]</f>
        <v>5</v>
      </c>
    </row>
    <row r="113" spans="1:28" ht="17.25" hidden="1" customHeight="1">
      <c r="A113" s="26">
        <v>8003</v>
      </c>
      <c r="B113" s="6">
        <v>44564</v>
      </c>
      <c r="C113" s="4">
        <v>4</v>
      </c>
      <c r="D113" s="4" t="s">
        <v>122</v>
      </c>
      <c r="E113" s="5" t="s">
        <v>77</v>
      </c>
      <c r="F113" s="5" t="s">
        <v>78</v>
      </c>
      <c r="G113" s="5" t="s">
        <v>25</v>
      </c>
      <c r="H113" s="5" t="s">
        <v>79</v>
      </c>
      <c r="I113" s="5" t="s">
        <v>80</v>
      </c>
      <c r="J113" s="6">
        <v>44567</v>
      </c>
      <c r="K113" s="55">
        <f>YEAR(Temp[[#This Row],[Order Date]])</f>
        <v>2022</v>
      </c>
      <c r="L113" s="5" t="s">
        <v>35</v>
      </c>
      <c r="M113" s="4">
        <f t="shared" si="1"/>
        <v>1</v>
      </c>
      <c r="N113" s="5" t="s">
        <v>81</v>
      </c>
      <c r="O113" s="5" t="s">
        <v>142</v>
      </c>
      <c r="P113" s="5" t="s">
        <v>143</v>
      </c>
      <c r="Q113" s="4">
        <v>90900</v>
      </c>
      <c r="R113" s="5" t="s">
        <v>25</v>
      </c>
      <c r="S113" s="5" t="s">
        <v>30</v>
      </c>
      <c r="T113" s="5" t="s">
        <v>82</v>
      </c>
      <c r="U113" s="5" t="s">
        <v>57</v>
      </c>
      <c r="V113" s="16">
        <v>30</v>
      </c>
      <c r="W113" s="16">
        <v>5.7</v>
      </c>
      <c r="X113" s="4">
        <v>69</v>
      </c>
      <c r="Y113" s="16">
        <v>198.72</v>
      </c>
      <c r="Z113" s="40">
        <f>Temp[[#This Row],[Quantity]]*Temp[[#This Row],[Unit Price]]</f>
        <v>2070</v>
      </c>
      <c r="AA113" s="42">
        <f>Temp[[#This Row],[Quantity]]*(Temp[[#This Row],[Unit Price]]-Temp[[#This Row],[Unit Cost]])</f>
        <v>1676.7</v>
      </c>
      <c r="AB113">
        <f>Temp[[#This Row],[Shipped Date]]-Temp[[#This Row],[Order Date]]</f>
        <v>3</v>
      </c>
    </row>
    <row r="114" spans="1:28" ht="17.25" hidden="1" customHeight="1">
      <c r="A114" s="26">
        <v>8004</v>
      </c>
      <c r="B114" s="6">
        <v>44564</v>
      </c>
      <c r="C114" s="4">
        <v>4</v>
      </c>
      <c r="D114" s="4" t="s">
        <v>122</v>
      </c>
      <c r="E114" s="5" t="s">
        <v>77</v>
      </c>
      <c r="F114" s="5" t="s">
        <v>78</v>
      </c>
      <c r="G114" s="5" t="s">
        <v>25</v>
      </c>
      <c r="H114" s="5" t="s">
        <v>79</v>
      </c>
      <c r="I114" s="5" t="s">
        <v>80</v>
      </c>
      <c r="J114" s="6">
        <v>44567</v>
      </c>
      <c r="K114" s="55">
        <f>YEAR(Temp[[#This Row],[Order Date]])</f>
        <v>2022</v>
      </c>
      <c r="L114" s="5" t="s">
        <v>35</v>
      </c>
      <c r="M114" s="4">
        <f t="shared" si="1"/>
        <v>1</v>
      </c>
      <c r="N114" s="5" t="s">
        <v>81</v>
      </c>
      <c r="O114" s="5" t="s">
        <v>142</v>
      </c>
      <c r="P114" s="5" t="s">
        <v>143</v>
      </c>
      <c r="Q114" s="4">
        <v>90900</v>
      </c>
      <c r="R114" s="5" t="s">
        <v>25</v>
      </c>
      <c r="S114" s="5" t="s">
        <v>30</v>
      </c>
      <c r="T114" s="5" t="s">
        <v>83</v>
      </c>
      <c r="U114" s="5" t="s">
        <v>57</v>
      </c>
      <c r="V114" s="16">
        <v>53</v>
      </c>
      <c r="W114" s="16">
        <v>11.13</v>
      </c>
      <c r="X114" s="4">
        <v>89</v>
      </c>
      <c r="Y114" s="16">
        <v>448.11500000000001</v>
      </c>
      <c r="Z114" s="40">
        <f>Temp[[#This Row],[Quantity]]*Temp[[#This Row],[Unit Price]]</f>
        <v>4717</v>
      </c>
      <c r="AA114" s="42">
        <f>Temp[[#This Row],[Quantity]]*(Temp[[#This Row],[Unit Price]]-Temp[[#This Row],[Unit Cost]])</f>
        <v>3726.43</v>
      </c>
      <c r="AB114">
        <f>Temp[[#This Row],[Shipped Date]]-Temp[[#This Row],[Order Date]]</f>
        <v>3</v>
      </c>
    </row>
    <row r="115" spans="1:28" ht="17.25" hidden="1" customHeight="1">
      <c r="A115" s="26">
        <v>8005</v>
      </c>
      <c r="B115" s="6">
        <v>44564</v>
      </c>
      <c r="C115" s="4">
        <v>4</v>
      </c>
      <c r="D115" s="4" t="s">
        <v>122</v>
      </c>
      <c r="E115" s="5" t="s">
        <v>77</v>
      </c>
      <c r="F115" s="5" t="s">
        <v>78</v>
      </c>
      <c r="G115" s="5" t="s">
        <v>25</v>
      </c>
      <c r="H115" s="5" t="s">
        <v>79</v>
      </c>
      <c r="I115" s="5" t="s">
        <v>80</v>
      </c>
      <c r="J115" s="6">
        <v>44570</v>
      </c>
      <c r="K115" s="55">
        <f>YEAR(Temp[[#This Row],[Order Date]])</f>
        <v>2022</v>
      </c>
      <c r="L115" s="5" t="s">
        <v>35</v>
      </c>
      <c r="M115" s="4">
        <f t="shared" si="1"/>
        <v>1</v>
      </c>
      <c r="N115" s="5" t="s">
        <v>81</v>
      </c>
      <c r="O115" s="5" t="s">
        <v>142</v>
      </c>
      <c r="P115" s="5" t="s">
        <v>143</v>
      </c>
      <c r="Q115" s="4">
        <v>90900</v>
      </c>
      <c r="R115" s="5" t="s">
        <v>25</v>
      </c>
      <c r="S115" s="5" t="s">
        <v>30</v>
      </c>
      <c r="T115" s="5" t="s">
        <v>56</v>
      </c>
      <c r="U115" s="5" t="s">
        <v>57</v>
      </c>
      <c r="V115" s="16">
        <v>3.5</v>
      </c>
      <c r="W115" s="16">
        <v>0.35</v>
      </c>
      <c r="X115" s="4">
        <v>11</v>
      </c>
      <c r="Y115" s="16">
        <v>3.7345000000000002</v>
      </c>
      <c r="Z115" s="40">
        <f>Temp[[#This Row],[Quantity]]*Temp[[#This Row],[Unit Price]]</f>
        <v>38.5</v>
      </c>
      <c r="AA115" s="42">
        <f>Temp[[#This Row],[Quantity]]*(Temp[[#This Row],[Unit Price]]-Temp[[#This Row],[Unit Cost]])</f>
        <v>34.65</v>
      </c>
      <c r="AB115">
        <f>Temp[[#This Row],[Shipped Date]]-Temp[[#This Row],[Order Date]]</f>
        <v>6</v>
      </c>
    </row>
    <row r="116" spans="1:28" ht="17.25" hidden="1" customHeight="1">
      <c r="A116" s="26">
        <v>8009</v>
      </c>
      <c r="B116" s="6">
        <v>44564</v>
      </c>
      <c r="C116" s="4">
        <v>4</v>
      </c>
      <c r="D116" s="4" t="s">
        <v>122</v>
      </c>
      <c r="E116" s="5" t="s">
        <v>77</v>
      </c>
      <c r="F116" s="5" t="s">
        <v>78</v>
      </c>
      <c r="G116" s="5" t="s">
        <v>25</v>
      </c>
      <c r="H116" s="5" t="s">
        <v>79</v>
      </c>
      <c r="I116" s="5" t="s">
        <v>80</v>
      </c>
      <c r="J116" s="6">
        <v>44573</v>
      </c>
      <c r="K116" s="55">
        <f>YEAR(Temp[[#This Row],[Order Date]])</f>
        <v>2022</v>
      </c>
      <c r="L116" s="5" t="s">
        <v>35</v>
      </c>
      <c r="M116" s="4">
        <f t="shared" si="1"/>
        <v>1</v>
      </c>
      <c r="N116" s="5" t="s">
        <v>29</v>
      </c>
      <c r="O116" s="5" t="s">
        <v>142</v>
      </c>
      <c r="P116" s="5" t="s">
        <v>143</v>
      </c>
      <c r="Q116" s="4">
        <v>90900</v>
      </c>
      <c r="R116" s="5" t="s">
        <v>25</v>
      </c>
      <c r="S116" s="5" t="s">
        <v>44</v>
      </c>
      <c r="T116" s="5" t="s">
        <v>84</v>
      </c>
      <c r="U116" s="5" t="s">
        <v>85</v>
      </c>
      <c r="V116" s="16">
        <v>9.1999999999999993</v>
      </c>
      <c r="W116" s="16">
        <v>1.472</v>
      </c>
      <c r="X116" s="4">
        <v>88</v>
      </c>
      <c r="Y116" s="16">
        <v>79.340799999999987</v>
      </c>
      <c r="Z116" s="40">
        <f>Temp[[#This Row],[Quantity]]*Temp[[#This Row],[Unit Price]]</f>
        <v>809.59999999999991</v>
      </c>
      <c r="AA116" s="42">
        <f>Temp[[#This Row],[Quantity]]*(Temp[[#This Row],[Unit Price]]-Temp[[#This Row],[Unit Cost]])</f>
        <v>680.06399999999996</v>
      </c>
      <c r="AB116">
        <f>Temp[[#This Row],[Shipped Date]]-Temp[[#This Row],[Order Date]]</f>
        <v>9</v>
      </c>
    </row>
    <row r="117" spans="1:28" ht="17.25" hidden="1" customHeight="1">
      <c r="A117" s="26">
        <v>8050</v>
      </c>
      <c r="B117" s="6">
        <v>44595</v>
      </c>
      <c r="C117" s="4">
        <v>4</v>
      </c>
      <c r="D117" s="4" t="s">
        <v>122</v>
      </c>
      <c r="E117" s="5" t="s">
        <v>77</v>
      </c>
      <c r="F117" s="5" t="s">
        <v>78</v>
      </c>
      <c r="G117" s="5" t="s">
        <v>25</v>
      </c>
      <c r="H117" s="5" t="s">
        <v>79</v>
      </c>
      <c r="I117" s="5" t="s">
        <v>80</v>
      </c>
      <c r="J117" s="6">
        <v>44604</v>
      </c>
      <c r="K117" s="55">
        <f>YEAR(Temp[[#This Row],[Order Date]])</f>
        <v>2022</v>
      </c>
      <c r="L117" s="5" t="s">
        <v>37</v>
      </c>
      <c r="M117" s="4">
        <f t="shared" si="1"/>
        <v>1</v>
      </c>
      <c r="N117" s="5" t="s">
        <v>29</v>
      </c>
      <c r="O117" s="5" t="s">
        <v>142</v>
      </c>
      <c r="P117" s="5" t="s">
        <v>143</v>
      </c>
      <c r="Q117" s="4">
        <v>90900</v>
      </c>
      <c r="R117" s="5" t="s">
        <v>25</v>
      </c>
      <c r="S117" s="5" t="s">
        <v>44</v>
      </c>
      <c r="T117" s="5" t="s">
        <v>86</v>
      </c>
      <c r="U117" s="5" t="s">
        <v>87</v>
      </c>
      <c r="V117" s="16">
        <v>38</v>
      </c>
      <c r="W117" s="16">
        <v>5.7</v>
      </c>
      <c r="X117" s="4">
        <v>96</v>
      </c>
      <c r="Y117" s="16">
        <v>346.56</v>
      </c>
      <c r="Z117" s="40">
        <f>Temp[[#This Row],[Quantity]]*Temp[[#This Row],[Unit Price]]</f>
        <v>3648</v>
      </c>
      <c r="AA117" s="42">
        <f>Temp[[#This Row],[Quantity]]*(Temp[[#This Row],[Unit Price]]-Temp[[#This Row],[Unit Cost]])</f>
        <v>3100.7999999999997</v>
      </c>
      <c r="AB117">
        <f>Temp[[#This Row],[Shipped Date]]-Temp[[#This Row],[Order Date]]</f>
        <v>9</v>
      </c>
    </row>
    <row r="118" spans="1:28" ht="17.25" hidden="1" customHeight="1">
      <c r="A118" s="26">
        <v>8064</v>
      </c>
      <c r="B118" s="6">
        <v>44623</v>
      </c>
      <c r="C118" s="4">
        <v>4</v>
      </c>
      <c r="D118" s="4" t="s">
        <v>122</v>
      </c>
      <c r="E118" s="5" t="s">
        <v>77</v>
      </c>
      <c r="F118" s="5" t="s">
        <v>78</v>
      </c>
      <c r="G118" s="5" t="s">
        <v>25</v>
      </c>
      <c r="H118" s="5" t="s">
        <v>79</v>
      </c>
      <c r="I118" s="5" t="s">
        <v>80</v>
      </c>
      <c r="J118" s="6">
        <v>44626</v>
      </c>
      <c r="K118" s="55">
        <f>YEAR(Temp[[#This Row],[Order Date]])</f>
        <v>2022</v>
      </c>
      <c r="L118" s="5" t="s">
        <v>40</v>
      </c>
      <c r="M118" s="4">
        <f t="shared" si="1"/>
        <v>1</v>
      </c>
      <c r="N118" s="5" t="s">
        <v>81</v>
      </c>
      <c r="O118" s="5" t="s">
        <v>142</v>
      </c>
      <c r="P118" s="5" t="s">
        <v>143</v>
      </c>
      <c r="Q118" s="4">
        <v>90900</v>
      </c>
      <c r="R118" s="5" t="s">
        <v>25</v>
      </c>
      <c r="S118" s="5" t="s">
        <v>30</v>
      </c>
      <c r="T118" s="5" t="s">
        <v>88</v>
      </c>
      <c r="U118" s="5" t="s">
        <v>89</v>
      </c>
      <c r="V118" s="16">
        <v>81</v>
      </c>
      <c r="W118" s="16">
        <v>8.1</v>
      </c>
      <c r="X118" s="4">
        <v>77</v>
      </c>
      <c r="Y118" s="16">
        <v>642.41100000000006</v>
      </c>
      <c r="Z118" s="40">
        <f>Temp[[#This Row],[Quantity]]*Temp[[#This Row],[Unit Price]]</f>
        <v>6237</v>
      </c>
      <c r="AA118" s="42">
        <f>Temp[[#This Row],[Quantity]]*(Temp[[#This Row],[Unit Price]]-Temp[[#This Row],[Unit Cost]])</f>
        <v>5613.3</v>
      </c>
      <c r="AB118">
        <f>Temp[[#This Row],[Shipped Date]]-Temp[[#This Row],[Order Date]]</f>
        <v>3</v>
      </c>
    </row>
    <row r="119" spans="1:28" ht="17.25" hidden="1" customHeight="1">
      <c r="A119" s="26">
        <v>8065</v>
      </c>
      <c r="B119" s="6">
        <v>44623</v>
      </c>
      <c r="C119" s="4">
        <v>4</v>
      </c>
      <c r="D119" s="4" t="s">
        <v>122</v>
      </c>
      <c r="E119" s="5" t="s">
        <v>77</v>
      </c>
      <c r="F119" s="5" t="s">
        <v>78</v>
      </c>
      <c r="G119" s="5" t="s">
        <v>25</v>
      </c>
      <c r="H119" s="5" t="s">
        <v>79</v>
      </c>
      <c r="I119" s="5" t="s">
        <v>80</v>
      </c>
      <c r="J119" s="6">
        <v>44625</v>
      </c>
      <c r="K119" s="55">
        <f>YEAR(Temp[[#This Row],[Order Date]])</f>
        <v>2022</v>
      </c>
      <c r="L119" s="5" t="s">
        <v>40</v>
      </c>
      <c r="M119" s="4">
        <f t="shared" si="1"/>
        <v>1</v>
      </c>
      <c r="N119" s="5" t="s">
        <v>81</v>
      </c>
      <c r="O119" s="5" t="s">
        <v>142</v>
      </c>
      <c r="P119" s="5" t="s">
        <v>143</v>
      </c>
      <c r="Q119" s="4">
        <v>90900</v>
      </c>
      <c r="R119" s="5" t="s">
        <v>25</v>
      </c>
      <c r="S119" s="5" t="s">
        <v>30</v>
      </c>
      <c r="T119" s="5" t="s">
        <v>90</v>
      </c>
      <c r="U119" s="5" t="s">
        <v>91</v>
      </c>
      <c r="V119" s="16">
        <v>7</v>
      </c>
      <c r="W119" s="16">
        <v>1.4</v>
      </c>
      <c r="X119" s="4">
        <v>37</v>
      </c>
      <c r="Y119" s="16">
        <v>24.605</v>
      </c>
      <c r="Z119" s="40">
        <f>Temp[[#This Row],[Quantity]]*Temp[[#This Row],[Unit Price]]</f>
        <v>259</v>
      </c>
      <c r="AA119" s="42">
        <f>Temp[[#This Row],[Quantity]]*(Temp[[#This Row],[Unit Price]]-Temp[[#This Row],[Unit Cost]])</f>
        <v>207.2</v>
      </c>
      <c r="AB119">
        <f>Temp[[#This Row],[Shipped Date]]-Temp[[#This Row],[Order Date]]</f>
        <v>2</v>
      </c>
    </row>
    <row r="120" spans="1:28" ht="17.25" hidden="1" customHeight="1">
      <c r="A120" s="26">
        <v>8088</v>
      </c>
      <c r="B120" s="6">
        <v>44654</v>
      </c>
      <c r="C120" s="4">
        <v>4</v>
      </c>
      <c r="D120" s="4" t="s">
        <v>122</v>
      </c>
      <c r="E120" s="5" t="s">
        <v>77</v>
      </c>
      <c r="F120" s="5" t="s">
        <v>78</v>
      </c>
      <c r="G120" s="5" t="s">
        <v>25</v>
      </c>
      <c r="H120" s="5" t="s">
        <v>79</v>
      </c>
      <c r="I120" s="5" t="s">
        <v>80</v>
      </c>
      <c r="J120" s="6">
        <v>44664</v>
      </c>
      <c r="K120" s="55">
        <f>YEAR(Temp[[#This Row],[Order Date]])</f>
        <v>2022</v>
      </c>
      <c r="L120" s="5" t="s">
        <v>41</v>
      </c>
      <c r="M120" s="4">
        <f t="shared" si="1"/>
        <v>2</v>
      </c>
      <c r="N120" s="5" t="s">
        <v>81</v>
      </c>
      <c r="O120" s="5" t="s">
        <v>142</v>
      </c>
      <c r="P120" s="5" t="s">
        <v>143</v>
      </c>
      <c r="Q120" s="4">
        <v>90900</v>
      </c>
      <c r="R120" s="5" t="s">
        <v>25</v>
      </c>
      <c r="S120" s="5" t="s">
        <v>30</v>
      </c>
      <c r="T120" s="5" t="s">
        <v>56</v>
      </c>
      <c r="U120" s="5" t="s">
        <v>57</v>
      </c>
      <c r="V120" s="16">
        <v>3.5</v>
      </c>
      <c r="W120" s="16">
        <v>0.56000000000000005</v>
      </c>
      <c r="X120" s="4">
        <v>48</v>
      </c>
      <c r="Y120" s="16">
        <v>16.295999999999999</v>
      </c>
      <c r="Z120" s="40">
        <f>Temp[[#This Row],[Quantity]]*Temp[[#This Row],[Unit Price]]</f>
        <v>168</v>
      </c>
      <c r="AA120" s="42">
        <f>Temp[[#This Row],[Quantity]]*(Temp[[#This Row],[Unit Price]]-Temp[[#This Row],[Unit Cost]])</f>
        <v>141.12</v>
      </c>
      <c r="AB120">
        <f>Temp[[#This Row],[Shipped Date]]-Temp[[#This Row],[Order Date]]</f>
        <v>10</v>
      </c>
    </row>
    <row r="121" spans="1:28" ht="17.25" hidden="1" customHeight="1">
      <c r="A121" s="26">
        <v>8085</v>
      </c>
      <c r="B121" s="6">
        <v>44654</v>
      </c>
      <c r="C121" s="4">
        <v>4</v>
      </c>
      <c r="D121" s="4" t="s">
        <v>122</v>
      </c>
      <c r="E121" s="5" t="s">
        <v>77</v>
      </c>
      <c r="F121" s="5" t="s">
        <v>78</v>
      </c>
      <c r="G121" s="5" t="s">
        <v>25</v>
      </c>
      <c r="H121" s="5" t="s">
        <v>79</v>
      </c>
      <c r="I121" s="5" t="s">
        <v>80</v>
      </c>
      <c r="J121" s="6">
        <v>44661</v>
      </c>
      <c r="K121" s="55">
        <f>YEAR(Temp[[#This Row],[Order Date]])</f>
        <v>2022</v>
      </c>
      <c r="L121" s="5" t="s">
        <v>41</v>
      </c>
      <c r="M121" s="4">
        <f t="shared" si="1"/>
        <v>2</v>
      </c>
      <c r="N121" s="5" t="s">
        <v>29</v>
      </c>
      <c r="O121" s="5" t="s">
        <v>142</v>
      </c>
      <c r="P121" s="5" t="s">
        <v>143</v>
      </c>
      <c r="Q121" s="4">
        <v>90900</v>
      </c>
      <c r="R121" s="5" t="s">
        <v>25</v>
      </c>
      <c r="S121" s="5" t="s">
        <v>44</v>
      </c>
      <c r="T121" s="5" t="s">
        <v>84</v>
      </c>
      <c r="U121" s="5" t="s">
        <v>85</v>
      </c>
      <c r="V121" s="16">
        <v>9.1999999999999993</v>
      </c>
      <c r="W121" s="16">
        <v>2.0239999999999996</v>
      </c>
      <c r="X121" s="4">
        <v>62</v>
      </c>
      <c r="Y121" s="16">
        <v>58.751199999999997</v>
      </c>
      <c r="Z121" s="40">
        <f>Temp[[#This Row],[Quantity]]*Temp[[#This Row],[Unit Price]]</f>
        <v>570.4</v>
      </c>
      <c r="AA121" s="42">
        <f>Temp[[#This Row],[Quantity]]*(Temp[[#This Row],[Unit Price]]-Temp[[#This Row],[Unit Cost]])</f>
        <v>444.91200000000003</v>
      </c>
      <c r="AB121">
        <f>Temp[[#This Row],[Shipped Date]]-Temp[[#This Row],[Order Date]]</f>
        <v>7</v>
      </c>
    </row>
    <row r="122" spans="1:28" ht="17.25" hidden="1" customHeight="1">
      <c r="A122" s="26">
        <v>8888</v>
      </c>
      <c r="B122" s="6">
        <v>44684</v>
      </c>
      <c r="C122" s="4">
        <v>4</v>
      </c>
      <c r="D122" s="4" t="s">
        <v>122</v>
      </c>
      <c r="E122" s="5" t="s">
        <v>77</v>
      </c>
      <c r="F122" s="5" t="s">
        <v>78</v>
      </c>
      <c r="G122" s="5" t="s">
        <v>25</v>
      </c>
      <c r="H122" s="5" t="s">
        <v>79</v>
      </c>
      <c r="I122" s="5" t="s">
        <v>80</v>
      </c>
      <c r="J122" s="6">
        <v>44693</v>
      </c>
      <c r="K122" s="55">
        <f>YEAR(Temp[[#This Row],[Order Date]])</f>
        <v>2022</v>
      </c>
      <c r="L122" s="5" t="s">
        <v>28</v>
      </c>
      <c r="M122" s="4">
        <f t="shared" si="1"/>
        <v>2</v>
      </c>
      <c r="N122" s="5" t="s">
        <v>81</v>
      </c>
      <c r="O122" s="5" t="s">
        <v>142</v>
      </c>
      <c r="P122" s="5" t="s">
        <v>143</v>
      </c>
      <c r="Q122" s="4">
        <v>90900</v>
      </c>
      <c r="R122" s="5" t="s">
        <v>25</v>
      </c>
      <c r="S122" s="5" t="s">
        <v>30</v>
      </c>
      <c r="T122" s="5" t="s">
        <v>88</v>
      </c>
      <c r="U122" s="5" t="s">
        <v>89</v>
      </c>
      <c r="V122" s="16">
        <v>81</v>
      </c>
      <c r="W122" s="16">
        <v>13.77</v>
      </c>
      <c r="X122" s="4">
        <v>23</v>
      </c>
      <c r="Y122" s="16">
        <v>195.61500000000001</v>
      </c>
      <c r="Z122" s="40">
        <f>Temp[[#This Row],[Quantity]]*Temp[[#This Row],[Unit Price]]</f>
        <v>1863</v>
      </c>
      <c r="AA122" s="42">
        <f>Temp[[#This Row],[Quantity]]*(Temp[[#This Row],[Unit Price]]-Temp[[#This Row],[Unit Cost]])</f>
        <v>1546.2900000000002</v>
      </c>
      <c r="AB122">
        <f>Temp[[#This Row],[Shipped Date]]-Temp[[#This Row],[Order Date]]</f>
        <v>9</v>
      </c>
    </row>
    <row r="123" spans="1:28" ht="17.25" hidden="1" customHeight="1">
      <c r="A123" s="26">
        <v>8889</v>
      </c>
      <c r="B123" s="6">
        <v>44684</v>
      </c>
      <c r="C123" s="4">
        <v>4</v>
      </c>
      <c r="D123" s="4" t="s">
        <v>122</v>
      </c>
      <c r="E123" s="5" t="s">
        <v>77</v>
      </c>
      <c r="F123" s="5" t="s">
        <v>78</v>
      </c>
      <c r="G123" s="5" t="s">
        <v>25</v>
      </c>
      <c r="H123" s="5" t="s">
        <v>79</v>
      </c>
      <c r="I123" s="5" t="s">
        <v>80</v>
      </c>
      <c r="J123" s="6">
        <v>44692</v>
      </c>
      <c r="K123" s="55">
        <f>YEAR(Temp[[#This Row],[Order Date]])</f>
        <v>2022</v>
      </c>
      <c r="L123" s="5" t="s">
        <v>28</v>
      </c>
      <c r="M123" s="4">
        <f t="shared" si="1"/>
        <v>2</v>
      </c>
      <c r="N123" s="5" t="s">
        <v>81</v>
      </c>
      <c r="O123" s="5" t="s">
        <v>142</v>
      </c>
      <c r="P123" s="5" t="s">
        <v>143</v>
      </c>
      <c r="Q123" s="4">
        <v>90900</v>
      </c>
      <c r="R123" s="5" t="s">
        <v>25</v>
      </c>
      <c r="S123" s="5" t="s">
        <v>30</v>
      </c>
      <c r="T123" s="5" t="s">
        <v>90</v>
      </c>
      <c r="U123" s="5" t="s">
        <v>91</v>
      </c>
      <c r="V123" s="16">
        <v>7</v>
      </c>
      <c r="W123" s="16">
        <v>0.91</v>
      </c>
      <c r="X123" s="4">
        <v>72</v>
      </c>
      <c r="Y123" s="16">
        <v>51.912000000000006</v>
      </c>
      <c r="Z123" s="40">
        <f>Temp[[#This Row],[Quantity]]*Temp[[#This Row],[Unit Price]]</f>
        <v>504</v>
      </c>
      <c r="AA123" s="42">
        <f>Temp[[#This Row],[Quantity]]*(Temp[[#This Row],[Unit Price]]-Temp[[#This Row],[Unit Cost]])</f>
        <v>438.48</v>
      </c>
      <c r="AB123">
        <f>Temp[[#This Row],[Shipped Date]]-Temp[[#This Row],[Order Date]]</f>
        <v>8</v>
      </c>
    </row>
    <row r="124" spans="1:28" ht="17.25" hidden="1" customHeight="1">
      <c r="A124" s="26">
        <v>8868</v>
      </c>
      <c r="B124" s="6">
        <v>44715</v>
      </c>
      <c r="C124" s="4">
        <v>4</v>
      </c>
      <c r="D124" s="4" t="s">
        <v>122</v>
      </c>
      <c r="E124" s="5" t="s">
        <v>77</v>
      </c>
      <c r="F124" s="5" t="s">
        <v>78</v>
      </c>
      <c r="G124" s="5" t="s">
        <v>25</v>
      </c>
      <c r="H124" s="5" t="s">
        <v>79</v>
      </c>
      <c r="I124" s="5" t="s">
        <v>80</v>
      </c>
      <c r="J124" s="6">
        <v>44724</v>
      </c>
      <c r="K124" s="55">
        <f>YEAR(Temp[[#This Row],[Order Date]])</f>
        <v>2022</v>
      </c>
      <c r="L124" s="5" t="s">
        <v>42</v>
      </c>
      <c r="M124" s="4">
        <f t="shared" si="1"/>
        <v>2</v>
      </c>
      <c r="N124" s="5" t="s">
        <v>81</v>
      </c>
      <c r="O124" s="5" t="s">
        <v>142</v>
      </c>
      <c r="P124" s="5" t="s">
        <v>143</v>
      </c>
      <c r="Q124" s="4">
        <v>90900</v>
      </c>
      <c r="R124" s="5" t="s">
        <v>25</v>
      </c>
      <c r="S124" s="5" t="s">
        <v>30</v>
      </c>
      <c r="T124" s="5" t="s">
        <v>88</v>
      </c>
      <c r="U124" s="5" t="s">
        <v>89</v>
      </c>
      <c r="V124" s="16">
        <v>81</v>
      </c>
      <c r="W124" s="16">
        <v>8.1</v>
      </c>
      <c r="X124" s="4">
        <v>98</v>
      </c>
      <c r="Y124" s="16">
        <v>769.98599999999999</v>
      </c>
      <c r="Z124" s="40">
        <f>Temp[[#This Row],[Quantity]]*Temp[[#This Row],[Unit Price]]</f>
        <v>7938</v>
      </c>
      <c r="AA124" s="42">
        <f>Temp[[#This Row],[Quantity]]*(Temp[[#This Row],[Unit Price]]-Temp[[#This Row],[Unit Cost]])</f>
        <v>7144.2000000000007</v>
      </c>
      <c r="AB124">
        <f>Temp[[#This Row],[Shipped Date]]-Temp[[#This Row],[Order Date]]</f>
        <v>9</v>
      </c>
    </row>
    <row r="125" spans="1:28" ht="17.25" hidden="1" customHeight="1">
      <c r="A125" s="26">
        <v>8868</v>
      </c>
      <c r="B125" s="6">
        <v>44715</v>
      </c>
      <c r="C125" s="4">
        <v>4</v>
      </c>
      <c r="D125" s="4" t="s">
        <v>122</v>
      </c>
      <c r="E125" s="5" t="s">
        <v>77</v>
      </c>
      <c r="F125" s="5" t="s">
        <v>78</v>
      </c>
      <c r="G125" s="5" t="s">
        <v>25</v>
      </c>
      <c r="H125" s="5" t="s">
        <v>79</v>
      </c>
      <c r="I125" s="5" t="s">
        <v>80</v>
      </c>
      <c r="J125" s="6">
        <v>44725</v>
      </c>
      <c r="K125" s="55">
        <f>YEAR(Temp[[#This Row],[Order Date]])</f>
        <v>2022</v>
      </c>
      <c r="L125" s="5" t="s">
        <v>42</v>
      </c>
      <c r="M125" s="4">
        <f t="shared" si="1"/>
        <v>2</v>
      </c>
      <c r="N125" s="5" t="s">
        <v>81</v>
      </c>
      <c r="O125" s="5" t="s">
        <v>142</v>
      </c>
      <c r="P125" s="5" t="s">
        <v>143</v>
      </c>
      <c r="Q125" s="4">
        <v>90900</v>
      </c>
      <c r="R125" s="5" t="s">
        <v>25</v>
      </c>
      <c r="S125" s="5" t="s">
        <v>30</v>
      </c>
      <c r="T125" s="5" t="s">
        <v>90</v>
      </c>
      <c r="U125" s="5" t="s">
        <v>91</v>
      </c>
      <c r="V125" s="16">
        <v>7</v>
      </c>
      <c r="W125" s="16">
        <v>0.91</v>
      </c>
      <c r="X125" s="4">
        <v>61</v>
      </c>
      <c r="Y125" s="16">
        <v>42.273000000000003</v>
      </c>
      <c r="Z125" s="40">
        <f>Temp[[#This Row],[Quantity]]*Temp[[#This Row],[Unit Price]]</f>
        <v>427</v>
      </c>
      <c r="AA125" s="42">
        <f>Temp[[#This Row],[Quantity]]*(Temp[[#This Row],[Unit Price]]-Temp[[#This Row],[Unit Cost]])</f>
        <v>371.49</v>
      </c>
      <c r="AB125">
        <f>Temp[[#This Row],[Shipped Date]]-Temp[[#This Row],[Order Date]]</f>
        <v>10</v>
      </c>
    </row>
    <row r="126" spans="1:28" ht="17.25" hidden="1" customHeight="1">
      <c r="A126" s="26">
        <v>8886</v>
      </c>
      <c r="B126" s="6">
        <v>44715</v>
      </c>
      <c r="C126" s="4">
        <v>4</v>
      </c>
      <c r="D126" s="4" t="s">
        <v>122</v>
      </c>
      <c r="E126" s="5" t="s">
        <v>77</v>
      </c>
      <c r="F126" s="5" t="s">
        <v>78</v>
      </c>
      <c r="G126" s="5" t="s">
        <v>25</v>
      </c>
      <c r="H126" s="5" t="s">
        <v>79</v>
      </c>
      <c r="I126" s="5" t="s">
        <v>80</v>
      </c>
      <c r="J126" s="6">
        <v>44719</v>
      </c>
      <c r="K126" s="55">
        <f>YEAR(Temp[[#This Row],[Order Date]])</f>
        <v>2022</v>
      </c>
      <c r="L126" s="5" t="s">
        <v>42</v>
      </c>
      <c r="M126" s="4">
        <f t="shared" si="1"/>
        <v>2</v>
      </c>
      <c r="N126" s="5" t="s">
        <v>29</v>
      </c>
      <c r="O126" s="5" t="s">
        <v>142</v>
      </c>
      <c r="P126" s="5" t="s">
        <v>143</v>
      </c>
      <c r="Q126" s="4">
        <v>90900</v>
      </c>
      <c r="R126" s="5" t="s">
        <v>25</v>
      </c>
      <c r="S126" s="5" t="s">
        <v>44</v>
      </c>
      <c r="T126" s="5" t="s">
        <v>86</v>
      </c>
      <c r="U126" s="5" t="s">
        <v>87</v>
      </c>
      <c r="V126" s="16">
        <v>38</v>
      </c>
      <c r="W126" s="16">
        <v>6.84</v>
      </c>
      <c r="X126" s="4">
        <v>85</v>
      </c>
      <c r="Y126" s="16">
        <v>319.77</v>
      </c>
      <c r="Z126" s="40">
        <f>Temp[[#This Row],[Quantity]]*Temp[[#This Row],[Unit Price]]</f>
        <v>3230</v>
      </c>
      <c r="AA126" s="42">
        <f>Temp[[#This Row],[Quantity]]*(Temp[[#This Row],[Unit Price]]-Temp[[#This Row],[Unit Cost]])</f>
        <v>2648.6</v>
      </c>
      <c r="AB126">
        <f>Temp[[#This Row],[Shipped Date]]-Temp[[#This Row],[Order Date]]</f>
        <v>4</v>
      </c>
    </row>
    <row r="127" spans="1:28" ht="17.25" hidden="1" customHeight="1">
      <c r="A127" s="26">
        <v>8803</v>
      </c>
      <c r="B127" s="6">
        <v>44745</v>
      </c>
      <c r="C127" s="4">
        <v>4</v>
      </c>
      <c r="D127" s="4" t="s">
        <v>122</v>
      </c>
      <c r="E127" s="5" t="s">
        <v>77</v>
      </c>
      <c r="F127" s="5" t="s">
        <v>78</v>
      </c>
      <c r="G127" s="5" t="s">
        <v>25</v>
      </c>
      <c r="H127" s="5" t="s">
        <v>79</v>
      </c>
      <c r="I127" s="5" t="s">
        <v>80</v>
      </c>
      <c r="J127" s="6">
        <v>44755</v>
      </c>
      <c r="K127" s="55">
        <f>YEAR(Temp[[#This Row],[Order Date]])</f>
        <v>2022</v>
      </c>
      <c r="L127" s="5" t="s">
        <v>45</v>
      </c>
      <c r="M127" s="4">
        <f t="shared" si="1"/>
        <v>3</v>
      </c>
      <c r="N127" s="5" t="s">
        <v>81</v>
      </c>
      <c r="O127" s="5" t="s">
        <v>142</v>
      </c>
      <c r="P127" s="5" t="s">
        <v>143</v>
      </c>
      <c r="Q127" s="4">
        <v>90900</v>
      </c>
      <c r="R127" s="5" t="s">
        <v>25</v>
      </c>
      <c r="S127" s="5" t="s">
        <v>30</v>
      </c>
      <c r="T127" s="5" t="s">
        <v>88</v>
      </c>
      <c r="U127" s="5" t="s">
        <v>89</v>
      </c>
      <c r="V127" s="16">
        <v>81</v>
      </c>
      <c r="W127" s="16">
        <v>12.96</v>
      </c>
      <c r="X127" s="4">
        <v>55</v>
      </c>
      <c r="Y127" s="16">
        <v>445.5</v>
      </c>
      <c r="Z127" s="40">
        <f>Temp[[#This Row],[Quantity]]*Temp[[#This Row],[Unit Price]]</f>
        <v>4455</v>
      </c>
      <c r="AA127" s="42">
        <f>Temp[[#This Row],[Quantity]]*(Temp[[#This Row],[Unit Price]]-Temp[[#This Row],[Unit Cost]])</f>
        <v>3742.1999999999994</v>
      </c>
      <c r="AB127">
        <f>Temp[[#This Row],[Shipped Date]]-Temp[[#This Row],[Order Date]]</f>
        <v>10</v>
      </c>
    </row>
    <row r="128" spans="1:28" ht="17.25" hidden="1" customHeight="1">
      <c r="A128" s="26">
        <v>8804</v>
      </c>
      <c r="B128" s="6">
        <v>44745</v>
      </c>
      <c r="C128" s="4">
        <v>4</v>
      </c>
      <c r="D128" s="4" t="s">
        <v>122</v>
      </c>
      <c r="E128" s="5" t="s">
        <v>77</v>
      </c>
      <c r="F128" s="5" t="s">
        <v>78</v>
      </c>
      <c r="G128" s="5" t="s">
        <v>25</v>
      </c>
      <c r="H128" s="5" t="s">
        <v>79</v>
      </c>
      <c r="I128" s="5" t="s">
        <v>80</v>
      </c>
      <c r="J128" s="6">
        <v>44750</v>
      </c>
      <c r="K128" s="55">
        <f>YEAR(Temp[[#This Row],[Order Date]])</f>
        <v>2022</v>
      </c>
      <c r="L128" s="5" t="s">
        <v>45</v>
      </c>
      <c r="M128" s="4">
        <f t="shared" si="1"/>
        <v>3</v>
      </c>
      <c r="N128" s="5" t="s">
        <v>81</v>
      </c>
      <c r="O128" s="5" t="s">
        <v>142</v>
      </c>
      <c r="P128" s="5" t="s">
        <v>143</v>
      </c>
      <c r="Q128" s="4">
        <v>90900</v>
      </c>
      <c r="R128" s="5" t="s">
        <v>25</v>
      </c>
      <c r="S128" s="5" t="s">
        <v>30</v>
      </c>
      <c r="T128" s="5" t="s">
        <v>90</v>
      </c>
      <c r="U128" s="5" t="s">
        <v>91</v>
      </c>
      <c r="V128" s="16">
        <v>7</v>
      </c>
      <c r="W128" s="16">
        <v>1.54</v>
      </c>
      <c r="X128" s="4">
        <v>19</v>
      </c>
      <c r="Y128" s="16">
        <v>12.901</v>
      </c>
      <c r="Z128" s="40">
        <f>Temp[[#This Row],[Quantity]]*Temp[[#This Row],[Unit Price]]</f>
        <v>133</v>
      </c>
      <c r="AA128" s="42">
        <f>Temp[[#This Row],[Quantity]]*(Temp[[#This Row],[Unit Price]]-Temp[[#This Row],[Unit Cost]])</f>
        <v>103.74</v>
      </c>
      <c r="AB128">
        <f>Temp[[#This Row],[Shipped Date]]-Temp[[#This Row],[Order Date]]</f>
        <v>5</v>
      </c>
    </row>
    <row r="129" spans="1:28" ht="17.25" hidden="1" customHeight="1">
      <c r="A129" s="26">
        <v>8848</v>
      </c>
      <c r="B129" s="6">
        <v>44776</v>
      </c>
      <c r="C129" s="4">
        <v>4</v>
      </c>
      <c r="D129" s="4" t="s">
        <v>122</v>
      </c>
      <c r="E129" s="5" t="s">
        <v>77</v>
      </c>
      <c r="F129" s="5" t="s">
        <v>78</v>
      </c>
      <c r="G129" s="5" t="s">
        <v>25</v>
      </c>
      <c r="H129" s="5" t="s">
        <v>79</v>
      </c>
      <c r="I129" s="5" t="s">
        <v>80</v>
      </c>
      <c r="J129" s="6">
        <v>44782</v>
      </c>
      <c r="K129" s="55">
        <f>YEAR(Temp[[#This Row],[Order Date]])</f>
        <v>2022</v>
      </c>
      <c r="L129" s="5" t="s">
        <v>46</v>
      </c>
      <c r="M129" s="4">
        <f t="shared" si="1"/>
        <v>3</v>
      </c>
      <c r="N129" s="5" t="s">
        <v>81</v>
      </c>
      <c r="O129" s="5" t="s">
        <v>142</v>
      </c>
      <c r="P129" s="5" t="s">
        <v>143</v>
      </c>
      <c r="Q129" s="4">
        <v>90900</v>
      </c>
      <c r="R129" s="5" t="s">
        <v>25</v>
      </c>
      <c r="S129" s="5" t="s">
        <v>30</v>
      </c>
      <c r="T129" s="5" t="s">
        <v>88</v>
      </c>
      <c r="U129" s="5" t="s">
        <v>89</v>
      </c>
      <c r="V129" s="16">
        <v>81</v>
      </c>
      <c r="W129" s="16">
        <v>13.77</v>
      </c>
      <c r="X129" s="4">
        <v>32</v>
      </c>
      <c r="Y129" s="16">
        <v>251.42399999999998</v>
      </c>
      <c r="Z129" s="40">
        <f>Temp[[#This Row],[Quantity]]*Temp[[#This Row],[Unit Price]]</f>
        <v>2592</v>
      </c>
      <c r="AA129" s="42">
        <f>Temp[[#This Row],[Quantity]]*(Temp[[#This Row],[Unit Price]]-Temp[[#This Row],[Unit Cost]])</f>
        <v>2151.36</v>
      </c>
      <c r="AB129">
        <f>Temp[[#This Row],[Shipped Date]]-Temp[[#This Row],[Order Date]]</f>
        <v>6</v>
      </c>
    </row>
    <row r="130" spans="1:28" ht="17.25" hidden="1" customHeight="1">
      <c r="A130" s="26">
        <v>8849</v>
      </c>
      <c r="B130" s="6">
        <v>44776</v>
      </c>
      <c r="C130" s="4">
        <v>4</v>
      </c>
      <c r="D130" s="4" t="s">
        <v>122</v>
      </c>
      <c r="E130" s="5" t="s">
        <v>77</v>
      </c>
      <c r="F130" s="5" t="s">
        <v>78</v>
      </c>
      <c r="G130" s="5" t="s">
        <v>25</v>
      </c>
      <c r="H130" s="5" t="s">
        <v>79</v>
      </c>
      <c r="I130" s="5" t="s">
        <v>80</v>
      </c>
      <c r="J130" s="6">
        <v>44781</v>
      </c>
      <c r="K130" s="55">
        <f>YEAR(Temp[[#This Row],[Order Date]])</f>
        <v>2022</v>
      </c>
      <c r="L130" s="5" t="s">
        <v>46</v>
      </c>
      <c r="M130" s="4">
        <f t="shared" si="1"/>
        <v>3</v>
      </c>
      <c r="N130" s="5" t="s">
        <v>81</v>
      </c>
      <c r="O130" s="5" t="s">
        <v>142</v>
      </c>
      <c r="P130" s="5" t="s">
        <v>143</v>
      </c>
      <c r="Q130" s="4">
        <v>90900</v>
      </c>
      <c r="R130" s="5" t="s">
        <v>25</v>
      </c>
      <c r="S130" s="5" t="s">
        <v>30</v>
      </c>
      <c r="T130" s="5" t="s">
        <v>90</v>
      </c>
      <c r="U130" s="5" t="s">
        <v>91</v>
      </c>
      <c r="V130" s="16">
        <v>7</v>
      </c>
      <c r="W130" s="16">
        <v>1.4</v>
      </c>
      <c r="X130" s="4">
        <v>76</v>
      </c>
      <c r="Y130" s="16">
        <v>53.732000000000006</v>
      </c>
      <c r="Z130" s="40">
        <f>Temp[[#This Row],[Quantity]]*Temp[[#This Row],[Unit Price]]</f>
        <v>532</v>
      </c>
      <c r="AA130" s="42">
        <f>Temp[[#This Row],[Quantity]]*(Temp[[#This Row],[Unit Price]]-Temp[[#This Row],[Unit Cost]])</f>
        <v>425.59999999999997</v>
      </c>
      <c r="AB130">
        <f>Temp[[#This Row],[Shipped Date]]-Temp[[#This Row],[Order Date]]</f>
        <v>5</v>
      </c>
    </row>
    <row r="131" spans="1:28" ht="17.25" hidden="1" customHeight="1">
      <c r="A131" s="26">
        <v>8870</v>
      </c>
      <c r="B131" s="6">
        <v>44807</v>
      </c>
      <c r="C131" s="4">
        <v>4</v>
      </c>
      <c r="D131" s="4" t="s">
        <v>122</v>
      </c>
      <c r="E131" s="5" t="s">
        <v>77</v>
      </c>
      <c r="F131" s="5" t="s">
        <v>78</v>
      </c>
      <c r="G131" s="5" t="s">
        <v>25</v>
      </c>
      <c r="H131" s="5" t="s">
        <v>79</v>
      </c>
      <c r="I131" s="5" t="s">
        <v>80</v>
      </c>
      <c r="J131" s="6">
        <v>44813</v>
      </c>
      <c r="K131" s="55">
        <f>YEAR(Temp[[#This Row],[Order Date]])</f>
        <v>2022</v>
      </c>
      <c r="L131" s="5" t="s">
        <v>33</v>
      </c>
      <c r="M131" s="4">
        <f t="shared" ref="M131:M194" si="2">ROUNDUP(MONTH(J131)/3,0)</f>
        <v>3</v>
      </c>
      <c r="N131" s="5" t="s">
        <v>81</v>
      </c>
      <c r="O131" s="5" t="s">
        <v>142</v>
      </c>
      <c r="P131" s="5" t="s">
        <v>143</v>
      </c>
      <c r="Q131" s="4">
        <v>90900</v>
      </c>
      <c r="R131" s="5" t="s">
        <v>25</v>
      </c>
      <c r="S131" s="5" t="s">
        <v>30</v>
      </c>
      <c r="T131" s="5" t="s">
        <v>88</v>
      </c>
      <c r="U131" s="5" t="s">
        <v>89</v>
      </c>
      <c r="V131" s="16">
        <v>81</v>
      </c>
      <c r="W131" s="16">
        <v>16.2</v>
      </c>
      <c r="X131" s="4">
        <v>54</v>
      </c>
      <c r="Y131" s="16">
        <v>437.40000000000003</v>
      </c>
      <c r="Z131" s="40">
        <f>Temp[[#This Row],[Quantity]]*Temp[[#This Row],[Unit Price]]</f>
        <v>4374</v>
      </c>
      <c r="AA131" s="42">
        <f>Temp[[#This Row],[Quantity]]*(Temp[[#This Row],[Unit Price]]-Temp[[#This Row],[Unit Cost]])</f>
        <v>3499.2</v>
      </c>
      <c r="AB131">
        <f>Temp[[#This Row],[Shipped Date]]-Temp[[#This Row],[Order Date]]</f>
        <v>6</v>
      </c>
    </row>
    <row r="132" spans="1:28" ht="17.25" hidden="1" customHeight="1">
      <c r="A132" s="26">
        <v>8878</v>
      </c>
      <c r="B132" s="6">
        <v>44807</v>
      </c>
      <c r="C132" s="4">
        <v>4</v>
      </c>
      <c r="D132" s="4" t="s">
        <v>122</v>
      </c>
      <c r="E132" s="5" t="s">
        <v>77</v>
      </c>
      <c r="F132" s="5" t="s">
        <v>78</v>
      </c>
      <c r="G132" s="5" t="s">
        <v>25</v>
      </c>
      <c r="H132" s="5" t="s">
        <v>79</v>
      </c>
      <c r="I132" s="5" t="s">
        <v>80</v>
      </c>
      <c r="J132" s="6">
        <v>44813</v>
      </c>
      <c r="K132" s="55">
        <f>YEAR(Temp[[#This Row],[Order Date]])</f>
        <v>2022</v>
      </c>
      <c r="L132" s="5" t="s">
        <v>33</v>
      </c>
      <c r="M132" s="4">
        <f t="shared" si="2"/>
        <v>3</v>
      </c>
      <c r="N132" s="5" t="s">
        <v>81</v>
      </c>
      <c r="O132" s="5" t="s">
        <v>142</v>
      </c>
      <c r="P132" s="5" t="s">
        <v>143</v>
      </c>
      <c r="Q132" s="4">
        <v>90900</v>
      </c>
      <c r="R132" s="5" t="s">
        <v>25</v>
      </c>
      <c r="S132" s="5" t="s">
        <v>30</v>
      </c>
      <c r="T132" s="5" t="s">
        <v>90</v>
      </c>
      <c r="U132" s="5" t="s">
        <v>91</v>
      </c>
      <c r="V132" s="16">
        <v>7</v>
      </c>
      <c r="W132" s="16">
        <v>0.77</v>
      </c>
      <c r="X132" s="4">
        <v>39</v>
      </c>
      <c r="Y132" s="16">
        <v>27.3</v>
      </c>
      <c r="Z132" s="40">
        <f>Temp[[#This Row],[Quantity]]*Temp[[#This Row],[Unit Price]]</f>
        <v>273</v>
      </c>
      <c r="AA132" s="42">
        <f>Temp[[#This Row],[Quantity]]*(Temp[[#This Row],[Unit Price]]-Temp[[#This Row],[Unit Cost]])</f>
        <v>242.97000000000003</v>
      </c>
      <c r="AB132">
        <f>Temp[[#This Row],[Shipped Date]]-Temp[[#This Row],[Order Date]]</f>
        <v>6</v>
      </c>
    </row>
    <row r="133" spans="1:28" ht="17.25" hidden="1" customHeight="1">
      <c r="A133" s="26">
        <v>8309</v>
      </c>
      <c r="B133" s="6">
        <v>44837</v>
      </c>
      <c r="C133" s="4">
        <v>4</v>
      </c>
      <c r="D133" s="4" t="s">
        <v>122</v>
      </c>
      <c r="E133" s="5" t="s">
        <v>77</v>
      </c>
      <c r="F133" s="5" t="s">
        <v>78</v>
      </c>
      <c r="G133" s="5" t="s">
        <v>25</v>
      </c>
      <c r="H133" s="5" t="s">
        <v>79</v>
      </c>
      <c r="I133" s="5" t="s">
        <v>80</v>
      </c>
      <c r="J133" s="6">
        <v>44844</v>
      </c>
      <c r="K133" s="55">
        <f>YEAR(Temp[[#This Row],[Order Date]])</f>
        <v>2022</v>
      </c>
      <c r="L133" s="5" t="s">
        <v>47</v>
      </c>
      <c r="M133" s="4">
        <f t="shared" si="2"/>
        <v>4</v>
      </c>
      <c r="N133" s="5" t="s">
        <v>81</v>
      </c>
      <c r="O133" s="5" t="s">
        <v>142</v>
      </c>
      <c r="P133" s="5" t="s">
        <v>143</v>
      </c>
      <c r="Q133" s="4">
        <v>90900</v>
      </c>
      <c r="R133" s="5" t="s">
        <v>25</v>
      </c>
      <c r="S133" s="5" t="s">
        <v>30</v>
      </c>
      <c r="T133" s="5" t="s">
        <v>88</v>
      </c>
      <c r="U133" s="5" t="s">
        <v>89</v>
      </c>
      <c r="V133" s="16">
        <v>81</v>
      </c>
      <c r="W133" s="16">
        <v>13.77</v>
      </c>
      <c r="X133" s="4">
        <v>82</v>
      </c>
      <c r="Y133" s="16">
        <v>697.41000000000008</v>
      </c>
      <c r="Z133" s="40">
        <f>Temp[[#This Row],[Quantity]]*Temp[[#This Row],[Unit Price]]</f>
        <v>6642</v>
      </c>
      <c r="AA133" s="42">
        <f>Temp[[#This Row],[Quantity]]*(Temp[[#This Row],[Unit Price]]-Temp[[#This Row],[Unit Cost]])</f>
        <v>5512.8600000000006</v>
      </c>
      <c r="AB133">
        <f>Temp[[#This Row],[Shipped Date]]-Temp[[#This Row],[Order Date]]</f>
        <v>7</v>
      </c>
    </row>
    <row r="134" spans="1:28" ht="17.25" hidden="1" customHeight="1">
      <c r="A134" s="26">
        <v>8380</v>
      </c>
      <c r="B134" s="6">
        <v>44837</v>
      </c>
      <c r="C134" s="4">
        <v>4</v>
      </c>
      <c r="D134" s="4" t="s">
        <v>122</v>
      </c>
      <c r="E134" s="5" t="s">
        <v>77</v>
      </c>
      <c r="F134" s="5" t="s">
        <v>78</v>
      </c>
      <c r="G134" s="5" t="s">
        <v>25</v>
      </c>
      <c r="H134" s="5" t="s">
        <v>79</v>
      </c>
      <c r="I134" s="5" t="s">
        <v>80</v>
      </c>
      <c r="J134" s="6">
        <v>44842</v>
      </c>
      <c r="K134" s="55">
        <f>YEAR(Temp[[#This Row],[Order Date]])</f>
        <v>2022</v>
      </c>
      <c r="L134" s="5" t="s">
        <v>47</v>
      </c>
      <c r="M134" s="4">
        <f t="shared" si="2"/>
        <v>4</v>
      </c>
      <c r="N134" s="5" t="s">
        <v>81</v>
      </c>
      <c r="O134" s="5" t="s">
        <v>142</v>
      </c>
      <c r="P134" s="5" t="s">
        <v>143</v>
      </c>
      <c r="Q134" s="4">
        <v>90900</v>
      </c>
      <c r="R134" s="5" t="s">
        <v>25</v>
      </c>
      <c r="S134" s="5" t="s">
        <v>30</v>
      </c>
      <c r="T134" s="5" t="s">
        <v>90</v>
      </c>
      <c r="U134" s="5" t="s">
        <v>91</v>
      </c>
      <c r="V134" s="16">
        <v>7</v>
      </c>
      <c r="W134" s="16">
        <v>1.05</v>
      </c>
      <c r="X134" s="4">
        <v>29</v>
      </c>
      <c r="Y134" s="16">
        <v>20.3</v>
      </c>
      <c r="Z134" s="40">
        <f>Temp[[#This Row],[Quantity]]*Temp[[#This Row],[Unit Price]]</f>
        <v>203</v>
      </c>
      <c r="AA134" s="42">
        <f>Temp[[#This Row],[Quantity]]*(Temp[[#This Row],[Unit Price]]-Temp[[#This Row],[Unit Cost]])</f>
        <v>172.55</v>
      </c>
      <c r="AB134">
        <f>Temp[[#This Row],[Shipped Date]]-Temp[[#This Row],[Order Date]]</f>
        <v>5</v>
      </c>
    </row>
    <row r="135" spans="1:28" ht="17.25" hidden="1" customHeight="1">
      <c r="A135" s="26">
        <v>8350</v>
      </c>
      <c r="B135" s="6">
        <v>44868</v>
      </c>
      <c r="C135" s="4">
        <v>4</v>
      </c>
      <c r="D135" s="4" t="s">
        <v>122</v>
      </c>
      <c r="E135" s="5" t="s">
        <v>77</v>
      </c>
      <c r="F135" s="5" t="s">
        <v>78</v>
      </c>
      <c r="G135" s="5" t="s">
        <v>25</v>
      </c>
      <c r="H135" s="5" t="s">
        <v>79</v>
      </c>
      <c r="I135" s="5" t="s">
        <v>80</v>
      </c>
      <c r="J135" s="6">
        <v>44876</v>
      </c>
      <c r="K135" s="55">
        <f>YEAR(Temp[[#This Row],[Order Date]])</f>
        <v>2022</v>
      </c>
      <c r="L135" s="5" t="s">
        <v>48</v>
      </c>
      <c r="M135" s="4">
        <f t="shared" si="2"/>
        <v>4</v>
      </c>
      <c r="N135" s="5" t="s">
        <v>81</v>
      </c>
      <c r="O135" s="5" t="s">
        <v>142</v>
      </c>
      <c r="P135" s="5" t="s">
        <v>143</v>
      </c>
      <c r="Q135" s="4">
        <v>90900</v>
      </c>
      <c r="R135" s="5" t="s">
        <v>25</v>
      </c>
      <c r="S135" s="5" t="s">
        <v>30</v>
      </c>
      <c r="T135" s="5" t="s">
        <v>88</v>
      </c>
      <c r="U135" s="5" t="s">
        <v>89</v>
      </c>
      <c r="V135" s="16">
        <v>81</v>
      </c>
      <c r="W135" s="16">
        <v>13.77</v>
      </c>
      <c r="X135" s="4">
        <v>52</v>
      </c>
      <c r="Y135" s="16">
        <v>412.77600000000001</v>
      </c>
      <c r="Z135" s="40">
        <f>Temp[[#This Row],[Quantity]]*Temp[[#This Row],[Unit Price]]</f>
        <v>4212</v>
      </c>
      <c r="AA135" s="42">
        <f>Temp[[#This Row],[Quantity]]*(Temp[[#This Row],[Unit Price]]-Temp[[#This Row],[Unit Cost]])</f>
        <v>3495.96</v>
      </c>
      <c r="AB135">
        <f>Temp[[#This Row],[Shipped Date]]-Temp[[#This Row],[Order Date]]</f>
        <v>8</v>
      </c>
    </row>
    <row r="136" spans="1:28" ht="17.25" hidden="1" customHeight="1">
      <c r="A136" s="26">
        <v>8358</v>
      </c>
      <c r="B136" s="6">
        <v>44868</v>
      </c>
      <c r="C136" s="4">
        <v>4</v>
      </c>
      <c r="D136" s="4" t="s">
        <v>122</v>
      </c>
      <c r="E136" s="5" t="s">
        <v>77</v>
      </c>
      <c r="F136" s="5" t="s">
        <v>78</v>
      </c>
      <c r="G136" s="5" t="s">
        <v>25</v>
      </c>
      <c r="H136" s="5" t="s">
        <v>79</v>
      </c>
      <c r="I136" s="5" t="s">
        <v>80</v>
      </c>
      <c r="J136" s="6">
        <v>44876</v>
      </c>
      <c r="K136" s="55">
        <f>YEAR(Temp[[#This Row],[Order Date]])</f>
        <v>2022</v>
      </c>
      <c r="L136" s="5" t="s">
        <v>48</v>
      </c>
      <c r="M136" s="4">
        <f t="shared" si="2"/>
        <v>4</v>
      </c>
      <c r="N136" s="5" t="s">
        <v>81</v>
      </c>
      <c r="O136" s="5" t="s">
        <v>142</v>
      </c>
      <c r="P136" s="5" t="s">
        <v>143</v>
      </c>
      <c r="Q136" s="4">
        <v>90900</v>
      </c>
      <c r="R136" s="5" t="s">
        <v>25</v>
      </c>
      <c r="S136" s="5" t="s">
        <v>30</v>
      </c>
      <c r="T136" s="5" t="s">
        <v>90</v>
      </c>
      <c r="U136" s="5" t="s">
        <v>91</v>
      </c>
      <c r="V136" s="16">
        <v>7</v>
      </c>
      <c r="W136" s="16">
        <v>1.54</v>
      </c>
      <c r="X136" s="4">
        <v>37</v>
      </c>
      <c r="Y136" s="16">
        <v>25.382000000000001</v>
      </c>
      <c r="Z136" s="40">
        <f>Temp[[#This Row],[Quantity]]*Temp[[#This Row],[Unit Price]]</f>
        <v>259</v>
      </c>
      <c r="AA136" s="42">
        <f>Temp[[#This Row],[Quantity]]*(Temp[[#This Row],[Unit Price]]-Temp[[#This Row],[Unit Cost]])</f>
        <v>202.02</v>
      </c>
      <c r="AB136">
        <f>Temp[[#This Row],[Shipped Date]]-Temp[[#This Row],[Order Date]]</f>
        <v>8</v>
      </c>
    </row>
    <row r="137" spans="1:28" ht="17.25" hidden="1" customHeight="1">
      <c r="A137" s="26">
        <v>8370</v>
      </c>
      <c r="B137" s="6">
        <v>44898</v>
      </c>
      <c r="C137" s="4">
        <v>4</v>
      </c>
      <c r="D137" s="4" t="s">
        <v>122</v>
      </c>
      <c r="E137" s="5" t="s">
        <v>77</v>
      </c>
      <c r="F137" s="5" t="s">
        <v>78</v>
      </c>
      <c r="G137" s="5" t="s">
        <v>25</v>
      </c>
      <c r="H137" s="5" t="s">
        <v>79</v>
      </c>
      <c r="I137" s="5" t="s">
        <v>80</v>
      </c>
      <c r="J137" s="6">
        <v>44904</v>
      </c>
      <c r="K137" s="55">
        <f>YEAR(Temp[[#This Row],[Order Date]])</f>
        <v>2022</v>
      </c>
      <c r="L137" s="5" t="s">
        <v>49</v>
      </c>
      <c r="M137" s="4">
        <f t="shared" si="2"/>
        <v>4</v>
      </c>
      <c r="N137" s="5" t="s">
        <v>81</v>
      </c>
      <c r="O137" s="5" t="s">
        <v>142</v>
      </c>
      <c r="P137" s="5" t="s">
        <v>143</v>
      </c>
      <c r="Q137" s="4">
        <v>90900</v>
      </c>
      <c r="R137" s="5" t="s">
        <v>25</v>
      </c>
      <c r="S137" s="5" t="s">
        <v>30</v>
      </c>
      <c r="T137" s="5" t="s">
        <v>82</v>
      </c>
      <c r="U137" s="5" t="s">
        <v>57</v>
      </c>
      <c r="V137" s="16">
        <v>30</v>
      </c>
      <c r="W137" s="16">
        <v>5.7</v>
      </c>
      <c r="X137" s="4">
        <v>100</v>
      </c>
      <c r="Y137" s="16">
        <v>291</v>
      </c>
      <c r="Z137" s="40">
        <f>Temp[[#This Row],[Quantity]]*Temp[[#This Row],[Unit Price]]</f>
        <v>3000</v>
      </c>
      <c r="AA137" s="42">
        <f>Temp[[#This Row],[Quantity]]*(Temp[[#This Row],[Unit Price]]-Temp[[#This Row],[Unit Cost]])</f>
        <v>2430</v>
      </c>
      <c r="AB137">
        <f>Temp[[#This Row],[Shipped Date]]-Temp[[#This Row],[Order Date]]</f>
        <v>6</v>
      </c>
    </row>
    <row r="138" spans="1:28" ht="17.25" hidden="1" customHeight="1">
      <c r="A138" s="26">
        <v>8378</v>
      </c>
      <c r="B138" s="6">
        <v>44898</v>
      </c>
      <c r="C138" s="4">
        <v>4</v>
      </c>
      <c r="D138" s="4" t="s">
        <v>122</v>
      </c>
      <c r="E138" s="5" t="s">
        <v>77</v>
      </c>
      <c r="F138" s="5" t="s">
        <v>78</v>
      </c>
      <c r="G138" s="5" t="s">
        <v>25</v>
      </c>
      <c r="H138" s="5" t="s">
        <v>79</v>
      </c>
      <c r="I138" s="5" t="s">
        <v>80</v>
      </c>
      <c r="J138" s="6">
        <v>44908</v>
      </c>
      <c r="K138" s="55">
        <f>YEAR(Temp[[#This Row],[Order Date]])</f>
        <v>2022</v>
      </c>
      <c r="L138" s="5" t="s">
        <v>49</v>
      </c>
      <c r="M138" s="4">
        <f t="shared" si="2"/>
        <v>4</v>
      </c>
      <c r="N138" s="5" t="s">
        <v>81</v>
      </c>
      <c r="O138" s="5" t="s">
        <v>142</v>
      </c>
      <c r="P138" s="5" t="s">
        <v>143</v>
      </c>
      <c r="Q138" s="4">
        <v>90900</v>
      </c>
      <c r="R138" s="5" t="s">
        <v>25</v>
      </c>
      <c r="S138" s="5" t="s">
        <v>30</v>
      </c>
      <c r="T138" s="5" t="s">
        <v>83</v>
      </c>
      <c r="U138" s="5" t="s">
        <v>57</v>
      </c>
      <c r="V138" s="16">
        <v>53</v>
      </c>
      <c r="W138" s="16">
        <v>8.48</v>
      </c>
      <c r="X138" s="4">
        <v>27</v>
      </c>
      <c r="Y138" s="16">
        <v>143.1</v>
      </c>
      <c r="Z138" s="40">
        <f>Temp[[#This Row],[Quantity]]*Temp[[#This Row],[Unit Price]]</f>
        <v>1431</v>
      </c>
      <c r="AA138" s="42">
        <f>Temp[[#This Row],[Quantity]]*(Temp[[#This Row],[Unit Price]]-Temp[[#This Row],[Unit Cost]])</f>
        <v>1202.04</v>
      </c>
      <c r="AB138">
        <f>Temp[[#This Row],[Shipped Date]]-Temp[[#This Row],[Order Date]]</f>
        <v>10</v>
      </c>
    </row>
    <row r="139" spans="1:28" ht="17.25" hidden="1" customHeight="1">
      <c r="A139" s="26">
        <v>8378</v>
      </c>
      <c r="B139" s="6">
        <v>44898</v>
      </c>
      <c r="C139" s="4">
        <v>4</v>
      </c>
      <c r="D139" s="4" t="s">
        <v>122</v>
      </c>
      <c r="E139" s="5" t="s">
        <v>77</v>
      </c>
      <c r="F139" s="5" t="s">
        <v>78</v>
      </c>
      <c r="G139" s="5" t="s">
        <v>25</v>
      </c>
      <c r="H139" s="5" t="s">
        <v>79</v>
      </c>
      <c r="I139" s="5" t="s">
        <v>80</v>
      </c>
      <c r="J139" s="6">
        <v>44903</v>
      </c>
      <c r="K139" s="55">
        <f>YEAR(Temp[[#This Row],[Order Date]])</f>
        <v>2022</v>
      </c>
      <c r="L139" s="5" t="s">
        <v>49</v>
      </c>
      <c r="M139" s="4">
        <f t="shared" si="2"/>
        <v>4</v>
      </c>
      <c r="N139" s="5" t="s">
        <v>81</v>
      </c>
      <c r="O139" s="5" t="s">
        <v>142</v>
      </c>
      <c r="P139" s="5" t="s">
        <v>143</v>
      </c>
      <c r="Q139" s="4">
        <v>90900</v>
      </c>
      <c r="R139" s="5" t="s">
        <v>25</v>
      </c>
      <c r="S139" s="5" t="s">
        <v>30</v>
      </c>
      <c r="T139" s="5" t="s">
        <v>56</v>
      </c>
      <c r="U139" s="5" t="s">
        <v>57</v>
      </c>
      <c r="V139" s="16">
        <v>3.5</v>
      </c>
      <c r="W139" s="16">
        <v>0.77</v>
      </c>
      <c r="X139" s="4">
        <v>70</v>
      </c>
      <c r="Y139" s="16">
        <v>24.009999999999998</v>
      </c>
      <c r="Z139" s="40">
        <f>Temp[[#This Row],[Quantity]]*Temp[[#This Row],[Unit Price]]</f>
        <v>245</v>
      </c>
      <c r="AA139" s="42">
        <f>Temp[[#This Row],[Quantity]]*(Temp[[#This Row],[Unit Price]]-Temp[[#This Row],[Unit Cost]])</f>
        <v>191.1</v>
      </c>
      <c r="AB139">
        <f>Temp[[#This Row],[Shipped Date]]-Temp[[#This Row],[Order Date]]</f>
        <v>5</v>
      </c>
    </row>
    <row r="140" spans="1:28" ht="17.25" hidden="1" customHeight="1">
      <c r="A140" s="26">
        <v>8376</v>
      </c>
      <c r="B140" s="6">
        <v>44898</v>
      </c>
      <c r="C140" s="4">
        <v>4</v>
      </c>
      <c r="D140" s="4" t="s">
        <v>122</v>
      </c>
      <c r="E140" s="5" t="s">
        <v>77</v>
      </c>
      <c r="F140" s="5" t="s">
        <v>78</v>
      </c>
      <c r="G140" s="5" t="s">
        <v>25</v>
      </c>
      <c r="H140" s="5" t="s">
        <v>79</v>
      </c>
      <c r="I140" s="5" t="s">
        <v>80</v>
      </c>
      <c r="J140" s="6">
        <v>44904</v>
      </c>
      <c r="K140" s="55">
        <f>YEAR(Temp[[#This Row],[Order Date]])</f>
        <v>2022</v>
      </c>
      <c r="L140" s="5" t="s">
        <v>49</v>
      </c>
      <c r="M140" s="4">
        <f t="shared" si="2"/>
        <v>4</v>
      </c>
      <c r="N140" s="5" t="s">
        <v>29</v>
      </c>
      <c r="O140" s="5" t="s">
        <v>142</v>
      </c>
      <c r="P140" s="5" t="s">
        <v>143</v>
      </c>
      <c r="Q140" s="4">
        <v>90900</v>
      </c>
      <c r="R140" s="5" t="s">
        <v>25</v>
      </c>
      <c r="S140" s="5" t="s">
        <v>44</v>
      </c>
      <c r="T140" s="5" t="s">
        <v>84</v>
      </c>
      <c r="U140" s="5" t="s">
        <v>85</v>
      </c>
      <c r="V140" s="16">
        <v>9.1999999999999993</v>
      </c>
      <c r="W140" s="16">
        <v>1.196</v>
      </c>
      <c r="X140" s="4">
        <v>80</v>
      </c>
      <c r="Y140" s="16">
        <v>72.864000000000004</v>
      </c>
      <c r="Z140" s="40">
        <f>Temp[[#This Row],[Quantity]]*Temp[[#This Row],[Unit Price]]</f>
        <v>736</v>
      </c>
      <c r="AA140" s="42">
        <f>Temp[[#This Row],[Quantity]]*(Temp[[#This Row],[Unit Price]]-Temp[[#This Row],[Unit Cost]])</f>
        <v>640.31999999999994</v>
      </c>
      <c r="AB140">
        <f>Temp[[#This Row],[Shipped Date]]-Temp[[#This Row],[Order Date]]</f>
        <v>6</v>
      </c>
    </row>
    <row r="141" spans="1:28" ht="17.25" hidden="1" customHeight="1">
      <c r="A141" s="26">
        <v>8406</v>
      </c>
      <c r="B141" s="6">
        <v>44898</v>
      </c>
      <c r="C141" s="4">
        <v>4</v>
      </c>
      <c r="D141" s="4" t="s">
        <v>122</v>
      </c>
      <c r="E141" s="5" t="s">
        <v>77</v>
      </c>
      <c r="F141" s="5" t="s">
        <v>78</v>
      </c>
      <c r="G141" s="5" t="s">
        <v>25</v>
      </c>
      <c r="H141" s="5" t="s">
        <v>79</v>
      </c>
      <c r="I141" s="5" t="s">
        <v>80</v>
      </c>
      <c r="J141" s="6">
        <v>44905</v>
      </c>
      <c r="K141" s="55">
        <f>YEAR(Temp[[#This Row],[Order Date]])</f>
        <v>2022</v>
      </c>
      <c r="L141" s="5" t="s">
        <v>49</v>
      </c>
      <c r="M141" s="4">
        <f t="shared" si="2"/>
        <v>4</v>
      </c>
      <c r="N141" s="5" t="s">
        <v>81</v>
      </c>
      <c r="O141" s="5" t="s">
        <v>142</v>
      </c>
      <c r="P141" s="5" t="s">
        <v>143</v>
      </c>
      <c r="Q141" s="4">
        <v>90900</v>
      </c>
      <c r="R141" s="5" t="s">
        <v>25</v>
      </c>
      <c r="S141" s="5" t="s">
        <v>30</v>
      </c>
      <c r="T141" s="5" t="s">
        <v>88</v>
      </c>
      <c r="U141" s="5" t="s">
        <v>89</v>
      </c>
      <c r="V141" s="16">
        <v>81</v>
      </c>
      <c r="W141" s="16">
        <v>17.010000000000002</v>
      </c>
      <c r="X141" s="4">
        <v>38</v>
      </c>
      <c r="Y141" s="16">
        <v>292.41000000000003</v>
      </c>
      <c r="Z141" s="40">
        <f>Temp[[#This Row],[Quantity]]*Temp[[#This Row],[Unit Price]]</f>
        <v>3078</v>
      </c>
      <c r="AA141" s="42">
        <f>Temp[[#This Row],[Quantity]]*(Temp[[#This Row],[Unit Price]]-Temp[[#This Row],[Unit Cost]])</f>
        <v>2431.62</v>
      </c>
      <c r="AB141">
        <f>Temp[[#This Row],[Shipped Date]]-Temp[[#This Row],[Order Date]]</f>
        <v>7</v>
      </c>
    </row>
    <row r="142" spans="1:28" ht="17.25" hidden="1" customHeight="1">
      <c r="A142" s="26">
        <v>8407</v>
      </c>
      <c r="B142" s="6">
        <v>44898</v>
      </c>
      <c r="C142" s="4">
        <v>4</v>
      </c>
      <c r="D142" s="4" t="s">
        <v>122</v>
      </c>
      <c r="E142" s="5" t="s">
        <v>77</v>
      </c>
      <c r="F142" s="5" t="s">
        <v>78</v>
      </c>
      <c r="G142" s="5" t="s">
        <v>25</v>
      </c>
      <c r="H142" s="5" t="s">
        <v>79</v>
      </c>
      <c r="I142" s="5" t="s">
        <v>80</v>
      </c>
      <c r="J142" s="6">
        <v>44902</v>
      </c>
      <c r="K142" s="55">
        <f>YEAR(Temp[[#This Row],[Order Date]])</f>
        <v>2022</v>
      </c>
      <c r="L142" s="5" t="s">
        <v>49</v>
      </c>
      <c r="M142" s="4">
        <f t="shared" si="2"/>
        <v>4</v>
      </c>
      <c r="N142" s="5" t="s">
        <v>81</v>
      </c>
      <c r="O142" s="5" t="s">
        <v>142</v>
      </c>
      <c r="P142" s="5" t="s">
        <v>143</v>
      </c>
      <c r="Q142" s="4">
        <v>90900</v>
      </c>
      <c r="R142" s="5" t="s">
        <v>25</v>
      </c>
      <c r="S142" s="5" t="s">
        <v>30</v>
      </c>
      <c r="T142" s="5" t="s">
        <v>90</v>
      </c>
      <c r="U142" s="5" t="s">
        <v>91</v>
      </c>
      <c r="V142" s="16">
        <v>7</v>
      </c>
      <c r="W142" s="16">
        <v>1.4</v>
      </c>
      <c r="X142" s="4">
        <v>42</v>
      </c>
      <c r="Y142" s="16">
        <v>29.106000000000002</v>
      </c>
      <c r="Z142" s="40">
        <f>Temp[[#This Row],[Quantity]]*Temp[[#This Row],[Unit Price]]</f>
        <v>294</v>
      </c>
      <c r="AA142" s="42">
        <f>Temp[[#This Row],[Quantity]]*(Temp[[#This Row],[Unit Price]]-Temp[[#This Row],[Unit Cost]])</f>
        <v>235.2</v>
      </c>
      <c r="AB142">
        <f>Temp[[#This Row],[Shipped Date]]-Temp[[#This Row],[Order Date]]</f>
        <v>4</v>
      </c>
    </row>
    <row r="143" spans="1:28" ht="17.25" hidden="1" customHeight="1">
      <c r="A143" s="26">
        <v>8438</v>
      </c>
      <c r="B143" s="6">
        <v>44898</v>
      </c>
      <c r="C143" s="4">
        <v>4</v>
      </c>
      <c r="D143" s="4" t="s">
        <v>122</v>
      </c>
      <c r="E143" s="5" t="s">
        <v>77</v>
      </c>
      <c r="F143" s="5" t="s">
        <v>78</v>
      </c>
      <c r="G143" s="5" t="s">
        <v>25</v>
      </c>
      <c r="H143" s="5" t="s">
        <v>79</v>
      </c>
      <c r="I143" s="5" t="s">
        <v>80</v>
      </c>
      <c r="J143" s="6">
        <v>44908</v>
      </c>
      <c r="K143" s="55">
        <f>YEAR(Temp[[#This Row],[Order Date]])</f>
        <v>2022</v>
      </c>
      <c r="L143" s="5" t="s">
        <v>49</v>
      </c>
      <c r="M143" s="4">
        <f t="shared" si="2"/>
        <v>4</v>
      </c>
      <c r="N143" s="5" t="s">
        <v>29</v>
      </c>
      <c r="O143" s="5" t="s">
        <v>142</v>
      </c>
      <c r="P143" s="5" t="s">
        <v>143</v>
      </c>
      <c r="Q143" s="4">
        <v>90900</v>
      </c>
      <c r="R143" s="5" t="s">
        <v>25</v>
      </c>
      <c r="S143" s="5" t="s">
        <v>44</v>
      </c>
      <c r="T143" s="5" t="s">
        <v>86</v>
      </c>
      <c r="U143" s="5" t="s">
        <v>87</v>
      </c>
      <c r="V143" s="16">
        <v>38</v>
      </c>
      <c r="W143" s="16">
        <v>7.98</v>
      </c>
      <c r="X143" s="4">
        <v>59</v>
      </c>
      <c r="Y143" s="16">
        <v>226.44200000000001</v>
      </c>
      <c r="Z143" s="40">
        <f>Temp[[#This Row],[Quantity]]*Temp[[#This Row],[Unit Price]]</f>
        <v>2242</v>
      </c>
      <c r="AA143" s="42">
        <f>Temp[[#This Row],[Quantity]]*(Temp[[#This Row],[Unit Price]]-Temp[[#This Row],[Unit Cost]])</f>
        <v>1771.18</v>
      </c>
      <c r="AB143">
        <f>Temp[[#This Row],[Shipped Date]]-Temp[[#This Row],[Order Date]]</f>
        <v>10</v>
      </c>
    </row>
    <row r="144" spans="1:28" ht="17.25" customHeight="1">
      <c r="A144" s="26">
        <v>8088</v>
      </c>
      <c r="B144" s="6">
        <v>44566</v>
      </c>
      <c r="C144" s="4">
        <v>6</v>
      </c>
      <c r="D144" s="4" t="s">
        <v>123</v>
      </c>
      <c r="E144" s="5" t="s">
        <v>92</v>
      </c>
      <c r="F144" s="5" t="s">
        <v>93</v>
      </c>
      <c r="G144" s="5" t="s">
        <v>25</v>
      </c>
      <c r="H144" s="5" t="s">
        <v>94</v>
      </c>
      <c r="I144" s="5" t="s">
        <v>27</v>
      </c>
      <c r="J144" s="6">
        <v>44571</v>
      </c>
      <c r="K144" s="55">
        <f>YEAR(Temp[[#This Row],[Order Date]])</f>
        <v>2022</v>
      </c>
      <c r="L144" s="5" t="s">
        <v>35</v>
      </c>
      <c r="M144" s="4">
        <f t="shared" si="2"/>
        <v>1</v>
      </c>
      <c r="N144" s="5" t="s">
        <v>54</v>
      </c>
      <c r="O144" s="5" t="s">
        <v>144</v>
      </c>
      <c r="P144" s="5" t="s">
        <v>145</v>
      </c>
      <c r="Q144" s="4">
        <v>90900</v>
      </c>
      <c r="R144" s="5" t="s">
        <v>25</v>
      </c>
      <c r="S144" s="5" t="s">
        <v>30</v>
      </c>
      <c r="T144" s="5" t="s">
        <v>64</v>
      </c>
      <c r="U144" s="5" t="s">
        <v>65</v>
      </c>
      <c r="V144" s="16">
        <v>40</v>
      </c>
      <c r="W144" s="16">
        <v>8.8000000000000007</v>
      </c>
      <c r="X144" s="4">
        <v>32</v>
      </c>
      <c r="Y144" s="16">
        <v>133.12</v>
      </c>
      <c r="Z144" s="40">
        <f>Temp[[#This Row],[Quantity]]*Temp[[#This Row],[Unit Price]]</f>
        <v>1280</v>
      </c>
      <c r="AA144" s="42">
        <f>Temp[[#This Row],[Quantity]]*(Temp[[#This Row],[Unit Price]]-Temp[[#This Row],[Unit Cost]])</f>
        <v>998.4</v>
      </c>
      <c r="AB144">
        <f>Temp[[#This Row],[Shipped Date]]-Temp[[#This Row],[Order Date]]</f>
        <v>5</v>
      </c>
    </row>
    <row r="145" spans="1:28" ht="17.25" customHeight="1">
      <c r="A145" s="26">
        <v>8089</v>
      </c>
      <c r="B145" s="6">
        <v>44566</v>
      </c>
      <c r="C145" s="4">
        <v>6</v>
      </c>
      <c r="D145" s="4" t="s">
        <v>123</v>
      </c>
      <c r="E145" s="5" t="s">
        <v>92</v>
      </c>
      <c r="F145" s="5" t="s">
        <v>93</v>
      </c>
      <c r="G145" s="5" t="s">
        <v>25</v>
      </c>
      <c r="H145" s="5" t="s">
        <v>94</v>
      </c>
      <c r="I145" s="5" t="s">
        <v>27</v>
      </c>
      <c r="J145" s="6">
        <v>44576</v>
      </c>
      <c r="K145" s="55">
        <f>YEAR(Temp[[#This Row],[Order Date]])</f>
        <v>2022</v>
      </c>
      <c r="L145" s="5" t="s">
        <v>35</v>
      </c>
      <c r="M145" s="4">
        <f t="shared" si="2"/>
        <v>1</v>
      </c>
      <c r="N145" s="5" t="s">
        <v>54</v>
      </c>
      <c r="O145" s="5" t="s">
        <v>144</v>
      </c>
      <c r="P145" s="5" t="s">
        <v>145</v>
      </c>
      <c r="Q145" s="4">
        <v>90900</v>
      </c>
      <c r="R145" s="5" t="s">
        <v>25</v>
      </c>
      <c r="S145" s="5" t="s">
        <v>30</v>
      </c>
      <c r="T145" s="5" t="s">
        <v>55</v>
      </c>
      <c r="U145" s="5" t="s">
        <v>32</v>
      </c>
      <c r="V145" s="16">
        <v>14</v>
      </c>
      <c r="W145" s="16">
        <v>1.4</v>
      </c>
      <c r="X145" s="4">
        <v>71</v>
      </c>
      <c r="Y145" s="16">
        <v>95.424000000000007</v>
      </c>
      <c r="Z145" s="40">
        <f>Temp[[#This Row],[Quantity]]*Temp[[#This Row],[Unit Price]]</f>
        <v>994</v>
      </c>
      <c r="AA145" s="42">
        <f>Temp[[#This Row],[Quantity]]*(Temp[[#This Row],[Unit Price]]-Temp[[#This Row],[Unit Cost]])</f>
        <v>894.6</v>
      </c>
      <c r="AB145">
        <f>Temp[[#This Row],[Shipped Date]]-Temp[[#This Row],[Order Date]]</f>
        <v>10</v>
      </c>
    </row>
    <row r="146" spans="1:28" ht="17.25" customHeight="1">
      <c r="A146" s="26">
        <v>8033</v>
      </c>
      <c r="B146" s="6">
        <v>44597</v>
      </c>
      <c r="C146" s="4">
        <v>6</v>
      </c>
      <c r="D146" s="4" t="s">
        <v>123</v>
      </c>
      <c r="E146" s="5" t="s">
        <v>92</v>
      </c>
      <c r="F146" s="5" t="s">
        <v>93</v>
      </c>
      <c r="G146" s="5" t="s">
        <v>25</v>
      </c>
      <c r="H146" s="5" t="s">
        <v>94</v>
      </c>
      <c r="I146" s="5" t="s">
        <v>27</v>
      </c>
      <c r="J146" s="6">
        <v>44600</v>
      </c>
      <c r="K146" s="55">
        <f>YEAR(Temp[[#This Row],[Order Date]])</f>
        <v>2022</v>
      </c>
      <c r="L146" s="5" t="s">
        <v>37</v>
      </c>
      <c r="M146" s="4">
        <f t="shared" si="2"/>
        <v>1</v>
      </c>
      <c r="N146" s="5" t="s">
        <v>54</v>
      </c>
      <c r="O146" s="5" t="s">
        <v>144</v>
      </c>
      <c r="P146" s="5" t="s">
        <v>145</v>
      </c>
      <c r="Q146" s="4">
        <v>90900</v>
      </c>
      <c r="R146" s="5" t="s">
        <v>25</v>
      </c>
      <c r="S146" s="5" t="s">
        <v>30</v>
      </c>
      <c r="T146" s="5" t="s">
        <v>64</v>
      </c>
      <c r="U146" s="5" t="s">
        <v>65</v>
      </c>
      <c r="V146" s="16">
        <v>40</v>
      </c>
      <c r="W146" s="16">
        <v>6.8</v>
      </c>
      <c r="X146" s="4">
        <v>30</v>
      </c>
      <c r="Y146" s="16">
        <v>43</v>
      </c>
      <c r="Z146" s="40">
        <f>Temp[[#This Row],[Quantity]]*Temp[[#This Row],[Unit Price]]</f>
        <v>1200</v>
      </c>
      <c r="AA146" s="42">
        <f>Temp[[#This Row],[Quantity]]*(Temp[[#This Row],[Unit Price]]-Temp[[#This Row],[Unit Cost]])</f>
        <v>996.00000000000011</v>
      </c>
      <c r="AB146">
        <f>Temp[[#This Row],[Shipped Date]]-Temp[[#This Row],[Order Date]]</f>
        <v>3</v>
      </c>
    </row>
    <row r="147" spans="1:28" ht="17.25" customHeight="1">
      <c r="A147" s="26">
        <v>8043</v>
      </c>
      <c r="B147" s="6">
        <v>44597</v>
      </c>
      <c r="C147" s="4">
        <v>6</v>
      </c>
      <c r="D147" s="4" t="s">
        <v>123</v>
      </c>
      <c r="E147" s="5" t="s">
        <v>92</v>
      </c>
      <c r="F147" s="5" t="s">
        <v>93</v>
      </c>
      <c r="G147" s="5" t="s">
        <v>25</v>
      </c>
      <c r="H147" s="5" t="s">
        <v>94</v>
      </c>
      <c r="I147" s="5" t="s">
        <v>27</v>
      </c>
      <c r="J147" s="6">
        <v>44599</v>
      </c>
      <c r="K147" s="55">
        <f>YEAR(Temp[[#This Row],[Order Date]])</f>
        <v>2022</v>
      </c>
      <c r="L147" s="5" t="s">
        <v>37</v>
      </c>
      <c r="M147" s="4">
        <f t="shared" si="2"/>
        <v>1</v>
      </c>
      <c r="N147" s="5" t="s">
        <v>54</v>
      </c>
      <c r="O147" s="5" t="s">
        <v>144</v>
      </c>
      <c r="P147" s="5" t="s">
        <v>145</v>
      </c>
      <c r="Q147" s="4">
        <v>90900</v>
      </c>
      <c r="R147" s="5" t="s">
        <v>25</v>
      </c>
      <c r="S147" s="5" t="s">
        <v>30</v>
      </c>
      <c r="T147" s="5" t="s">
        <v>73</v>
      </c>
      <c r="U147" s="5" t="s">
        <v>74</v>
      </c>
      <c r="V147" s="16">
        <v>12.75</v>
      </c>
      <c r="W147" s="16">
        <v>1.6575</v>
      </c>
      <c r="X147" s="4">
        <v>71</v>
      </c>
      <c r="Y147" s="16">
        <v>91.430250000000001</v>
      </c>
      <c r="Z147" s="40">
        <f>Temp[[#This Row],[Quantity]]*Temp[[#This Row],[Unit Price]]</f>
        <v>905.25</v>
      </c>
      <c r="AA147" s="42">
        <f>Temp[[#This Row],[Quantity]]*(Temp[[#This Row],[Unit Price]]-Temp[[#This Row],[Unit Cost]])</f>
        <v>787.5675</v>
      </c>
      <c r="AB147">
        <f>Temp[[#This Row],[Shipped Date]]-Temp[[#This Row],[Order Date]]</f>
        <v>2</v>
      </c>
    </row>
    <row r="148" spans="1:28" ht="17.25" customHeight="1">
      <c r="A148" s="26">
        <v>8048</v>
      </c>
      <c r="B148" s="6">
        <v>44597</v>
      </c>
      <c r="C148" s="4">
        <v>6</v>
      </c>
      <c r="D148" s="4" t="s">
        <v>123</v>
      </c>
      <c r="E148" s="5" t="s">
        <v>92</v>
      </c>
      <c r="F148" s="5" t="s">
        <v>93</v>
      </c>
      <c r="G148" s="5" t="s">
        <v>25</v>
      </c>
      <c r="H148" s="5" t="s">
        <v>94</v>
      </c>
      <c r="I148" s="5" t="s">
        <v>27</v>
      </c>
      <c r="J148" s="6">
        <v>44603</v>
      </c>
      <c r="K148" s="55">
        <f>YEAR(Temp[[#This Row],[Order Date]])</f>
        <v>2022</v>
      </c>
      <c r="L148" s="5" t="s">
        <v>37</v>
      </c>
      <c r="M148" s="4">
        <f t="shared" si="2"/>
        <v>1</v>
      </c>
      <c r="N148" s="5" t="s">
        <v>29</v>
      </c>
      <c r="O148" s="5" t="s">
        <v>144</v>
      </c>
      <c r="P148" s="5" t="s">
        <v>145</v>
      </c>
      <c r="Q148" s="4">
        <v>90900</v>
      </c>
      <c r="R148" s="5" t="s">
        <v>25</v>
      </c>
      <c r="S148" s="5" t="s">
        <v>44</v>
      </c>
      <c r="T148" s="5" t="s">
        <v>82</v>
      </c>
      <c r="U148" s="5" t="s">
        <v>57</v>
      </c>
      <c r="V148" s="16">
        <v>30</v>
      </c>
      <c r="W148" s="16">
        <v>3.9</v>
      </c>
      <c r="X148" s="4">
        <v>96</v>
      </c>
      <c r="Y148" s="16">
        <v>296.64</v>
      </c>
      <c r="Z148" s="40">
        <f>Temp[[#This Row],[Quantity]]*Temp[[#This Row],[Unit Price]]</f>
        <v>2880</v>
      </c>
      <c r="AA148" s="42">
        <f>Temp[[#This Row],[Quantity]]*(Temp[[#This Row],[Unit Price]]-Temp[[#This Row],[Unit Cost]])</f>
        <v>2505.6000000000004</v>
      </c>
      <c r="AB148">
        <f>Temp[[#This Row],[Shipped Date]]-Temp[[#This Row],[Order Date]]</f>
        <v>6</v>
      </c>
    </row>
    <row r="149" spans="1:28" ht="17.25" customHeight="1">
      <c r="A149" s="26">
        <v>8049</v>
      </c>
      <c r="B149" s="6">
        <v>44597</v>
      </c>
      <c r="C149" s="4">
        <v>6</v>
      </c>
      <c r="D149" s="4" t="s">
        <v>123</v>
      </c>
      <c r="E149" s="5" t="s">
        <v>92</v>
      </c>
      <c r="F149" s="5" t="s">
        <v>93</v>
      </c>
      <c r="G149" s="5" t="s">
        <v>25</v>
      </c>
      <c r="H149" s="5" t="s">
        <v>94</v>
      </c>
      <c r="I149" s="5" t="s">
        <v>27</v>
      </c>
      <c r="J149" s="6">
        <v>44600</v>
      </c>
      <c r="K149" s="55">
        <f>YEAR(Temp[[#This Row],[Order Date]])</f>
        <v>2022</v>
      </c>
      <c r="L149" s="5" t="s">
        <v>37</v>
      </c>
      <c r="M149" s="4">
        <f t="shared" si="2"/>
        <v>1</v>
      </c>
      <c r="N149" s="5" t="s">
        <v>29</v>
      </c>
      <c r="O149" s="5" t="s">
        <v>144</v>
      </c>
      <c r="P149" s="5" t="s">
        <v>145</v>
      </c>
      <c r="Q149" s="4">
        <v>90900</v>
      </c>
      <c r="R149" s="5" t="s">
        <v>25</v>
      </c>
      <c r="S149" s="5" t="s">
        <v>44</v>
      </c>
      <c r="T149" s="5" t="s">
        <v>83</v>
      </c>
      <c r="U149" s="5" t="s">
        <v>57</v>
      </c>
      <c r="V149" s="16">
        <v>53</v>
      </c>
      <c r="W149" s="16">
        <v>5.83</v>
      </c>
      <c r="X149" s="4">
        <v>16</v>
      </c>
      <c r="Y149" s="16">
        <v>88.192000000000021</v>
      </c>
      <c r="Z149" s="40">
        <f>Temp[[#This Row],[Quantity]]*Temp[[#This Row],[Unit Price]]</f>
        <v>848</v>
      </c>
      <c r="AA149" s="42">
        <f>Temp[[#This Row],[Quantity]]*(Temp[[#This Row],[Unit Price]]-Temp[[#This Row],[Unit Cost]])</f>
        <v>754.72</v>
      </c>
      <c r="AB149">
        <f>Temp[[#This Row],[Shipped Date]]-Temp[[#This Row],[Order Date]]</f>
        <v>3</v>
      </c>
    </row>
    <row r="150" spans="1:28" ht="17.25" customHeight="1">
      <c r="A150" s="26">
        <v>8054</v>
      </c>
      <c r="B150" s="6">
        <v>44625</v>
      </c>
      <c r="C150" s="4">
        <v>6</v>
      </c>
      <c r="D150" s="4" t="s">
        <v>123</v>
      </c>
      <c r="E150" s="5" t="s">
        <v>92</v>
      </c>
      <c r="F150" s="5" t="s">
        <v>93</v>
      </c>
      <c r="G150" s="5" t="s">
        <v>25</v>
      </c>
      <c r="H150" s="5" t="s">
        <v>94</v>
      </c>
      <c r="I150" s="5" t="s">
        <v>27</v>
      </c>
      <c r="J150" s="6">
        <v>44635</v>
      </c>
      <c r="K150" s="55">
        <f>YEAR(Temp[[#This Row],[Order Date]])</f>
        <v>2022</v>
      </c>
      <c r="L150" s="5" t="s">
        <v>40</v>
      </c>
      <c r="M150" s="4">
        <f t="shared" si="2"/>
        <v>1</v>
      </c>
      <c r="N150" s="5" t="s">
        <v>54</v>
      </c>
      <c r="O150" s="5" t="s">
        <v>144</v>
      </c>
      <c r="P150" s="5" t="s">
        <v>145</v>
      </c>
      <c r="Q150" s="4">
        <v>90900</v>
      </c>
      <c r="R150" s="5" t="s">
        <v>25</v>
      </c>
      <c r="S150" s="5" t="s">
        <v>30</v>
      </c>
      <c r="T150" s="5" t="s">
        <v>55</v>
      </c>
      <c r="U150" s="5" t="s">
        <v>32</v>
      </c>
      <c r="V150" s="16">
        <v>14</v>
      </c>
      <c r="W150" s="16">
        <v>3.08</v>
      </c>
      <c r="X150" s="4">
        <v>53</v>
      </c>
      <c r="Y150" s="16">
        <v>71.974000000000004</v>
      </c>
      <c r="Z150" s="40">
        <f>Temp[[#This Row],[Quantity]]*Temp[[#This Row],[Unit Price]]</f>
        <v>742</v>
      </c>
      <c r="AA150" s="42">
        <f>Temp[[#This Row],[Quantity]]*(Temp[[#This Row],[Unit Price]]-Temp[[#This Row],[Unit Cost]])</f>
        <v>578.76</v>
      </c>
      <c r="AB150">
        <f>Temp[[#This Row],[Shipped Date]]-Temp[[#This Row],[Order Date]]</f>
        <v>10</v>
      </c>
    </row>
    <row r="151" spans="1:28" ht="17.25" customHeight="1">
      <c r="A151" s="26">
        <v>8068</v>
      </c>
      <c r="B151" s="6">
        <v>44625</v>
      </c>
      <c r="C151" s="4">
        <v>6</v>
      </c>
      <c r="D151" s="4" t="s">
        <v>123</v>
      </c>
      <c r="E151" s="5" t="s">
        <v>92</v>
      </c>
      <c r="F151" s="5" t="s">
        <v>93</v>
      </c>
      <c r="G151" s="5" t="s">
        <v>25</v>
      </c>
      <c r="H151" s="5" t="s">
        <v>94</v>
      </c>
      <c r="I151" s="5" t="s">
        <v>27</v>
      </c>
      <c r="J151" s="6">
        <v>44628</v>
      </c>
      <c r="K151" s="55">
        <f>YEAR(Temp[[#This Row],[Order Date]])</f>
        <v>2022</v>
      </c>
      <c r="L151" s="5" t="s">
        <v>40</v>
      </c>
      <c r="M151" s="4">
        <f t="shared" si="2"/>
        <v>1</v>
      </c>
      <c r="N151" s="5" t="s">
        <v>29</v>
      </c>
      <c r="O151" s="5" t="s">
        <v>144</v>
      </c>
      <c r="P151" s="5" t="s">
        <v>145</v>
      </c>
      <c r="Q151" s="4">
        <v>90900</v>
      </c>
      <c r="R151" s="5" t="s">
        <v>25</v>
      </c>
      <c r="S151" s="5" t="s">
        <v>44</v>
      </c>
      <c r="T151" s="5" t="s">
        <v>73</v>
      </c>
      <c r="U151" s="5" t="s">
        <v>74</v>
      </c>
      <c r="V151" s="16">
        <v>12.75</v>
      </c>
      <c r="W151" s="16">
        <v>1.7849999999999999</v>
      </c>
      <c r="X151" s="4">
        <v>16</v>
      </c>
      <c r="Y151" s="16">
        <v>20.196000000000002</v>
      </c>
      <c r="Z151" s="40">
        <f>Temp[[#This Row],[Quantity]]*Temp[[#This Row],[Unit Price]]</f>
        <v>204</v>
      </c>
      <c r="AA151" s="42">
        <f>Temp[[#This Row],[Quantity]]*(Temp[[#This Row],[Unit Price]]-Temp[[#This Row],[Unit Cost]])</f>
        <v>175.44</v>
      </c>
      <c r="AB151">
        <f>Temp[[#This Row],[Shipped Date]]-Temp[[#This Row],[Order Date]]</f>
        <v>3</v>
      </c>
    </row>
    <row r="152" spans="1:28" ht="17.25" customHeight="1">
      <c r="A152" s="26">
        <v>8088</v>
      </c>
      <c r="B152" s="6">
        <v>44656</v>
      </c>
      <c r="C152" s="4">
        <v>6</v>
      </c>
      <c r="D152" s="4" t="s">
        <v>123</v>
      </c>
      <c r="E152" s="5" t="s">
        <v>92</v>
      </c>
      <c r="F152" s="5" t="s">
        <v>93</v>
      </c>
      <c r="G152" s="5" t="s">
        <v>25</v>
      </c>
      <c r="H152" s="5" t="s">
        <v>94</v>
      </c>
      <c r="I152" s="5" t="s">
        <v>27</v>
      </c>
      <c r="J152" s="6">
        <v>44660</v>
      </c>
      <c r="K152" s="55">
        <f>YEAR(Temp[[#This Row],[Order Date]])</f>
        <v>2022</v>
      </c>
      <c r="L152" s="5" t="s">
        <v>41</v>
      </c>
      <c r="M152" s="4">
        <f t="shared" si="2"/>
        <v>2</v>
      </c>
      <c r="N152" s="5" t="s">
        <v>54</v>
      </c>
      <c r="O152" s="5" t="s">
        <v>144</v>
      </c>
      <c r="P152" s="5" t="s">
        <v>145</v>
      </c>
      <c r="Q152" s="4">
        <v>90900</v>
      </c>
      <c r="R152" s="5" t="s">
        <v>25</v>
      </c>
      <c r="S152" s="5" t="s">
        <v>30</v>
      </c>
      <c r="T152" s="5" t="s">
        <v>64</v>
      </c>
      <c r="U152" s="5" t="s">
        <v>65</v>
      </c>
      <c r="V152" s="16">
        <v>40</v>
      </c>
      <c r="W152" s="16">
        <v>8.4</v>
      </c>
      <c r="X152" s="4">
        <v>17</v>
      </c>
      <c r="Y152" s="16">
        <v>68.680000000000007</v>
      </c>
      <c r="Z152" s="40">
        <f>Temp[[#This Row],[Quantity]]*Temp[[#This Row],[Unit Price]]</f>
        <v>680</v>
      </c>
      <c r="AA152" s="42">
        <f>Temp[[#This Row],[Quantity]]*(Temp[[#This Row],[Unit Price]]-Temp[[#This Row],[Unit Cost]])</f>
        <v>537.20000000000005</v>
      </c>
      <c r="AB152">
        <f>Temp[[#This Row],[Shipped Date]]-Temp[[#This Row],[Order Date]]</f>
        <v>4</v>
      </c>
    </row>
    <row r="153" spans="1:28" ht="17.25" customHeight="1">
      <c r="A153" s="26">
        <v>8808</v>
      </c>
      <c r="B153" s="6">
        <v>44686</v>
      </c>
      <c r="C153" s="4">
        <v>6</v>
      </c>
      <c r="D153" s="4" t="s">
        <v>123</v>
      </c>
      <c r="E153" s="5" t="s">
        <v>92</v>
      </c>
      <c r="F153" s="5" t="s">
        <v>93</v>
      </c>
      <c r="G153" s="5" t="s">
        <v>25</v>
      </c>
      <c r="H153" s="5" t="s">
        <v>94</v>
      </c>
      <c r="I153" s="5" t="s">
        <v>27</v>
      </c>
      <c r="J153" s="6">
        <v>44695</v>
      </c>
      <c r="K153" s="55">
        <f>YEAR(Temp[[#This Row],[Order Date]])</f>
        <v>2022</v>
      </c>
      <c r="L153" s="5" t="s">
        <v>28</v>
      </c>
      <c r="M153" s="4">
        <f t="shared" si="2"/>
        <v>2</v>
      </c>
      <c r="N153" s="5" t="s">
        <v>54</v>
      </c>
      <c r="O153" s="5" t="s">
        <v>144</v>
      </c>
      <c r="P153" s="5" t="s">
        <v>145</v>
      </c>
      <c r="Q153" s="4">
        <v>90900</v>
      </c>
      <c r="R153" s="5" t="s">
        <v>25</v>
      </c>
      <c r="S153" s="5" t="s">
        <v>30</v>
      </c>
      <c r="T153" s="5" t="s">
        <v>64</v>
      </c>
      <c r="U153" s="5" t="s">
        <v>65</v>
      </c>
      <c r="V153" s="16">
        <v>40</v>
      </c>
      <c r="W153" s="16">
        <v>5.6</v>
      </c>
      <c r="X153" s="4">
        <v>63</v>
      </c>
      <c r="Y153" s="16">
        <v>254.52</v>
      </c>
      <c r="Z153" s="40">
        <f>Temp[[#This Row],[Quantity]]*Temp[[#This Row],[Unit Price]]</f>
        <v>2520</v>
      </c>
      <c r="AA153" s="42">
        <f>Temp[[#This Row],[Quantity]]*(Temp[[#This Row],[Unit Price]]-Temp[[#This Row],[Unit Cost]])</f>
        <v>2167.1999999999998</v>
      </c>
      <c r="AB153">
        <f>Temp[[#This Row],[Shipped Date]]-Temp[[#This Row],[Order Date]]</f>
        <v>9</v>
      </c>
    </row>
    <row r="154" spans="1:28" ht="17.25" customHeight="1">
      <c r="A154" s="26">
        <v>8888</v>
      </c>
      <c r="B154" s="6">
        <v>44686</v>
      </c>
      <c r="C154" s="4">
        <v>6</v>
      </c>
      <c r="D154" s="4" t="s">
        <v>123</v>
      </c>
      <c r="E154" s="5" t="s">
        <v>92</v>
      </c>
      <c r="F154" s="5" t="s">
        <v>93</v>
      </c>
      <c r="G154" s="5" t="s">
        <v>25</v>
      </c>
      <c r="H154" s="5" t="s">
        <v>94</v>
      </c>
      <c r="I154" s="5" t="s">
        <v>27</v>
      </c>
      <c r="J154" s="6">
        <v>44692</v>
      </c>
      <c r="K154" s="55">
        <f>YEAR(Temp[[#This Row],[Order Date]])</f>
        <v>2022</v>
      </c>
      <c r="L154" s="5" t="s">
        <v>28</v>
      </c>
      <c r="M154" s="4">
        <f t="shared" si="2"/>
        <v>2</v>
      </c>
      <c r="N154" s="5" t="s">
        <v>54</v>
      </c>
      <c r="O154" s="5" t="s">
        <v>144</v>
      </c>
      <c r="P154" s="5" t="s">
        <v>145</v>
      </c>
      <c r="Q154" s="4">
        <v>90900</v>
      </c>
      <c r="R154" s="5" t="s">
        <v>25</v>
      </c>
      <c r="S154" s="5" t="s">
        <v>30</v>
      </c>
      <c r="T154" s="5" t="s">
        <v>55</v>
      </c>
      <c r="U154" s="5" t="s">
        <v>32</v>
      </c>
      <c r="V154" s="16">
        <v>14</v>
      </c>
      <c r="W154" s="16">
        <v>3.22</v>
      </c>
      <c r="X154" s="4">
        <v>84</v>
      </c>
      <c r="Y154" s="16">
        <v>112.896</v>
      </c>
      <c r="Z154" s="40">
        <f>Temp[[#This Row],[Quantity]]*Temp[[#This Row],[Unit Price]]</f>
        <v>1176</v>
      </c>
      <c r="AA154" s="42">
        <f>Temp[[#This Row],[Quantity]]*(Temp[[#This Row],[Unit Price]]-Temp[[#This Row],[Unit Cost]])</f>
        <v>905.52</v>
      </c>
      <c r="AB154">
        <f>Temp[[#This Row],[Shipped Date]]-Temp[[#This Row],[Order Date]]</f>
        <v>6</v>
      </c>
    </row>
    <row r="155" spans="1:28" ht="17.25" customHeight="1">
      <c r="A155" s="26">
        <v>8886</v>
      </c>
      <c r="B155" s="6">
        <v>44686</v>
      </c>
      <c r="C155" s="4">
        <v>6</v>
      </c>
      <c r="D155" s="4" t="s">
        <v>123</v>
      </c>
      <c r="E155" s="5" t="s">
        <v>92</v>
      </c>
      <c r="F155" s="5" t="s">
        <v>93</v>
      </c>
      <c r="G155" s="5" t="s">
        <v>25</v>
      </c>
      <c r="H155" s="5" t="s">
        <v>94</v>
      </c>
      <c r="I155" s="5" t="s">
        <v>27</v>
      </c>
      <c r="J155" s="6">
        <v>44690</v>
      </c>
      <c r="K155" s="55">
        <f>YEAR(Temp[[#This Row],[Order Date]])</f>
        <v>2022</v>
      </c>
      <c r="L155" s="5" t="s">
        <v>28</v>
      </c>
      <c r="M155" s="4">
        <f t="shared" si="2"/>
        <v>2</v>
      </c>
      <c r="N155" s="5" t="s">
        <v>29</v>
      </c>
      <c r="O155" s="5" t="s">
        <v>144</v>
      </c>
      <c r="P155" s="5" t="s">
        <v>145</v>
      </c>
      <c r="Q155" s="4">
        <v>90900</v>
      </c>
      <c r="R155" s="5" t="s">
        <v>25</v>
      </c>
      <c r="S155" s="5" t="s">
        <v>44</v>
      </c>
      <c r="T155" s="5" t="s">
        <v>73</v>
      </c>
      <c r="U155" s="5" t="s">
        <v>74</v>
      </c>
      <c r="V155" s="16">
        <v>12.75</v>
      </c>
      <c r="W155" s="16">
        <v>2.04</v>
      </c>
      <c r="X155" s="4">
        <v>19</v>
      </c>
      <c r="Y155" s="16">
        <v>24.46725</v>
      </c>
      <c r="Z155" s="40">
        <f>Temp[[#This Row],[Quantity]]*Temp[[#This Row],[Unit Price]]</f>
        <v>242.25</v>
      </c>
      <c r="AA155" s="42">
        <f>Temp[[#This Row],[Quantity]]*(Temp[[#This Row],[Unit Price]]-Temp[[#This Row],[Unit Cost]])</f>
        <v>203.49</v>
      </c>
      <c r="AB155">
        <f>Temp[[#This Row],[Shipped Date]]-Temp[[#This Row],[Order Date]]</f>
        <v>4</v>
      </c>
    </row>
    <row r="156" spans="1:28" ht="17.25" customHeight="1">
      <c r="A156" s="26">
        <v>8858</v>
      </c>
      <c r="B156" s="6">
        <v>44717</v>
      </c>
      <c r="C156" s="4">
        <v>6</v>
      </c>
      <c r="D156" s="4" t="s">
        <v>123</v>
      </c>
      <c r="E156" s="5" t="s">
        <v>92</v>
      </c>
      <c r="F156" s="5" t="s">
        <v>93</v>
      </c>
      <c r="G156" s="5" t="s">
        <v>25</v>
      </c>
      <c r="H156" s="5" t="s">
        <v>94</v>
      </c>
      <c r="I156" s="5" t="s">
        <v>27</v>
      </c>
      <c r="J156" s="6">
        <v>44727</v>
      </c>
      <c r="K156" s="55">
        <f>YEAR(Temp[[#This Row],[Order Date]])</f>
        <v>2022</v>
      </c>
      <c r="L156" s="5" t="s">
        <v>42</v>
      </c>
      <c r="M156" s="4">
        <f t="shared" si="2"/>
        <v>2</v>
      </c>
      <c r="N156" s="5" t="s">
        <v>54</v>
      </c>
      <c r="O156" s="5" t="s">
        <v>144</v>
      </c>
      <c r="P156" s="5" t="s">
        <v>145</v>
      </c>
      <c r="Q156" s="4">
        <v>90900</v>
      </c>
      <c r="R156" s="5" t="s">
        <v>25</v>
      </c>
      <c r="S156" s="5" t="s">
        <v>30</v>
      </c>
      <c r="T156" s="5" t="s">
        <v>55</v>
      </c>
      <c r="U156" s="5" t="s">
        <v>32</v>
      </c>
      <c r="V156" s="16">
        <v>14</v>
      </c>
      <c r="W156" s="16">
        <v>2.2400000000000002</v>
      </c>
      <c r="X156" s="4">
        <v>65</v>
      </c>
      <c r="Y156" s="16">
        <v>95.55</v>
      </c>
      <c r="Z156" s="40">
        <f>Temp[[#This Row],[Quantity]]*Temp[[#This Row],[Unit Price]]</f>
        <v>910</v>
      </c>
      <c r="AA156" s="42">
        <f>Temp[[#This Row],[Quantity]]*(Temp[[#This Row],[Unit Price]]-Temp[[#This Row],[Unit Cost]])</f>
        <v>764.4</v>
      </c>
      <c r="AB156">
        <f>Temp[[#This Row],[Shipped Date]]-Temp[[#This Row],[Order Date]]</f>
        <v>10</v>
      </c>
    </row>
    <row r="157" spans="1:28" ht="17.25" customHeight="1">
      <c r="A157" s="26">
        <v>8859</v>
      </c>
      <c r="B157" s="6">
        <v>44717</v>
      </c>
      <c r="C157" s="4">
        <v>6</v>
      </c>
      <c r="D157" s="4" t="s">
        <v>123</v>
      </c>
      <c r="E157" s="5" t="s">
        <v>92</v>
      </c>
      <c r="F157" s="5" t="s">
        <v>93</v>
      </c>
      <c r="G157" s="5" t="s">
        <v>25</v>
      </c>
      <c r="H157" s="5" t="s">
        <v>94</v>
      </c>
      <c r="I157" s="5" t="s">
        <v>27</v>
      </c>
      <c r="J157" s="6">
        <v>44720</v>
      </c>
      <c r="K157" s="55">
        <f>YEAR(Temp[[#This Row],[Order Date]])</f>
        <v>2022</v>
      </c>
      <c r="L157" s="5" t="s">
        <v>42</v>
      </c>
      <c r="M157" s="4">
        <f t="shared" si="2"/>
        <v>2</v>
      </c>
      <c r="N157" s="5" t="s">
        <v>29</v>
      </c>
      <c r="O157" s="5" t="s">
        <v>144</v>
      </c>
      <c r="P157" s="5" t="s">
        <v>145</v>
      </c>
      <c r="Q157" s="4">
        <v>90900</v>
      </c>
      <c r="R157" s="5" t="s">
        <v>25</v>
      </c>
      <c r="S157" s="5" t="s">
        <v>44</v>
      </c>
      <c r="T157" s="5" t="s">
        <v>73</v>
      </c>
      <c r="U157" s="5" t="s">
        <v>74</v>
      </c>
      <c r="V157" s="16">
        <v>12.75</v>
      </c>
      <c r="W157" s="16">
        <v>2.9325000000000001</v>
      </c>
      <c r="X157" s="4">
        <v>44</v>
      </c>
      <c r="Y157" s="16">
        <v>57.222000000000001</v>
      </c>
      <c r="Z157" s="40">
        <f>Temp[[#This Row],[Quantity]]*Temp[[#This Row],[Unit Price]]</f>
        <v>561</v>
      </c>
      <c r="AA157" s="42">
        <f>Temp[[#This Row],[Quantity]]*(Temp[[#This Row],[Unit Price]]-Temp[[#This Row],[Unit Cost]])</f>
        <v>431.96999999999997</v>
      </c>
      <c r="AB157">
        <f>Temp[[#This Row],[Shipped Date]]-Temp[[#This Row],[Order Date]]</f>
        <v>3</v>
      </c>
    </row>
    <row r="158" spans="1:28" ht="17.25" customHeight="1">
      <c r="A158" s="26">
        <v>8879</v>
      </c>
      <c r="B158" s="6">
        <v>44717</v>
      </c>
      <c r="C158" s="4">
        <v>6</v>
      </c>
      <c r="D158" s="4" t="s">
        <v>123</v>
      </c>
      <c r="E158" s="5" t="s">
        <v>92</v>
      </c>
      <c r="F158" s="5" t="s">
        <v>93</v>
      </c>
      <c r="G158" s="5" t="s">
        <v>25</v>
      </c>
      <c r="H158" s="5" t="s">
        <v>94</v>
      </c>
      <c r="I158" s="5" t="s">
        <v>27</v>
      </c>
      <c r="J158" s="6">
        <v>44720</v>
      </c>
      <c r="K158" s="55">
        <f>YEAR(Temp[[#This Row],[Order Date]])</f>
        <v>2022</v>
      </c>
      <c r="L158" s="5" t="s">
        <v>42</v>
      </c>
      <c r="M158" s="4">
        <f t="shared" si="2"/>
        <v>2</v>
      </c>
      <c r="N158" s="5" t="s">
        <v>54</v>
      </c>
      <c r="O158" s="5" t="s">
        <v>144</v>
      </c>
      <c r="P158" s="5" t="s">
        <v>145</v>
      </c>
      <c r="Q158" s="4">
        <v>90900</v>
      </c>
      <c r="R158" s="5" t="s">
        <v>25</v>
      </c>
      <c r="S158" s="5" t="s">
        <v>30</v>
      </c>
      <c r="T158" s="5" t="s">
        <v>73</v>
      </c>
      <c r="U158" s="5" t="s">
        <v>74</v>
      </c>
      <c r="V158" s="16">
        <v>12.75</v>
      </c>
      <c r="W158" s="16">
        <v>2.9325000000000001</v>
      </c>
      <c r="X158" s="4">
        <v>96</v>
      </c>
      <c r="Y158" s="16">
        <v>123.62400000000001</v>
      </c>
      <c r="Z158" s="40">
        <f>Temp[[#This Row],[Quantity]]*Temp[[#This Row],[Unit Price]]</f>
        <v>1224</v>
      </c>
      <c r="AA158" s="42">
        <f>Temp[[#This Row],[Quantity]]*(Temp[[#This Row],[Unit Price]]-Temp[[#This Row],[Unit Cost]])</f>
        <v>942.4799999999999</v>
      </c>
      <c r="AB158">
        <f>Temp[[#This Row],[Shipped Date]]-Temp[[#This Row],[Order Date]]</f>
        <v>3</v>
      </c>
    </row>
    <row r="159" spans="1:28" ht="17.25" customHeight="1">
      <c r="A159" s="26">
        <v>8884</v>
      </c>
      <c r="B159" s="6">
        <v>44717</v>
      </c>
      <c r="C159" s="4">
        <v>6</v>
      </c>
      <c r="D159" s="4" t="s">
        <v>123</v>
      </c>
      <c r="E159" s="5" t="s">
        <v>92</v>
      </c>
      <c r="F159" s="5" t="s">
        <v>93</v>
      </c>
      <c r="G159" s="5" t="s">
        <v>25</v>
      </c>
      <c r="H159" s="5" t="s">
        <v>94</v>
      </c>
      <c r="I159" s="5" t="s">
        <v>27</v>
      </c>
      <c r="J159" s="6">
        <v>44719</v>
      </c>
      <c r="K159" s="55">
        <f>YEAR(Temp[[#This Row],[Order Date]])</f>
        <v>2022</v>
      </c>
      <c r="L159" s="5" t="s">
        <v>42</v>
      </c>
      <c r="M159" s="4">
        <f t="shared" si="2"/>
        <v>2</v>
      </c>
      <c r="N159" s="5" t="s">
        <v>29</v>
      </c>
      <c r="O159" s="5" t="s">
        <v>144</v>
      </c>
      <c r="P159" s="5" t="s">
        <v>145</v>
      </c>
      <c r="Q159" s="4">
        <v>90900</v>
      </c>
      <c r="R159" s="5" t="s">
        <v>25</v>
      </c>
      <c r="S159" s="5" t="s">
        <v>44</v>
      </c>
      <c r="T159" s="5" t="s">
        <v>82</v>
      </c>
      <c r="U159" s="5" t="s">
        <v>57</v>
      </c>
      <c r="V159" s="16">
        <v>30</v>
      </c>
      <c r="W159" s="16">
        <v>4.8</v>
      </c>
      <c r="X159" s="4">
        <v>46</v>
      </c>
      <c r="Y159" s="16">
        <v>135.24</v>
      </c>
      <c r="Z159" s="40">
        <f>Temp[[#This Row],[Quantity]]*Temp[[#This Row],[Unit Price]]</f>
        <v>1380</v>
      </c>
      <c r="AA159" s="42">
        <f>Temp[[#This Row],[Quantity]]*(Temp[[#This Row],[Unit Price]]-Temp[[#This Row],[Unit Cost]])</f>
        <v>1159.2</v>
      </c>
      <c r="AB159">
        <f>Temp[[#This Row],[Shipped Date]]-Temp[[#This Row],[Order Date]]</f>
        <v>2</v>
      </c>
    </row>
    <row r="160" spans="1:28" ht="17.25" customHeight="1">
      <c r="A160" s="26">
        <v>8885</v>
      </c>
      <c r="B160" s="6">
        <v>44717</v>
      </c>
      <c r="C160" s="4">
        <v>6</v>
      </c>
      <c r="D160" s="4" t="s">
        <v>123</v>
      </c>
      <c r="E160" s="5" t="s">
        <v>92</v>
      </c>
      <c r="F160" s="5" t="s">
        <v>93</v>
      </c>
      <c r="G160" s="5" t="s">
        <v>25</v>
      </c>
      <c r="H160" s="5" t="s">
        <v>94</v>
      </c>
      <c r="I160" s="5" t="s">
        <v>27</v>
      </c>
      <c r="J160" s="6">
        <v>44720</v>
      </c>
      <c r="K160" s="55">
        <f>YEAR(Temp[[#This Row],[Order Date]])</f>
        <v>2022</v>
      </c>
      <c r="L160" s="5" t="s">
        <v>42</v>
      </c>
      <c r="M160" s="4">
        <f t="shared" si="2"/>
        <v>2</v>
      </c>
      <c r="N160" s="5" t="s">
        <v>29</v>
      </c>
      <c r="O160" s="5" t="s">
        <v>144</v>
      </c>
      <c r="P160" s="5" t="s">
        <v>145</v>
      </c>
      <c r="Q160" s="4">
        <v>90900</v>
      </c>
      <c r="R160" s="5" t="s">
        <v>25</v>
      </c>
      <c r="S160" s="5" t="s">
        <v>44</v>
      </c>
      <c r="T160" s="5" t="s">
        <v>83</v>
      </c>
      <c r="U160" s="5" t="s">
        <v>57</v>
      </c>
      <c r="V160" s="16">
        <v>53</v>
      </c>
      <c r="W160" s="16">
        <v>10.07</v>
      </c>
      <c r="X160" s="4">
        <v>14</v>
      </c>
      <c r="Y160" s="16">
        <v>74.2</v>
      </c>
      <c r="Z160" s="40">
        <f>Temp[[#This Row],[Quantity]]*Temp[[#This Row],[Unit Price]]</f>
        <v>742</v>
      </c>
      <c r="AA160" s="42">
        <f>Temp[[#This Row],[Quantity]]*(Temp[[#This Row],[Unit Price]]-Temp[[#This Row],[Unit Cost]])</f>
        <v>601.02</v>
      </c>
      <c r="AB160">
        <f>Temp[[#This Row],[Shipped Date]]-Temp[[#This Row],[Order Date]]</f>
        <v>3</v>
      </c>
    </row>
    <row r="161" spans="1:28" ht="17.25" customHeight="1">
      <c r="A161" s="26">
        <v>8893</v>
      </c>
      <c r="B161" s="6">
        <v>44747</v>
      </c>
      <c r="C161" s="4">
        <v>6</v>
      </c>
      <c r="D161" s="4" t="s">
        <v>123</v>
      </c>
      <c r="E161" s="5" t="s">
        <v>92</v>
      </c>
      <c r="F161" s="5" t="s">
        <v>93</v>
      </c>
      <c r="G161" s="5" t="s">
        <v>25</v>
      </c>
      <c r="H161" s="5" t="s">
        <v>94</v>
      </c>
      <c r="I161" s="5" t="s">
        <v>27</v>
      </c>
      <c r="J161" s="6">
        <v>44749</v>
      </c>
      <c r="K161" s="55">
        <f>YEAR(Temp[[#This Row],[Order Date]])</f>
        <v>2022</v>
      </c>
      <c r="L161" s="5" t="s">
        <v>45</v>
      </c>
      <c r="M161" s="4">
        <f t="shared" si="2"/>
        <v>3</v>
      </c>
      <c r="N161" s="5" t="s">
        <v>54</v>
      </c>
      <c r="O161" s="5" t="s">
        <v>144</v>
      </c>
      <c r="P161" s="5" t="s">
        <v>145</v>
      </c>
      <c r="Q161" s="4">
        <v>90900</v>
      </c>
      <c r="R161" s="5" t="s">
        <v>25</v>
      </c>
      <c r="S161" s="5" t="s">
        <v>30</v>
      </c>
      <c r="T161" s="5" t="s">
        <v>55</v>
      </c>
      <c r="U161" s="5" t="s">
        <v>32</v>
      </c>
      <c r="V161" s="16">
        <v>14</v>
      </c>
      <c r="W161" s="16">
        <v>1.68</v>
      </c>
      <c r="X161" s="4">
        <v>84</v>
      </c>
      <c r="Y161" s="16">
        <v>118.77600000000001</v>
      </c>
      <c r="Z161" s="40">
        <f>Temp[[#This Row],[Quantity]]*Temp[[#This Row],[Unit Price]]</f>
        <v>1176</v>
      </c>
      <c r="AA161" s="42">
        <f>Temp[[#This Row],[Quantity]]*(Temp[[#This Row],[Unit Price]]-Temp[[#This Row],[Unit Cost]])</f>
        <v>1034.8800000000001</v>
      </c>
      <c r="AB161">
        <f>Temp[[#This Row],[Shipped Date]]-Temp[[#This Row],[Order Date]]</f>
        <v>2</v>
      </c>
    </row>
    <row r="162" spans="1:28" ht="17.25" customHeight="1">
      <c r="A162" s="26">
        <v>8808</v>
      </c>
      <c r="B162" s="6">
        <v>44747</v>
      </c>
      <c r="C162" s="4">
        <v>6</v>
      </c>
      <c r="D162" s="4" t="s">
        <v>123</v>
      </c>
      <c r="E162" s="5" t="s">
        <v>92</v>
      </c>
      <c r="F162" s="5" t="s">
        <v>93</v>
      </c>
      <c r="G162" s="5" t="s">
        <v>25</v>
      </c>
      <c r="H162" s="5" t="s">
        <v>94</v>
      </c>
      <c r="I162" s="5" t="s">
        <v>27</v>
      </c>
      <c r="J162" s="6">
        <v>44754</v>
      </c>
      <c r="K162" s="55">
        <f>YEAR(Temp[[#This Row],[Order Date]])</f>
        <v>2022</v>
      </c>
      <c r="L162" s="5" t="s">
        <v>45</v>
      </c>
      <c r="M162" s="4">
        <f t="shared" si="2"/>
        <v>3</v>
      </c>
      <c r="N162" s="5" t="s">
        <v>29</v>
      </c>
      <c r="O162" s="5" t="s">
        <v>144</v>
      </c>
      <c r="P162" s="5" t="s">
        <v>145</v>
      </c>
      <c r="Q162" s="4">
        <v>90900</v>
      </c>
      <c r="R162" s="5" t="s">
        <v>25</v>
      </c>
      <c r="S162" s="5" t="s">
        <v>44</v>
      </c>
      <c r="T162" s="5" t="s">
        <v>73</v>
      </c>
      <c r="U162" s="5" t="s">
        <v>74</v>
      </c>
      <c r="V162" s="16">
        <v>12.75</v>
      </c>
      <c r="W162" s="16">
        <v>1.7849999999999999</v>
      </c>
      <c r="X162" s="4">
        <v>76</v>
      </c>
      <c r="Y162" s="16">
        <v>97.869</v>
      </c>
      <c r="Z162" s="40">
        <f>Temp[[#This Row],[Quantity]]*Temp[[#This Row],[Unit Price]]</f>
        <v>969</v>
      </c>
      <c r="AA162" s="42">
        <f>Temp[[#This Row],[Quantity]]*(Temp[[#This Row],[Unit Price]]-Temp[[#This Row],[Unit Cost]])</f>
        <v>833.34</v>
      </c>
      <c r="AB162">
        <f>Temp[[#This Row],[Shipped Date]]-Temp[[#This Row],[Order Date]]</f>
        <v>7</v>
      </c>
    </row>
    <row r="163" spans="1:28" ht="17.25" customHeight="1">
      <c r="A163" s="26">
        <v>8888</v>
      </c>
      <c r="B163" s="6">
        <v>44747</v>
      </c>
      <c r="C163" s="4">
        <v>6</v>
      </c>
      <c r="D163" s="4" t="s">
        <v>123</v>
      </c>
      <c r="E163" s="5" t="s">
        <v>92</v>
      </c>
      <c r="F163" s="5" t="s">
        <v>93</v>
      </c>
      <c r="G163" s="5" t="s">
        <v>25</v>
      </c>
      <c r="H163" s="5" t="s">
        <v>94</v>
      </c>
      <c r="I163" s="5" t="s">
        <v>27</v>
      </c>
      <c r="J163" s="6">
        <v>44757</v>
      </c>
      <c r="K163" s="55">
        <f>YEAR(Temp[[#This Row],[Order Date]])</f>
        <v>2022</v>
      </c>
      <c r="L163" s="5" t="s">
        <v>45</v>
      </c>
      <c r="M163" s="4">
        <f t="shared" si="2"/>
        <v>3</v>
      </c>
      <c r="N163" s="5" t="s">
        <v>54</v>
      </c>
      <c r="O163" s="5" t="s">
        <v>144</v>
      </c>
      <c r="P163" s="5" t="s">
        <v>145</v>
      </c>
      <c r="Q163" s="4">
        <v>90900</v>
      </c>
      <c r="R163" s="5" t="s">
        <v>25</v>
      </c>
      <c r="S163" s="5" t="s">
        <v>30</v>
      </c>
      <c r="T163" s="5" t="s">
        <v>73</v>
      </c>
      <c r="U163" s="5" t="s">
        <v>74</v>
      </c>
      <c r="V163" s="16">
        <v>12.75</v>
      </c>
      <c r="W163" s="16">
        <v>2.4224999999999999</v>
      </c>
      <c r="X163" s="4">
        <v>28</v>
      </c>
      <c r="Y163" s="16">
        <v>35.700000000000003</v>
      </c>
      <c r="Z163" s="40">
        <f>Temp[[#This Row],[Quantity]]*Temp[[#This Row],[Unit Price]]</f>
        <v>357</v>
      </c>
      <c r="AA163" s="42">
        <f>Temp[[#This Row],[Quantity]]*(Temp[[#This Row],[Unit Price]]-Temp[[#This Row],[Unit Cost]])</f>
        <v>289.17</v>
      </c>
      <c r="AB163">
        <f>Temp[[#This Row],[Shipped Date]]-Temp[[#This Row],[Order Date]]</f>
        <v>10</v>
      </c>
    </row>
    <row r="164" spans="1:28" ht="17.25" customHeight="1">
      <c r="A164" s="26">
        <v>8838</v>
      </c>
      <c r="B164" s="6">
        <v>44778</v>
      </c>
      <c r="C164" s="4">
        <v>6</v>
      </c>
      <c r="D164" s="4" t="s">
        <v>123</v>
      </c>
      <c r="E164" s="5" t="s">
        <v>92</v>
      </c>
      <c r="F164" s="5" t="s">
        <v>93</v>
      </c>
      <c r="G164" s="5" t="s">
        <v>25</v>
      </c>
      <c r="H164" s="5" t="s">
        <v>94</v>
      </c>
      <c r="I164" s="5" t="s">
        <v>27</v>
      </c>
      <c r="J164" s="6">
        <v>44787</v>
      </c>
      <c r="K164" s="55">
        <f>YEAR(Temp[[#This Row],[Order Date]])</f>
        <v>2022</v>
      </c>
      <c r="L164" s="5" t="s">
        <v>46</v>
      </c>
      <c r="M164" s="4">
        <f t="shared" si="2"/>
        <v>3</v>
      </c>
      <c r="N164" s="5" t="s">
        <v>54</v>
      </c>
      <c r="O164" s="5" t="s">
        <v>144</v>
      </c>
      <c r="P164" s="5" t="s">
        <v>145</v>
      </c>
      <c r="Q164" s="4">
        <v>90900</v>
      </c>
      <c r="R164" s="5" t="s">
        <v>25</v>
      </c>
      <c r="S164" s="5" t="s">
        <v>30</v>
      </c>
      <c r="T164" s="5" t="s">
        <v>55</v>
      </c>
      <c r="U164" s="5" t="s">
        <v>32</v>
      </c>
      <c r="V164" s="16">
        <v>14</v>
      </c>
      <c r="W164" s="16">
        <v>2.2400000000000002</v>
      </c>
      <c r="X164" s="4">
        <v>52</v>
      </c>
      <c r="Y164" s="16">
        <v>72.8</v>
      </c>
      <c r="Z164" s="40">
        <f>Temp[[#This Row],[Quantity]]*Temp[[#This Row],[Unit Price]]</f>
        <v>728</v>
      </c>
      <c r="AA164" s="42">
        <f>Temp[[#This Row],[Quantity]]*(Temp[[#This Row],[Unit Price]]-Temp[[#This Row],[Unit Cost]])</f>
        <v>611.52</v>
      </c>
      <c r="AB164">
        <f>Temp[[#This Row],[Shipped Date]]-Temp[[#This Row],[Order Date]]</f>
        <v>9</v>
      </c>
    </row>
    <row r="165" spans="1:28" ht="17.25" customHeight="1">
      <c r="A165" s="26">
        <v>8846</v>
      </c>
      <c r="B165" s="6">
        <v>44778</v>
      </c>
      <c r="C165" s="4">
        <v>6</v>
      </c>
      <c r="D165" s="4" t="s">
        <v>123</v>
      </c>
      <c r="E165" s="5" t="s">
        <v>92</v>
      </c>
      <c r="F165" s="5" t="s">
        <v>93</v>
      </c>
      <c r="G165" s="5" t="s">
        <v>25</v>
      </c>
      <c r="H165" s="5" t="s">
        <v>94</v>
      </c>
      <c r="I165" s="5" t="s">
        <v>27</v>
      </c>
      <c r="J165" s="6">
        <v>44780</v>
      </c>
      <c r="K165" s="55">
        <f>YEAR(Temp[[#This Row],[Order Date]])</f>
        <v>2022</v>
      </c>
      <c r="L165" s="5" t="s">
        <v>46</v>
      </c>
      <c r="M165" s="4">
        <f t="shared" si="2"/>
        <v>3</v>
      </c>
      <c r="N165" s="5" t="s">
        <v>29</v>
      </c>
      <c r="O165" s="5" t="s">
        <v>144</v>
      </c>
      <c r="P165" s="5" t="s">
        <v>145</v>
      </c>
      <c r="Q165" s="4">
        <v>90900</v>
      </c>
      <c r="R165" s="5" t="s">
        <v>25</v>
      </c>
      <c r="S165" s="5" t="s">
        <v>44</v>
      </c>
      <c r="T165" s="5" t="s">
        <v>73</v>
      </c>
      <c r="U165" s="5" t="s">
        <v>74</v>
      </c>
      <c r="V165" s="16">
        <v>12.75</v>
      </c>
      <c r="W165" s="16">
        <v>2.8050000000000002</v>
      </c>
      <c r="X165" s="4">
        <v>72</v>
      </c>
      <c r="Y165" s="16">
        <v>89.046000000000006</v>
      </c>
      <c r="Z165" s="40">
        <f>Temp[[#This Row],[Quantity]]*Temp[[#This Row],[Unit Price]]</f>
        <v>918</v>
      </c>
      <c r="AA165" s="42">
        <f>Temp[[#This Row],[Quantity]]*(Temp[[#This Row],[Unit Price]]-Temp[[#This Row],[Unit Cost]])</f>
        <v>716.04</v>
      </c>
      <c r="AB165">
        <f>Temp[[#This Row],[Shipped Date]]-Temp[[#This Row],[Order Date]]</f>
        <v>2</v>
      </c>
    </row>
    <row r="166" spans="1:28" ht="17.25" customHeight="1">
      <c r="A166" s="26">
        <v>8860</v>
      </c>
      <c r="B166" s="6">
        <v>44809</v>
      </c>
      <c r="C166" s="4">
        <v>6</v>
      </c>
      <c r="D166" s="4" t="s">
        <v>123</v>
      </c>
      <c r="E166" s="5" t="s">
        <v>92</v>
      </c>
      <c r="F166" s="5" t="s">
        <v>93</v>
      </c>
      <c r="G166" s="5" t="s">
        <v>25</v>
      </c>
      <c r="H166" s="5" t="s">
        <v>94</v>
      </c>
      <c r="I166" s="5" t="s">
        <v>27</v>
      </c>
      <c r="J166" s="6">
        <v>44816</v>
      </c>
      <c r="K166" s="55">
        <f>YEAR(Temp[[#This Row],[Order Date]])</f>
        <v>2022</v>
      </c>
      <c r="L166" s="5" t="s">
        <v>33</v>
      </c>
      <c r="M166" s="4">
        <f t="shared" si="2"/>
        <v>3</v>
      </c>
      <c r="N166" s="5" t="s">
        <v>54</v>
      </c>
      <c r="O166" s="5" t="s">
        <v>144</v>
      </c>
      <c r="P166" s="5" t="s">
        <v>145</v>
      </c>
      <c r="Q166" s="4">
        <v>90900</v>
      </c>
      <c r="R166" s="5" t="s">
        <v>25</v>
      </c>
      <c r="S166" s="5" t="s">
        <v>30</v>
      </c>
      <c r="T166" s="5" t="s">
        <v>55</v>
      </c>
      <c r="U166" s="5" t="s">
        <v>32</v>
      </c>
      <c r="V166" s="16">
        <v>14</v>
      </c>
      <c r="W166" s="16">
        <v>1.4</v>
      </c>
      <c r="X166" s="4">
        <v>67</v>
      </c>
      <c r="Y166" s="16">
        <v>98.490000000000009</v>
      </c>
      <c r="Z166" s="40">
        <f>Temp[[#This Row],[Quantity]]*Temp[[#This Row],[Unit Price]]</f>
        <v>938</v>
      </c>
      <c r="AA166" s="42">
        <f>Temp[[#This Row],[Quantity]]*(Temp[[#This Row],[Unit Price]]-Temp[[#This Row],[Unit Cost]])</f>
        <v>844.19999999999993</v>
      </c>
      <c r="AB166">
        <f>Temp[[#This Row],[Shipped Date]]-Temp[[#This Row],[Order Date]]</f>
        <v>7</v>
      </c>
    </row>
    <row r="167" spans="1:28" ht="17.25" customHeight="1">
      <c r="A167" s="26">
        <v>8868</v>
      </c>
      <c r="B167" s="6">
        <v>44809</v>
      </c>
      <c r="C167" s="4">
        <v>6</v>
      </c>
      <c r="D167" s="4" t="s">
        <v>123</v>
      </c>
      <c r="E167" s="5" t="s">
        <v>92</v>
      </c>
      <c r="F167" s="5" t="s">
        <v>93</v>
      </c>
      <c r="G167" s="5" t="s">
        <v>25</v>
      </c>
      <c r="H167" s="5" t="s">
        <v>94</v>
      </c>
      <c r="I167" s="5" t="s">
        <v>27</v>
      </c>
      <c r="J167" s="6">
        <v>44819</v>
      </c>
      <c r="K167" s="55">
        <f>YEAR(Temp[[#This Row],[Order Date]])</f>
        <v>2022</v>
      </c>
      <c r="L167" s="5" t="s">
        <v>33</v>
      </c>
      <c r="M167" s="4">
        <f t="shared" si="2"/>
        <v>3</v>
      </c>
      <c r="N167" s="5" t="s">
        <v>29</v>
      </c>
      <c r="O167" s="5" t="s">
        <v>144</v>
      </c>
      <c r="P167" s="5" t="s">
        <v>145</v>
      </c>
      <c r="Q167" s="4">
        <v>90900</v>
      </c>
      <c r="R167" s="5" t="s">
        <v>25</v>
      </c>
      <c r="S167" s="5" t="s">
        <v>44</v>
      </c>
      <c r="T167" s="5" t="s">
        <v>73</v>
      </c>
      <c r="U167" s="5" t="s">
        <v>74</v>
      </c>
      <c r="V167" s="16">
        <v>12.75</v>
      </c>
      <c r="W167" s="16">
        <v>2.6775000000000002</v>
      </c>
      <c r="X167" s="4">
        <v>96</v>
      </c>
      <c r="Y167" s="16">
        <v>119.952</v>
      </c>
      <c r="Z167" s="40">
        <f>Temp[[#This Row],[Quantity]]*Temp[[#This Row],[Unit Price]]</f>
        <v>1224</v>
      </c>
      <c r="AA167" s="42">
        <f>Temp[[#This Row],[Quantity]]*(Temp[[#This Row],[Unit Price]]-Temp[[#This Row],[Unit Cost]])</f>
        <v>966.96</v>
      </c>
      <c r="AB167">
        <f>Temp[[#This Row],[Shipped Date]]-Temp[[#This Row],[Order Date]]</f>
        <v>10</v>
      </c>
    </row>
    <row r="168" spans="1:28" ht="17.25" customHeight="1">
      <c r="A168" s="26">
        <v>8888</v>
      </c>
      <c r="B168" s="6">
        <v>44839</v>
      </c>
      <c r="C168" s="4">
        <v>6</v>
      </c>
      <c r="D168" s="4" t="s">
        <v>123</v>
      </c>
      <c r="E168" s="5" t="s">
        <v>92</v>
      </c>
      <c r="F168" s="5" t="s">
        <v>93</v>
      </c>
      <c r="G168" s="5" t="s">
        <v>25</v>
      </c>
      <c r="H168" s="5" t="s">
        <v>94</v>
      </c>
      <c r="I168" s="5" t="s">
        <v>27</v>
      </c>
      <c r="J168" s="6">
        <v>44841</v>
      </c>
      <c r="K168" s="55">
        <f>YEAR(Temp[[#This Row],[Order Date]])</f>
        <v>2022</v>
      </c>
      <c r="L168" s="5" t="s">
        <v>47</v>
      </c>
      <c r="M168" s="4">
        <f t="shared" si="2"/>
        <v>4</v>
      </c>
      <c r="N168" s="5" t="s">
        <v>54</v>
      </c>
      <c r="O168" s="5" t="s">
        <v>144</v>
      </c>
      <c r="P168" s="5" t="s">
        <v>145</v>
      </c>
      <c r="Q168" s="4">
        <v>90900</v>
      </c>
      <c r="R168" s="5" t="s">
        <v>25</v>
      </c>
      <c r="S168" s="5" t="s">
        <v>30</v>
      </c>
      <c r="T168" s="5" t="s">
        <v>64</v>
      </c>
      <c r="U168" s="5" t="s">
        <v>65</v>
      </c>
      <c r="V168" s="16">
        <v>40</v>
      </c>
      <c r="W168" s="16">
        <v>4.8</v>
      </c>
      <c r="X168" s="4">
        <v>94</v>
      </c>
      <c r="Y168" s="16">
        <v>376</v>
      </c>
      <c r="Z168" s="40">
        <f>Temp[[#This Row],[Quantity]]*Temp[[#This Row],[Unit Price]]</f>
        <v>3760</v>
      </c>
      <c r="AA168" s="42">
        <f>Temp[[#This Row],[Quantity]]*(Temp[[#This Row],[Unit Price]]-Temp[[#This Row],[Unit Cost]])</f>
        <v>3308.8</v>
      </c>
      <c r="AB168">
        <f>Temp[[#This Row],[Shipped Date]]-Temp[[#This Row],[Order Date]]</f>
        <v>2</v>
      </c>
    </row>
    <row r="169" spans="1:28" ht="17.25" customHeight="1">
      <c r="A169" s="26">
        <v>8899</v>
      </c>
      <c r="B169" s="6">
        <v>44839</v>
      </c>
      <c r="C169" s="4">
        <v>6</v>
      </c>
      <c r="D169" s="4" t="s">
        <v>123</v>
      </c>
      <c r="E169" s="5" t="s">
        <v>92</v>
      </c>
      <c r="F169" s="5" t="s">
        <v>93</v>
      </c>
      <c r="G169" s="5" t="s">
        <v>25</v>
      </c>
      <c r="H169" s="5" t="s">
        <v>94</v>
      </c>
      <c r="I169" s="5" t="s">
        <v>27</v>
      </c>
      <c r="J169" s="6">
        <v>44844</v>
      </c>
      <c r="K169" s="55">
        <f>YEAR(Temp[[#This Row],[Order Date]])</f>
        <v>2022</v>
      </c>
      <c r="L169" s="5" t="s">
        <v>47</v>
      </c>
      <c r="M169" s="4">
        <f t="shared" si="2"/>
        <v>4</v>
      </c>
      <c r="N169" s="5" t="s">
        <v>54</v>
      </c>
      <c r="O169" s="5" t="s">
        <v>144</v>
      </c>
      <c r="P169" s="5" t="s">
        <v>145</v>
      </c>
      <c r="Q169" s="4">
        <v>90900</v>
      </c>
      <c r="R169" s="5" t="s">
        <v>25</v>
      </c>
      <c r="S169" s="5" t="s">
        <v>30</v>
      </c>
      <c r="T169" s="5" t="s">
        <v>55</v>
      </c>
      <c r="U169" s="5" t="s">
        <v>32</v>
      </c>
      <c r="V169" s="16">
        <v>14</v>
      </c>
      <c r="W169" s="16">
        <v>3.08</v>
      </c>
      <c r="X169" s="4">
        <v>98</v>
      </c>
      <c r="Y169" s="16">
        <v>138.57200000000003</v>
      </c>
      <c r="Z169" s="40">
        <f>Temp[[#This Row],[Quantity]]*Temp[[#This Row],[Unit Price]]</f>
        <v>1372</v>
      </c>
      <c r="AA169" s="42">
        <f>Temp[[#This Row],[Quantity]]*(Temp[[#This Row],[Unit Price]]-Temp[[#This Row],[Unit Cost]])</f>
        <v>1070.1600000000001</v>
      </c>
      <c r="AB169">
        <f>Temp[[#This Row],[Shipped Date]]-Temp[[#This Row],[Order Date]]</f>
        <v>5</v>
      </c>
    </row>
    <row r="170" spans="1:28" ht="17.25" customHeight="1">
      <c r="A170" s="26">
        <v>8307</v>
      </c>
      <c r="B170" s="6">
        <v>44839</v>
      </c>
      <c r="C170" s="4">
        <v>6</v>
      </c>
      <c r="D170" s="4" t="s">
        <v>123</v>
      </c>
      <c r="E170" s="5" t="s">
        <v>92</v>
      </c>
      <c r="F170" s="5" t="s">
        <v>93</v>
      </c>
      <c r="G170" s="5" t="s">
        <v>25</v>
      </c>
      <c r="H170" s="5" t="s">
        <v>94</v>
      </c>
      <c r="I170" s="5" t="s">
        <v>27</v>
      </c>
      <c r="J170" s="6">
        <v>44845</v>
      </c>
      <c r="K170" s="55">
        <f>YEAR(Temp[[#This Row],[Order Date]])</f>
        <v>2022</v>
      </c>
      <c r="L170" s="5" t="s">
        <v>47</v>
      </c>
      <c r="M170" s="4">
        <f t="shared" si="2"/>
        <v>4</v>
      </c>
      <c r="N170" s="5" t="s">
        <v>29</v>
      </c>
      <c r="O170" s="5" t="s">
        <v>144</v>
      </c>
      <c r="P170" s="5" t="s">
        <v>145</v>
      </c>
      <c r="Q170" s="4">
        <v>90900</v>
      </c>
      <c r="R170" s="5" t="s">
        <v>25</v>
      </c>
      <c r="S170" s="5" t="s">
        <v>44</v>
      </c>
      <c r="T170" s="5" t="s">
        <v>73</v>
      </c>
      <c r="U170" s="5" t="s">
        <v>74</v>
      </c>
      <c r="V170" s="16">
        <v>12.75</v>
      </c>
      <c r="W170" s="16">
        <v>2.4224999999999999</v>
      </c>
      <c r="X170" s="4">
        <v>44</v>
      </c>
      <c r="Y170" s="16">
        <v>53.856000000000002</v>
      </c>
      <c r="Z170" s="40">
        <f>Temp[[#This Row],[Quantity]]*Temp[[#This Row],[Unit Price]]</f>
        <v>561</v>
      </c>
      <c r="AA170" s="42">
        <f>Temp[[#This Row],[Quantity]]*(Temp[[#This Row],[Unit Price]]-Temp[[#This Row],[Unit Cost]])</f>
        <v>454.41</v>
      </c>
      <c r="AB170">
        <f>Temp[[#This Row],[Shipped Date]]-Temp[[#This Row],[Order Date]]</f>
        <v>6</v>
      </c>
    </row>
    <row r="171" spans="1:28" ht="17.25" customHeight="1">
      <c r="A171" s="26">
        <v>8387</v>
      </c>
      <c r="B171" s="6">
        <v>44839</v>
      </c>
      <c r="C171" s="4">
        <v>6</v>
      </c>
      <c r="D171" s="4" t="s">
        <v>123</v>
      </c>
      <c r="E171" s="5" t="s">
        <v>92</v>
      </c>
      <c r="F171" s="5" t="s">
        <v>93</v>
      </c>
      <c r="G171" s="5" t="s">
        <v>25</v>
      </c>
      <c r="H171" s="5" t="s">
        <v>94</v>
      </c>
      <c r="I171" s="5" t="s">
        <v>27</v>
      </c>
      <c r="J171" s="6">
        <v>44842</v>
      </c>
      <c r="K171" s="55">
        <f>YEAR(Temp[[#This Row],[Order Date]])</f>
        <v>2022</v>
      </c>
      <c r="L171" s="5" t="s">
        <v>47</v>
      </c>
      <c r="M171" s="4">
        <f t="shared" si="2"/>
        <v>4</v>
      </c>
      <c r="N171" s="5" t="s">
        <v>54</v>
      </c>
      <c r="O171" s="5" t="s">
        <v>144</v>
      </c>
      <c r="P171" s="5" t="s">
        <v>145</v>
      </c>
      <c r="Q171" s="4">
        <v>90900</v>
      </c>
      <c r="R171" s="5" t="s">
        <v>25</v>
      </c>
      <c r="S171" s="5" t="s">
        <v>30</v>
      </c>
      <c r="T171" s="5" t="s">
        <v>73</v>
      </c>
      <c r="U171" s="5" t="s">
        <v>74</v>
      </c>
      <c r="V171" s="16">
        <v>12.75</v>
      </c>
      <c r="W171" s="16">
        <v>3.06</v>
      </c>
      <c r="X171" s="4">
        <v>82</v>
      </c>
      <c r="Y171" s="16">
        <v>103.50450000000001</v>
      </c>
      <c r="Z171" s="40">
        <f>Temp[[#This Row],[Quantity]]*Temp[[#This Row],[Unit Price]]</f>
        <v>1045.5</v>
      </c>
      <c r="AA171" s="42">
        <f>Temp[[#This Row],[Quantity]]*(Temp[[#This Row],[Unit Price]]-Temp[[#This Row],[Unit Cost]])</f>
        <v>794.57999999999993</v>
      </c>
      <c r="AB171">
        <f>Temp[[#This Row],[Shipped Date]]-Temp[[#This Row],[Order Date]]</f>
        <v>3</v>
      </c>
    </row>
    <row r="172" spans="1:28" ht="17.25" customHeight="1">
      <c r="A172" s="26">
        <v>8340</v>
      </c>
      <c r="B172" s="6">
        <v>44870</v>
      </c>
      <c r="C172" s="4">
        <v>6</v>
      </c>
      <c r="D172" s="4" t="s">
        <v>123</v>
      </c>
      <c r="E172" s="5" t="s">
        <v>92</v>
      </c>
      <c r="F172" s="5" t="s">
        <v>93</v>
      </c>
      <c r="G172" s="5" t="s">
        <v>25</v>
      </c>
      <c r="H172" s="5" t="s">
        <v>94</v>
      </c>
      <c r="I172" s="5" t="s">
        <v>27</v>
      </c>
      <c r="J172" s="6">
        <v>44875</v>
      </c>
      <c r="K172" s="55">
        <f>YEAR(Temp[[#This Row],[Order Date]])</f>
        <v>2022</v>
      </c>
      <c r="L172" s="5" t="s">
        <v>48</v>
      </c>
      <c r="M172" s="4">
        <f t="shared" si="2"/>
        <v>4</v>
      </c>
      <c r="N172" s="5" t="s">
        <v>54</v>
      </c>
      <c r="O172" s="5" t="s">
        <v>144</v>
      </c>
      <c r="P172" s="5" t="s">
        <v>145</v>
      </c>
      <c r="Q172" s="4">
        <v>90900</v>
      </c>
      <c r="R172" s="5" t="s">
        <v>25</v>
      </c>
      <c r="S172" s="5" t="s">
        <v>30</v>
      </c>
      <c r="T172" s="5" t="s">
        <v>55</v>
      </c>
      <c r="U172" s="5" t="s">
        <v>32</v>
      </c>
      <c r="V172" s="16">
        <v>14</v>
      </c>
      <c r="W172" s="16">
        <v>2.1</v>
      </c>
      <c r="X172" s="4">
        <v>85</v>
      </c>
      <c r="Y172" s="16">
        <v>120.19</v>
      </c>
      <c r="Z172" s="40">
        <f>Temp[[#This Row],[Quantity]]*Temp[[#This Row],[Unit Price]]</f>
        <v>1190</v>
      </c>
      <c r="AA172" s="42">
        <f>Temp[[#This Row],[Quantity]]*(Temp[[#This Row],[Unit Price]]-Temp[[#This Row],[Unit Cost]])</f>
        <v>1011.5</v>
      </c>
      <c r="AB172">
        <f>Temp[[#This Row],[Shipped Date]]-Temp[[#This Row],[Order Date]]</f>
        <v>5</v>
      </c>
    </row>
    <row r="173" spans="1:28" ht="17.25" customHeight="1">
      <c r="A173" s="26">
        <v>8348</v>
      </c>
      <c r="B173" s="6">
        <v>44870</v>
      </c>
      <c r="C173" s="4">
        <v>6</v>
      </c>
      <c r="D173" s="4" t="s">
        <v>123</v>
      </c>
      <c r="E173" s="5" t="s">
        <v>92</v>
      </c>
      <c r="F173" s="5" t="s">
        <v>93</v>
      </c>
      <c r="G173" s="5" t="s">
        <v>25</v>
      </c>
      <c r="H173" s="5" t="s">
        <v>94</v>
      </c>
      <c r="I173" s="5" t="s">
        <v>27</v>
      </c>
      <c r="J173" s="6">
        <v>44880</v>
      </c>
      <c r="K173" s="55">
        <f>YEAR(Temp[[#This Row],[Order Date]])</f>
        <v>2022</v>
      </c>
      <c r="L173" s="5" t="s">
        <v>48</v>
      </c>
      <c r="M173" s="4">
        <f t="shared" si="2"/>
        <v>4</v>
      </c>
      <c r="N173" s="5" t="s">
        <v>29</v>
      </c>
      <c r="O173" s="5" t="s">
        <v>144</v>
      </c>
      <c r="P173" s="5" t="s">
        <v>145</v>
      </c>
      <c r="Q173" s="4">
        <v>90900</v>
      </c>
      <c r="R173" s="5" t="s">
        <v>25</v>
      </c>
      <c r="S173" s="5" t="s">
        <v>44</v>
      </c>
      <c r="T173" s="5" t="s">
        <v>73</v>
      </c>
      <c r="U173" s="5" t="s">
        <v>74</v>
      </c>
      <c r="V173" s="16">
        <v>12.75</v>
      </c>
      <c r="W173" s="16">
        <v>2.9325000000000001</v>
      </c>
      <c r="X173" s="4">
        <v>15</v>
      </c>
      <c r="Y173" s="16">
        <v>18.55125</v>
      </c>
      <c r="Z173" s="40">
        <f>Temp[[#This Row],[Quantity]]*Temp[[#This Row],[Unit Price]]</f>
        <v>191.25</v>
      </c>
      <c r="AA173" s="42">
        <f>Temp[[#This Row],[Quantity]]*(Temp[[#This Row],[Unit Price]]-Temp[[#This Row],[Unit Cost]])</f>
        <v>147.26249999999999</v>
      </c>
      <c r="AB173">
        <f>Temp[[#This Row],[Shipped Date]]-Temp[[#This Row],[Order Date]]</f>
        <v>10</v>
      </c>
    </row>
    <row r="174" spans="1:28" ht="17.25" customHeight="1">
      <c r="A174" s="26">
        <v>8379</v>
      </c>
      <c r="B174" s="6">
        <v>44900</v>
      </c>
      <c r="C174" s="4">
        <v>6</v>
      </c>
      <c r="D174" s="4" t="s">
        <v>123</v>
      </c>
      <c r="E174" s="5" t="s">
        <v>92</v>
      </c>
      <c r="F174" s="5" t="s">
        <v>93</v>
      </c>
      <c r="G174" s="5" t="s">
        <v>25</v>
      </c>
      <c r="H174" s="5" t="s">
        <v>94</v>
      </c>
      <c r="I174" s="5" t="s">
        <v>27</v>
      </c>
      <c r="J174" s="6">
        <v>44902</v>
      </c>
      <c r="K174" s="55">
        <f>YEAR(Temp[[#This Row],[Order Date]])</f>
        <v>2022</v>
      </c>
      <c r="L174" s="5" t="s">
        <v>49</v>
      </c>
      <c r="M174" s="4">
        <f t="shared" si="2"/>
        <v>4</v>
      </c>
      <c r="N174" s="5" t="s">
        <v>54</v>
      </c>
      <c r="O174" s="5" t="s">
        <v>144</v>
      </c>
      <c r="P174" s="5" t="s">
        <v>145</v>
      </c>
      <c r="Q174" s="4">
        <v>90900</v>
      </c>
      <c r="R174" s="5" t="s">
        <v>25</v>
      </c>
      <c r="S174" s="5" t="s">
        <v>30</v>
      </c>
      <c r="T174" s="5" t="s">
        <v>64</v>
      </c>
      <c r="U174" s="5" t="s">
        <v>65</v>
      </c>
      <c r="V174" s="16">
        <v>40</v>
      </c>
      <c r="W174" s="16">
        <v>6.8</v>
      </c>
      <c r="X174" s="4">
        <v>32</v>
      </c>
      <c r="Y174" s="16">
        <v>134.4</v>
      </c>
      <c r="Z174" s="40">
        <f>Temp[[#This Row],[Quantity]]*Temp[[#This Row],[Unit Price]]</f>
        <v>1280</v>
      </c>
      <c r="AA174" s="42">
        <f>Temp[[#This Row],[Quantity]]*(Temp[[#This Row],[Unit Price]]-Temp[[#This Row],[Unit Cost]])</f>
        <v>1062.4000000000001</v>
      </c>
      <c r="AB174">
        <f>Temp[[#This Row],[Shipped Date]]-Temp[[#This Row],[Order Date]]</f>
        <v>2</v>
      </c>
    </row>
    <row r="175" spans="1:28" ht="17.25" customHeight="1">
      <c r="A175" s="26">
        <v>8396</v>
      </c>
      <c r="B175" s="6">
        <v>44900</v>
      </c>
      <c r="C175" s="4">
        <v>6</v>
      </c>
      <c r="D175" s="4" t="s">
        <v>123</v>
      </c>
      <c r="E175" s="5" t="s">
        <v>92</v>
      </c>
      <c r="F175" s="5" t="s">
        <v>93</v>
      </c>
      <c r="G175" s="5" t="s">
        <v>25</v>
      </c>
      <c r="H175" s="5" t="s">
        <v>94</v>
      </c>
      <c r="I175" s="5" t="s">
        <v>27</v>
      </c>
      <c r="J175" s="6">
        <v>44904</v>
      </c>
      <c r="K175" s="55">
        <f>YEAR(Temp[[#This Row],[Order Date]])</f>
        <v>2022</v>
      </c>
      <c r="L175" s="5" t="s">
        <v>49</v>
      </c>
      <c r="M175" s="4">
        <f t="shared" si="2"/>
        <v>4</v>
      </c>
      <c r="N175" s="5" t="s">
        <v>54</v>
      </c>
      <c r="O175" s="5" t="s">
        <v>144</v>
      </c>
      <c r="P175" s="5" t="s">
        <v>145</v>
      </c>
      <c r="Q175" s="4">
        <v>90900</v>
      </c>
      <c r="R175" s="5" t="s">
        <v>25</v>
      </c>
      <c r="S175" s="5" t="s">
        <v>30</v>
      </c>
      <c r="T175" s="5" t="s">
        <v>55</v>
      </c>
      <c r="U175" s="5" t="s">
        <v>32</v>
      </c>
      <c r="V175" s="16">
        <v>14</v>
      </c>
      <c r="W175" s="16">
        <v>2.2400000000000002</v>
      </c>
      <c r="X175" s="4">
        <v>68</v>
      </c>
      <c r="Y175" s="16">
        <v>91.391999999999996</v>
      </c>
      <c r="Z175" s="40">
        <f>Temp[[#This Row],[Quantity]]*Temp[[#This Row],[Unit Price]]</f>
        <v>952</v>
      </c>
      <c r="AA175" s="42">
        <f>Temp[[#This Row],[Quantity]]*(Temp[[#This Row],[Unit Price]]-Temp[[#This Row],[Unit Cost]])</f>
        <v>799.68</v>
      </c>
      <c r="AB175">
        <f>Temp[[#This Row],[Shipped Date]]-Temp[[#This Row],[Order Date]]</f>
        <v>4</v>
      </c>
    </row>
    <row r="176" spans="1:28" ht="17.25" customHeight="1">
      <c r="A176" s="26">
        <v>8404</v>
      </c>
      <c r="B176" s="6">
        <v>44900</v>
      </c>
      <c r="C176" s="4">
        <v>6</v>
      </c>
      <c r="D176" s="4" t="s">
        <v>123</v>
      </c>
      <c r="E176" s="5" t="s">
        <v>92</v>
      </c>
      <c r="F176" s="5" t="s">
        <v>93</v>
      </c>
      <c r="G176" s="5" t="s">
        <v>25</v>
      </c>
      <c r="H176" s="5" t="s">
        <v>94</v>
      </c>
      <c r="I176" s="5" t="s">
        <v>27</v>
      </c>
      <c r="J176" s="6">
        <v>44906</v>
      </c>
      <c r="K176" s="55">
        <f>YEAR(Temp[[#This Row],[Order Date]])</f>
        <v>2022</v>
      </c>
      <c r="L176" s="5" t="s">
        <v>49</v>
      </c>
      <c r="M176" s="4">
        <f t="shared" si="2"/>
        <v>4</v>
      </c>
      <c r="N176" s="5" t="s">
        <v>29</v>
      </c>
      <c r="O176" s="5" t="s">
        <v>144</v>
      </c>
      <c r="P176" s="5" t="s">
        <v>145</v>
      </c>
      <c r="Q176" s="4">
        <v>90900</v>
      </c>
      <c r="R176" s="5" t="s">
        <v>25</v>
      </c>
      <c r="S176" s="5" t="s">
        <v>44</v>
      </c>
      <c r="T176" s="5" t="s">
        <v>73</v>
      </c>
      <c r="U176" s="5" t="s">
        <v>74</v>
      </c>
      <c r="V176" s="16">
        <v>12.75</v>
      </c>
      <c r="W176" s="16">
        <v>2.5499999999999998</v>
      </c>
      <c r="X176" s="4">
        <v>12</v>
      </c>
      <c r="Y176" s="16">
        <v>16.065000000000001</v>
      </c>
      <c r="Z176" s="40">
        <f>Temp[[#This Row],[Quantity]]*Temp[[#This Row],[Unit Price]]</f>
        <v>153</v>
      </c>
      <c r="AA176" s="42">
        <f>Temp[[#This Row],[Quantity]]*(Temp[[#This Row],[Unit Price]]-Temp[[#This Row],[Unit Cost]])</f>
        <v>122.39999999999999</v>
      </c>
      <c r="AB176">
        <f>Temp[[#This Row],[Shipped Date]]-Temp[[#This Row],[Order Date]]</f>
        <v>6</v>
      </c>
    </row>
    <row r="177" spans="1:28" ht="17.25" customHeight="1">
      <c r="A177" s="26">
        <v>8484</v>
      </c>
      <c r="B177" s="6">
        <v>44900</v>
      </c>
      <c r="C177" s="4">
        <v>6</v>
      </c>
      <c r="D177" s="4" t="s">
        <v>123</v>
      </c>
      <c r="E177" s="5" t="s">
        <v>92</v>
      </c>
      <c r="F177" s="5" t="s">
        <v>93</v>
      </c>
      <c r="G177" s="5" t="s">
        <v>25</v>
      </c>
      <c r="H177" s="5" t="s">
        <v>94</v>
      </c>
      <c r="I177" s="5" t="s">
        <v>27</v>
      </c>
      <c r="J177" s="6">
        <v>44902</v>
      </c>
      <c r="K177" s="55">
        <f>YEAR(Temp[[#This Row],[Order Date]])</f>
        <v>2022</v>
      </c>
      <c r="L177" s="5" t="s">
        <v>49</v>
      </c>
      <c r="M177" s="4">
        <f t="shared" si="2"/>
        <v>4</v>
      </c>
      <c r="N177" s="5" t="s">
        <v>54</v>
      </c>
      <c r="O177" s="5" t="s">
        <v>144</v>
      </c>
      <c r="P177" s="5" t="s">
        <v>145</v>
      </c>
      <c r="Q177" s="4">
        <v>90900</v>
      </c>
      <c r="R177" s="5" t="s">
        <v>25</v>
      </c>
      <c r="S177" s="5" t="s">
        <v>30</v>
      </c>
      <c r="T177" s="5" t="s">
        <v>73</v>
      </c>
      <c r="U177" s="5" t="s">
        <v>74</v>
      </c>
      <c r="V177" s="16">
        <v>12.75</v>
      </c>
      <c r="W177" s="16">
        <v>1.4025000000000001</v>
      </c>
      <c r="X177" s="4">
        <v>41</v>
      </c>
      <c r="Y177" s="16">
        <v>50.706750000000007</v>
      </c>
      <c r="Z177" s="40">
        <f>Temp[[#This Row],[Quantity]]*Temp[[#This Row],[Unit Price]]</f>
        <v>522.75</v>
      </c>
      <c r="AA177" s="42">
        <f>Temp[[#This Row],[Quantity]]*(Temp[[#This Row],[Unit Price]]-Temp[[#This Row],[Unit Cost]])</f>
        <v>465.2475</v>
      </c>
      <c r="AB177">
        <f>Temp[[#This Row],[Shipped Date]]-Temp[[#This Row],[Order Date]]</f>
        <v>2</v>
      </c>
    </row>
    <row r="178" spans="1:28" ht="17.25" customHeight="1">
      <c r="A178" s="26">
        <v>8489</v>
      </c>
      <c r="B178" s="6">
        <v>44900</v>
      </c>
      <c r="C178" s="4">
        <v>6</v>
      </c>
      <c r="D178" s="4" t="s">
        <v>123</v>
      </c>
      <c r="E178" s="5" t="s">
        <v>92</v>
      </c>
      <c r="F178" s="5" t="s">
        <v>93</v>
      </c>
      <c r="G178" s="5" t="s">
        <v>25</v>
      </c>
      <c r="H178" s="5" t="s">
        <v>94</v>
      </c>
      <c r="I178" s="5" t="s">
        <v>27</v>
      </c>
      <c r="J178" s="6">
        <v>44909</v>
      </c>
      <c r="K178" s="55">
        <f>YEAR(Temp[[#This Row],[Order Date]])</f>
        <v>2022</v>
      </c>
      <c r="L178" s="5" t="s">
        <v>49</v>
      </c>
      <c r="M178" s="4">
        <f t="shared" si="2"/>
        <v>4</v>
      </c>
      <c r="N178" s="5" t="s">
        <v>29</v>
      </c>
      <c r="O178" s="5" t="s">
        <v>144</v>
      </c>
      <c r="P178" s="5" t="s">
        <v>145</v>
      </c>
      <c r="Q178" s="4">
        <v>90900</v>
      </c>
      <c r="R178" s="5" t="s">
        <v>25</v>
      </c>
      <c r="S178" s="5" t="s">
        <v>44</v>
      </c>
      <c r="T178" s="5" t="s">
        <v>82</v>
      </c>
      <c r="U178" s="5" t="s">
        <v>57</v>
      </c>
      <c r="V178" s="16">
        <v>30</v>
      </c>
      <c r="W178" s="16">
        <v>6</v>
      </c>
      <c r="X178" s="4">
        <v>33</v>
      </c>
      <c r="Y178" s="16">
        <v>95.039999999999992</v>
      </c>
      <c r="Z178" s="40">
        <f>Temp[[#This Row],[Quantity]]*Temp[[#This Row],[Unit Price]]</f>
        <v>990</v>
      </c>
      <c r="AA178" s="42">
        <f>Temp[[#This Row],[Quantity]]*(Temp[[#This Row],[Unit Price]]-Temp[[#This Row],[Unit Cost]])</f>
        <v>792</v>
      </c>
      <c r="AB178">
        <f>Temp[[#This Row],[Shipped Date]]-Temp[[#This Row],[Order Date]]</f>
        <v>9</v>
      </c>
    </row>
    <row r="179" spans="1:28" ht="17.25" customHeight="1">
      <c r="A179" s="26">
        <v>8430</v>
      </c>
      <c r="B179" s="6">
        <v>44900</v>
      </c>
      <c r="C179" s="4">
        <v>6</v>
      </c>
      <c r="D179" s="4" t="s">
        <v>123</v>
      </c>
      <c r="E179" s="5" t="s">
        <v>92</v>
      </c>
      <c r="F179" s="5" t="s">
        <v>93</v>
      </c>
      <c r="G179" s="5" t="s">
        <v>25</v>
      </c>
      <c r="H179" s="5" t="s">
        <v>94</v>
      </c>
      <c r="I179" s="5" t="s">
        <v>27</v>
      </c>
      <c r="J179" s="6">
        <v>44904</v>
      </c>
      <c r="K179" s="55">
        <f>YEAR(Temp[[#This Row],[Order Date]])</f>
        <v>2022</v>
      </c>
      <c r="L179" s="5" t="s">
        <v>49</v>
      </c>
      <c r="M179" s="4">
        <f t="shared" si="2"/>
        <v>4</v>
      </c>
      <c r="N179" s="5" t="s">
        <v>29</v>
      </c>
      <c r="O179" s="5" t="s">
        <v>144</v>
      </c>
      <c r="P179" s="5" t="s">
        <v>145</v>
      </c>
      <c r="Q179" s="4">
        <v>90900</v>
      </c>
      <c r="R179" s="5" t="s">
        <v>25</v>
      </c>
      <c r="S179" s="5" t="s">
        <v>44</v>
      </c>
      <c r="T179" s="5" t="s">
        <v>83</v>
      </c>
      <c r="U179" s="5" t="s">
        <v>57</v>
      </c>
      <c r="V179" s="16">
        <v>53</v>
      </c>
      <c r="W179" s="16">
        <v>10.07</v>
      </c>
      <c r="X179" s="4">
        <v>34</v>
      </c>
      <c r="Y179" s="16">
        <v>185.60600000000002</v>
      </c>
      <c r="Z179" s="40">
        <f>Temp[[#This Row],[Quantity]]*Temp[[#This Row],[Unit Price]]</f>
        <v>1802</v>
      </c>
      <c r="AA179" s="42">
        <f>Temp[[#This Row],[Quantity]]*(Temp[[#This Row],[Unit Price]]-Temp[[#This Row],[Unit Cost]])</f>
        <v>1459.62</v>
      </c>
      <c r="AB179">
        <f>Temp[[#This Row],[Shipped Date]]-Temp[[#This Row],[Order Date]]</f>
        <v>4</v>
      </c>
    </row>
    <row r="180" spans="1:28" ht="17.25" customHeight="1">
      <c r="A180" s="26">
        <v>8086</v>
      </c>
      <c r="B180" s="6">
        <v>44567</v>
      </c>
      <c r="C180" s="4">
        <v>7</v>
      </c>
      <c r="D180" s="4" t="s">
        <v>124</v>
      </c>
      <c r="E180" s="5" t="s">
        <v>95</v>
      </c>
      <c r="F180" s="5" t="s">
        <v>96</v>
      </c>
      <c r="G180" s="5" t="s">
        <v>25</v>
      </c>
      <c r="H180" s="5" t="s">
        <v>26</v>
      </c>
      <c r="I180" s="5" t="s">
        <v>27</v>
      </c>
      <c r="J180" s="6">
        <v>44576</v>
      </c>
      <c r="K180" s="55">
        <f>YEAR(Temp[[#This Row],[Order Date]])</f>
        <v>2022</v>
      </c>
      <c r="L180" s="5" t="s">
        <v>35</v>
      </c>
      <c r="M180" s="4">
        <f t="shared" si="2"/>
        <v>1</v>
      </c>
      <c r="N180" s="5" t="s">
        <v>54</v>
      </c>
      <c r="O180" s="5" t="s">
        <v>146</v>
      </c>
      <c r="P180" s="5" t="s">
        <v>147</v>
      </c>
      <c r="Q180" s="4">
        <v>90900</v>
      </c>
      <c r="R180" s="5" t="s">
        <v>25</v>
      </c>
      <c r="S180" s="5" t="s">
        <v>30</v>
      </c>
      <c r="T180" s="5" t="s">
        <v>36</v>
      </c>
      <c r="U180" s="5" t="s">
        <v>32</v>
      </c>
      <c r="V180" s="16">
        <v>46</v>
      </c>
      <c r="W180" s="16">
        <v>10.58</v>
      </c>
      <c r="X180" s="4">
        <v>24</v>
      </c>
      <c r="Y180" s="16">
        <v>110.4</v>
      </c>
      <c r="Z180" s="40">
        <f>Temp[[#This Row],[Quantity]]*Temp[[#This Row],[Unit Price]]</f>
        <v>1104</v>
      </c>
      <c r="AA180" s="42">
        <f>Temp[[#This Row],[Quantity]]*(Temp[[#This Row],[Unit Price]]-Temp[[#This Row],[Unit Cost]])</f>
        <v>850.08</v>
      </c>
      <c r="AB180">
        <f>Temp[[#This Row],[Shipped Date]]-Temp[[#This Row],[Order Date]]</f>
        <v>9</v>
      </c>
    </row>
    <row r="181" spans="1:28" ht="17.25" customHeight="1">
      <c r="A181" s="26">
        <v>8098</v>
      </c>
      <c r="B181" s="6">
        <v>44657</v>
      </c>
      <c r="C181" s="4">
        <v>7</v>
      </c>
      <c r="D181" s="4" t="s">
        <v>124</v>
      </c>
      <c r="E181" s="5" t="s">
        <v>95</v>
      </c>
      <c r="F181" s="5" t="s">
        <v>96</v>
      </c>
      <c r="G181" s="5" t="s">
        <v>25</v>
      </c>
      <c r="H181" s="5" t="s">
        <v>26</v>
      </c>
      <c r="I181" s="5" t="s">
        <v>27</v>
      </c>
      <c r="J181" s="6">
        <v>44661</v>
      </c>
      <c r="K181" s="55">
        <f>YEAR(Temp[[#This Row],[Order Date]])</f>
        <v>2022</v>
      </c>
      <c r="L181" s="5" t="s">
        <v>41</v>
      </c>
      <c r="M181" s="4">
        <f t="shared" si="2"/>
        <v>2</v>
      </c>
      <c r="N181" s="5" t="s">
        <v>54</v>
      </c>
      <c r="O181" s="5" t="s">
        <v>146</v>
      </c>
      <c r="P181" s="5" t="s">
        <v>147</v>
      </c>
      <c r="Q181" s="4">
        <v>90900</v>
      </c>
      <c r="R181" s="5" t="s">
        <v>25</v>
      </c>
      <c r="S181" s="5" t="s">
        <v>30</v>
      </c>
      <c r="T181" s="5" t="s">
        <v>36</v>
      </c>
      <c r="U181" s="5" t="s">
        <v>32</v>
      </c>
      <c r="V181" s="16">
        <v>46</v>
      </c>
      <c r="W181" s="16">
        <v>7.82</v>
      </c>
      <c r="X181" s="4">
        <v>59</v>
      </c>
      <c r="Y181" s="16">
        <v>284.97000000000003</v>
      </c>
      <c r="Z181" s="40">
        <f>Temp[[#This Row],[Quantity]]*Temp[[#This Row],[Unit Price]]</f>
        <v>2714</v>
      </c>
      <c r="AA181" s="42">
        <f>Temp[[#This Row],[Quantity]]*(Temp[[#This Row],[Unit Price]]-Temp[[#This Row],[Unit Cost]])</f>
        <v>2252.62</v>
      </c>
      <c r="AB181">
        <f>Temp[[#This Row],[Shipped Date]]-Temp[[#This Row],[Order Date]]</f>
        <v>4</v>
      </c>
    </row>
    <row r="182" spans="1:28" ht="17.25" customHeight="1">
      <c r="A182" s="26">
        <v>8805</v>
      </c>
      <c r="B182" s="6">
        <v>44687</v>
      </c>
      <c r="C182" s="4">
        <v>7</v>
      </c>
      <c r="D182" s="4" t="s">
        <v>124</v>
      </c>
      <c r="E182" s="5" t="s">
        <v>95</v>
      </c>
      <c r="F182" s="5" t="s">
        <v>96</v>
      </c>
      <c r="G182" s="5" t="s">
        <v>25</v>
      </c>
      <c r="H182" s="5" t="s">
        <v>26</v>
      </c>
      <c r="I182" s="5" t="s">
        <v>27</v>
      </c>
      <c r="J182" s="6">
        <v>44692</v>
      </c>
      <c r="K182" s="55">
        <f>YEAR(Temp[[#This Row],[Order Date]])</f>
        <v>2022</v>
      </c>
      <c r="L182" s="5" t="s">
        <v>28</v>
      </c>
      <c r="M182" s="4">
        <f t="shared" si="2"/>
        <v>2</v>
      </c>
      <c r="N182" s="5" t="s">
        <v>54</v>
      </c>
      <c r="O182" s="5" t="s">
        <v>146</v>
      </c>
      <c r="P182" s="5" t="s">
        <v>147</v>
      </c>
      <c r="Q182" s="4">
        <v>90900</v>
      </c>
      <c r="R182" s="5" t="s">
        <v>25</v>
      </c>
      <c r="S182" s="5" t="s">
        <v>30</v>
      </c>
      <c r="T182" s="5" t="s">
        <v>36</v>
      </c>
      <c r="U182" s="5" t="s">
        <v>32</v>
      </c>
      <c r="V182" s="16">
        <v>46</v>
      </c>
      <c r="W182" s="16">
        <v>6.44</v>
      </c>
      <c r="X182" s="4">
        <v>31</v>
      </c>
      <c r="Y182" s="16">
        <v>136.89599999999999</v>
      </c>
      <c r="Z182" s="40">
        <f>Temp[[#This Row],[Quantity]]*Temp[[#This Row],[Unit Price]]</f>
        <v>1426</v>
      </c>
      <c r="AA182" s="42">
        <f>Temp[[#This Row],[Quantity]]*(Temp[[#This Row],[Unit Price]]-Temp[[#This Row],[Unit Cost]])</f>
        <v>1226.3600000000001</v>
      </c>
      <c r="AB182">
        <f>Temp[[#This Row],[Shipped Date]]-Temp[[#This Row],[Order Date]]</f>
        <v>5</v>
      </c>
    </row>
    <row r="183" spans="1:28" ht="17.25" customHeight="1">
      <c r="A183" s="26">
        <v>8838</v>
      </c>
      <c r="B183" s="6">
        <v>44718</v>
      </c>
      <c r="C183" s="4">
        <v>7</v>
      </c>
      <c r="D183" s="4" t="s">
        <v>124</v>
      </c>
      <c r="E183" s="5" t="s">
        <v>95</v>
      </c>
      <c r="F183" s="5" t="s">
        <v>96</v>
      </c>
      <c r="G183" s="5" t="s">
        <v>25</v>
      </c>
      <c r="H183" s="5" t="s">
        <v>26</v>
      </c>
      <c r="I183" s="5" t="s">
        <v>27</v>
      </c>
      <c r="J183" s="6">
        <v>44720</v>
      </c>
      <c r="K183" s="55">
        <f>YEAR(Temp[[#This Row],[Order Date]])</f>
        <v>2022</v>
      </c>
      <c r="L183" s="5" t="s">
        <v>28</v>
      </c>
      <c r="M183" s="4">
        <f t="shared" si="2"/>
        <v>2</v>
      </c>
      <c r="N183" s="5" t="s">
        <v>54</v>
      </c>
      <c r="O183" s="5" t="s">
        <v>146</v>
      </c>
      <c r="P183" s="5" t="s">
        <v>147</v>
      </c>
      <c r="Q183" s="4">
        <v>90900</v>
      </c>
      <c r="R183" s="5" t="s">
        <v>25</v>
      </c>
      <c r="S183" s="5" t="s">
        <v>43</v>
      </c>
      <c r="T183" s="5" t="s">
        <v>36</v>
      </c>
      <c r="U183" s="5" t="s">
        <v>32</v>
      </c>
      <c r="V183" s="16">
        <v>46</v>
      </c>
      <c r="W183" s="16">
        <v>5.52</v>
      </c>
      <c r="X183" s="4">
        <v>71</v>
      </c>
      <c r="Y183" s="16">
        <v>310.27</v>
      </c>
      <c r="Z183" s="40">
        <f>Temp[[#This Row],[Quantity]]*Temp[[#This Row],[Unit Price]]</f>
        <v>3266</v>
      </c>
      <c r="AA183" s="42">
        <f>Temp[[#This Row],[Quantity]]*(Temp[[#This Row],[Unit Price]]-Temp[[#This Row],[Unit Cost]])</f>
        <v>2874.0800000000004</v>
      </c>
      <c r="AB183">
        <f>Temp[[#This Row],[Shipped Date]]-Temp[[#This Row],[Order Date]]</f>
        <v>2</v>
      </c>
    </row>
    <row r="184" spans="1:28" ht="17.25" customHeight="1">
      <c r="A184" s="26">
        <v>8885</v>
      </c>
      <c r="B184" s="6">
        <v>44779</v>
      </c>
      <c r="C184" s="4">
        <v>7</v>
      </c>
      <c r="D184" s="4" t="s">
        <v>124</v>
      </c>
      <c r="E184" s="5" t="s">
        <v>95</v>
      </c>
      <c r="F184" s="5" t="s">
        <v>96</v>
      </c>
      <c r="G184" s="5" t="s">
        <v>25</v>
      </c>
      <c r="H184" s="5" t="s">
        <v>26</v>
      </c>
      <c r="I184" s="5" t="s">
        <v>27</v>
      </c>
      <c r="J184" s="6">
        <v>44786</v>
      </c>
      <c r="K184" s="55">
        <f>YEAR(Temp[[#This Row],[Order Date]])</f>
        <v>2022</v>
      </c>
      <c r="L184" s="5" t="s">
        <v>46</v>
      </c>
      <c r="M184" s="4">
        <f t="shared" si="2"/>
        <v>3</v>
      </c>
      <c r="N184" s="5" t="s">
        <v>54</v>
      </c>
      <c r="O184" s="5" t="s">
        <v>146</v>
      </c>
      <c r="P184" s="5" t="s">
        <v>147</v>
      </c>
      <c r="Q184" s="4">
        <v>90900</v>
      </c>
      <c r="R184" s="5" t="s">
        <v>25</v>
      </c>
      <c r="S184" s="5" t="s">
        <v>30</v>
      </c>
      <c r="T184" s="5" t="s">
        <v>36</v>
      </c>
      <c r="U184" s="5" t="s">
        <v>32</v>
      </c>
      <c r="V184" s="16">
        <v>46</v>
      </c>
      <c r="W184" s="16">
        <v>11.04</v>
      </c>
      <c r="X184" s="4">
        <v>86</v>
      </c>
      <c r="Y184" s="16">
        <v>399.55600000000004</v>
      </c>
      <c r="Z184" s="40">
        <f>Temp[[#This Row],[Quantity]]*Temp[[#This Row],[Unit Price]]</f>
        <v>3956</v>
      </c>
      <c r="AA184" s="42">
        <f>Temp[[#This Row],[Quantity]]*(Temp[[#This Row],[Unit Price]]-Temp[[#This Row],[Unit Cost]])</f>
        <v>3006.56</v>
      </c>
      <c r="AB184">
        <f>Temp[[#This Row],[Shipped Date]]-Temp[[#This Row],[Order Date]]</f>
        <v>7</v>
      </c>
    </row>
    <row r="185" spans="1:28" ht="17.25" customHeight="1">
      <c r="A185" s="26">
        <v>8886</v>
      </c>
      <c r="B185" s="6">
        <v>44840</v>
      </c>
      <c r="C185" s="4">
        <v>7</v>
      </c>
      <c r="D185" s="4" t="s">
        <v>124</v>
      </c>
      <c r="E185" s="5" t="s">
        <v>95</v>
      </c>
      <c r="F185" s="5" t="s">
        <v>96</v>
      </c>
      <c r="G185" s="5" t="s">
        <v>25</v>
      </c>
      <c r="H185" s="5" t="s">
        <v>26</v>
      </c>
      <c r="I185" s="5" t="s">
        <v>27</v>
      </c>
      <c r="J185" s="6">
        <v>44850</v>
      </c>
      <c r="K185" s="55">
        <f>YEAR(Temp[[#This Row],[Order Date]])</f>
        <v>2022</v>
      </c>
      <c r="L185" s="5" t="s">
        <v>47</v>
      </c>
      <c r="M185" s="4">
        <f t="shared" si="2"/>
        <v>4</v>
      </c>
      <c r="N185" s="5" t="s">
        <v>54</v>
      </c>
      <c r="O185" s="5" t="s">
        <v>146</v>
      </c>
      <c r="P185" s="5" t="s">
        <v>147</v>
      </c>
      <c r="Q185" s="4">
        <v>90900</v>
      </c>
      <c r="R185" s="5" t="s">
        <v>25</v>
      </c>
      <c r="S185" s="5" t="s">
        <v>30</v>
      </c>
      <c r="T185" s="5" t="s">
        <v>36</v>
      </c>
      <c r="U185" s="5" t="s">
        <v>32</v>
      </c>
      <c r="V185" s="16">
        <v>46</v>
      </c>
      <c r="W185" s="16">
        <v>9.1999999999999993</v>
      </c>
      <c r="X185" s="4">
        <v>62</v>
      </c>
      <c r="Y185" s="16">
        <v>290.904</v>
      </c>
      <c r="Z185" s="40">
        <f>Temp[[#This Row],[Quantity]]*Temp[[#This Row],[Unit Price]]</f>
        <v>2852</v>
      </c>
      <c r="AA185" s="42">
        <f>Temp[[#This Row],[Quantity]]*(Temp[[#This Row],[Unit Price]]-Temp[[#This Row],[Unit Cost]])</f>
        <v>2281.6</v>
      </c>
      <c r="AB185">
        <f>Temp[[#This Row],[Shipped Date]]-Temp[[#This Row],[Order Date]]</f>
        <v>10</v>
      </c>
    </row>
    <row r="186" spans="1:28" ht="17.25" customHeight="1">
      <c r="A186" s="26">
        <v>8383</v>
      </c>
      <c r="B186" s="6">
        <v>44901</v>
      </c>
      <c r="C186" s="4">
        <v>7</v>
      </c>
      <c r="D186" s="4" t="s">
        <v>124</v>
      </c>
      <c r="E186" s="5" t="s">
        <v>95</v>
      </c>
      <c r="F186" s="5" t="s">
        <v>96</v>
      </c>
      <c r="G186" s="5" t="s">
        <v>25</v>
      </c>
      <c r="H186" s="5" t="s">
        <v>26</v>
      </c>
      <c r="I186" s="5" t="s">
        <v>27</v>
      </c>
      <c r="J186" s="6">
        <v>44908</v>
      </c>
      <c r="K186" s="55">
        <f>YEAR(Temp[[#This Row],[Order Date]])</f>
        <v>2022</v>
      </c>
      <c r="L186" s="5" t="s">
        <v>49</v>
      </c>
      <c r="M186" s="4">
        <f t="shared" si="2"/>
        <v>4</v>
      </c>
      <c r="N186" s="5" t="s">
        <v>54</v>
      </c>
      <c r="O186" s="5" t="s">
        <v>146</v>
      </c>
      <c r="P186" s="5" t="s">
        <v>147</v>
      </c>
      <c r="Q186" s="4">
        <v>90900</v>
      </c>
      <c r="R186" s="5" t="s">
        <v>25</v>
      </c>
      <c r="S186" s="5" t="s">
        <v>30</v>
      </c>
      <c r="T186" s="5" t="s">
        <v>36</v>
      </c>
      <c r="U186" s="5" t="s">
        <v>32</v>
      </c>
      <c r="V186" s="16">
        <v>46</v>
      </c>
      <c r="W186" s="16">
        <v>5.52</v>
      </c>
      <c r="X186" s="4">
        <v>41</v>
      </c>
      <c r="Y186" s="16">
        <v>194.25800000000004</v>
      </c>
      <c r="Z186" s="40">
        <f>Temp[[#This Row],[Quantity]]*Temp[[#This Row],[Unit Price]]</f>
        <v>1886</v>
      </c>
      <c r="AA186" s="42">
        <f>Temp[[#This Row],[Quantity]]*(Temp[[#This Row],[Unit Price]]-Temp[[#This Row],[Unit Cost]])</f>
        <v>1659.68</v>
      </c>
      <c r="AB186">
        <f>Temp[[#This Row],[Shipped Date]]-Temp[[#This Row],[Order Date]]</f>
        <v>7</v>
      </c>
    </row>
    <row r="187" spans="1:28" ht="17.25" customHeight="1">
      <c r="A187" s="26">
        <v>8008</v>
      </c>
      <c r="B187" s="6">
        <v>44568</v>
      </c>
      <c r="C187" s="4">
        <v>8</v>
      </c>
      <c r="D187" s="4" t="s">
        <v>125</v>
      </c>
      <c r="E187" s="5" t="s">
        <v>97</v>
      </c>
      <c r="F187" s="5" t="s">
        <v>98</v>
      </c>
      <c r="G187" s="5" t="s">
        <v>25</v>
      </c>
      <c r="H187" s="5" t="s">
        <v>26</v>
      </c>
      <c r="I187" s="5" t="s">
        <v>27</v>
      </c>
      <c r="J187" s="6">
        <v>44577</v>
      </c>
      <c r="K187" s="55">
        <f>YEAR(Temp[[#This Row],[Order Date]])</f>
        <v>2022</v>
      </c>
      <c r="L187" s="5" t="s">
        <v>35</v>
      </c>
      <c r="M187" s="4">
        <f t="shared" si="2"/>
        <v>1</v>
      </c>
      <c r="N187" s="5" t="s">
        <v>29</v>
      </c>
      <c r="O187" s="5" t="s">
        <v>148</v>
      </c>
      <c r="P187" s="5" t="s">
        <v>141</v>
      </c>
      <c r="Q187" s="4">
        <v>90900</v>
      </c>
      <c r="R187" s="5" t="s">
        <v>25</v>
      </c>
      <c r="S187" s="5" t="s">
        <v>30</v>
      </c>
      <c r="T187" s="5" t="s">
        <v>84</v>
      </c>
      <c r="U187" s="5" t="s">
        <v>85</v>
      </c>
      <c r="V187" s="16">
        <v>9.1999999999999993</v>
      </c>
      <c r="W187" s="16">
        <v>2.2079999999999997</v>
      </c>
      <c r="X187" s="4">
        <v>38</v>
      </c>
      <c r="Y187" s="16">
        <v>36.008800000000001</v>
      </c>
      <c r="Z187" s="40">
        <f>Temp[[#This Row],[Quantity]]*Temp[[#This Row],[Unit Price]]</f>
        <v>349.59999999999997</v>
      </c>
      <c r="AA187" s="42">
        <f>Temp[[#This Row],[Quantity]]*(Temp[[#This Row],[Unit Price]]-Temp[[#This Row],[Unit Cost]])</f>
        <v>265.69599999999997</v>
      </c>
      <c r="AB187">
        <f>Temp[[#This Row],[Shipped Date]]-Temp[[#This Row],[Order Date]]</f>
        <v>9</v>
      </c>
    </row>
    <row r="188" spans="1:28" ht="17.25" customHeight="1">
      <c r="A188" s="26">
        <v>8084</v>
      </c>
      <c r="B188" s="6">
        <v>44568</v>
      </c>
      <c r="C188" s="4">
        <v>8</v>
      </c>
      <c r="D188" s="4" t="s">
        <v>125</v>
      </c>
      <c r="E188" s="5" t="s">
        <v>97</v>
      </c>
      <c r="F188" s="5" t="s">
        <v>98</v>
      </c>
      <c r="G188" s="5" t="s">
        <v>25</v>
      </c>
      <c r="H188" s="5" t="s">
        <v>26</v>
      </c>
      <c r="I188" s="5" t="s">
        <v>27</v>
      </c>
      <c r="J188" s="6">
        <v>44575</v>
      </c>
      <c r="K188" s="55">
        <f>YEAR(Temp[[#This Row],[Order Date]])</f>
        <v>2022</v>
      </c>
      <c r="L188" s="5" t="s">
        <v>35</v>
      </c>
      <c r="M188" s="4">
        <f t="shared" si="2"/>
        <v>1</v>
      </c>
      <c r="N188" s="5" t="s">
        <v>29</v>
      </c>
      <c r="O188" s="5" t="s">
        <v>148</v>
      </c>
      <c r="P188" s="5" t="s">
        <v>141</v>
      </c>
      <c r="Q188" s="4">
        <v>90900</v>
      </c>
      <c r="R188" s="5" t="s">
        <v>25</v>
      </c>
      <c r="S188" s="5" t="s">
        <v>44</v>
      </c>
      <c r="T188" s="5" t="s">
        <v>73</v>
      </c>
      <c r="U188" s="5" t="s">
        <v>74</v>
      </c>
      <c r="V188" s="16">
        <v>12.75</v>
      </c>
      <c r="W188" s="16">
        <v>2.1675</v>
      </c>
      <c r="X188" s="4">
        <v>47</v>
      </c>
      <c r="Y188" s="16">
        <v>61.722750000000005</v>
      </c>
      <c r="Z188" s="40">
        <f>Temp[[#This Row],[Quantity]]*Temp[[#This Row],[Unit Price]]</f>
        <v>599.25</v>
      </c>
      <c r="AA188" s="42">
        <f>Temp[[#This Row],[Quantity]]*(Temp[[#This Row],[Unit Price]]-Temp[[#This Row],[Unit Cost]])</f>
        <v>497.3775</v>
      </c>
      <c r="AB188">
        <f>Temp[[#This Row],[Shipped Date]]-Temp[[#This Row],[Order Date]]</f>
        <v>7</v>
      </c>
    </row>
    <row r="189" spans="1:28" ht="17.25" customHeight="1">
      <c r="A189" s="26">
        <v>8030</v>
      </c>
      <c r="B189" s="6">
        <v>44599</v>
      </c>
      <c r="C189" s="4">
        <v>8</v>
      </c>
      <c r="D189" s="4" t="s">
        <v>125</v>
      </c>
      <c r="E189" s="5" t="s">
        <v>97</v>
      </c>
      <c r="F189" s="5" t="s">
        <v>98</v>
      </c>
      <c r="G189" s="5" t="s">
        <v>25</v>
      </c>
      <c r="H189" s="5" t="s">
        <v>26</v>
      </c>
      <c r="I189" s="5" t="s">
        <v>27</v>
      </c>
      <c r="J189" s="6">
        <v>44608</v>
      </c>
      <c r="K189" s="55">
        <f>YEAR(Temp[[#This Row],[Order Date]])</f>
        <v>2022</v>
      </c>
      <c r="L189" s="5" t="s">
        <v>37</v>
      </c>
      <c r="M189" s="4">
        <f t="shared" si="2"/>
        <v>1</v>
      </c>
      <c r="N189" s="5" t="s">
        <v>54</v>
      </c>
      <c r="O189" s="5" t="s">
        <v>148</v>
      </c>
      <c r="P189" s="5" t="s">
        <v>141</v>
      </c>
      <c r="Q189" s="4">
        <v>90900</v>
      </c>
      <c r="R189" s="5" t="s">
        <v>25</v>
      </c>
      <c r="S189" s="5" t="s">
        <v>44</v>
      </c>
      <c r="T189" s="5" t="s">
        <v>64</v>
      </c>
      <c r="U189" s="5" t="s">
        <v>65</v>
      </c>
      <c r="V189" s="16">
        <v>40</v>
      </c>
      <c r="W189" s="16">
        <v>5.2</v>
      </c>
      <c r="X189" s="4">
        <v>32</v>
      </c>
      <c r="Y189" s="16">
        <v>129.28</v>
      </c>
      <c r="Z189" s="40">
        <f>Temp[[#This Row],[Quantity]]*Temp[[#This Row],[Unit Price]]</f>
        <v>1280</v>
      </c>
      <c r="AA189" s="42">
        <f>Temp[[#This Row],[Quantity]]*(Temp[[#This Row],[Unit Price]]-Temp[[#This Row],[Unit Cost]])</f>
        <v>1113.5999999999999</v>
      </c>
      <c r="AB189">
        <f>Temp[[#This Row],[Shipped Date]]-Temp[[#This Row],[Order Date]]</f>
        <v>9</v>
      </c>
    </row>
    <row r="190" spans="1:28" ht="17.25" customHeight="1">
      <c r="A190" s="26">
        <v>8035</v>
      </c>
      <c r="B190" s="6">
        <v>44599</v>
      </c>
      <c r="C190" s="4">
        <v>8</v>
      </c>
      <c r="D190" s="4" t="s">
        <v>125</v>
      </c>
      <c r="E190" s="5" t="s">
        <v>97</v>
      </c>
      <c r="F190" s="5" t="s">
        <v>98</v>
      </c>
      <c r="G190" s="5" t="s">
        <v>25</v>
      </c>
      <c r="H190" s="5" t="s">
        <v>26</v>
      </c>
      <c r="I190" s="5" t="s">
        <v>27</v>
      </c>
      <c r="J190" s="6">
        <v>44604</v>
      </c>
      <c r="K190" s="55">
        <f>YEAR(Temp[[#This Row],[Order Date]])</f>
        <v>2022</v>
      </c>
      <c r="L190" s="5" t="s">
        <v>37</v>
      </c>
      <c r="M190" s="4">
        <f t="shared" si="2"/>
        <v>1</v>
      </c>
      <c r="N190" s="5" t="s">
        <v>29</v>
      </c>
      <c r="O190" s="5" t="s">
        <v>148</v>
      </c>
      <c r="P190" s="5" t="s">
        <v>141</v>
      </c>
      <c r="Q190" s="4">
        <v>90900</v>
      </c>
      <c r="R190" s="5" t="s">
        <v>25</v>
      </c>
      <c r="S190" s="5" t="s">
        <v>44</v>
      </c>
      <c r="T190" s="5" t="s">
        <v>64</v>
      </c>
      <c r="U190" s="5" t="s">
        <v>65</v>
      </c>
      <c r="V190" s="16">
        <v>40</v>
      </c>
      <c r="W190" s="16">
        <v>6.4</v>
      </c>
      <c r="X190" s="4">
        <v>30</v>
      </c>
      <c r="Y190" s="16">
        <v>46</v>
      </c>
      <c r="Z190" s="40">
        <f>Temp[[#This Row],[Quantity]]*Temp[[#This Row],[Unit Price]]</f>
        <v>1200</v>
      </c>
      <c r="AA190" s="42">
        <f>Temp[[#This Row],[Quantity]]*(Temp[[#This Row],[Unit Price]]-Temp[[#This Row],[Unit Cost]])</f>
        <v>1008</v>
      </c>
      <c r="AB190">
        <f>Temp[[#This Row],[Shipped Date]]-Temp[[#This Row],[Order Date]]</f>
        <v>5</v>
      </c>
    </row>
    <row r="191" spans="1:28" ht="17.25" customHeight="1">
      <c r="A191" s="26">
        <v>8044</v>
      </c>
      <c r="B191" s="6">
        <v>44599</v>
      </c>
      <c r="C191" s="4">
        <v>8</v>
      </c>
      <c r="D191" s="4" t="s">
        <v>125</v>
      </c>
      <c r="E191" s="5" t="s">
        <v>97</v>
      </c>
      <c r="F191" s="5" t="s">
        <v>98</v>
      </c>
      <c r="G191" s="5" t="s">
        <v>25</v>
      </c>
      <c r="H191" s="5" t="s">
        <v>26</v>
      </c>
      <c r="I191" s="5" t="s">
        <v>27</v>
      </c>
      <c r="J191" s="6">
        <v>44604</v>
      </c>
      <c r="K191" s="55">
        <f>YEAR(Temp[[#This Row],[Order Date]])</f>
        <v>2022</v>
      </c>
      <c r="L191" s="5" t="s">
        <v>37</v>
      </c>
      <c r="M191" s="4">
        <f t="shared" si="2"/>
        <v>1</v>
      </c>
      <c r="N191" s="5" t="s">
        <v>54</v>
      </c>
      <c r="O191" s="5" t="s">
        <v>148</v>
      </c>
      <c r="P191" s="5" t="s">
        <v>141</v>
      </c>
      <c r="Q191" s="4">
        <v>90900</v>
      </c>
      <c r="R191" s="5" t="s">
        <v>25</v>
      </c>
      <c r="S191" s="5" t="s">
        <v>44</v>
      </c>
      <c r="T191" s="5" t="s">
        <v>73</v>
      </c>
      <c r="U191" s="5" t="s">
        <v>74</v>
      </c>
      <c r="V191" s="16">
        <v>12.75</v>
      </c>
      <c r="W191" s="16">
        <v>2.9325000000000001</v>
      </c>
      <c r="X191" s="4">
        <v>13</v>
      </c>
      <c r="Y191" s="16">
        <v>15.746249999999998</v>
      </c>
      <c r="Z191" s="40">
        <f>Temp[[#This Row],[Quantity]]*Temp[[#This Row],[Unit Price]]</f>
        <v>165.75</v>
      </c>
      <c r="AA191" s="42">
        <f>Temp[[#This Row],[Quantity]]*(Temp[[#This Row],[Unit Price]]-Temp[[#This Row],[Unit Cost]])</f>
        <v>127.62749999999998</v>
      </c>
      <c r="AB191">
        <f>Temp[[#This Row],[Shipped Date]]-Temp[[#This Row],[Order Date]]</f>
        <v>5</v>
      </c>
    </row>
    <row r="192" spans="1:28" ht="17.25" customHeight="1">
      <c r="A192" s="26">
        <v>8055</v>
      </c>
      <c r="B192" s="6">
        <v>44627</v>
      </c>
      <c r="C192" s="4">
        <v>8</v>
      </c>
      <c r="D192" s="4" t="s">
        <v>125</v>
      </c>
      <c r="E192" s="5" t="s">
        <v>97</v>
      </c>
      <c r="F192" s="5" t="s">
        <v>98</v>
      </c>
      <c r="G192" s="5" t="s">
        <v>25</v>
      </c>
      <c r="H192" s="5" t="s">
        <v>26</v>
      </c>
      <c r="I192" s="5" t="s">
        <v>27</v>
      </c>
      <c r="J192" s="6">
        <v>44631</v>
      </c>
      <c r="K192" s="55">
        <f>YEAR(Temp[[#This Row],[Order Date]])</f>
        <v>2022</v>
      </c>
      <c r="L192" s="5" t="s">
        <v>40</v>
      </c>
      <c r="M192" s="4">
        <f t="shared" si="2"/>
        <v>1</v>
      </c>
      <c r="N192" s="5" t="s">
        <v>54</v>
      </c>
      <c r="O192" s="5" t="s">
        <v>148</v>
      </c>
      <c r="P192" s="5" t="s">
        <v>141</v>
      </c>
      <c r="Q192" s="4">
        <v>90900</v>
      </c>
      <c r="R192" s="5" t="s">
        <v>25</v>
      </c>
      <c r="S192" s="5" t="s">
        <v>44</v>
      </c>
      <c r="T192" s="5" t="s">
        <v>64</v>
      </c>
      <c r="U192" s="5" t="s">
        <v>65</v>
      </c>
      <c r="V192" s="16">
        <v>40</v>
      </c>
      <c r="W192" s="16">
        <v>7.2</v>
      </c>
      <c r="X192" s="4">
        <v>85</v>
      </c>
      <c r="Y192" s="16">
        <v>357</v>
      </c>
      <c r="Z192" s="40">
        <f>Temp[[#This Row],[Quantity]]*Temp[[#This Row],[Unit Price]]</f>
        <v>3400</v>
      </c>
      <c r="AA192" s="42">
        <f>Temp[[#This Row],[Quantity]]*(Temp[[#This Row],[Unit Price]]-Temp[[#This Row],[Unit Cost]])</f>
        <v>2787.9999999999995</v>
      </c>
      <c r="AB192">
        <f>Temp[[#This Row],[Shipped Date]]-Temp[[#This Row],[Order Date]]</f>
        <v>4</v>
      </c>
    </row>
    <row r="193" spans="1:28" ht="17.25" customHeight="1">
      <c r="A193" s="26">
        <v>8056</v>
      </c>
      <c r="B193" s="6">
        <v>44627</v>
      </c>
      <c r="C193" s="4">
        <v>8</v>
      </c>
      <c r="D193" s="4" t="s">
        <v>125</v>
      </c>
      <c r="E193" s="5" t="s">
        <v>97</v>
      </c>
      <c r="F193" s="5" t="s">
        <v>98</v>
      </c>
      <c r="G193" s="5" t="s">
        <v>25</v>
      </c>
      <c r="H193" s="5" t="s">
        <v>26</v>
      </c>
      <c r="I193" s="5" t="s">
        <v>27</v>
      </c>
      <c r="J193" s="6">
        <v>44632</v>
      </c>
      <c r="K193" s="55">
        <f>YEAR(Temp[[#This Row],[Order Date]])</f>
        <v>2022</v>
      </c>
      <c r="L193" s="5" t="s">
        <v>40</v>
      </c>
      <c r="M193" s="4">
        <f t="shared" si="2"/>
        <v>1</v>
      </c>
      <c r="N193" s="5" t="s">
        <v>54</v>
      </c>
      <c r="O193" s="5" t="s">
        <v>148</v>
      </c>
      <c r="P193" s="5" t="s">
        <v>141</v>
      </c>
      <c r="Q193" s="4">
        <v>90900</v>
      </c>
      <c r="R193" s="5" t="s">
        <v>25</v>
      </c>
      <c r="S193" s="5" t="s">
        <v>44</v>
      </c>
      <c r="T193" s="5" t="s">
        <v>84</v>
      </c>
      <c r="U193" s="5" t="s">
        <v>85</v>
      </c>
      <c r="V193" s="16">
        <v>9.1999999999999993</v>
      </c>
      <c r="W193" s="16">
        <v>1.6559999999999999</v>
      </c>
      <c r="X193" s="4">
        <v>97</v>
      </c>
      <c r="Y193" s="16">
        <v>91.024800000000013</v>
      </c>
      <c r="Z193" s="40">
        <f>Temp[[#This Row],[Quantity]]*Temp[[#This Row],[Unit Price]]</f>
        <v>892.4</v>
      </c>
      <c r="AA193" s="42">
        <f>Temp[[#This Row],[Quantity]]*(Temp[[#This Row],[Unit Price]]-Temp[[#This Row],[Unit Cost]])</f>
        <v>731.76799999999992</v>
      </c>
      <c r="AB193">
        <f>Temp[[#This Row],[Shipped Date]]-Temp[[#This Row],[Order Date]]</f>
        <v>5</v>
      </c>
    </row>
    <row r="194" spans="1:28" ht="17.25" customHeight="1">
      <c r="A194" s="26">
        <v>8067</v>
      </c>
      <c r="B194" s="6">
        <v>44627</v>
      </c>
      <c r="C194" s="4">
        <v>8</v>
      </c>
      <c r="D194" s="4" t="s">
        <v>125</v>
      </c>
      <c r="E194" s="5" t="s">
        <v>97</v>
      </c>
      <c r="F194" s="5" t="s">
        <v>98</v>
      </c>
      <c r="G194" s="5" t="s">
        <v>25</v>
      </c>
      <c r="H194" s="5" t="s">
        <v>26</v>
      </c>
      <c r="I194" s="5" t="s">
        <v>27</v>
      </c>
      <c r="J194" s="6">
        <v>44633</v>
      </c>
      <c r="K194" s="55">
        <f>YEAR(Temp[[#This Row],[Order Date]])</f>
        <v>2022</v>
      </c>
      <c r="L194" s="5" t="s">
        <v>40</v>
      </c>
      <c r="M194" s="4">
        <f t="shared" si="2"/>
        <v>1</v>
      </c>
      <c r="N194" s="5" t="s">
        <v>29</v>
      </c>
      <c r="O194" s="5" t="s">
        <v>148</v>
      </c>
      <c r="P194" s="5" t="s">
        <v>141</v>
      </c>
      <c r="Q194" s="4">
        <v>90900</v>
      </c>
      <c r="R194" s="5" t="s">
        <v>25</v>
      </c>
      <c r="S194" s="5" t="s">
        <v>30</v>
      </c>
      <c r="T194" s="5" t="s">
        <v>99</v>
      </c>
      <c r="U194" s="5" t="s">
        <v>100</v>
      </c>
      <c r="V194" s="16">
        <v>34.799999999999997</v>
      </c>
      <c r="W194" s="16">
        <v>7.3079999999999998</v>
      </c>
      <c r="X194" s="4">
        <v>63</v>
      </c>
      <c r="Y194" s="16">
        <v>217.04759999999999</v>
      </c>
      <c r="Z194" s="40">
        <f>Temp[[#This Row],[Quantity]]*Temp[[#This Row],[Unit Price]]</f>
        <v>2192.3999999999996</v>
      </c>
      <c r="AA194" s="42">
        <f>Temp[[#This Row],[Quantity]]*(Temp[[#This Row],[Unit Price]]-Temp[[#This Row],[Unit Cost]])</f>
        <v>1731.9959999999999</v>
      </c>
      <c r="AB194">
        <f>Temp[[#This Row],[Shipped Date]]-Temp[[#This Row],[Order Date]]</f>
        <v>6</v>
      </c>
    </row>
    <row r="195" spans="1:28" ht="17.25" customHeight="1">
      <c r="A195" s="26">
        <v>8084</v>
      </c>
      <c r="B195" s="6">
        <v>44658</v>
      </c>
      <c r="C195" s="4">
        <v>8</v>
      </c>
      <c r="D195" s="4" t="s">
        <v>125</v>
      </c>
      <c r="E195" s="5" t="s">
        <v>97</v>
      </c>
      <c r="F195" s="5" t="s">
        <v>98</v>
      </c>
      <c r="G195" s="5" t="s">
        <v>25</v>
      </c>
      <c r="H195" s="5" t="s">
        <v>26</v>
      </c>
      <c r="I195" s="5" t="s">
        <v>27</v>
      </c>
      <c r="J195" s="6">
        <v>44664</v>
      </c>
      <c r="K195" s="55">
        <f>YEAR(Temp[[#This Row],[Order Date]])</f>
        <v>2022</v>
      </c>
      <c r="L195" s="5" t="s">
        <v>41</v>
      </c>
      <c r="M195" s="4">
        <f t="shared" ref="M195:M258" si="3">ROUNDUP(MONTH(J195)/3,0)</f>
        <v>2</v>
      </c>
      <c r="N195" s="5" t="s">
        <v>29</v>
      </c>
      <c r="O195" s="5" t="s">
        <v>148</v>
      </c>
      <c r="P195" s="5" t="s">
        <v>141</v>
      </c>
      <c r="Q195" s="4">
        <v>90900</v>
      </c>
      <c r="R195" s="5" t="s">
        <v>25</v>
      </c>
      <c r="S195" s="5" t="s">
        <v>30</v>
      </c>
      <c r="T195" s="5" t="s">
        <v>84</v>
      </c>
      <c r="U195" s="5" t="s">
        <v>85</v>
      </c>
      <c r="V195" s="16">
        <v>9.1999999999999993</v>
      </c>
      <c r="W195" s="16">
        <v>2.2079999999999997</v>
      </c>
      <c r="X195" s="4">
        <v>12</v>
      </c>
      <c r="Y195" s="16">
        <v>11.3712</v>
      </c>
      <c r="Z195" s="40">
        <f>Temp[[#This Row],[Quantity]]*Temp[[#This Row],[Unit Price]]</f>
        <v>110.39999999999999</v>
      </c>
      <c r="AA195" s="42">
        <f>Temp[[#This Row],[Quantity]]*(Temp[[#This Row],[Unit Price]]-Temp[[#This Row],[Unit Cost]])</f>
        <v>83.903999999999996</v>
      </c>
      <c r="AB195">
        <f>Temp[[#This Row],[Shipped Date]]-Temp[[#This Row],[Order Date]]</f>
        <v>6</v>
      </c>
    </row>
    <row r="196" spans="1:28" ht="17.25" customHeight="1">
      <c r="A196" s="26">
        <v>8090</v>
      </c>
      <c r="B196" s="6">
        <v>44658</v>
      </c>
      <c r="C196" s="4">
        <v>8</v>
      </c>
      <c r="D196" s="4" t="s">
        <v>125</v>
      </c>
      <c r="E196" s="5" t="s">
        <v>97</v>
      </c>
      <c r="F196" s="5" t="s">
        <v>98</v>
      </c>
      <c r="G196" s="5" t="s">
        <v>25</v>
      </c>
      <c r="H196" s="5" t="s">
        <v>26</v>
      </c>
      <c r="I196" s="5" t="s">
        <v>27</v>
      </c>
      <c r="J196" s="6">
        <v>44663</v>
      </c>
      <c r="K196" s="55">
        <f>YEAR(Temp[[#This Row],[Order Date]])</f>
        <v>2022</v>
      </c>
      <c r="L196" s="5" t="s">
        <v>41</v>
      </c>
      <c r="M196" s="4">
        <f t="shared" si="3"/>
        <v>2</v>
      </c>
      <c r="N196" s="5" t="s">
        <v>29</v>
      </c>
      <c r="O196" s="5" t="s">
        <v>148</v>
      </c>
      <c r="P196" s="5" t="s">
        <v>141</v>
      </c>
      <c r="Q196" s="4">
        <v>90900</v>
      </c>
      <c r="R196" s="5" t="s">
        <v>25</v>
      </c>
      <c r="S196" s="5" t="s">
        <v>44</v>
      </c>
      <c r="T196" s="5" t="s">
        <v>73</v>
      </c>
      <c r="U196" s="5" t="s">
        <v>74</v>
      </c>
      <c r="V196" s="16">
        <v>12.75</v>
      </c>
      <c r="W196" s="16">
        <v>1.7849999999999999</v>
      </c>
      <c r="X196" s="4">
        <v>83</v>
      </c>
      <c r="Y196" s="16">
        <v>102.65025</v>
      </c>
      <c r="Z196" s="40">
        <f>Temp[[#This Row],[Quantity]]*Temp[[#This Row],[Unit Price]]</f>
        <v>1058.25</v>
      </c>
      <c r="AA196" s="42">
        <f>Temp[[#This Row],[Quantity]]*(Temp[[#This Row],[Unit Price]]-Temp[[#This Row],[Unit Cost]])</f>
        <v>910.09500000000003</v>
      </c>
      <c r="AB196">
        <f>Temp[[#This Row],[Shipped Date]]-Temp[[#This Row],[Order Date]]</f>
        <v>5</v>
      </c>
    </row>
    <row r="197" spans="1:28" ht="17.25" customHeight="1">
      <c r="A197" s="26">
        <v>8803</v>
      </c>
      <c r="B197" s="6">
        <v>44688</v>
      </c>
      <c r="C197" s="4">
        <v>8</v>
      </c>
      <c r="D197" s="4" t="s">
        <v>125</v>
      </c>
      <c r="E197" s="5" t="s">
        <v>97</v>
      </c>
      <c r="F197" s="5" t="s">
        <v>98</v>
      </c>
      <c r="G197" s="5" t="s">
        <v>25</v>
      </c>
      <c r="H197" s="5" t="s">
        <v>26</v>
      </c>
      <c r="I197" s="5" t="s">
        <v>27</v>
      </c>
      <c r="J197" s="6">
        <v>44698</v>
      </c>
      <c r="K197" s="55">
        <f>YEAR(Temp[[#This Row],[Order Date]])</f>
        <v>2022</v>
      </c>
      <c r="L197" s="5" t="s">
        <v>28</v>
      </c>
      <c r="M197" s="4">
        <f t="shared" si="3"/>
        <v>2</v>
      </c>
      <c r="N197" s="5" t="s">
        <v>29</v>
      </c>
      <c r="O197" s="5" t="s">
        <v>148</v>
      </c>
      <c r="P197" s="5" t="s">
        <v>141</v>
      </c>
      <c r="Q197" s="4">
        <v>90900</v>
      </c>
      <c r="R197" s="5" t="s">
        <v>25</v>
      </c>
      <c r="S197" s="5" t="s">
        <v>44</v>
      </c>
      <c r="T197" s="5" t="s">
        <v>73</v>
      </c>
      <c r="U197" s="5" t="s">
        <v>74</v>
      </c>
      <c r="V197" s="16">
        <v>12.75</v>
      </c>
      <c r="W197" s="16">
        <v>2.8050000000000002</v>
      </c>
      <c r="X197" s="4">
        <v>41</v>
      </c>
      <c r="Y197" s="16">
        <v>54.366000000000007</v>
      </c>
      <c r="Z197" s="40">
        <f>Temp[[#This Row],[Quantity]]*Temp[[#This Row],[Unit Price]]</f>
        <v>522.75</v>
      </c>
      <c r="AA197" s="42">
        <f>Temp[[#This Row],[Quantity]]*(Temp[[#This Row],[Unit Price]]-Temp[[#This Row],[Unit Cost]])</f>
        <v>407.745</v>
      </c>
      <c r="AB197">
        <f>Temp[[#This Row],[Shipped Date]]-Temp[[#This Row],[Order Date]]</f>
        <v>10</v>
      </c>
    </row>
    <row r="198" spans="1:28" ht="17.25" customHeight="1">
      <c r="A198" s="26">
        <v>8889</v>
      </c>
      <c r="B198" s="6">
        <v>44688</v>
      </c>
      <c r="C198" s="4">
        <v>8</v>
      </c>
      <c r="D198" s="4" t="s">
        <v>125</v>
      </c>
      <c r="E198" s="5" t="s">
        <v>97</v>
      </c>
      <c r="F198" s="5" t="s">
        <v>98</v>
      </c>
      <c r="G198" s="5" t="s">
        <v>25</v>
      </c>
      <c r="H198" s="5" t="s">
        <v>26</v>
      </c>
      <c r="I198" s="5" t="s">
        <v>27</v>
      </c>
      <c r="J198" s="6">
        <v>44692</v>
      </c>
      <c r="K198" s="55">
        <f>YEAR(Temp[[#This Row],[Order Date]])</f>
        <v>2022</v>
      </c>
      <c r="L198" s="5" t="s">
        <v>28</v>
      </c>
      <c r="M198" s="4">
        <f t="shared" si="3"/>
        <v>2</v>
      </c>
      <c r="N198" s="5" t="s">
        <v>54</v>
      </c>
      <c r="O198" s="5" t="s">
        <v>148</v>
      </c>
      <c r="P198" s="5" t="s">
        <v>141</v>
      </c>
      <c r="Q198" s="4">
        <v>90900</v>
      </c>
      <c r="R198" s="5" t="s">
        <v>25</v>
      </c>
      <c r="S198" s="5" t="s">
        <v>44</v>
      </c>
      <c r="T198" s="5" t="s">
        <v>64</v>
      </c>
      <c r="U198" s="5" t="s">
        <v>65</v>
      </c>
      <c r="V198" s="16">
        <v>40</v>
      </c>
      <c r="W198" s="16">
        <v>4</v>
      </c>
      <c r="X198" s="4">
        <v>73</v>
      </c>
      <c r="Y198" s="16">
        <v>283.24</v>
      </c>
      <c r="Z198" s="40">
        <f>Temp[[#This Row],[Quantity]]*Temp[[#This Row],[Unit Price]]</f>
        <v>2920</v>
      </c>
      <c r="AA198" s="42">
        <f>Temp[[#This Row],[Quantity]]*(Temp[[#This Row],[Unit Price]]-Temp[[#This Row],[Unit Cost]])</f>
        <v>2628</v>
      </c>
      <c r="AB198">
        <f>Temp[[#This Row],[Shipped Date]]-Temp[[#This Row],[Order Date]]</f>
        <v>4</v>
      </c>
    </row>
    <row r="199" spans="1:28" ht="17.25" customHeight="1">
      <c r="A199" s="26">
        <v>8880</v>
      </c>
      <c r="B199" s="6">
        <v>44688</v>
      </c>
      <c r="C199" s="4">
        <v>8</v>
      </c>
      <c r="D199" s="4" t="s">
        <v>125</v>
      </c>
      <c r="E199" s="5" t="s">
        <v>97</v>
      </c>
      <c r="F199" s="5" t="s">
        <v>98</v>
      </c>
      <c r="G199" s="5" t="s">
        <v>25</v>
      </c>
      <c r="H199" s="5" t="s">
        <v>26</v>
      </c>
      <c r="I199" s="5" t="s">
        <v>27</v>
      </c>
      <c r="J199" s="6">
        <v>44695</v>
      </c>
      <c r="K199" s="55">
        <f>YEAR(Temp[[#This Row],[Order Date]])</f>
        <v>2022</v>
      </c>
      <c r="L199" s="5" t="s">
        <v>28</v>
      </c>
      <c r="M199" s="4">
        <f t="shared" si="3"/>
        <v>2</v>
      </c>
      <c r="N199" s="5" t="s">
        <v>54</v>
      </c>
      <c r="O199" s="5" t="s">
        <v>148</v>
      </c>
      <c r="P199" s="5" t="s">
        <v>141</v>
      </c>
      <c r="Q199" s="4">
        <v>90900</v>
      </c>
      <c r="R199" s="5" t="s">
        <v>25</v>
      </c>
      <c r="S199" s="5" t="s">
        <v>44</v>
      </c>
      <c r="T199" s="5" t="s">
        <v>84</v>
      </c>
      <c r="U199" s="5" t="s">
        <v>85</v>
      </c>
      <c r="V199" s="16">
        <v>9.1999999999999993</v>
      </c>
      <c r="W199" s="16">
        <v>2.2999999999999998</v>
      </c>
      <c r="X199" s="4">
        <v>51</v>
      </c>
      <c r="Y199" s="16">
        <v>44.573999999999998</v>
      </c>
      <c r="Z199" s="40">
        <f>Temp[[#This Row],[Quantity]]*Temp[[#This Row],[Unit Price]]</f>
        <v>469.2</v>
      </c>
      <c r="AA199" s="42">
        <f>Temp[[#This Row],[Quantity]]*(Temp[[#This Row],[Unit Price]]-Temp[[#This Row],[Unit Cost]])</f>
        <v>351.9</v>
      </c>
      <c r="AB199">
        <f>Temp[[#This Row],[Shipped Date]]-Temp[[#This Row],[Order Date]]</f>
        <v>7</v>
      </c>
    </row>
    <row r="200" spans="1:28" ht="17.25" customHeight="1">
      <c r="A200" s="26">
        <v>8838</v>
      </c>
      <c r="B200" s="6">
        <v>44688</v>
      </c>
      <c r="C200" s="4">
        <v>8</v>
      </c>
      <c r="D200" s="4" t="s">
        <v>125</v>
      </c>
      <c r="E200" s="5" t="s">
        <v>97</v>
      </c>
      <c r="F200" s="5" t="s">
        <v>98</v>
      </c>
      <c r="G200" s="5" t="s">
        <v>25</v>
      </c>
      <c r="H200" s="5" t="s">
        <v>26</v>
      </c>
      <c r="I200" s="5" t="s">
        <v>27</v>
      </c>
      <c r="J200" s="6">
        <v>44698</v>
      </c>
      <c r="K200" s="55">
        <f>YEAR(Temp[[#This Row],[Order Date]])</f>
        <v>2022</v>
      </c>
      <c r="L200" s="5" t="s">
        <v>28</v>
      </c>
      <c r="M200" s="4">
        <f t="shared" si="3"/>
        <v>2</v>
      </c>
      <c r="N200" s="5" t="s">
        <v>29</v>
      </c>
      <c r="O200" s="5" t="s">
        <v>148</v>
      </c>
      <c r="P200" s="5" t="s">
        <v>141</v>
      </c>
      <c r="Q200" s="4">
        <v>90900</v>
      </c>
      <c r="R200" s="5" t="s">
        <v>25</v>
      </c>
      <c r="S200" s="5" t="s">
        <v>30</v>
      </c>
      <c r="T200" s="5" t="s">
        <v>99</v>
      </c>
      <c r="U200" s="5" t="s">
        <v>100</v>
      </c>
      <c r="V200" s="16">
        <v>34.799999999999997</v>
      </c>
      <c r="W200" s="16">
        <v>6.96</v>
      </c>
      <c r="X200" s="4">
        <v>22</v>
      </c>
      <c r="Y200" s="16">
        <v>75.02879999999999</v>
      </c>
      <c r="Z200" s="40">
        <f>Temp[[#This Row],[Quantity]]*Temp[[#This Row],[Unit Price]]</f>
        <v>765.59999999999991</v>
      </c>
      <c r="AA200" s="42">
        <f>Temp[[#This Row],[Quantity]]*(Temp[[#This Row],[Unit Price]]-Temp[[#This Row],[Unit Cost]])</f>
        <v>612.4799999999999</v>
      </c>
      <c r="AB200">
        <f>Temp[[#This Row],[Shipped Date]]-Temp[[#This Row],[Order Date]]</f>
        <v>10</v>
      </c>
    </row>
    <row r="201" spans="1:28" ht="17.25" customHeight="1">
      <c r="A201" s="26">
        <v>8858</v>
      </c>
      <c r="B201" s="6">
        <v>44719</v>
      </c>
      <c r="C201" s="4">
        <v>8</v>
      </c>
      <c r="D201" s="4" t="s">
        <v>125</v>
      </c>
      <c r="E201" s="5" t="s">
        <v>97</v>
      </c>
      <c r="F201" s="5" t="s">
        <v>98</v>
      </c>
      <c r="G201" s="5" t="s">
        <v>25</v>
      </c>
      <c r="H201" s="5" t="s">
        <v>26</v>
      </c>
      <c r="I201" s="5" t="s">
        <v>27</v>
      </c>
      <c r="J201" s="6">
        <v>44728</v>
      </c>
      <c r="K201" s="55">
        <f>YEAR(Temp[[#This Row],[Order Date]])</f>
        <v>2022</v>
      </c>
      <c r="L201" s="5" t="s">
        <v>42</v>
      </c>
      <c r="M201" s="4">
        <f t="shared" si="3"/>
        <v>2</v>
      </c>
      <c r="N201" s="5" t="s">
        <v>54</v>
      </c>
      <c r="O201" s="5" t="s">
        <v>148</v>
      </c>
      <c r="P201" s="5" t="s">
        <v>141</v>
      </c>
      <c r="Q201" s="4">
        <v>90900</v>
      </c>
      <c r="R201" s="5" t="s">
        <v>25</v>
      </c>
      <c r="S201" s="5" t="s">
        <v>44</v>
      </c>
      <c r="T201" s="5" t="s">
        <v>64</v>
      </c>
      <c r="U201" s="5" t="s">
        <v>65</v>
      </c>
      <c r="V201" s="16">
        <v>40</v>
      </c>
      <c r="W201" s="16">
        <v>4.8</v>
      </c>
      <c r="X201" s="4">
        <v>38</v>
      </c>
      <c r="Y201" s="16">
        <v>148.96</v>
      </c>
      <c r="Z201" s="40">
        <f>Temp[[#This Row],[Quantity]]*Temp[[#This Row],[Unit Price]]</f>
        <v>1520</v>
      </c>
      <c r="AA201" s="42">
        <f>Temp[[#This Row],[Quantity]]*(Temp[[#This Row],[Unit Price]]-Temp[[#This Row],[Unit Cost]])</f>
        <v>1337.6000000000001</v>
      </c>
      <c r="AB201">
        <f>Temp[[#This Row],[Shipped Date]]-Temp[[#This Row],[Order Date]]</f>
        <v>9</v>
      </c>
    </row>
    <row r="202" spans="1:28" ht="17.25" customHeight="1">
      <c r="A202" s="26">
        <v>8853</v>
      </c>
      <c r="B202" s="6">
        <v>44719</v>
      </c>
      <c r="C202" s="4">
        <v>8</v>
      </c>
      <c r="D202" s="4" t="s">
        <v>125</v>
      </c>
      <c r="E202" s="5" t="s">
        <v>97</v>
      </c>
      <c r="F202" s="5" t="s">
        <v>98</v>
      </c>
      <c r="G202" s="5" t="s">
        <v>25</v>
      </c>
      <c r="H202" s="5" t="s">
        <v>26</v>
      </c>
      <c r="I202" s="5" t="s">
        <v>27</v>
      </c>
      <c r="J202" s="6">
        <v>44722</v>
      </c>
      <c r="K202" s="55">
        <f>YEAR(Temp[[#This Row],[Order Date]])</f>
        <v>2022</v>
      </c>
      <c r="L202" s="5" t="s">
        <v>42</v>
      </c>
      <c r="M202" s="4">
        <f t="shared" si="3"/>
        <v>2</v>
      </c>
      <c r="N202" s="5" t="s">
        <v>54</v>
      </c>
      <c r="O202" s="5" t="s">
        <v>148</v>
      </c>
      <c r="P202" s="5" t="s">
        <v>141</v>
      </c>
      <c r="Q202" s="4">
        <v>90900</v>
      </c>
      <c r="R202" s="5" t="s">
        <v>25</v>
      </c>
      <c r="S202" s="5" t="s">
        <v>44</v>
      </c>
      <c r="T202" s="5" t="s">
        <v>84</v>
      </c>
      <c r="U202" s="5" t="s">
        <v>85</v>
      </c>
      <c r="V202" s="16">
        <v>9.1999999999999993</v>
      </c>
      <c r="W202" s="16">
        <v>1.2879999999999998</v>
      </c>
      <c r="X202" s="4">
        <v>80</v>
      </c>
      <c r="Y202" s="16">
        <v>70.656000000000006</v>
      </c>
      <c r="Z202" s="40">
        <f>Temp[[#This Row],[Quantity]]*Temp[[#This Row],[Unit Price]]</f>
        <v>736</v>
      </c>
      <c r="AA202" s="42">
        <f>Temp[[#This Row],[Quantity]]*(Temp[[#This Row],[Unit Price]]-Temp[[#This Row],[Unit Cost]])</f>
        <v>632.95999999999992</v>
      </c>
      <c r="AB202">
        <f>Temp[[#This Row],[Shipped Date]]-Temp[[#This Row],[Order Date]]</f>
        <v>3</v>
      </c>
    </row>
    <row r="203" spans="1:28" ht="17.25" customHeight="1">
      <c r="A203" s="26">
        <v>8864</v>
      </c>
      <c r="B203" s="6">
        <v>44719</v>
      </c>
      <c r="C203" s="4">
        <v>8</v>
      </c>
      <c r="D203" s="4" t="s">
        <v>125</v>
      </c>
      <c r="E203" s="5" t="s">
        <v>97</v>
      </c>
      <c r="F203" s="5" t="s">
        <v>98</v>
      </c>
      <c r="G203" s="5" t="s">
        <v>25</v>
      </c>
      <c r="H203" s="5" t="s">
        <v>26</v>
      </c>
      <c r="I203" s="5" t="s">
        <v>27</v>
      </c>
      <c r="J203" s="6">
        <v>44726</v>
      </c>
      <c r="K203" s="55">
        <f>YEAR(Temp[[#This Row],[Order Date]])</f>
        <v>2022</v>
      </c>
      <c r="L203" s="5" t="s">
        <v>42</v>
      </c>
      <c r="M203" s="4">
        <f t="shared" si="3"/>
        <v>2</v>
      </c>
      <c r="N203" s="5" t="s">
        <v>29</v>
      </c>
      <c r="O203" s="5" t="s">
        <v>148</v>
      </c>
      <c r="P203" s="5" t="s">
        <v>141</v>
      </c>
      <c r="Q203" s="4">
        <v>90900</v>
      </c>
      <c r="R203" s="5" t="s">
        <v>25</v>
      </c>
      <c r="S203" s="5" t="s">
        <v>30</v>
      </c>
      <c r="T203" s="5" t="s">
        <v>99</v>
      </c>
      <c r="U203" s="5" t="s">
        <v>100</v>
      </c>
      <c r="V203" s="16">
        <v>34.799999999999997</v>
      </c>
      <c r="W203" s="16">
        <v>8.6999999999999993</v>
      </c>
      <c r="X203" s="4">
        <v>30</v>
      </c>
      <c r="Y203" s="16">
        <v>109.62</v>
      </c>
      <c r="Z203" s="40">
        <f>Temp[[#This Row],[Quantity]]*Temp[[#This Row],[Unit Price]]</f>
        <v>1044</v>
      </c>
      <c r="AA203" s="42">
        <f>Temp[[#This Row],[Quantity]]*(Temp[[#This Row],[Unit Price]]-Temp[[#This Row],[Unit Cost]])</f>
        <v>782.99999999999989</v>
      </c>
      <c r="AB203">
        <f>Temp[[#This Row],[Shipped Date]]-Temp[[#This Row],[Order Date]]</f>
        <v>7</v>
      </c>
    </row>
    <row r="204" spans="1:28" ht="17.25" customHeight="1">
      <c r="A204" s="26">
        <v>8880</v>
      </c>
      <c r="B204" s="6">
        <v>44719</v>
      </c>
      <c r="C204" s="4">
        <v>8</v>
      </c>
      <c r="D204" s="4" t="s">
        <v>125</v>
      </c>
      <c r="E204" s="5" t="s">
        <v>97</v>
      </c>
      <c r="F204" s="5" t="s">
        <v>98</v>
      </c>
      <c r="G204" s="5" t="s">
        <v>25</v>
      </c>
      <c r="H204" s="5" t="s">
        <v>26</v>
      </c>
      <c r="I204" s="5" t="s">
        <v>27</v>
      </c>
      <c r="J204" s="6">
        <v>44721</v>
      </c>
      <c r="K204" s="55">
        <f>YEAR(Temp[[#This Row],[Order Date]])</f>
        <v>2022</v>
      </c>
      <c r="L204" s="5" t="s">
        <v>42</v>
      </c>
      <c r="M204" s="4">
        <f t="shared" si="3"/>
        <v>2</v>
      </c>
      <c r="N204" s="5" t="s">
        <v>54</v>
      </c>
      <c r="O204" s="5" t="s">
        <v>148</v>
      </c>
      <c r="P204" s="5" t="s">
        <v>141</v>
      </c>
      <c r="Q204" s="4">
        <v>90900</v>
      </c>
      <c r="R204" s="5" t="s">
        <v>25</v>
      </c>
      <c r="S204" s="5" t="s">
        <v>44</v>
      </c>
      <c r="T204" s="5" t="s">
        <v>73</v>
      </c>
      <c r="U204" s="5" t="s">
        <v>74</v>
      </c>
      <c r="V204" s="16">
        <v>12.75</v>
      </c>
      <c r="W204" s="16">
        <v>3.1875</v>
      </c>
      <c r="X204" s="4">
        <v>92</v>
      </c>
      <c r="Y204" s="16">
        <v>116.12700000000001</v>
      </c>
      <c r="Z204" s="40">
        <f>Temp[[#This Row],[Quantity]]*Temp[[#This Row],[Unit Price]]</f>
        <v>1173</v>
      </c>
      <c r="AA204" s="42">
        <f>Temp[[#This Row],[Quantity]]*(Temp[[#This Row],[Unit Price]]-Temp[[#This Row],[Unit Cost]])</f>
        <v>879.75</v>
      </c>
      <c r="AB204">
        <f>Temp[[#This Row],[Shipped Date]]-Temp[[#This Row],[Order Date]]</f>
        <v>2</v>
      </c>
    </row>
    <row r="205" spans="1:28" ht="17.25" customHeight="1">
      <c r="A205" s="26">
        <v>8894</v>
      </c>
      <c r="B205" s="6">
        <v>44749</v>
      </c>
      <c r="C205" s="4">
        <v>8</v>
      </c>
      <c r="D205" s="4" t="s">
        <v>125</v>
      </c>
      <c r="E205" s="5" t="s">
        <v>97</v>
      </c>
      <c r="F205" s="5" t="s">
        <v>98</v>
      </c>
      <c r="G205" s="5" t="s">
        <v>25</v>
      </c>
      <c r="H205" s="5" t="s">
        <v>26</v>
      </c>
      <c r="I205" s="5" t="s">
        <v>27</v>
      </c>
      <c r="J205" s="6">
        <v>44755</v>
      </c>
      <c r="K205" s="55">
        <f>YEAR(Temp[[#This Row],[Order Date]])</f>
        <v>2022</v>
      </c>
      <c r="L205" s="5" t="s">
        <v>45</v>
      </c>
      <c r="M205" s="4">
        <f t="shared" si="3"/>
        <v>3</v>
      </c>
      <c r="N205" s="5" t="s">
        <v>54</v>
      </c>
      <c r="O205" s="5" t="s">
        <v>148</v>
      </c>
      <c r="P205" s="5" t="s">
        <v>141</v>
      </c>
      <c r="Q205" s="4">
        <v>90900</v>
      </c>
      <c r="R205" s="5" t="s">
        <v>25</v>
      </c>
      <c r="S205" s="5" t="s">
        <v>44</v>
      </c>
      <c r="T205" s="5" t="s">
        <v>64</v>
      </c>
      <c r="U205" s="5" t="s">
        <v>65</v>
      </c>
      <c r="V205" s="16">
        <v>40</v>
      </c>
      <c r="W205" s="16">
        <v>7.2</v>
      </c>
      <c r="X205" s="4">
        <v>91</v>
      </c>
      <c r="Y205" s="16">
        <v>360.36</v>
      </c>
      <c r="Z205" s="40">
        <f>Temp[[#This Row],[Quantity]]*Temp[[#This Row],[Unit Price]]</f>
        <v>3640</v>
      </c>
      <c r="AA205" s="42">
        <f>Temp[[#This Row],[Quantity]]*(Temp[[#This Row],[Unit Price]]-Temp[[#This Row],[Unit Cost]])</f>
        <v>2984.7999999999997</v>
      </c>
      <c r="AB205">
        <f>Temp[[#This Row],[Shipped Date]]-Temp[[#This Row],[Order Date]]</f>
        <v>6</v>
      </c>
    </row>
    <row r="206" spans="1:28" ht="17.25" customHeight="1">
      <c r="A206" s="26">
        <v>8895</v>
      </c>
      <c r="B206" s="6">
        <v>44749</v>
      </c>
      <c r="C206" s="4">
        <v>8</v>
      </c>
      <c r="D206" s="4" t="s">
        <v>125</v>
      </c>
      <c r="E206" s="5" t="s">
        <v>97</v>
      </c>
      <c r="F206" s="5" t="s">
        <v>98</v>
      </c>
      <c r="G206" s="5" t="s">
        <v>25</v>
      </c>
      <c r="H206" s="5" t="s">
        <v>26</v>
      </c>
      <c r="I206" s="5" t="s">
        <v>27</v>
      </c>
      <c r="J206" s="6">
        <v>44752</v>
      </c>
      <c r="K206" s="55">
        <f>YEAR(Temp[[#This Row],[Order Date]])</f>
        <v>2022</v>
      </c>
      <c r="L206" s="5" t="s">
        <v>45</v>
      </c>
      <c r="M206" s="4">
        <f t="shared" si="3"/>
        <v>3</v>
      </c>
      <c r="N206" s="5" t="s">
        <v>54</v>
      </c>
      <c r="O206" s="5" t="s">
        <v>148</v>
      </c>
      <c r="P206" s="5" t="s">
        <v>141</v>
      </c>
      <c r="Q206" s="4">
        <v>90900</v>
      </c>
      <c r="R206" s="5" t="s">
        <v>25</v>
      </c>
      <c r="S206" s="5" t="s">
        <v>44</v>
      </c>
      <c r="T206" s="5" t="s">
        <v>84</v>
      </c>
      <c r="U206" s="5" t="s">
        <v>85</v>
      </c>
      <c r="V206" s="16">
        <v>9.1999999999999993</v>
      </c>
      <c r="W206" s="16">
        <v>1.5639999999999998</v>
      </c>
      <c r="X206" s="4">
        <v>36</v>
      </c>
      <c r="Y206" s="16">
        <v>34.444800000000001</v>
      </c>
      <c r="Z206" s="40">
        <f>Temp[[#This Row],[Quantity]]*Temp[[#This Row],[Unit Price]]</f>
        <v>331.2</v>
      </c>
      <c r="AA206" s="42">
        <f>Temp[[#This Row],[Quantity]]*(Temp[[#This Row],[Unit Price]]-Temp[[#This Row],[Unit Cost]])</f>
        <v>274.89599999999996</v>
      </c>
      <c r="AB206">
        <f>Temp[[#This Row],[Shipped Date]]-Temp[[#This Row],[Order Date]]</f>
        <v>3</v>
      </c>
    </row>
    <row r="207" spans="1:28" ht="17.25" customHeight="1">
      <c r="A207" s="26">
        <v>8806</v>
      </c>
      <c r="B207" s="6">
        <v>44749</v>
      </c>
      <c r="C207" s="4">
        <v>8</v>
      </c>
      <c r="D207" s="4" t="s">
        <v>125</v>
      </c>
      <c r="E207" s="5" t="s">
        <v>97</v>
      </c>
      <c r="F207" s="5" t="s">
        <v>98</v>
      </c>
      <c r="G207" s="5" t="s">
        <v>25</v>
      </c>
      <c r="H207" s="5" t="s">
        <v>26</v>
      </c>
      <c r="I207" s="5" t="s">
        <v>27</v>
      </c>
      <c r="J207" s="6">
        <v>44752</v>
      </c>
      <c r="K207" s="55">
        <f>YEAR(Temp[[#This Row],[Order Date]])</f>
        <v>2022</v>
      </c>
      <c r="L207" s="5" t="s">
        <v>45</v>
      </c>
      <c r="M207" s="4">
        <f t="shared" si="3"/>
        <v>3</v>
      </c>
      <c r="N207" s="5" t="s">
        <v>29</v>
      </c>
      <c r="O207" s="5" t="s">
        <v>148</v>
      </c>
      <c r="P207" s="5" t="s">
        <v>141</v>
      </c>
      <c r="Q207" s="4">
        <v>90900</v>
      </c>
      <c r="R207" s="5" t="s">
        <v>25</v>
      </c>
      <c r="S207" s="5" t="s">
        <v>30</v>
      </c>
      <c r="T207" s="5" t="s">
        <v>99</v>
      </c>
      <c r="U207" s="5" t="s">
        <v>100</v>
      </c>
      <c r="V207" s="16">
        <v>34.799999999999997</v>
      </c>
      <c r="W207" s="16">
        <v>4.871999999999999</v>
      </c>
      <c r="X207" s="4">
        <v>27</v>
      </c>
      <c r="Y207" s="16">
        <v>89.261999999999986</v>
      </c>
      <c r="Z207" s="40">
        <f>Temp[[#This Row],[Quantity]]*Temp[[#This Row],[Unit Price]]</f>
        <v>939.59999999999991</v>
      </c>
      <c r="AA207" s="42">
        <f>Temp[[#This Row],[Quantity]]*(Temp[[#This Row],[Unit Price]]-Temp[[#This Row],[Unit Cost]])</f>
        <v>808.05599999999993</v>
      </c>
      <c r="AB207">
        <f>Temp[[#This Row],[Shipped Date]]-Temp[[#This Row],[Order Date]]</f>
        <v>3</v>
      </c>
    </row>
    <row r="208" spans="1:28" ht="17.25" customHeight="1">
      <c r="A208" s="26">
        <v>8883</v>
      </c>
      <c r="B208" s="6">
        <v>44780</v>
      </c>
      <c r="C208" s="4">
        <v>8</v>
      </c>
      <c r="D208" s="4" t="s">
        <v>125</v>
      </c>
      <c r="E208" s="5" t="s">
        <v>97</v>
      </c>
      <c r="F208" s="5" t="s">
        <v>98</v>
      </c>
      <c r="G208" s="5" t="s">
        <v>25</v>
      </c>
      <c r="H208" s="5" t="s">
        <v>26</v>
      </c>
      <c r="I208" s="5" t="s">
        <v>27</v>
      </c>
      <c r="J208" s="6">
        <v>44785</v>
      </c>
      <c r="K208" s="55">
        <f>YEAR(Temp[[#This Row],[Order Date]])</f>
        <v>2022</v>
      </c>
      <c r="L208" s="5" t="s">
        <v>46</v>
      </c>
      <c r="M208" s="4">
        <f t="shared" si="3"/>
        <v>3</v>
      </c>
      <c r="N208" s="5" t="s">
        <v>29</v>
      </c>
      <c r="O208" s="5" t="s">
        <v>148</v>
      </c>
      <c r="P208" s="5" t="s">
        <v>141</v>
      </c>
      <c r="Q208" s="4">
        <v>90900</v>
      </c>
      <c r="R208" s="5" t="s">
        <v>25</v>
      </c>
      <c r="S208" s="5" t="s">
        <v>44</v>
      </c>
      <c r="T208" s="5" t="s">
        <v>73</v>
      </c>
      <c r="U208" s="5" t="s">
        <v>74</v>
      </c>
      <c r="V208" s="16">
        <v>12.75</v>
      </c>
      <c r="W208" s="16">
        <v>1.6575</v>
      </c>
      <c r="X208" s="4">
        <v>57</v>
      </c>
      <c r="Y208" s="16">
        <v>69.768000000000001</v>
      </c>
      <c r="Z208" s="40">
        <f>Temp[[#This Row],[Quantity]]*Temp[[#This Row],[Unit Price]]</f>
        <v>726.75</v>
      </c>
      <c r="AA208" s="42">
        <f>Temp[[#This Row],[Quantity]]*(Temp[[#This Row],[Unit Price]]-Temp[[#This Row],[Unit Cost]])</f>
        <v>632.27249999999992</v>
      </c>
      <c r="AB208">
        <f>Temp[[#This Row],[Shipped Date]]-Temp[[#This Row],[Order Date]]</f>
        <v>5</v>
      </c>
    </row>
    <row r="209" spans="1:28" ht="17.25" customHeight="1">
      <c r="A209" s="26">
        <v>8839</v>
      </c>
      <c r="B209" s="6">
        <v>44780</v>
      </c>
      <c r="C209" s="4">
        <v>8</v>
      </c>
      <c r="D209" s="4" t="s">
        <v>125</v>
      </c>
      <c r="E209" s="5" t="s">
        <v>97</v>
      </c>
      <c r="F209" s="5" t="s">
        <v>98</v>
      </c>
      <c r="G209" s="5" t="s">
        <v>25</v>
      </c>
      <c r="H209" s="5" t="s">
        <v>26</v>
      </c>
      <c r="I209" s="5" t="s">
        <v>27</v>
      </c>
      <c r="J209" s="6">
        <v>44785</v>
      </c>
      <c r="K209" s="55">
        <f>YEAR(Temp[[#This Row],[Order Date]])</f>
        <v>2022</v>
      </c>
      <c r="L209" s="5" t="s">
        <v>46</v>
      </c>
      <c r="M209" s="4">
        <f t="shared" si="3"/>
        <v>3</v>
      </c>
      <c r="N209" s="5" t="s">
        <v>54</v>
      </c>
      <c r="O209" s="5" t="s">
        <v>148</v>
      </c>
      <c r="P209" s="5" t="s">
        <v>141</v>
      </c>
      <c r="Q209" s="4">
        <v>90900</v>
      </c>
      <c r="R209" s="5" t="s">
        <v>25</v>
      </c>
      <c r="S209" s="5" t="s">
        <v>44</v>
      </c>
      <c r="T209" s="5" t="s">
        <v>64</v>
      </c>
      <c r="U209" s="5" t="s">
        <v>65</v>
      </c>
      <c r="V209" s="16">
        <v>40</v>
      </c>
      <c r="W209" s="16">
        <v>5.6</v>
      </c>
      <c r="X209" s="4">
        <v>78</v>
      </c>
      <c r="Y209" s="16">
        <v>318.24</v>
      </c>
      <c r="Z209" s="40">
        <f>Temp[[#This Row],[Quantity]]*Temp[[#This Row],[Unit Price]]</f>
        <v>3120</v>
      </c>
      <c r="AA209" s="42">
        <f>Temp[[#This Row],[Quantity]]*(Temp[[#This Row],[Unit Price]]-Temp[[#This Row],[Unit Cost]])</f>
        <v>2683.2</v>
      </c>
      <c r="AB209">
        <f>Temp[[#This Row],[Shipped Date]]-Temp[[#This Row],[Order Date]]</f>
        <v>5</v>
      </c>
    </row>
    <row r="210" spans="1:28" ht="17.25" customHeight="1">
      <c r="A210" s="26">
        <v>8840</v>
      </c>
      <c r="B210" s="6">
        <v>44780</v>
      </c>
      <c r="C210" s="4">
        <v>8</v>
      </c>
      <c r="D210" s="4" t="s">
        <v>125</v>
      </c>
      <c r="E210" s="5" t="s">
        <v>97</v>
      </c>
      <c r="F210" s="5" t="s">
        <v>98</v>
      </c>
      <c r="G210" s="5" t="s">
        <v>25</v>
      </c>
      <c r="H210" s="5" t="s">
        <v>26</v>
      </c>
      <c r="I210" s="5" t="s">
        <v>27</v>
      </c>
      <c r="J210" s="6">
        <v>44785</v>
      </c>
      <c r="K210" s="55">
        <f>YEAR(Temp[[#This Row],[Order Date]])</f>
        <v>2022</v>
      </c>
      <c r="L210" s="5" t="s">
        <v>46</v>
      </c>
      <c r="M210" s="4">
        <f t="shared" si="3"/>
        <v>3</v>
      </c>
      <c r="N210" s="5" t="s">
        <v>54</v>
      </c>
      <c r="O210" s="5" t="s">
        <v>148</v>
      </c>
      <c r="P210" s="5" t="s">
        <v>141</v>
      </c>
      <c r="Q210" s="4">
        <v>90900</v>
      </c>
      <c r="R210" s="5" t="s">
        <v>25</v>
      </c>
      <c r="S210" s="5" t="s">
        <v>44</v>
      </c>
      <c r="T210" s="5" t="s">
        <v>84</v>
      </c>
      <c r="U210" s="5" t="s">
        <v>85</v>
      </c>
      <c r="V210" s="16">
        <v>9.1999999999999993</v>
      </c>
      <c r="W210" s="16">
        <v>1.2879999999999998</v>
      </c>
      <c r="X210" s="4">
        <v>54</v>
      </c>
      <c r="Y210" s="16">
        <v>49.183199999999999</v>
      </c>
      <c r="Z210" s="40">
        <f>Temp[[#This Row],[Quantity]]*Temp[[#This Row],[Unit Price]]</f>
        <v>496.79999999999995</v>
      </c>
      <c r="AA210" s="42">
        <f>Temp[[#This Row],[Quantity]]*(Temp[[#This Row],[Unit Price]]-Temp[[#This Row],[Unit Cost]])</f>
        <v>427.24799999999993</v>
      </c>
      <c r="AB210">
        <f>Temp[[#This Row],[Shipped Date]]-Temp[[#This Row],[Order Date]]</f>
        <v>5</v>
      </c>
    </row>
    <row r="211" spans="1:28" ht="17.25" customHeight="1">
      <c r="A211" s="26">
        <v>8868</v>
      </c>
      <c r="B211" s="6">
        <v>44811</v>
      </c>
      <c r="C211" s="4">
        <v>8</v>
      </c>
      <c r="D211" s="4" t="s">
        <v>125</v>
      </c>
      <c r="E211" s="5" t="s">
        <v>97</v>
      </c>
      <c r="F211" s="5" t="s">
        <v>98</v>
      </c>
      <c r="G211" s="5" t="s">
        <v>25</v>
      </c>
      <c r="H211" s="5" t="s">
        <v>26</v>
      </c>
      <c r="I211" s="5" t="s">
        <v>27</v>
      </c>
      <c r="J211" s="6">
        <v>44814</v>
      </c>
      <c r="K211" s="55">
        <f>YEAR(Temp[[#This Row],[Order Date]])</f>
        <v>2022</v>
      </c>
      <c r="L211" s="5" t="s">
        <v>33</v>
      </c>
      <c r="M211" s="4">
        <f t="shared" si="3"/>
        <v>3</v>
      </c>
      <c r="N211" s="5" t="s">
        <v>54</v>
      </c>
      <c r="O211" s="5" t="s">
        <v>148</v>
      </c>
      <c r="P211" s="5" t="s">
        <v>141</v>
      </c>
      <c r="Q211" s="4">
        <v>90900</v>
      </c>
      <c r="R211" s="5" t="s">
        <v>25</v>
      </c>
      <c r="S211" s="5" t="s">
        <v>44</v>
      </c>
      <c r="T211" s="5" t="s">
        <v>64</v>
      </c>
      <c r="U211" s="5" t="s">
        <v>65</v>
      </c>
      <c r="V211" s="16">
        <v>40</v>
      </c>
      <c r="W211" s="16">
        <v>4.4000000000000004</v>
      </c>
      <c r="X211" s="4">
        <v>48</v>
      </c>
      <c r="Y211" s="16">
        <v>188.16</v>
      </c>
      <c r="Z211" s="40">
        <f>Temp[[#This Row],[Quantity]]*Temp[[#This Row],[Unit Price]]</f>
        <v>1920</v>
      </c>
      <c r="AA211" s="42">
        <f>Temp[[#This Row],[Quantity]]*(Temp[[#This Row],[Unit Price]]-Temp[[#This Row],[Unit Cost]])</f>
        <v>1708.8000000000002</v>
      </c>
      <c r="AB211">
        <f>Temp[[#This Row],[Shipped Date]]-Temp[[#This Row],[Order Date]]</f>
        <v>3</v>
      </c>
    </row>
    <row r="212" spans="1:28" ht="17.25" customHeight="1">
      <c r="A212" s="26">
        <v>8868</v>
      </c>
      <c r="B212" s="6">
        <v>44811</v>
      </c>
      <c r="C212" s="4">
        <v>8</v>
      </c>
      <c r="D212" s="4" t="s">
        <v>125</v>
      </c>
      <c r="E212" s="5" t="s">
        <v>97</v>
      </c>
      <c r="F212" s="5" t="s">
        <v>98</v>
      </c>
      <c r="G212" s="5" t="s">
        <v>25</v>
      </c>
      <c r="H212" s="5" t="s">
        <v>26</v>
      </c>
      <c r="I212" s="5" t="s">
        <v>27</v>
      </c>
      <c r="J212" s="6">
        <v>44819</v>
      </c>
      <c r="K212" s="55">
        <f>YEAR(Temp[[#This Row],[Order Date]])</f>
        <v>2022</v>
      </c>
      <c r="L212" s="5" t="s">
        <v>33</v>
      </c>
      <c r="M212" s="4">
        <f t="shared" si="3"/>
        <v>3</v>
      </c>
      <c r="N212" s="5" t="s">
        <v>54</v>
      </c>
      <c r="O212" s="5" t="s">
        <v>148</v>
      </c>
      <c r="P212" s="5" t="s">
        <v>141</v>
      </c>
      <c r="Q212" s="4">
        <v>90900</v>
      </c>
      <c r="R212" s="5" t="s">
        <v>25</v>
      </c>
      <c r="S212" s="5" t="s">
        <v>44</v>
      </c>
      <c r="T212" s="5" t="s">
        <v>84</v>
      </c>
      <c r="U212" s="5" t="s">
        <v>85</v>
      </c>
      <c r="V212" s="16">
        <v>9.1999999999999993</v>
      </c>
      <c r="W212" s="16">
        <v>2.1160000000000001</v>
      </c>
      <c r="X212" s="4">
        <v>77</v>
      </c>
      <c r="Y212" s="16">
        <v>72.256799999999998</v>
      </c>
      <c r="Z212" s="40">
        <f>Temp[[#This Row],[Quantity]]*Temp[[#This Row],[Unit Price]]</f>
        <v>708.4</v>
      </c>
      <c r="AA212" s="42">
        <f>Temp[[#This Row],[Quantity]]*(Temp[[#This Row],[Unit Price]]-Temp[[#This Row],[Unit Cost]])</f>
        <v>545.46799999999996</v>
      </c>
      <c r="AB212">
        <f>Temp[[#This Row],[Shipped Date]]-Temp[[#This Row],[Order Date]]</f>
        <v>8</v>
      </c>
    </row>
    <row r="213" spans="1:28" ht="17.25" customHeight="1">
      <c r="A213" s="26">
        <v>8873</v>
      </c>
      <c r="B213" s="6">
        <v>44811</v>
      </c>
      <c r="C213" s="4">
        <v>8</v>
      </c>
      <c r="D213" s="4" t="s">
        <v>125</v>
      </c>
      <c r="E213" s="5" t="s">
        <v>97</v>
      </c>
      <c r="F213" s="5" t="s">
        <v>98</v>
      </c>
      <c r="G213" s="5" t="s">
        <v>25</v>
      </c>
      <c r="H213" s="5" t="s">
        <v>26</v>
      </c>
      <c r="I213" s="5" t="s">
        <v>27</v>
      </c>
      <c r="J213" s="6">
        <v>44815</v>
      </c>
      <c r="K213" s="55">
        <f>YEAR(Temp[[#This Row],[Order Date]])</f>
        <v>2022</v>
      </c>
      <c r="L213" s="5" t="s">
        <v>33</v>
      </c>
      <c r="M213" s="4">
        <f t="shared" si="3"/>
        <v>3</v>
      </c>
      <c r="N213" s="5" t="s">
        <v>29</v>
      </c>
      <c r="O213" s="5" t="s">
        <v>148</v>
      </c>
      <c r="P213" s="5" t="s">
        <v>141</v>
      </c>
      <c r="Q213" s="4">
        <v>90900</v>
      </c>
      <c r="R213" s="5" t="s">
        <v>25</v>
      </c>
      <c r="S213" s="5" t="s">
        <v>30</v>
      </c>
      <c r="T213" s="5" t="s">
        <v>99</v>
      </c>
      <c r="U213" s="5" t="s">
        <v>100</v>
      </c>
      <c r="V213" s="16">
        <v>34.799999999999997</v>
      </c>
      <c r="W213" s="16">
        <v>5.9159999999999995</v>
      </c>
      <c r="X213" s="4">
        <v>63</v>
      </c>
      <c r="Y213" s="16">
        <v>230.202</v>
      </c>
      <c r="Z213" s="40">
        <f>Temp[[#This Row],[Quantity]]*Temp[[#This Row],[Unit Price]]</f>
        <v>2192.3999999999996</v>
      </c>
      <c r="AA213" s="42">
        <f>Temp[[#This Row],[Quantity]]*(Temp[[#This Row],[Unit Price]]-Temp[[#This Row],[Unit Cost]])</f>
        <v>1819.6919999999998</v>
      </c>
      <c r="AB213">
        <f>Temp[[#This Row],[Shipped Date]]-Temp[[#This Row],[Order Date]]</f>
        <v>4</v>
      </c>
    </row>
    <row r="214" spans="1:28" ht="17.25" customHeight="1">
      <c r="A214" s="26">
        <v>8884</v>
      </c>
      <c r="B214" s="6">
        <v>44841</v>
      </c>
      <c r="C214" s="4">
        <v>8</v>
      </c>
      <c r="D214" s="4" t="s">
        <v>125</v>
      </c>
      <c r="E214" s="5" t="s">
        <v>97</v>
      </c>
      <c r="F214" s="5" t="s">
        <v>98</v>
      </c>
      <c r="G214" s="5" t="s">
        <v>25</v>
      </c>
      <c r="H214" s="5" t="s">
        <v>26</v>
      </c>
      <c r="I214" s="5" t="s">
        <v>27</v>
      </c>
      <c r="J214" s="6">
        <v>44851</v>
      </c>
      <c r="K214" s="55">
        <f>YEAR(Temp[[#This Row],[Order Date]])</f>
        <v>2022</v>
      </c>
      <c r="L214" s="5" t="s">
        <v>47</v>
      </c>
      <c r="M214" s="4">
        <f t="shared" si="3"/>
        <v>4</v>
      </c>
      <c r="N214" s="5" t="s">
        <v>29</v>
      </c>
      <c r="O214" s="5" t="s">
        <v>148</v>
      </c>
      <c r="P214" s="5" t="s">
        <v>141</v>
      </c>
      <c r="Q214" s="4">
        <v>90900</v>
      </c>
      <c r="R214" s="5" t="s">
        <v>25</v>
      </c>
      <c r="S214" s="5" t="s">
        <v>44</v>
      </c>
      <c r="T214" s="5" t="s">
        <v>73</v>
      </c>
      <c r="U214" s="5" t="s">
        <v>74</v>
      </c>
      <c r="V214" s="16">
        <v>12.75</v>
      </c>
      <c r="W214" s="16">
        <v>2.8050000000000002</v>
      </c>
      <c r="X214" s="4">
        <v>61</v>
      </c>
      <c r="Y214" s="16">
        <v>78.552750000000003</v>
      </c>
      <c r="Z214" s="40">
        <f>Temp[[#This Row],[Quantity]]*Temp[[#This Row],[Unit Price]]</f>
        <v>777.75</v>
      </c>
      <c r="AA214" s="42">
        <f>Temp[[#This Row],[Quantity]]*(Temp[[#This Row],[Unit Price]]-Temp[[#This Row],[Unit Cost]])</f>
        <v>606.64499999999998</v>
      </c>
      <c r="AB214">
        <f>Temp[[#This Row],[Shipped Date]]-Temp[[#This Row],[Order Date]]</f>
        <v>10</v>
      </c>
    </row>
    <row r="215" spans="1:28" ht="17.25" customHeight="1">
      <c r="A215" s="26">
        <v>8300</v>
      </c>
      <c r="B215" s="6">
        <v>44841</v>
      </c>
      <c r="C215" s="4">
        <v>8</v>
      </c>
      <c r="D215" s="4" t="s">
        <v>125</v>
      </c>
      <c r="E215" s="5" t="s">
        <v>97</v>
      </c>
      <c r="F215" s="5" t="s">
        <v>98</v>
      </c>
      <c r="G215" s="5" t="s">
        <v>25</v>
      </c>
      <c r="H215" s="5" t="s">
        <v>26</v>
      </c>
      <c r="I215" s="5" t="s">
        <v>27</v>
      </c>
      <c r="J215" s="6">
        <v>44843</v>
      </c>
      <c r="K215" s="55">
        <f>YEAR(Temp[[#This Row],[Order Date]])</f>
        <v>2022</v>
      </c>
      <c r="L215" s="5" t="s">
        <v>47</v>
      </c>
      <c r="M215" s="4">
        <f t="shared" si="3"/>
        <v>4</v>
      </c>
      <c r="N215" s="5" t="s">
        <v>54</v>
      </c>
      <c r="O215" s="5" t="s">
        <v>148</v>
      </c>
      <c r="P215" s="5" t="s">
        <v>141</v>
      </c>
      <c r="Q215" s="4">
        <v>90900</v>
      </c>
      <c r="R215" s="5" t="s">
        <v>25</v>
      </c>
      <c r="S215" s="5" t="s">
        <v>44</v>
      </c>
      <c r="T215" s="5" t="s">
        <v>64</v>
      </c>
      <c r="U215" s="5" t="s">
        <v>65</v>
      </c>
      <c r="V215" s="16">
        <v>40</v>
      </c>
      <c r="W215" s="16">
        <v>6.8</v>
      </c>
      <c r="X215" s="4">
        <v>48</v>
      </c>
      <c r="Y215" s="16">
        <v>188.16</v>
      </c>
      <c r="Z215" s="40">
        <f>Temp[[#This Row],[Quantity]]*Temp[[#This Row],[Unit Price]]</f>
        <v>1920</v>
      </c>
      <c r="AA215" s="42">
        <f>Temp[[#This Row],[Quantity]]*(Temp[[#This Row],[Unit Price]]-Temp[[#This Row],[Unit Cost]])</f>
        <v>1593.6000000000001</v>
      </c>
      <c r="AB215">
        <f>Temp[[#This Row],[Shipped Date]]-Temp[[#This Row],[Order Date]]</f>
        <v>2</v>
      </c>
    </row>
    <row r="216" spans="1:28" ht="17.25" customHeight="1">
      <c r="A216" s="26">
        <v>8308</v>
      </c>
      <c r="B216" s="6">
        <v>44841</v>
      </c>
      <c r="C216" s="4">
        <v>8</v>
      </c>
      <c r="D216" s="4" t="s">
        <v>125</v>
      </c>
      <c r="E216" s="5" t="s">
        <v>97</v>
      </c>
      <c r="F216" s="5" t="s">
        <v>98</v>
      </c>
      <c r="G216" s="5" t="s">
        <v>25</v>
      </c>
      <c r="H216" s="5" t="s">
        <v>26</v>
      </c>
      <c r="I216" s="5" t="s">
        <v>27</v>
      </c>
      <c r="J216" s="6">
        <v>44851</v>
      </c>
      <c r="K216" s="55">
        <f>YEAR(Temp[[#This Row],[Order Date]])</f>
        <v>2022</v>
      </c>
      <c r="L216" s="5" t="s">
        <v>47</v>
      </c>
      <c r="M216" s="4">
        <f t="shared" si="3"/>
        <v>4</v>
      </c>
      <c r="N216" s="5" t="s">
        <v>54</v>
      </c>
      <c r="O216" s="5" t="s">
        <v>148</v>
      </c>
      <c r="P216" s="5" t="s">
        <v>141</v>
      </c>
      <c r="Q216" s="4">
        <v>90900</v>
      </c>
      <c r="R216" s="5" t="s">
        <v>25</v>
      </c>
      <c r="S216" s="5" t="s">
        <v>44</v>
      </c>
      <c r="T216" s="5" t="s">
        <v>84</v>
      </c>
      <c r="U216" s="5" t="s">
        <v>85</v>
      </c>
      <c r="V216" s="16">
        <v>9.1999999999999993</v>
      </c>
      <c r="W216" s="16">
        <v>1.7479999999999998</v>
      </c>
      <c r="X216" s="4">
        <v>100</v>
      </c>
      <c r="Y216" s="16">
        <v>91.08</v>
      </c>
      <c r="Z216" s="40">
        <f>Temp[[#This Row],[Quantity]]*Temp[[#This Row],[Unit Price]]</f>
        <v>919.99999999999989</v>
      </c>
      <c r="AA216" s="42">
        <f>Temp[[#This Row],[Quantity]]*(Temp[[#This Row],[Unit Price]]-Temp[[#This Row],[Unit Cost]])</f>
        <v>745.2</v>
      </c>
      <c r="AB216">
        <f>Temp[[#This Row],[Shipped Date]]-Temp[[#This Row],[Order Date]]</f>
        <v>10</v>
      </c>
    </row>
    <row r="217" spans="1:28" ht="17.25" customHeight="1">
      <c r="A217" s="26">
        <v>8388</v>
      </c>
      <c r="B217" s="6">
        <v>44841</v>
      </c>
      <c r="C217" s="4">
        <v>8</v>
      </c>
      <c r="D217" s="4" t="s">
        <v>125</v>
      </c>
      <c r="E217" s="5" t="s">
        <v>97</v>
      </c>
      <c r="F217" s="5" t="s">
        <v>98</v>
      </c>
      <c r="G217" s="5" t="s">
        <v>25</v>
      </c>
      <c r="H217" s="5" t="s">
        <v>26</v>
      </c>
      <c r="I217" s="5" t="s">
        <v>27</v>
      </c>
      <c r="J217" s="6">
        <v>44851</v>
      </c>
      <c r="K217" s="55">
        <f>YEAR(Temp[[#This Row],[Order Date]])</f>
        <v>2022</v>
      </c>
      <c r="L217" s="5" t="s">
        <v>47</v>
      </c>
      <c r="M217" s="4">
        <f t="shared" si="3"/>
        <v>4</v>
      </c>
      <c r="N217" s="5" t="s">
        <v>29</v>
      </c>
      <c r="O217" s="5" t="s">
        <v>148</v>
      </c>
      <c r="P217" s="5" t="s">
        <v>141</v>
      </c>
      <c r="Q217" s="4">
        <v>90900</v>
      </c>
      <c r="R217" s="5" t="s">
        <v>25</v>
      </c>
      <c r="S217" s="5" t="s">
        <v>30</v>
      </c>
      <c r="T217" s="5" t="s">
        <v>99</v>
      </c>
      <c r="U217" s="5" t="s">
        <v>100</v>
      </c>
      <c r="V217" s="16">
        <v>34.799999999999997</v>
      </c>
      <c r="W217" s="16">
        <v>3.48</v>
      </c>
      <c r="X217" s="4">
        <v>93</v>
      </c>
      <c r="Y217" s="16">
        <v>313.93079999999998</v>
      </c>
      <c r="Z217" s="40">
        <f>Temp[[#This Row],[Quantity]]*Temp[[#This Row],[Unit Price]]</f>
        <v>3236.3999999999996</v>
      </c>
      <c r="AA217" s="42">
        <f>Temp[[#This Row],[Quantity]]*(Temp[[#This Row],[Unit Price]]-Temp[[#This Row],[Unit Cost]])</f>
        <v>2912.7599999999998</v>
      </c>
      <c r="AB217">
        <f>Temp[[#This Row],[Shipped Date]]-Temp[[#This Row],[Order Date]]</f>
        <v>10</v>
      </c>
    </row>
    <row r="218" spans="1:28" ht="17.25" customHeight="1">
      <c r="A218" s="26">
        <v>8388</v>
      </c>
      <c r="B218" s="6">
        <v>44841</v>
      </c>
      <c r="C218" s="4">
        <v>8</v>
      </c>
      <c r="D218" s="4" t="s">
        <v>125</v>
      </c>
      <c r="E218" s="5" t="s">
        <v>97</v>
      </c>
      <c r="F218" s="5" t="s">
        <v>98</v>
      </c>
      <c r="G218" s="5" t="s">
        <v>25</v>
      </c>
      <c r="H218" s="5" t="s">
        <v>26</v>
      </c>
      <c r="I218" s="5" t="s">
        <v>27</v>
      </c>
      <c r="J218" s="6">
        <v>44850</v>
      </c>
      <c r="K218" s="55">
        <f>YEAR(Temp[[#This Row],[Order Date]])</f>
        <v>2022</v>
      </c>
      <c r="L218" s="5" t="s">
        <v>47</v>
      </c>
      <c r="M218" s="4">
        <f t="shared" si="3"/>
        <v>4</v>
      </c>
      <c r="N218" s="5" t="s">
        <v>54</v>
      </c>
      <c r="O218" s="5" t="s">
        <v>148</v>
      </c>
      <c r="P218" s="5" t="s">
        <v>141</v>
      </c>
      <c r="Q218" s="4">
        <v>90900</v>
      </c>
      <c r="R218" s="5" t="s">
        <v>25</v>
      </c>
      <c r="S218" s="5" t="s">
        <v>44</v>
      </c>
      <c r="T218" s="5" t="s">
        <v>73</v>
      </c>
      <c r="U218" s="5" t="s">
        <v>74</v>
      </c>
      <c r="V218" s="16">
        <v>12.75</v>
      </c>
      <c r="W218" s="16">
        <v>2.4224999999999999</v>
      </c>
      <c r="X218" s="4">
        <v>43</v>
      </c>
      <c r="Y218" s="16">
        <v>52.631999999999998</v>
      </c>
      <c r="Z218" s="40">
        <f>Temp[[#This Row],[Quantity]]*Temp[[#This Row],[Unit Price]]</f>
        <v>548.25</v>
      </c>
      <c r="AA218" s="42">
        <f>Temp[[#This Row],[Quantity]]*(Temp[[#This Row],[Unit Price]]-Temp[[#This Row],[Unit Cost]])</f>
        <v>444.08250000000004</v>
      </c>
      <c r="AB218">
        <f>Temp[[#This Row],[Shipped Date]]-Temp[[#This Row],[Order Date]]</f>
        <v>9</v>
      </c>
    </row>
    <row r="219" spans="1:28" ht="17.25" customHeight="1">
      <c r="A219" s="26">
        <v>8348</v>
      </c>
      <c r="B219" s="6">
        <v>44872</v>
      </c>
      <c r="C219" s="4">
        <v>8</v>
      </c>
      <c r="D219" s="4" t="s">
        <v>125</v>
      </c>
      <c r="E219" s="5" t="s">
        <v>97</v>
      </c>
      <c r="F219" s="5" t="s">
        <v>98</v>
      </c>
      <c r="G219" s="5" t="s">
        <v>25</v>
      </c>
      <c r="H219" s="5" t="s">
        <v>26</v>
      </c>
      <c r="I219" s="5" t="s">
        <v>27</v>
      </c>
      <c r="J219" s="6">
        <v>44876</v>
      </c>
      <c r="K219" s="55">
        <f>YEAR(Temp[[#This Row],[Order Date]])</f>
        <v>2022</v>
      </c>
      <c r="L219" s="5" t="s">
        <v>48</v>
      </c>
      <c r="M219" s="4">
        <f t="shared" si="3"/>
        <v>4</v>
      </c>
      <c r="N219" s="5" t="s">
        <v>54</v>
      </c>
      <c r="O219" s="5" t="s">
        <v>148</v>
      </c>
      <c r="P219" s="5" t="s">
        <v>141</v>
      </c>
      <c r="Q219" s="4">
        <v>90900</v>
      </c>
      <c r="R219" s="5" t="s">
        <v>25</v>
      </c>
      <c r="S219" s="5" t="s">
        <v>44</v>
      </c>
      <c r="T219" s="5" t="s">
        <v>64</v>
      </c>
      <c r="U219" s="5" t="s">
        <v>65</v>
      </c>
      <c r="V219" s="16">
        <v>40</v>
      </c>
      <c r="W219" s="16">
        <v>9.1999999999999993</v>
      </c>
      <c r="X219" s="4">
        <v>28</v>
      </c>
      <c r="Y219" s="16">
        <v>110.88</v>
      </c>
      <c r="Z219" s="40">
        <f>Temp[[#This Row],[Quantity]]*Temp[[#This Row],[Unit Price]]</f>
        <v>1120</v>
      </c>
      <c r="AA219" s="42">
        <f>Temp[[#This Row],[Quantity]]*(Temp[[#This Row],[Unit Price]]-Temp[[#This Row],[Unit Cost]])</f>
        <v>862.4</v>
      </c>
      <c r="AB219">
        <f>Temp[[#This Row],[Shipped Date]]-Temp[[#This Row],[Order Date]]</f>
        <v>4</v>
      </c>
    </row>
    <row r="220" spans="1:28" ht="17.25" customHeight="1">
      <c r="A220" s="26">
        <v>8348</v>
      </c>
      <c r="B220" s="6">
        <v>44872</v>
      </c>
      <c r="C220" s="4">
        <v>8</v>
      </c>
      <c r="D220" s="4" t="s">
        <v>125</v>
      </c>
      <c r="E220" s="5" t="s">
        <v>97</v>
      </c>
      <c r="F220" s="5" t="s">
        <v>98</v>
      </c>
      <c r="G220" s="5" t="s">
        <v>25</v>
      </c>
      <c r="H220" s="5" t="s">
        <v>26</v>
      </c>
      <c r="I220" s="5" t="s">
        <v>27</v>
      </c>
      <c r="J220" s="6">
        <v>44881</v>
      </c>
      <c r="K220" s="55">
        <f>YEAR(Temp[[#This Row],[Order Date]])</f>
        <v>2022</v>
      </c>
      <c r="L220" s="5" t="s">
        <v>48</v>
      </c>
      <c r="M220" s="4">
        <f t="shared" si="3"/>
        <v>4</v>
      </c>
      <c r="N220" s="5" t="s">
        <v>54</v>
      </c>
      <c r="O220" s="5" t="s">
        <v>148</v>
      </c>
      <c r="P220" s="5" t="s">
        <v>141</v>
      </c>
      <c r="Q220" s="4">
        <v>90900</v>
      </c>
      <c r="R220" s="5" t="s">
        <v>25</v>
      </c>
      <c r="S220" s="5" t="s">
        <v>44</v>
      </c>
      <c r="T220" s="5" t="s">
        <v>84</v>
      </c>
      <c r="U220" s="5" t="s">
        <v>85</v>
      </c>
      <c r="V220" s="16">
        <v>9.1999999999999993</v>
      </c>
      <c r="W220" s="16">
        <v>0.92</v>
      </c>
      <c r="X220" s="4">
        <v>19</v>
      </c>
      <c r="Y220" s="16">
        <v>17.130400000000002</v>
      </c>
      <c r="Z220" s="40">
        <f>Temp[[#This Row],[Quantity]]*Temp[[#This Row],[Unit Price]]</f>
        <v>174.79999999999998</v>
      </c>
      <c r="AA220" s="42">
        <f>Temp[[#This Row],[Quantity]]*(Temp[[#This Row],[Unit Price]]-Temp[[#This Row],[Unit Cost]])</f>
        <v>157.32</v>
      </c>
      <c r="AB220">
        <f>Temp[[#This Row],[Shipped Date]]-Temp[[#This Row],[Order Date]]</f>
        <v>9</v>
      </c>
    </row>
    <row r="221" spans="1:28" ht="17.25" customHeight="1">
      <c r="A221" s="26">
        <v>8353</v>
      </c>
      <c r="B221" s="6">
        <v>44872</v>
      </c>
      <c r="C221" s="4">
        <v>8</v>
      </c>
      <c r="D221" s="4" t="s">
        <v>125</v>
      </c>
      <c r="E221" s="5" t="s">
        <v>97</v>
      </c>
      <c r="F221" s="5" t="s">
        <v>98</v>
      </c>
      <c r="G221" s="5" t="s">
        <v>25</v>
      </c>
      <c r="H221" s="5" t="s">
        <v>26</v>
      </c>
      <c r="I221" s="5" t="s">
        <v>27</v>
      </c>
      <c r="J221" s="6">
        <v>44877</v>
      </c>
      <c r="K221" s="55">
        <f>YEAR(Temp[[#This Row],[Order Date]])</f>
        <v>2022</v>
      </c>
      <c r="L221" s="5" t="s">
        <v>48</v>
      </c>
      <c r="M221" s="4">
        <f t="shared" si="3"/>
        <v>4</v>
      </c>
      <c r="N221" s="5" t="s">
        <v>29</v>
      </c>
      <c r="O221" s="5" t="s">
        <v>148</v>
      </c>
      <c r="P221" s="5" t="s">
        <v>141</v>
      </c>
      <c r="Q221" s="4">
        <v>90900</v>
      </c>
      <c r="R221" s="5" t="s">
        <v>25</v>
      </c>
      <c r="S221" s="5" t="s">
        <v>30</v>
      </c>
      <c r="T221" s="5" t="s">
        <v>99</v>
      </c>
      <c r="U221" s="5" t="s">
        <v>100</v>
      </c>
      <c r="V221" s="16">
        <v>34.799999999999997</v>
      </c>
      <c r="W221" s="16">
        <v>4.524</v>
      </c>
      <c r="X221" s="4">
        <v>24</v>
      </c>
      <c r="Y221" s="16">
        <v>80.179199999999994</v>
      </c>
      <c r="Z221" s="40">
        <f>Temp[[#This Row],[Quantity]]*Temp[[#This Row],[Unit Price]]</f>
        <v>835.19999999999993</v>
      </c>
      <c r="AA221" s="42">
        <f>Temp[[#This Row],[Quantity]]*(Temp[[#This Row],[Unit Price]]-Temp[[#This Row],[Unit Cost]])</f>
        <v>726.62399999999991</v>
      </c>
      <c r="AB221">
        <f>Temp[[#This Row],[Shipped Date]]-Temp[[#This Row],[Order Date]]</f>
        <v>5</v>
      </c>
    </row>
    <row r="222" spans="1:28" ht="17.25" customHeight="1">
      <c r="A222" s="26">
        <v>8375</v>
      </c>
      <c r="B222" s="6">
        <v>44902</v>
      </c>
      <c r="C222" s="4">
        <v>8</v>
      </c>
      <c r="D222" s="4" t="s">
        <v>125</v>
      </c>
      <c r="E222" s="5" t="s">
        <v>97</v>
      </c>
      <c r="F222" s="5" t="s">
        <v>98</v>
      </c>
      <c r="G222" s="5" t="s">
        <v>25</v>
      </c>
      <c r="H222" s="5" t="s">
        <v>26</v>
      </c>
      <c r="I222" s="5" t="s">
        <v>27</v>
      </c>
      <c r="J222" s="6">
        <v>44911</v>
      </c>
      <c r="K222" s="55">
        <f>YEAR(Temp[[#This Row],[Order Date]])</f>
        <v>2022</v>
      </c>
      <c r="L222" s="5" t="s">
        <v>49</v>
      </c>
      <c r="M222" s="4">
        <f t="shared" si="3"/>
        <v>4</v>
      </c>
      <c r="N222" s="5" t="s">
        <v>29</v>
      </c>
      <c r="O222" s="5" t="s">
        <v>148</v>
      </c>
      <c r="P222" s="5" t="s">
        <v>141</v>
      </c>
      <c r="Q222" s="4">
        <v>90900</v>
      </c>
      <c r="R222" s="5" t="s">
        <v>25</v>
      </c>
      <c r="S222" s="5" t="s">
        <v>30</v>
      </c>
      <c r="T222" s="5" t="s">
        <v>84</v>
      </c>
      <c r="U222" s="5" t="s">
        <v>85</v>
      </c>
      <c r="V222" s="16">
        <v>9.1999999999999993</v>
      </c>
      <c r="W222" s="16">
        <v>2.0239999999999996</v>
      </c>
      <c r="X222" s="4">
        <v>76</v>
      </c>
      <c r="Y222" s="16">
        <v>67.123199999999997</v>
      </c>
      <c r="Z222" s="40">
        <f>Temp[[#This Row],[Quantity]]*Temp[[#This Row],[Unit Price]]</f>
        <v>699.19999999999993</v>
      </c>
      <c r="AA222" s="42">
        <f>Temp[[#This Row],[Quantity]]*(Temp[[#This Row],[Unit Price]]-Temp[[#This Row],[Unit Cost]])</f>
        <v>545.37599999999998</v>
      </c>
      <c r="AB222">
        <f>Temp[[#This Row],[Shipped Date]]-Temp[[#This Row],[Order Date]]</f>
        <v>9</v>
      </c>
    </row>
    <row r="223" spans="1:28" ht="17.25" customHeight="1">
      <c r="A223" s="26">
        <v>8388</v>
      </c>
      <c r="B223" s="6">
        <v>44902</v>
      </c>
      <c r="C223" s="4">
        <v>8</v>
      </c>
      <c r="D223" s="4" t="s">
        <v>125</v>
      </c>
      <c r="E223" s="5" t="s">
        <v>97</v>
      </c>
      <c r="F223" s="5" t="s">
        <v>98</v>
      </c>
      <c r="G223" s="5" t="s">
        <v>25</v>
      </c>
      <c r="H223" s="5" t="s">
        <v>26</v>
      </c>
      <c r="I223" s="5" t="s">
        <v>27</v>
      </c>
      <c r="J223" s="6">
        <v>44905</v>
      </c>
      <c r="K223" s="55">
        <f>YEAR(Temp[[#This Row],[Order Date]])</f>
        <v>2022</v>
      </c>
      <c r="L223" s="5" t="s">
        <v>49</v>
      </c>
      <c r="M223" s="4">
        <f t="shared" si="3"/>
        <v>4</v>
      </c>
      <c r="N223" s="5" t="s">
        <v>29</v>
      </c>
      <c r="O223" s="5" t="s">
        <v>148</v>
      </c>
      <c r="P223" s="5" t="s">
        <v>141</v>
      </c>
      <c r="Q223" s="4">
        <v>90900</v>
      </c>
      <c r="R223" s="5" t="s">
        <v>25</v>
      </c>
      <c r="S223" s="5" t="s">
        <v>44</v>
      </c>
      <c r="T223" s="5" t="s">
        <v>73</v>
      </c>
      <c r="U223" s="5" t="s">
        <v>74</v>
      </c>
      <c r="V223" s="16">
        <v>12.75</v>
      </c>
      <c r="W223" s="16">
        <v>2.2949999999999999</v>
      </c>
      <c r="X223" s="4">
        <v>41</v>
      </c>
      <c r="Y223" s="16">
        <v>51.229500000000002</v>
      </c>
      <c r="Z223" s="40">
        <f>Temp[[#This Row],[Quantity]]*Temp[[#This Row],[Unit Price]]</f>
        <v>522.75</v>
      </c>
      <c r="AA223" s="42">
        <f>Temp[[#This Row],[Quantity]]*(Temp[[#This Row],[Unit Price]]-Temp[[#This Row],[Unit Cost]])</f>
        <v>428.65500000000003</v>
      </c>
      <c r="AB223">
        <f>Temp[[#This Row],[Shipped Date]]-Temp[[#This Row],[Order Date]]</f>
        <v>3</v>
      </c>
    </row>
    <row r="224" spans="1:28" ht="17.25" customHeight="1">
      <c r="A224" s="26">
        <v>8397</v>
      </c>
      <c r="B224" s="6">
        <v>44902</v>
      </c>
      <c r="C224" s="4">
        <v>8</v>
      </c>
      <c r="D224" s="4" t="s">
        <v>125</v>
      </c>
      <c r="E224" s="5" t="s">
        <v>97</v>
      </c>
      <c r="F224" s="5" t="s">
        <v>98</v>
      </c>
      <c r="G224" s="5" t="s">
        <v>25</v>
      </c>
      <c r="H224" s="5" t="s">
        <v>26</v>
      </c>
      <c r="I224" s="5" t="s">
        <v>27</v>
      </c>
      <c r="J224" s="6">
        <v>44904</v>
      </c>
      <c r="K224" s="55">
        <f>YEAR(Temp[[#This Row],[Order Date]])</f>
        <v>2022</v>
      </c>
      <c r="L224" s="5" t="s">
        <v>49</v>
      </c>
      <c r="M224" s="4">
        <f t="shared" si="3"/>
        <v>4</v>
      </c>
      <c r="N224" s="5" t="s">
        <v>54</v>
      </c>
      <c r="O224" s="5" t="s">
        <v>148</v>
      </c>
      <c r="P224" s="5" t="s">
        <v>141</v>
      </c>
      <c r="Q224" s="4">
        <v>90900</v>
      </c>
      <c r="R224" s="5" t="s">
        <v>25</v>
      </c>
      <c r="S224" s="5" t="s">
        <v>44</v>
      </c>
      <c r="T224" s="5" t="s">
        <v>64</v>
      </c>
      <c r="U224" s="5" t="s">
        <v>65</v>
      </c>
      <c r="V224" s="16">
        <v>40</v>
      </c>
      <c r="W224" s="16">
        <v>8</v>
      </c>
      <c r="X224" s="4">
        <v>52</v>
      </c>
      <c r="Y224" s="16">
        <v>203.84</v>
      </c>
      <c r="Z224" s="40">
        <f>Temp[[#This Row],[Quantity]]*Temp[[#This Row],[Unit Price]]</f>
        <v>2080</v>
      </c>
      <c r="AA224" s="42">
        <f>Temp[[#This Row],[Quantity]]*(Temp[[#This Row],[Unit Price]]-Temp[[#This Row],[Unit Cost]])</f>
        <v>1664</v>
      </c>
      <c r="AB224">
        <f>Temp[[#This Row],[Shipped Date]]-Temp[[#This Row],[Order Date]]</f>
        <v>2</v>
      </c>
    </row>
    <row r="225" spans="1:28" ht="17.25" customHeight="1">
      <c r="A225" s="26">
        <v>8398</v>
      </c>
      <c r="B225" s="6">
        <v>44902</v>
      </c>
      <c r="C225" s="4">
        <v>8</v>
      </c>
      <c r="D225" s="4" t="s">
        <v>125</v>
      </c>
      <c r="E225" s="5" t="s">
        <v>97</v>
      </c>
      <c r="F225" s="5" t="s">
        <v>98</v>
      </c>
      <c r="G225" s="5" t="s">
        <v>25</v>
      </c>
      <c r="H225" s="5" t="s">
        <v>26</v>
      </c>
      <c r="I225" s="5" t="s">
        <v>27</v>
      </c>
      <c r="J225" s="6">
        <v>44904</v>
      </c>
      <c r="K225" s="55">
        <f>YEAR(Temp[[#This Row],[Order Date]])</f>
        <v>2022</v>
      </c>
      <c r="L225" s="5" t="s">
        <v>49</v>
      </c>
      <c r="M225" s="4">
        <f t="shared" si="3"/>
        <v>4</v>
      </c>
      <c r="N225" s="5" t="s">
        <v>54</v>
      </c>
      <c r="O225" s="5" t="s">
        <v>148</v>
      </c>
      <c r="P225" s="5" t="s">
        <v>141</v>
      </c>
      <c r="Q225" s="4">
        <v>90900</v>
      </c>
      <c r="R225" s="5" t="s">
        <v>25</v>
      </c>
      <c r="S225" s="5" t="s">
        <v>44</v>
      </c>
      <c r="T225" s="5" t="s">
        <v>84</v>
      </c>
      <c r="U225" s="5" t="s">
        <v>85</v>
      </c>
      <c r="V225" s="16">
        <v>9.1999999999999993</v>
      </c>
      <c r="W225" s="16">
        <v>2.1160000000000001</v>
      </c>
      <c r="X225" s="4">
        <v>40</v>
      </c>
      <c r="Y225" s="16">
        <v>38.640000000000008</v>
      </c>
      <c r="Z225" s="40">
        <f>Temp[[#This Row],[Quantity]]*Temp[[#This Row],[Unit Price]]</f>
        <v>368</v>
      </c>
      <c r="AA225" s="42">
        <f>Temp[[#This Row],[Quantity]]*(Temp[[#This Row],[Unit Price]]-Temp[[#This Row],[Unit Cost]])</f>
        <v>283.36</v>
      </c>
      <c r="AB225">
        <f>Temp[[#This Row],[Shipped Date]]-Temp[[#This Row],[Order Date]]</f>
        <v>2</v>
      </c>
    </row>
    <row r="226" spans="1:28" ht="17.25" customHeight="1">
      <c r="A226" s="26">
        <v>8409</v>
      </c>
      <c r="B226" s="6">
        <v>44902</v>
      </c>
      <c r="C226" s="4">
        <v>8</v>
      </c>
      <c r="D226" s="4" t="s">
        <v>125</v>
      </c>
      <c r="E226" s="5" t="s">
        <v>97</v>
      </c>
      <c r="F226" s="5" t="s">
        <v>98</v>
      </c>
      <c r="G226" s="5" t="s">
        <v>25</v>
      </c>
      <c r="H226" s="5" t="s">
        <v>26</v>
      </c>
      <c r="I226" s="5" t="s">
        <v>27</v>
      </c>
      <c r="J226" s="6">
        <v>44912</v>
      </c>
      <c r="K226" s="55">
        <f>YEAR(Temp[[#This Row],[Order Date]])</f>
        <v>2022</v>
      </c>
      <c r="L226" s="5" t="s">
        <v>49</v>
      </c>
      <c r="M226" s="4">
        <f t="shared" si="3"/>
        <v>4</v>
      </c>
      <c r="N226" s="5" t="s">
        <v>29</v>
      </c>
      <c r="O226" s="5" t="s">
        <v>148</v>
      </c>
      <c r="P226" s="5" t="s">
        <v>141</v>
      </c>
      <c r="Q226" s="4">
        <v>90900</v>
      </c>
      <c r="R226" s="5" t="s">
        <v>25</v>
      </c>
      <c r="S226" s="5" t="s">
        <v>30</v>
      </c>
      <c r="T226" s="5" t="s">
        <v>99</v>
      </c>
      <c r="U226" s="5" t="s">
        <v>100</v>
      </c>
      <c r="V226" s="16">
        <v>34.799999999999997</v>
      </c>
      <c r="W226" s="16">
        <v>8.0039999999999996</v>
      </c>
      <c r="X226" s="4">
        <v>100</v>
      </c>
      <c r="Y226" s="16">
        <v>344.52</v>
      </c>
      <c r="Z226" s="40">
        <f>Temp[[#This Row],[Quantity]]*Temp[[#This Row],[Unit Price]]</f>
        <v>3479.9999999999995</v>
      </c>
      <c r="AA226" s="42">
        <f>Temp[[#This Row],[Quantity]]*(Temp[[#This Row],[Unit Price]]-Temp[[#This Row],[Unit Cost]])</f>
        <v>2679.6</v>
      </c>
      <c r="AB226">
        <f>Temp[[#This Row],[Shipped Date]]-Temp[[#This Row],[Order Date]]</f>
        <v>10</v>
      </c>
    </row>
    <row r="227" spans="1:28" ht="17.25" customHeight="1">
      <c r="A227" s="26">
        <v>8485</v>
      </c>
      <c r="B227" s="6">
        <v>44902</v>
      </c>
      <c r="C227" s="4">
        <v>8</v>
      </c>
      <c r="D227" s="4" t="s">
        <v>125</v>
      </c>
      <c r="E227" s="5" t="s">
        <v>97</v>
      </c>
      <c r="F227" s="5" t="s">
        <v>98</v>
      </c>
      <c r="G227" s="5" t="s">
        <v>25</v>
      </c>
      <c r="H227" s="5" t="s">
        <v>26</v>
      </c>
      <c r="I227" s="5" t="s">
        <v>27</v>
      </c>
      <c r="J227" s="6">
        <v>44911</v>
      </c>
      <c r="K227" s="55">
        <f>YEAR(Temp[[#This Row],[Order Date]])</f>
        <v>2022</v>
      </c>
      <c r="L227" s="5" t="s">
        <v>49</v>
      </c>
      <c r="M227" s="4">
        <f t="shared" si="3"/>
        <v>4</v>
      </c>
      <c r="N227" s="5" t="s">
        <v>54</v>
      </c>
      <c r="O227" s="5" t="s">
        <v>148</v>
      </c>
      <c r="P227" s="5" t="s">
        <v>141</v>
      </c>
      <c r="Q227" s="4">
        <v>90900</v>
      </c>
      <c r="R227" s="5" t="s">
        <v>25</v>
      </c>
      <c r="S227" s="5" t="s">
        <v>44</v>
      </c>
      <c r="T227" s="5" t="s">
        <v>73</v>
      </c>
      <c r="U227" s="5" t="s">
        <v>74</v>
      </c>
      <c r="V227" s="16">
        <v>12.75</v>
      </c>
      <c r="W227" s="16">
        <v>2.4224999999999999</v>
      </c>
      <c r="X227" s="4">
        <v>19</v>
      </c>
      <c r="Y227" s="16">
        <v>23.982750000000003</v>
      </c>
      <c r="Z227" s="40">
        <f>Temp[[#This Row],[Quantity]]*Temp[[#This Row],[Unit Price]]</f>
        <v>242.25</v>
      </c>
      <c r="AA227" s="42">
        <f>Temp[[#This Row],[Quantity]]*(Temp[[#This Row],[Unit Price]]-Temp[[#This Row],[Unit Cost]])</f>
        <v>196.22250000000003</v>
      </c>
      <c r="AB227">
        <f>Temp[[#This Row],[Shipped Date]]-Temp[[#This Row],[Order Date]]</f>
        <v>9</v>
      </c>
    </row>
    <row r="228" spans="1:28" ht="17.25" hidden="1" customHeight="1">
      <c r="A228" s="26">
        <v>8087</v>
      </c>
      <c r="B228" s="6">
        <v>44569</v>
      </c>
      <c r="C228" s="4">
        <v>9</v>
      </c>
      <c r="D228" s="4" t="s">
        <v>126</v>
      </c>
      <c r="E228" s="5" t="s">
        <v>101</v>
      </c>
      <c r="F228" s="5" t="s">
        <v>102</v>
      </c>
      <c r="G228" s="5" t="s">
        <v>25</v>
      </c>
      <c r="H228" s="5" t="s">
        <v>103</v>
      </c>
      <c r="I228" s="5" t="s">
        <v>53</v>
      </c>
      <c r="J228" s="6">
        <v>44571</v>
      </c>
      <c r="K228" s="55">
        <f>YEAR(Temp[[#This Row],[Order Date]])</f>
        <v>2022</v>
      </c>
      <c r="L228" s="5" t="s">
        <v>35</v>
      </c>
      <c r="M228" s="4">
        <f t="shared" si="3"/>
        <v>1</v>
      </c>
      <c r="N228" s="5" t="s">
        <v>81</v>
      </c>
      <c r="O228" s="5" t="s">
        <v>149</v>
      </c>
      <c r="P228" s="5" t="s">
        <v>150</v>
      </c>
      <c r="Q228" s="4">
        <v>90900</v>
      </c>
      <c r="R228" s="5" t="s">
        <v>25</v>
      </c>
      <c r="S228" s="5" t="s">
        <v>44</v>
      </c>
      <c r="T228" s="5" t="s">
        <v>104</v>
      </c>
      <c r="U228" s="5" t="s">
        <v>87</v>
      </c>
      <c r="V228" s="16">
        <v>19.5</v>
      </c>
      <c r="W228" s="16">
        <v>4.29</v>
      </c>
      <c r="X228" s="4">
        <v>57</v>
      </c>
      <c r="Y228" s="16">
        <v>110.0385</v>
      </c>
      <c r="Z228" s="40">
        <f>Temp[[#This Row],[Quantity]]*Temp[[#This Row],[Unit Price]]</f>
        <v>1111.5</v>
      </c>
      <c r="AA228" s="42">
        <f>Temp[[#This Row],[Quantity]]*(Temp[[#This Row],[Unit Price]]-Temp[[#This Row],[Unit Cost]])</f>
        <v>866.97</v>
      </c>
      <c r="AB228">
        <f>Temp[[#This Row],[Shipped Date]]-Temp[[#This Row],[Order Date]]</f>
        <v>2</v>
      </c>
    </row>
    <row r="229" spans="1:28" ht="17.25" hidden="1" customHeight="1">
      <c r="A229" s="26">
        <v>8088</v>
      </c>
      <c r="B229" s="6">
        <v>44569</v>
      </c>
      <c r="C229" s="4">
        <v>9</v>
      </c>
      <c r="D229" s="4" t="s">
        <v>126</v>
      </c>
      <c r="E229" s="5" t="s">
        <v>101</v>
      </c>
      <c r="F229" s="5" t="s">
        <v>102</v>
      </c>
      <c r="G229" s="5" t="s">
        <v>25</v>
      </c>
      <c r="H229" s="5" t="s">
        <v>103</v>
      </c>
      <c r="I229" s="5" t="s">
        <v>53</v>
      </c>
      <c r="J229" s="6">
        <v>44576</v>
      </c>
      <c r="K229" s="55">
        <f>YEAR(Temp[[#This Row],[Order Date]])</f>
        <v>2022</v>
      </c>
      <c r="L229" s="5" t="s">
        <v>35</v>
      </c>
      <c r="M229" s="4">
        <f t="shared" si="3"/>
        <v>1</v>
      </c>
      <c r="N229" s="5" t="s">
        <v>81</v>
      </c>
      <c r="O229" s="5" t="s">
        <v>149</v>
      </c>
      <c r="P229" s="5" t="s">
        <v>150</v>
      </c>
      <c r="Q229" s="4">
        <v>90900</v>
      </c>
      <c r="R229" s="5" t="s">
        <v>25</v>
      </c>
      <c r="S229" s="5" t="s">
        <v>44</v>
      </c>
      <c r="T229" s="5" t="s">
        <v>99</v>
      </c>
      <c r="U229" s="5" t="s">
        <v>100</v>
      </c>
      <c r="V229" s="16">
        <v>34.799999999999997</v>
      </c>
      <c r="W229" s="16">
        <v>5.5679999999999996</v>
      </c>
      <c r="X229" s="4">
        <v>81</v>
      </c>
      <c r="Y229" s="16">
        <v>295.97399999999999</v>
      </c>
      <c r="Z229" s="40">
        <f>Temp[[#This Row],[Quantity]]*Temp[[#This Row],[Unit Price]]</f>
        <v>2818.7999999999997</v>
      </c>
      <c r="AA229" s="42">
        <f>Temp[[#This Row],[Quantity]]*(Temp[[#This Row],[Unit Price]]-Temp[[#This Row],[Unit Cost]])</f>
        <v>2367.7919999999999</v>
      </c>
      <c r="AB229">
        <f>Temp[[#This Row],[Shipped Date]]-Temp[[#This Row],[Order Date]]</f>
        <v>7</v>
      </c>
    </row>
    <row r="230" spans="1:28" ht="17.25" hidden="1" customHeight="1">
      <c r="A230" s="26">
        <v>8048</v>
      </c>
      <c r="B230" s="6">
        <v>44600</v>
      </c>
      <c r="C230" s="4">
        <v>9</v>
      </c>
      <c r="D230" s="4" t="s">
        <v>126</v>
      </c>
      <c r="E230" s="5" t="s">
        <v>101</v>
      </c>
      <c r="F230" s="5" t="s">
        <v>102</v>
      </c>
      <c r="G230" s="5" t="s">
        <v>25</v>
      </c>
      <c r="H230" s="5" t="s">
        <v>103</v>
      </c>
      <c r="I230" s="5" t="s">
        <v>53</v>
      </c>
      <c r="J230" s="6">
        <v>44610</v>
      </c>
      <c r="K230" s="55">
        <f>YEAR(Temp[[#This Row],[Order Date]])</f>
        <v>2022</v>
      </c>
      <c r="L230" s="5" t="s">
        <v>37</v>
      </c>
      <c r="M230" s="4">
        <f t="shared" si="3"/>
        <v>1</v>
      </c>
      <c r="N230" s="5" t="s">
        <v>81</v>
      </c>
      <c r="O230" s="5" t="s">
        <v>149</v>
      </c>
      <c r="P230" s="5" t="s">
        <v>150</v>
      </c>
      <c r="Q230" s="4">
        <v>90900</v>
      </c>
      <c r="R230" s="5" t="s">
        <v>25</v>
      </c>
      <c r="S230" s="5" t="s">
        <v>44</v>
      </c>
      <c r="T230" s="5" t="s">
        <v>62</v>
      </c>
      <c r="U230" s="5" t="s">
        <v>63</v>
      </c>
      <c r="V230" s="16">
        <v>9.65</v>
      </c>
      <c r="W230" s="16">
        <v>1.351</v>
      </c>
      <c r="X230" s="4">
        <v>27</v>
      </c>
      <c r="Y230" s="16">
        <v>24.752250000000004</v>
      </c>
      <c r="Z230" s="40">
        <f>Temp[[#This Row],[Quantity]]*Temp[[#This Row],[Unit Price]]</f>
        <v>260.55</v>
      </c>
      <c r="AA230" s="42">
        <f>Temp[[#This Row],[Quantity]]*(Temp[[#This Row],[Unit Price]]-Temp[[#This Row],[Unit Cost]])</f>
        <v>224.07299999999998</v>
      </c>
      <c r="AB230">
        <f>Temp[[#This Row],[Shipped Date]]-Temp[[#This Row],[Order Date]]</f>
        <v>10</v>
      </c>
    </row>
    <row r="231" spans="1:28" ht="17.25" hidden="1" customHeight="1">
      <c r="A231" s="26">
        <v>8058</v>
      </c>
      <c r="B231" s="6">
        <v>44628</v>
      </c>
      <c r="C231" s="4">
        <v>9</v>
      </c>
      <c r="D231" s="4" t="s">
        <v>126</v>
      </c>
      <c r="E231" s="5" t="s">
        <v>101</v>
      </c>
      <c r="F231" s="5" t="s">
        <v>102</v>
      </c>
      <c r="G231" s="5" t="s">
        <v>25</v>
      </c>
      <c r="H231" s="5" t="s">
        <v>103</v>
      </c>
      <c r="I231" s="5" t="s">
        <v>53</v>
      </c>
      <c r="J231" s="6">
        <v>44635</v>
      </c>
      <c r="K231" s="55">
        <f>YEAR(Temp[[#This Row],[Order Date]])</f>
        <v>2022</v>
      </c>
      <c r="L231" s="5" t="s">
        <v>40</v>
      </c>
      <c r="M231" s="4">
        <f t="shared" si="3"/>
        <v>1</v>
      </c>
      <c r="N231" s="5" t="s">
        <v>81</v>
      </c>
      <c r="O231" s="5" t="s">
        <v>149</v>
      </c>
      <c r="P231" s="5" t="s">
        <v>150</v>
      </c>
      <c r="Q231" s="4">
        <v>90900</v>
      </c>
      <c r="R231" s="5" t="s">
        <v>25</v>
      </c>
      <c r="S231" s="5" t="s">
        <v>44</v>
      </c>
      <c r="T231" s="5" t="s">
        <v>104</v>
      </c>
      <c r="U231" s="5" t="s">
        <v>87</v>
      </c>
      <c r="V231" s="16">
        <v>19.5</v>
      </c>
      <c r="W231" s="16">
        <v>3.12</v>
      </c>
      <c r="X231" s="4">
        <v>55</v>
      </c>
      <c r="Y231" s="16">
        <v>108.32250000000001</v>
      </c>
      <c r="Z231" s="40">
        <f>Temp[[#This Row],[Quantity]]*Temp[[#This Row],[Unit Price]]</f>
        <v>1072.5</v>
      </c>
      <c r="AA231" s="42">
        <f>Temp[[#This Row],[Quantity]]*(Temp[[#This Row],[Unit Price]]-Temp[[#This Row],[Unit Cost]])</f>
        <v>900.9</v>
      </c>
      <c r="AB231">
        <f>Temp[[#This Row],[Shipped Date]]-Temp[[#This Row],[Order Date]]</f>
        <v>7</v>
      </c>
    </row>
    <row r="232" spans="1:28" ht="17.25" hidden="1" customHeight="1">
      <c r="A232" s="26">
        <v>8053</v>
      </c>
      <c r="B232" s="6">
        <v>44628</v>
      </c>
      <c r="C232" s="4">
        <v>9</v>
      </c>
      <c r="D232" s="4" t="s">
        <v>126</v>
      </c>
      <c r="E232" s="5" t="s">
        <v>101</v>
      </c>
      <c r="F232" s="5" t="s">
        <v>102</v>
      </c>
      <c r="G232" s="5" t="s">
        <v>25</v>
      </c>
      <c r="H232" s="5" t="s">
        <v>103</v>
      </c>
      <c r="I232" s="5" t="s">
        <v>53</v>
      </c>
      <c r="J232" s="6">
        <v>44637</v>
      </c>
      <c r="K232" s="55">
        <f>YEAR(Temp[[#This Row],[Order Date]])</f>
        <v>2022</v>
      </c>
      <c r="L232" s="5" t="s">
        <v>40</v>
      </c>
      <c r="M232" s="4">
        <f t="shared" si="3"/>
        <v>1</v>
      </c>
      <c r="N232" s="5" t="s">
        <v>81</v>
      </c>
      <c r="O232" s="5" t="s">
        <v>149</v>
      </c>
      <c r="P232" s="5" t="s">
        <v>150</v>
      </c>
      <c r="Q232" s="4">
        <v>90900</v>
      </c>
      <c r="R232" s="5" t="s">
        <v>25</v>
      </c>
      <c r="S232" s="5" t="s">
        <v>44</v>
      </c>
      <c r="T232" s="5" t="s">
        <v>99</v>
      </c>
      <c r="U232" s="5" t="s">
        <v>100</v>
      </c>
      <c r="V232" s="16">
        <v>34.799999999999997</v>
      </c>
      <c r="W232" s="16">
        <v>4.1759999999999993</v>
      </c>
      <c r="X232" s="4">
        <v>11</v>
      </c>
      <c r="Y232" s="16">
        <v>36.748799999999996</v>
      </c>
      <c r="Z232" s="40">
        <f>Temp[[#This Row],[Quantity]]*Temp[[#This Row],[Unit Price]]</f>
        <v>382.79999999999995</v>
      </c>
      <c r="AA232" s="42">
        <f>Temp[[#This Row],[Quantity]]*(Temp[[#This Row],[Unit Price]]-Temp[[#This Row],[Unit Cost]])</f>
        <v>336.86399999999998</v>
      </c>
      <c r="AB232">
        <f>Temp[[#This Row],[Shipped Date]]-Temp[[#This Row],[Order Date]]</f>
        <v>9</v>
      </c>
    </row>
    <row r="233" spans="1:28" ht="17.25" hidden="1" customHeight="1">
      <c r="A233" s="26">
        <v>8886</v>
      </c>
      <c r="B233" s="6">
        <v>44689</v>
      </c>
      <c r="C233" s="4">
        <v>9</v>
      </c>
      <c r="D233" s="4" t="s">
        <v>126</v>
      </c>
      <c r="E233" s="5" t="s">
        <v>101</v>
      </c>
      <c r="F233" s="5" t="s">
        <v>102</v>
      </c>
      <c r="G233" s="5" t="s">
        <v>25</v>
      </c>
      <c r="H233" s="5" t="s">
        <v>103</v>
      </c>
      <c r="I233" s="5" t="s">
        <v>53</v>
      </c>
      <c r="J233" s="6">
        <v>44691</v>
      </c>
      <c r="K233" s="55">
        <f>YEAR(Temp[[#This Row],[Order Date]])</f>
        <v>2022</v>
      </c>
      <c r="L233" s="5" t="s">
        <v>28</v>
      </c>
      <c r="M233" s="4">
        <f t="shared" si="3"/>
        <v>2</v>
      </c>
      <c r="N233" s="5" t="s">
        <v>81</v>
      </c>
      <c r="O233" s="5" t="s">
        <v>149</v>
      </c>
      <c r="P233" s="5" t="s">
        <v>150</v>
      </c>
      <c r="Q233" s="4">
        <v>90900</v>
      </c>
      <c r="R233" s="5" t="s">
        <v>25</v>
      </c>
      <c r="S233" s="5" t="s">
        <v>44</v>
      </c>
      <c r="T233" s="5" t="s">
        <v>104</v>
      </c>
      <c r="U233" s="5" t="s">
        <v>87</v>
      </c>
      <c r="V233" s="16">
        <v>19.5</v>
      </c>
      <c r="W233" s="16">
        <v>3.7050000000000001</v>
      </c>
      <c r="X233" s="4">
        <v>82</v>
      </c>
      <c r="Y233" s="16">
        <v>153.50399999999999</v>
      </c>
      <c r="Z233" s="40">
        <f>Temp[[#This Row],[Quantity]]*Temp[[#This Row],[Unit Price]]</f>
        <v>1599</v>
      </c>
      <c r="AA233" s="42">
        <f>Temp[[#This Row],[Quantity]]*(Temp[[#This Row],[Unit Price]]-Temp[[#This Row],[Unit Cost]])</f>
        <v>1295.19</v>
      </c>
      <c r="AB233">
        <f>Temp[[#This Row],[Shipped Date]]-Temp[[#This Row],[Order Date]]</f>
        <v>2</v>
      </c>
    </row>
    <row r="234" spans="1:28" ht="17.25" hidden="1" customHeight="1">
      <c r="A234" s="26">
        <v>8887</v>
      </c>
      <c r="B234" s="6">
        <v>44689</v>
      </c>
      <c r="C234" s="4">
        <v>9</v>
      </c>
      <c r="D234" s="4" t="s">
        <v>126</v>
      </c>
      <c r="E234" s="5" t="s">
        <v>101</v>
      </c>
      <c r="F234" s="5" t="s">
        <v>102</v>
      </c>
      <c r="G234" s="5" t="s">
        <v>25</v>
      </c>
      <c r="H234" s="5" t="s">
        <v>103</v>
      </c>
      <c r="I234" s="5" t="s">
        <v>53</v>
      </c>
      <c r="J234" s="6">
        <v>44694</v>
      </c>
      <c r="K234" s="55">
        <f>YEAR(Temp[[#This Row],[Order Date]])</f>
        <v>2022</v>
      </c>
      <c r="L234" s="5" t="s">
        <v>28</v>
      </c>
      <c r="M234" s="4">
        <f t="shared" si="3"/>
        <v>2</v>
      </c>
      <c r="N234" s="5" t="s">
        <v>81</v>
      </c>
      <c r="O234" s="5" t="s">
        <v>149</v>
      </c>
      <c r="P234" s="5" t="s">
        <v>150</v>
      </c>
      <c r="Q234" s="4">
        <v>90900</v>
      </c>
      <c r="R234" s="5" t="s">
        <v>25</v>
      </c>
      <c r="S234" s="5" t="s">
        <v>44</v>
      </c>
      <c r="T234" s="5" t="s">
        <v>99</v>
      </c>
      <c r="U234" s="5" t="s">
        <v>100</v>
      </c>
      <c r="V234" s="16">
        <v>34.799999999999997</v>
      </c>
      <c r="W234" s="16">
        <v>7.3079999999999998</v>
      </c>
      <c r="X234" s="4">
        <v>37</v>
      </c>
      <c r="Y234" s="16">
        <v>132.62279999999998</v>
      </c>
      <c r="Z234" s="40">
        <f>Temp[[#This Row],[Quantity]]*Temp[[#This Row],[Unit Price]]</f>
        <v>1287.5999999999999</v>
      </c>
      <c r="AA234" s="42">
        <f>Temp[[#This Row],[Quantity]]*(Temp[[#This Row],[Unit Price]]-Temp[[#This Row],[Unit Cost]])</f>
        <v>1017.204</v>
      </c>
      <c r="AB234">
        <f>Temp[[#This Row],[Shipped Date]]-Temp[[#This Row],[Order Date]]</f>
        <v>5</v>
      </c>
    </row>
    <row r="235" spans="1:28" ht="17.25" hidden="1" customHeight="1">
      <c r="A235" s="26">
        <v>8849</v>
      </c>
      <c r="B235" s="6">
        <v>44720</v>
      </c>
      <c r="C235" s="4">
        <v>9</v>
      </c>
      <c r="D235" s="4" t="s">
        <v>126</v>
      </c>
      <c r="E235" s="5" t="s">
        <v>101</v>
      </c>
      <c r="F235" s="5" t="s">
        <v>102</v>
      </c>
      <c r="G235" s="5" t="s">
        <v>25</v>
      </c>
      <c r="H235" s="5" t="s">
        <v>103</v>
      </c>
      <c r="I235" s="5" t="s">
        <v>53</v>
      </c>
      <c r="J235" s="6">
        <v>44726</v>
      </c>
      <c r="K235" s="55">
        <f>YEAR(Temp[[#This Row],[Order Date]])</f>
        <v>2022</v>
      </c>
      <c r="L235" s="5" t="s">
        <v>42</v>
      </c>
      <c r="M235" s="4">
        <f t="shared" si="3"/>
        <v>2</v>
      </c>
      <c r="N235" s="5" t="s">
        <v>81</v>
      </c>
      <c r="O235" s="5" t="s">
        <v>149</v>
      </c>
      <c r="P235" s="5" t="s">
        <v>150</v>
      </c>
      <c r="Q235" s="4">
        <v>90900</v>
      </c>
      <c r="R235" s="5" t="s">
        <v>25</v>
      </c>
      <c r="S235" s="5" t="s">
        <v>44</v>
      </c>
      <c r="T235" s="5" t="s">
        <v>104</v>
      </c>
      <c r="U235" s="5" t="s">
        <v>87</v>
      </c>
      <c r="V235" s="16">
        <v>19.5</v>
      </c>
      <c r="W235" s="16">
        <v>4.68</v>
      </c>
      <c r="X235" s="4">
        <v>27</v>
      </c>
      <c r="Y235" s="16">
        <v>51.070500000000003</v>
      </c>
      <c r="Z235" s="40">
        <f>Temp[[#This Row],[Quantity]]*Temp[[#This Row],[Unit Price]]</f>
        <v>526.5</v>
      </c>
      <c r="AA235" s="42">
        <f>Temp[[#This Row],[Quantity]]*(Temp[[#This Row],[Unit Price]]-Temp[[#This Row],[Unit Cost]])</f>
        <v>400.14</v>
      </c>
      <c r="AB235">
        <f>Temp[[#This Row],[Shipped Date]]-Temp[[#This Row],[Order Date]]</f>
        <v>6</v>
      </c>
    </row>
    <row r="236" spans="1:28" ht="17.25" hidden="1" customHeight="1">
      <c r="A236" s="26">
        <v>8850</v>
      </c>
      <c r="B236" s="6">
        <v>44720</v>
      </c>
      <c r="C236" s="4">
        <v>9</v>
      </c>
      <c r="D236" s="4" t="s">
        <v>126</v>
      </c>
      <c r="E236" s="5" t="s">
        <v>101</v>
      </c>
      <c r="F236" s="5" t="s">
        <v>102</v>
      </c>
      <c r="G236" s="5" t="s">
        <v>25</v>
      </c>
      <c r="H236" s="5" t="s">
        <v>103</v>
      </c>
      <c r="I236" s="5" t="s">
        <v>53</v>
      </c>
      <c r="J236" s="6">
        <v>44725</v>
      </c>
      <c r="K236" s="55">
        <f>YEAR(Temp[[#This Row],[Order Date]])</f>
        <v>2022</v>
      </c>
      <c r="L236" s="5" t="s">
        <v>42</v>
      </c>
      <c r="M236" s="4">
        <f t="shared" si="3"/>
        <v>2</v>
      </c>
      <c r="N236" s="5" t="s">
        <v>81</v>
      </c>
      <c r="O236" s="5" t="s">
        <v>149</v>
      </c>
      <c r="P236" s="5" t="s">
        <v>150</v>
      </c>
      <c r="Q236" s="4">
        <v>90900</v>
      </c>
      <c r="R236" s="5" t="s">
        <v>25</v>
      </c>
      <c r="S236" s="5" t="s">
        <v>44</v>
      </c>
      <c r="T236" s="5" t="s">
        <v>99</v>
      </c>
      <c r="U236" s="5" t="s">
        <v>100</v>
      </c>
      <c r="V236" s="16">
        <v>34.799999999999997</v>
      </c>
      <c r="W236" s="16">
        <v>8.3519999999999985</v>
      </c>
      <c r="X236" s="4">
        <v>88</v>
      </c>
      <c r="Y236" s="16">
        <v>303.17759999999993</v>
      </c>
      <c r="Z236" s="40">
        <f>Temp[[#This Row],[Quantity]]*Temp[[#This Row],[Unit Price]]</f>
        <v>3062.3999999999996</v>
      </c>
      <c r="AA236" s="42">
        <f>Temp[[#This Row],[Quantity]]*(Temp[[#This Row],[Unit Price]]-Temp[[#This Row],[Unit Cost]])</f>
        <v>2327.424</v>
      </c>
      <c r="AB236">
        <f>Temp[[#This Row],[Shipped Date]]-Temp[[#This Row],[Order Date]]</f>
        <v>5</v>
      </c>
    </row>
    <row r="237" spans="1:28" ht="17.25" hidden="1" customHeight="1">
      <c r="A237" s="26">
        <v>8878</v>
      </c>
      <c r="B237" s="6">
        <v>44720</v>
      </c>
      <c r="C237" s="4">
        <v>9</v>
      </c>
      <c r="D237" s="4" t="s">
        <v>126</v>
      </c>
      <c r="E237" s="5" t="s">
        <v>101</v>
      </c>
      <c r="F237" s="5" t="s">
        <v>102</v>
      </c>
      <c r="G237" s="5" t="s">
        <v>25</v>
      </c>
      <c r="H237" s="5" t="s">
        <v>103</v>
      </c>
      <c r="I237" s="5" t="s">
        <v>53</v>
      </c>
      <c r="J237" s="6">
        <v>44726</v>
      </c>
      <c r="K237" s="55">
        <f>YEAR(Temp[[#This Row],[Order Date]])</f>
        <v>2022</v>
      </c>
      <c r="L237" s="5" t="s">
        <v>42</v>
      </c>
      <c r="M237" s="4">
        <f t="shared" si="3"/>
        <v>2</v>
      </c>
      <c r="N237" s="5" t="s">
        <v>81</v>
      </c>
      <c r="O237" s="5" t="s">
        <v>149</v>
      </c>
      <c r="P237" s="5" t="s">
        <v>150</v>
      </c>
      <c r="Q237" s="4">
        <v>90900</v>
      </c>
      <c r="R237" s="5" t="s">
        <v>25</v>
      </c>
      <c r="S237" s="5" t="s">
        <v>44</v>
      </c>
      <c r="T237" s="5" t="s">
        <v>62</v>
      </c>
      <c r="U237" s="5" t="s">
        <v>63</v>
      </c>
      <c r="V237" s="16">
        <v>9.65</v>
      </c>
      <c r="W237" s="16">
        <v>2.0265</v>
      </c>
      <c r="X237" s="4">
        <v>76</v>
      </c>
      <c r="Y237" s="16">
        <v>72.6066</v>
      </c>
      <c r="Z237" s="40">
        <f>Temp[[#This Row],[Quantity]]*Temp[[#This Row],[Unit Price]]</f>
        <v>733.4</v>
      </c>
      <c r="AA237" s="42">
        <f>Temp[[#This Row],[Quantity]]*(Temp[[#This Row],[Unit Price]]-Temp[[#This Row],[Unit Cost]])</f>
        <v>579.38599999999997</v>
      </c>
      <c r="AB237">
        <f>Temp[[#This Row],[Shipped Date]]-Temp[[#This Row],[Order Date]]</f>
        <v>6</v>
      </c>
    </row>
    <row r="238" spans="1:28" ht="17.25" hidden="1" customHeight="1">
      <c r="A238" s="26">
        <v>8898</v>
      </c>
      <c r="B238" s="6">
        <v>44750</v>
      </c>
      <c r="C238" s="4">
        <v>9</v>
      </c>
      <c r="D238" s="4" t="s">
        <v>126</v>
      </c>
      <c r="E238" s="5" t="s">
        <v>101</v>
      </c>
      <c r="F238" s="5" t="s">
        <v>102</v>
      </c>
      <c r="G238" s="5" t="s">
        <v>25</v>
      </c>
      <c r="H238" s="5" t="s">
        <v>103</v>
      </c>
      <c r="I238" s="5" t="s">
        <v>53</v>
      </c>
      <c r="J238" s="6">
        <v>44757</v>
      </c>
      <c r="K238" s="55">
        <f>YEAR(Temp[[#This Row],[Order Date]])</f>
        <v>2022</v>
      </c>
      <c r="L238" s="5" t="s">
        <v>45</v>
      </c>
      <c r="M238" s="4">
        <f t="shared" si="3"/>
        <v>3</v>
      </c>
      <c r="N238" s="5" t="s">
        <v>81</v>
      </c>
      <c r="O238" s="5" t="s">
        <v>149</v>
      </c>
      <c r="P238" s="5" t="s">
        <v>150</v>
      </c>
      <c r="Q238" s="4">
        <v>90900</v>
      </c>
      <c r="R238" s="5" t="s">
        <v>25</v>
      </c>
      <c r="S238" s="5" t="s">
        <v>44</v>
      </c>
      <c r="T238" s="5" t="s">
        <v>104</v>
      </c>
      <c r="U238" s="5" t="s">
        <v>87</v>
      </c>
      <c r="V238" s="16">
        <v>19.5</v>
      </c>
      <c r="W238" s="16">
        <v>4.875</v>
      </c>
      <c r="X238" s="4">
        <v>61</v>
      </c>
      <c r="Y238" s="16">
        <v>123.70800000000001</v>
      </c>
      <c r="Z238" s="40">
        <f>Temp[[#This Row],[Quantity]]*Temp[[#This Row],[Unit Price]]</f>
        <v>1189.5</v>
      </c>
      <c r="AA238" s="42">
        <f>Temp[[#This Row],[Quantity]]*(Temp[[#This Row],[Unit Price]]-Temp[[#This Row],[Unit Cost]])</f>
        <v>892.125</v>
      </c>
      <c r="AB238">
        <f>Temp[[#This Row],[Shipped Date]]-Temp[[#This Row],[Order Date]]</f>
        <v>7</v>
      </c>
    </row>
    <row r="239" spans="1:28" ht="17.25" hidden="1" customHeight="1">
      <c r="A239" s="26">
        <v>8898</v>
      </c>
      <c r="B239" s="6">
        <v>44750</v>
      </c>
      <c r="C239" s="4">
        <v>9</v>
      </c>
      <c r="D239" s="4" t="s">
        <v>126</v>
      </c>
      <c r="E239" s="5" t="s">
        <v>101</v>
      </c>
      <c r="F239" s="5" t="s">
        <v>102</v>
      </c>
      <c r="G239" s="5" t="s">
        <v>25</v>
      </c>
      <c r="H239" s="5" t="s">
        <v>103</v>
      </c>
      <c r="I239" s="5" t="s">
        <v>53</v>
      </c>
      <c r="J239" s="6">
        <v>44760</v>
      </c>
      <c r="K239" s="55">
        <f>YEAR(Temp[[#This Row],[Order Date]])</f>
        <v>2022</v>
      </c>
      <c r="L239" s="5" t="s">
        <v>45</v>
      </c>
      <c r="M239" s="4">
        <f t="shared" si="3"/>
        <v>3</v>
      </c>
      <c r="N239" s="5" t="s">
        <v>81</v>
      </c>
      <c r="O239" s="5" t="s">
        <v>149</v>
      </c>
      <c r="P239" s="5" t="s">
        <v>150</v>
      </c>
      <c r="Q239" s="4">
        <v>90900</v>
      </c>
      <c r="R239" s="5" t="s">
        <v>25</v>
      </c>
      <c r="S239" s="5" t="s">
        <v>44</v>
      </c>
      <c r="T239" s="5" t="s">
        <v>99</v>
      </c>
      <c r="U239" s="5" t="s">
        <v>100</v>
      </c>
      <c r="V239" s="16">
        <v>34.799999999999997</v>
      </c>
      <c r="W239" s="16">
        <v>4.1759999999999993</v>
      </c>
      <c r="X239" s="4">
        <v>27</v>
      </c>
      <c r="Y239" s="16">
        <v>95.839199999999991</v>
      </c>
      <c r="Z239" s="40">
        <f>Temp[[#This Row],[Quantity]]*Temp[[#This Row],[Unit Price]]</f>
        <v>939.59999999999991</v>
      </c>
      <c r="AA239" s="42">
        <f>Temp[[#This Row],[Quantity]]*(Temp[[#This Row],[Unit Price]]-Temp[[#This Row],[Unit Cost]])</f>
        <v>826.84799999999996</v>
      </c>
      <c r="AB239">
        <f>Temp[[#This Row],[Shipped Date]]-Temp[[#This Row],[Order Date]]</f>
        <v>10</v>
      </c>
    </row>
    <row r="240" spans="1:28" ht="17.25" hidden="1" customHeight="1">
      <c r="A240" s="26">
        <v>8880</v>
      </c>
      <c r="B240" s="6">
        <v>44750</v>
      </c>
      <c r="C240" s="4">
        <v>9</v>
      </c>
      <c r="D240" s="4" t="s">
        <v>126</v>
      </c>
      <c r="E240" s="5" t="s">
        <v>101</v>
      </c>
      <c r="F240" s="5" t="s">
        <v>102</v>
      </c>
      <c r="G240" s="5" t="s">
        <v>25</v>
      </c>
      <c r="H240" s="5" t="s">
        <v>103</v>
      </c>
      <c r="I240" s="5" t="s">
        <v>53</v>
      </c>
      <c r="J240" s="6">
        <v>44759</v>
      </c>
      <c r="K240" s="55">
        <f>YEAR(Temp[[#This Row],[Order Date]])</f>
        <v>2022</v>
      </c>
      <c r="L240" s="5" t="s">
        <v>45</v>
      </c>
      <c r="M240" s="4">
        <f t="shared" si="3"/>
        <v>3</v>
      </c>
      <c r="N240" s="5" t="s">
        <v>81</v>
      </c>
      <c r="O240" s="5" t="s">
        <v>149</v>
      </c>
      <c r="P240" s="5" t="s">
        <v>150</v>
      </c>
      <c r="Q240" s="4">
        <v>90900</v>
      </c>
      <c r="R240" s="5" t="s">
        <v>25</v>
      </c>
      <c r="S240" s="5" t="s">
        <v>44</v>
      </c>
      <c r="T240" s="5" t="s">
        <v>62</v>
      </c>
      <c r="U240" s="5" t="s">
        <v>63</v>
      </c>
      <c r="V240" s="16">
        <v>9.65</v>
      </c>
      <c r="W240" s="16">
        <v>1.351</v>
      </c>
      <c r="X240" s="4">
        <v>90</v>
      </c>
      <c r="Y240" s="16">
        <v>83.376000000000005</v>
      </c>
      <c r="Z240" s="40">
        <f>Temp[[#This Row],[Quantity]]*Temp[[#This Row],[Unit Price]]</f>
        <v>868.5</v>
      </c>
      <c r="AA240" s="42">
        <f>Temp[[#This Row],[Quantity]]*(Temp[[#This Row],[Unit Price]]-Temp[[#This Row],[Unit Cost]])</f>
        <v>746.91</v>
      </c>
      <c r="AB240">
        <f>Temp[[#This Row],[Shipped Date]]-Temp[[#This Row],[Order Date]]</f>
        <v>9</v>
      </c>
    </row>
    <row r="241" spans="1:28" ht="17.25" hidden="1" customHeight="1">
      <c r="A241" s="26">
        <v>8836</v>
      </c>
      <c r="B241" s="6">
        <v>44781</v>
      </c>
      <c r="C241" s="4">
        <v>9</v>
      </c>
      <c r="D241" s="4" t="s">
        <v>126</v>
      </c>
      <c r="E241" s="5" t="s">
        <v>101</v>
      </c>
      <c r="F241" s="5" t="s">
        <v>102</v>
      </c>
      <c r="G241" s="5" t="s">
        <v>25</v>
      </c>
      <c r="H241" s="5" t="s">
        <v>103</v>
      </c>
      <c r="I241" s="5" t="s">
        <v>53</v>
      </c>
      <c r="J241" s="6">
        <v>44787</v>
      </c>
      <c r="K241" s="55">
        <f>YEAR(Temp[[#This Row],[Order Date]])</f>
        <v>2022</v>
      </c>
      <c r="L241" s="5" t="s">
        <v>46</v>
      </c>
      <c r="M241" s="4">
        <f t="shared" si="3"/>
        <v>3</v>
      </c>
      <c r="N241" s="5" t="s">
        <v>81</v>
      </c>
      <c r="O241" s="5" t="s">
        <v>149</v>
      </c>
      <c r="P241" s="5" t="s">
        <v>150</v>
      </c>
      <c r="Q241" s="4">
        <v>90900</v>
      </c>
      <c r="R241" s="5" t="s">
        <v>25</v>
      </c>
      <c r="S241" s="5" t="s">
        <v>44</v>
      </c>
      <c r="T241" s="5" t="s">
        <v>104</v>
      </c>
      <c r="U241" s="5" t="s">
        <v>87</v>
      </c>
      <c r="V241" s="16">
        <v>19.5</v>
      </c>
      <c r="W241" s="16">
        <v>3.7050000000000001</v>
      </c>
      <c r="X241" s="4">
        <v>66</v>
      </c>
      <c r="Y241" s="16">
        <v>132.56100000000001</v>
      </c>
      <c r="Z241" s="40">
        <f>Temp[[#This Row],[Quantity]]*Temp[[#This Row],[Unit Price]]</f>
        <v>1287</v>
      </c>
      <c r="AA241" s="42">
        <f>Temp[[#This Row],[Quantity]]*(Temp[[#This Row],[Unit Price]]-Temp[[#This Row],[Unit Cost]])</f>
        <v>1042.47</v>
      </c>
      <c r="AB241">
        <f>Temp[[#This Row],[Shipped Date]]-Temp[[#This Row],[Order Date]]</f>
        <v>6</v>
      </c>
    </row>
    <row r="242" spans="1:28" ht="17.25" hidden="1" customHeight="1">
      <c r="A242" s="26">
        <v>8837</v>
      </c>
      <c r="B242" s="6">
        <v>44781</v>
      </c>
      <c r="C242" s="4">
        <v>9</v>
      </c>
      <c r="D242" s="4" t="s">
        <v>126</v>
      </c>
      <c r="E242" s="5" t="s">
        <v>101</v>
      </c>
      <c r="F242" s="5" t="s">
        <v>102</v>
      </c>
      <c r="G242" s="5" t="s">
        <v>25</v>
      </c>
      <c r="H242" s="5" t="s">
        <v>103</v>
      </c>
      <c r="I242" s="5" t="s">
        <v>53</v>
      </c>
      <c r="J242" s="6">
        <v>44787</v>
      </c>
      <c r="K242" s="55">
        <f>YEAR(Temp[[#This Row],[Order Date]])</f>
        <v>2022</v>
      </c>
      <c r="L242" s="5" t="s">
        <v>46</v>
      </c>
      <c r="M242" s="4">
        <f t="shared" si="3"/>
        <v>3</v>
      </c>
      <c r="N242" s="5" t="s">
        <v>81</v>
      </c>
      <c r="O242" s="5" t="s">
        <v>149</v>
      </c>
      <c r="P242" s="5" t="s">
        <v>150</v>
      </c>
      <c r="Q242" s="4">
        <v>90900</v>
      </c>
      <c r="R242" s="5" t="s">
        <v>25</v>
      </c>
      <c r="S242" s="5" t="s">
        <v>44</v>
      </c>
      <c r="T242" s="5" t="s">
        <v>99</v>
      </c>
      <c r="U242" s="5" t="s">
        <v>100</v>
      </c>
      <c r="V242" s="16">
        <v>34.799999999999997</v>
      </c>
      <c r="W242" s="16">
        <v>6.2639999999999993</v>
      </c>
      <c r="X242" s="4">
        <v>32</v>
      </c>
      <c r="Y242" s="16">
        <v>111.36</v>
      </c>
      <c r="Z242" s="40">
        <f>Temp[[#This Row],[Quantity]]*Temp[[#This Row],[Unit Price]]</f>
        <v>1113.5999999999999</v>
      </c>
      <c r="AA242" s="42">
        <f>Temp[[#This Row],[Quantity]]*(Temp[[#This Row],[Unit Price]]-Temp[[#This Row],[Unit Cost]])</f>
        <v>913.15199999999993</v>
      </c>
      <c r="AB242">
        <f>Temp[[#This Row],[Shipped Date]]-Temp[[#This Row],[Order Date]]</f>
        <v>6</v>
      </c>
    </row>
    <row r="243" spans="1:28" ht="17.25" hidden="1" customHeight="1">
      <c r="A243" s="26">
        <v>8858</v>
      </c>
      <c r="B243" s="6">
        <v>44812</v>
      </c>
      <c r="C243" s="4">
        <v>9</v>
      </c>
      <c r="D243" s="4" t="s">
        <v>126</v>
      </c>
      <c r="E243" s="5" t="s">
        <v>101</v>
      </c>
      <c r="F243" s="5" t="s">
        <v>102</v>
      </c>
      <c r="G243" s="5" t="s">
        <v>25</v>
      </c>
      <c r="H243" s="5" t="s">
        <v>103</v>
      </c>
      <c r="I243" s="5" t="s">
        <v>53</v>
      </c>
      <c r="J243" s="6">
        <v>44819</v>
      </c>
      <c r="K243" s="55">
        <f>YEAR(Temp[[#This Row],[Order Date]])</f>
        <v>2022</v>
      </c>
      <c r="L243" s="5" t="s">
        <v>33</v>
      </c>
      <c r="M243" s="4">
        <f t="shared" si="3"/>
        <v>3</v>
      </c>
      <c r="N243" s="5" t="s">
        <v>81</v>
      </c>
      <c r="O243" s="5" t="s">
        <v>149</v>
      </c>
      <c r="P243" s="5" t="s">
        <v>150</v>
      </c>
      <c r="Q243" s="4">
        <v>90900</v>
      </c>
      <c r="R243" s="5" t="s">
        <v>25</v>
      </c>
      <c r="S243" s="5" t="s">
        <v>44</v>
      </c>
      <c r="T243" s="5" t="s">
        <v>104</v>
      </c>
      <c r="U243" s="5" t="s">
        <v>87</v>
      </c>
      <c r="V243" s="16">
        <v>19.5</v>
      </c>
      <c r="W243" s="16">
        <v>2.9249999999999998</v>
      </c>
      <c r="X243" s="4">
        <v>48</v>
      </c>
      <c r="Y243" s="16">
        <v>94.536000000000016</v>
      </c>
      <c r="Z243" s="40">
        <f>Temp[[#This Row],[Quantity]]*Temp[[#This Row],[Unit Price]]</f>
        <v>936</v>
      </c>
      <c r="AA243" s="42">
        <f>Temp[[#This Row],[Quantity]]*(Temp[[#This Row],[Unit Price]]-Temp[[#This Row],[Unit Cost]])</f>
        <v>795.59999999999991</v>
      </c>
      <c r="AB243">
        <f>Temp[[#This Row],[Shipped Date]]-Temp[[#This Row],[Order Date]]</f>
        <v>7</v>
      </c>
    </row>
    <row r="244" spans="1:28" ht="17.25" hidden="1" customHeight="1">
      <c r="A244" s="26">
        <v>8859</v>
      </c>
      <c r="B244" s="6">
        <v>44812</v>
      </c>
      <c r="C244" s="4">
        <v>9</v>
      </c>
      <c r="D244" s="4" t="s">
        <v>126</v>
      </c>
      <c r="E244" s="5" t="s">
        <v>101</v>
      </c>
      <c r="F244" s="5" t="s">
        <v>102</v>
      </c>
      <c r="G244" s="5" t="s">
        <v>25</v>
      </c>
      <c r="H244" s="5" t="s">
        <v>103</v>
      </c>
      <c r="I244" s="5" t="s">
        <v>53</v>
      </c>
      <c r="J244" s="6">
        <v>44817</v>
      </c>
      <c r="K244" s="55">
        <f>YEAR(Temp[[#This Row],[Order Date]])</f>
        <v>2022</v>
      </c>
      <c r="L244" s="5" t="s">
        <v>33</v>
      </c>
      <c r="M244" s="4">
        <f t="shared" si="3"/>
        <v>3</v>
      </c>
      <c r="N244" s="5" t="s">
        <v>81</v>
      </c>
      <c r="O244" s="5" t="s">
        <v>149</v>
      </c>
      <c r="P244" s="5" t="s">
        <v>150</v>
      </c>
      <c r="Q244" s="4">
        <v>90900</v>
      </c>
      <c r="R244" s="5" t="s">
        <v>25</v>
      </c>
      <c r="S244" s="5" t="s">
        <v>44</v>
      </c>
      <c r="T244" s="5" t="s">
        <v>99</v>
      </c>
      <c r="U244" s="5" t="s">
        <v>100</v>
      </c>
      <c r="V244" s="16">
        <v>34.799999999999997</v>
      </c>
      <c r="W244" s="16">
        <v>4.871999999999999</v>
      </c>
      <c r="X244" s="4">
        <v>57</v>
      </c>
      <c r="Y244" s="16">
        <v>194.39280000000002</v>
      </c>
      <c r="Z244" s="40">
        <f>Temp[[#This Row],[Quantity]]*Temp[[#This Row],[Unit Price]]</f>
        <v>1983.6</v>
      </c>
      <c r="AA244" s="42">
        <f>Temp[[#This Row],[Quantity]]*(Temp[[#This Row],[Unit Price]]-Temp[[#This Row],[Unit Cost]])</f>
        <v>1705.8959999999997</v>
      </c>
      <c r="AB244">
        <f>Temp[[#This Row],[Shipped Date]]-Temp[[#This Row],[Order Date]]</f>
        <v>5</v>
      </c>
    </row>
    <row r="245" spans="1:28" ht="17.25" hidden="1" customHeight="1">
      <c r="A245" s="26">
        <v>8897</v>
      </c>
      <c r="B245" s="6">
        <v>44842</v>
      </c>
      <c r="C245" s="4">
        <v>9</v>
      </c>
      <c r="D245" s="4" t="s">
        <v>126</v>
      </c>
      <c r="E245" s="5" t="s">
        <v>101</v>
      </c>
      <c r="F245" s="5" t="s">
        <v>102</v>
      </c>
      <c r="G245" s="5" t="s">
        <v>25</v>
      </c>
      <c r="H245" s="5" t="s">
        <v>103</v>
      </c>
      <c r="I245" s="5" t="s">
        <v>53</v>
      </c>
      <c r="J245" s="6">
        <v>44847</v>
      </c>
      <c r="K245" s="55">
        <f>YEAR(Temp[[#This Row],[Order Date]])</f>
        <v>2022</v>
      </c>
      <c r="L245" s="5" t="s">
        <v>47</v>
      </c>
      <c r="M245" s="4">
        <f t="shared" si="3"/>
        <v>4</v>
      </c>
      <c r="N245" s="5" t="s">
        <v>81</v>
      </c>
      <c r="O245" s="5" t="s">
        <v>149</v>
      </c>
      <c r="P245" s="5" t="s">
        <v>150</v>
      </c>
      <c r="Q245" s="4">
        <v>90900</v>
      </c>
      <c r="R245" s="5" t="s">
        <v>25</v>
      </c>
      <c r="S245" s="5" t="s">
        <v>44</v>
      </c>
      <c r="T245" s="5" t="s">
        <v>104</v>
      </c>
      <c r="U245" s="5" t="s">
        <v>87</v>
      </c>
      <c r="V245" s="16">
        <v>19.5</v>
      </c>
      <c r="W245" s="16">
        <v>3.51</v>
      </c>
      <c r="X245" s="4">
        <v>64</v>
      </c>
      <c r="Y245" s="16">
        <v>119.80800000000001</v>
      </c>
      <c r="Z245" s="40">
        <f>Temp[[#This Row],[Quantity]]*Temp[[#This Row],[Unit Price]]</f>
        <v>1248</v>
      </c>
      <c r="AA245" s="42">
        <f>Temp[[#This Row],[Quantity]]*(Temp[[#This Row],[Unit Price]]-Temp[[#This Row],[Unit Cost]])</f>
        <v>1023.36</v>
      </c>
      <c r="AB245">
        <f>Temp[[#This Row],[Shipped Date]]-Temp[[#This Row],[Order Date]]</f>
        <v>5</v>
      </c>
    </row>
    <row r="246" spans="1:28" ht="17.25" hidden="1" customHeight="1">
      <c r="A246" s="26">
        <v>8898</v>
      </c>
      <c r="B246" s="6">
        <v>44842</v>
      </c>
      <c r="C246" s="4">
        <v>9</v>
      </c>
      <c r="D246" s="4" t="s">
        <v>126</v>
      </c>
      <c r="E246" s="5" t="s">
        <v>101</v>
      </c>
      <c r="F246" s="5" t="s">
        <v>102</v>
      </c>
      <c r="G246" s="5" t="s">
        <v>25</v>
      </c>
      <c r="H246" s="5" t="s">
        <v>103</v>
      </c>
      <c r="I246" s="5" t="s">
        <v>53</v>
      </c>
      <c r="J246" s="6">
        <v>44850</v>
      </c>
      <c r="K246" s="55">
        <f>YEAR(Temp[[#This Row],[Order Date]])</f>
        <v>2022</v>
      </c>
      <c r="L246" s="5" t="s">
        <v>47</v>
      </c>
      <c r="M246" s="4">
        <f t="shared" si="3"/>
        <v>4</v>
      </c>
      <c r="N246" s="5" t="s">
        <v>81</v>
      </c>
      <c r="O246" s="5" t="s">
        <v>149</v>
      </c>
      <c r="P246" s="5" t="s">
        <v>150</v>
      </c>
      <c r="Q246" s="4">
        <v>90900</v>
      </c>
      <c r="R246" s="5" t="s">
        <v>25</v>
      </c>
      <c r="S246" s="5" t="s">
        <v>44</v>
      </c>
      <c r="T246" s="5" t="s">
        <v>99</v>
      </c>
      <c r="U246" s="5" t="s">
        <v>100</v>
      </c>
      <c r="V246" s="16">
        <v>34.799999999999997</v>
      </c>
      <c r="W246" s="16">
        <v>4.871999999999999</v>
      </c>
      <c r="X246" s="4">
        <v>70</v>
      </c>
      <c r="Y246" s="16">
        <v>246.03600000000003</v>
      </c>
      <c r="Z246" s="40">
        <f>Temp[[#This Row],[Quantity]]*Temp[[#This Row],[Unit Price]]</f>
        <v>2436</v>
      </c>
      <c r="AA246" s="42">
        <f>Temp[[#This Row],[Quantity]]*(Temp[[#This Row],[Unit Price]]-Temp[[#This Row],[Unit Cost]])</f>
        <v>2094.96</v>
      </c>
      <c r="AB246">
        <f>Temp[[#This Row],[Shipped Date]]-Temp[[#This Row],[Order Date]]</f>
        <v>8</v>
      </c>
    </row>
    <row r="247" spans="1:28" ht="17.25" hidden="1" customHeight="1">
      <c r="A247" s="26">
        <v>8386</v>
      </c>
      <c r="B247" s="6">
        <v>44842</v>
      </c>
      <c r="C247" s="4">
        <v>9</v>
      </c>
      <c r="D247" s="4" t="s">
        <v>126</v>
      </c>
      <c r="E247" s="5" t="s">
        <v>101</v>
      </c>
      <c r="F247" s="5" t="s">
        <v>102</v>
      </c>
      <c r="G247" s="5" t="s">
        <v>25</v>
      </c>
      <c r="H247" s="5" t="s">
        <v>103</v>
      </c>
      <c r="I247" s="5" t="s">
        <v>53</v>
      </c>
      <c r="J247" s="6">
        <v>44852</v>
      </c>
      <c r="K247" s="55">
        <f>YEAR(Temp[[#This Row],[Order Date]])</f>
        <v>2022</v>
      </c>
      <c r="L247" s="5" t="s">
        <v>47</v>
      </c>
      <c r="M247" s="4">
        <f t="shared" si="3"/>
        <v>4</v>
      </c>
      <c r="N247" s="5" t="s">
        <v>81</v>
      </c>
      <c r="O247" s="5" t="s">
        <v>149</v>
      </c>
      <c r="P247" s="5" t="s">
        <v>150</v>
      </c>
      <c r="Q247" s="4">
        <v>90900</v>
      </c>
      <c r="R247" s="5" t="s">
        <v>25</v>
      </c>
      <c r="S247" s="5" t="s">
        <v>44</v>
      </c>
      <c r="T247" s="5" t="s">
        <v>62</v>
      </c>
      <c r="U247" s="5" t="s">
        <v>63</v>
      </c>
      <c r="V247" s="16">
        <v>9.65</v>
      </c>
      <c r="W247" s="16">
        <v>2.2195</v>
      </c>
      <c r="X247" s="4">
        <v>89</v>
      </c>
      <c r="Y247" s="16">
        <v>86.743850000000009</v>
      </c>
      <c r="Z247" s="40">
        <f>Temp[[#This Row],[Quantity]]*Temp[[#This Row],[Unit Price]]</f>
        <v>858.85</v>
      </c>
      <c r="AA247" s="42">
        <f>Temp[[#This Row],[Quantity]]*(Temp[[#This Row],[Unit Price]]-Temp[[#This Row],[Unit Cost]])</f>
        <v>661.31450000000007</v>
      </c>
      <c r="AB247">
        <f>Temp[[#This Row],[Shipped Date]]-Temp[[#This Row],[Order Date]]</f>
        <v>10</v>
      </c>
    </row>
    <row r="248" spans="1:28" ht="17.25" hidden="1" customHeight="1">
      <c r="A248" s="26">
        <v>8338</v>
      </c>
      <c r="B248" s="6">
        <v>44873</v>
      </c>
      <c r="C248" s="4">
        <v>9</v>
      </c>
      <c r="D248" s="4" t="s">
        <v>126</v>
      </c>
      <c r="E248" s="5" t="s">
        <v>101</v>
      </c>
      <c r="F248" s="5" t="s">
        <v>102</v>
      </c>
      <c r="G248" s="5" t="s">
        <v>25</v>
      </c>
      <c r="H248" s="5" t="s">
        <v>103</v>
      </c>
      <c r="I248" s="5" t="s">
        <v>53</v>
      </c>
      <c r="J248" s="6">
        <v>44879</v>
      </c>
      <c r="K248" s="55">
        <f>YEAR(Temp[[#This Row],[Order Date]])</f>
        <v>2022</v>
      </c>
      <c r="L248" s="5" t="s">
        <v>48</v>
      </c>
      <c r="M248" s="4">
        <f t="shared" si="3"/>
        <v>4</v>
      </c>
      <c r="N248" s="5" t="s">
        <v>81</v>
      </c>
      <c r="O248" s="5" t="s">
        <v>149</v>
      </c>
      <c r="P248" s="5" t="s">
        <v>150</v>
      </c>
      <c r="Q248" s="4">
        <v>90900</v>
      </c>
      <c r="R248" s="5" t="s">
        <v>25</v>
      </c>
      <c r="S248" s="5" t="s">
        <v>44</v>
      </c>
      <c r="T248" s="5" t="s">
        <v>104</v>
      </c>
      <c r="U248" s="5" t="s">
        <v>87</v>
      </c>
      <c r="V248" s="16">
        <v>19.5</v>
      </c>
      <c r="W248" s="16">
        <v>3.12</v>
      </c>
      <c r="X248" s="4">
        <v>87</v>
      </c>
      <c r="Y248" s="16">
        <v>174.73950000000002</v>
      </c>
      <c r="Z248" s="40">
        <f>Temp[[#This Row],[Quantity]]*Temp[[#This Row],[Unit Price]]</f>
        <v>1696.5</v>
      </c>
      <c r="AA248" s="42">
        <f>Temp[[#This Row],[Quantity]]*(Temp[[#This Row],[Unit Price]]-Temp[[#This Row],[Unit Cost]])</f>
        <v>1425.06</v>
      </c>
      <c r="AB248">
        <f>Temp[[#This Row],[Shipped Date]]-Temp[[#This Row],[Order Date]]</f>
        <v>6</v>
      </c>
    </row>
    <row r="249" spans="1:28" ht="17.25" hidden="1" customHeight="1">
      <c r="A249" s="26">
        <v>8339</v>
      </c>
      <c r="B249" s="6">
        <v>44873</v>
      </c>
      <c r="C249" s="4">
        <v>9</v>
      </c>
      <c r="D249" s="4" t="s">
        <v>126</v>
      </c>
      <c r="E249" s="5" t="s">
        <v>101</v>
      </c>
      <c r="F249" s="5" t="s">
        <v>102</v>
      </c>
      <c r="G249" s="5" t="s">
        <v>25</v>
      </c>
      <c r="H249" s="5" t="s">
        <v>103</v>
      </c>
      <c r="I249" s="5" t="s">
        <v>53</v>
      </c>
      <c r="J249" s="6">
        <v>44881</v>
      </c>
      <c r="K249" s="55">
        <f>YEAR(Temp[[#This Row],[Order Date]])</f>
        <v>2022</v>
      </c>
      <c r="L249" s="5" t="s">
        <v>48</v>
      </c>
      <c r="M249" s="4">
        <f t="shared" si="3"/>
        <v>4</v>
      </c>
      <c r="N249" s="5" t="s">
        <v>81</v>
      </c>
      <c r="O249" s="5" t="s">
        <v>149</v>
      </c>
      <c r="P249" s="5" t="s">
        <v>150</v>
      </c>
      <c r="Q249" s="4">
        <v>90900</v>
      </c>
      <c r="R249" s="5" t="s">
        <v>25</v>
      </c>
      <c r="S249" s="5" t="s">
        <v>44</v>
      </c>
      <c r="T249" s="5" t="s">
        <v>99</v>
      </c>
      <c r="U249" s="5" t="s">
        <v>100</v>
      </c>
      <c r="V249" s="16">
        <v>34.799999999999997</v>
      </c>
      <c r="W249" s="16">
        <v>4.1759999999999993</v>
      </c>
      <c r="X249" s="4">
        <v>58</v>
      </c>
      <c r="Y249" s="16">
        <v>205.8768</v>
      </c>
      <c r="Z249" s="40">
        <f>Temp[[#This Row],[Quantity]]*Temp[[#This Row],[Unit Price]]</f>
        <v>2018.3999999999999</v>
      </c>
      <c r="AA249" s="42">
        <f>Temp[[#This Row],[Quantity]]*(Temp[[#This Row],[Unit Price]]-Temp[[#This Row],[Unit Cost]])</f>
        <v>1776.192</v>
      </c>
      <c r="AB249">
        <f>Temp[[#This Row],[Shipped Date]]-Temp[[#This Row],[Order Date]]</f>
        <v>8</v>
      </c>
    </row>
    <row r="250" spans="1:28" ht="17.25" hidden="1" customHeight="1">
      <c r="A250" s="26">
        <v>8367</v>
      </c>
      <c r="B250" s="6">
        <v>44873</v>
      </c>
      <c r="C250" s="4">
        <v>9</v>
      </c>
      <c r="D250" s="4" t="s">
        <v>126</v>
      </c>
      <c r="E250" s="5" t="s">
        <v>101</v>
      </c>
      <c r="F250" s="5" t="s">
        <v>102</v>
      </c>
      <c r="G250" s="5" t="s">
        <v>25</v>
      </c>
      <c r="H250" s="5" t="s">
        <v>103</v>
      </c>
      <c r="I250" s="5" t="s">
        <v>53</v>
      </c>
      <c r="J250" s="6">
        <v>44876</v>
      </c>
      <c r="K250" s="55">
        <f>YEAR(Temp[[#This Row],[Order Date]])</f>
        <v>2022</v>
      </c>
      <c r="L250" s="5" t="s">
        <v>48</v>
      </c>
      <c r="M250" s="4">
        <f t="shared" si="3"/>
        <v>4</v>
      </c>
      <c r="N250" s="5" t="s">
        <v>81</v>
      </c>
      <c r="O250" s="5" t="s">
        <v>149</v>
      </c>
      <c r="P250" s="5" t="s">
        <v>150</v>
      </c>
      <c r="Q250" s="4">
        <v>90900</v>
      </c>
      <c r="R250" s="5" t="s">
        <v>25</v>
      </c>
      <c r="S250" s="5" t="s">
        <v>44</v>
      </c>
      <c r="T250" s="5" t="s">
        <v>62</v>
      </c>
      <c r="U250" s="5" t="s">
        <v>63</v>
      </c>
      <c r="V250" s="16">
        <v>9.65</v>
      </c>
      <c r="W250" s="16">
        <v>1.351</v>
      </c>
      <c r="X250" s="4">
        <v>14</v>
      </c>
      <c r="Y250" s="16">
        <v>12.9696</v>
      </c>
      <c r="Z250" s="40">
        <f>Temp[[#This Row],[Quantity]]*Temp[[#This Row],[Unit Price]]</f>
        <v>135.1</v>
      </c>
      <c r="AA250" s="42">
        <f>Temp[[#This Row],[Quantity]]*(Temp[[#This Row],[Unit Price]]-Temp[[#This Row],[Unit Cost]])</f>
        <v>116.18599999999999</v>
      </c>
      <c r="AB250">
        <f>Temp[[#This Row],[Shipped Date]]-Temp[[#This Row],[Order Date]]</f>
        <v>3</v>
      </c>
    </row>
    <row r="251" spans="1:28" ht="17.25" hidden="1" customHeight="1">
      <c r="A251" s="26">
        <v>8394</v>
      </c>
      <c r="B251" s="6">
        <v>44903</v>
      </c>
      <c r="C251" s="4">
        <v>9</v>
      </c>
      <c r="D251" s="4" t="s">
        <v>126</v>
      </c>
      <c r="E251" s="5" t="s">
        <v>101</v>
      </c>
      <c r="F251" s="5" t="s">
        <v>102</v>
      </c>
      <c r="G251" s="5" t="s">
        <v>25</v>
      </c>
      <c r="H251" s="5" t="s">
        <v>103</v>
      </c>
      <c r="I251" s="5" t="s">
        <v>53</v>
      </c>
      <c r="J251" s="6">
        <v>44906</v>
      </c>
      <c r="K251" s="55">
        <f>YEAR(Temp[[#This Row],[Order Date]])</f>
        <v>2022</v>
      </c>
      <c r="L251" s="5" t="s">
        <v>49</v>
      </c>
      <c r="M251" s="4">
        <f t="shared" si="3"/>
        <v>4</v>
      </c>
      <c r="N251" s="5" t="s">
        <v>81</v>
      </c>
      <c r="O251" s="5" t="s">
        <v>149</v>
      </c>
      <c r="P251" s="5" t="s">
        <v>150</v>
      </c>
      <c r="Q251" s="4">
        <v>90900</v>
      </c>
      <c r="R251" s="5" t="s">
        <v>25</v>
      </c>
      <c r="S251" s="5" t="s">
        <v>44</v>
      </c>
      <c r="T251" s="5" t="s">
        <v>104</v>
      </c>
      <c r="U251" s="5" t="s">
        <v>87</v>
      </c>
      <c r="V251" s="16">
        <v>19.5</v>
      </c>
      <c r="W251" s="16">
        <v>3.3149999999999999</v>
      </c>
      <c r="X251" s="4">
        <v>20</v>
      </c>
      <c r="Y251" s="16">
        <v>40.950000000000003</v>
      </c>
      <c r="Z251" s="40">
        <f>Temp[[#This Row],[Quantity]]*Temp[[#This Row],[Unit Price]]</f>
        <v>390</v>
      </c>
      <c r="AA251" s="42">
        <f>Temp[[#This Row],[Quantity]]*(Temp[[#This Row],[Unit Price]]-Temp[[#This Row],[Unit Cost]])</f>
        <v>323.7</v>
      </c>
      <c r="AB251">
        <f>Temp[[#This Row],[Shipped Date]]-Temp[[#This Row],[Order Date]]</f>
        <v>3</v>
      </c>
    </row>
    <row r="252" spans="1:28" ht="17.25" hidden="1" customHeight="1">
      <c r="A252" s="26">
        <v>8395</v>
      </c>
      <c r="B252" s="6">
        <v>44903</v>
      </c>
      <c r="C252" s="4">
        <v>9</v>
      </c>
      <c r="D252" s="4" t="s">
        <v>126</v>
      </c>
      <c r="E252" s="5" t="s">
        <v>101</v>
      </c>
      <c r="F252" s="5" t="s">
        <v>102</v>
      </c>
      <c r="G252" s="5" t="s">
        <v>25</v>
      </c>
      <c r="H252" s="5" t="s">
        <v>103</v>
      </c>
      <c r="I252" s="5" t="s">
        <v>53</v>
      </c>
      <c r="J252" s="6">
        <v>44912</v>
      </c>
      <c r="K252" s="55">
        <f>YEAR(Temp[[#This Row],[Order Date]])</f>
        <v>2022</v>
      </c>
      <c r="L252" s="5" t="s">
        <v>49</v>
      </c>
      <c r="M252" s="4">
        <f t="shared" si="3"/>
        <v>4</v>
      </c>
      <c r="N252" s="5" t="s">
        <v>81</v>
      </c>
      <c r="O252" s="5" t="s">
        <v>149</v>
      </c>
      <c r="P252" s="5" t="s">
        <v>150</v>
      </c>
      <c r="Q252" s="4">
        <v>90900</v>
      </c>
      <c r="R252" s="5" t="s">
        <v>25</v>
      </c>
      <c r="S252" s="5" t="s">
        <v>44</v>
      </c>
      <c r="T252" s="5" t="s">
        <v>99</v>
      </c>
      <c r="U252" s="5" t="s">
        <v>100</v>
      </c>
      <c r="V252" s="16">
        <v>34.799999999999997</v>
      </c>
      <c r="W252" s="16">
        <v>4.524</v>
      </c>
      <c r="X252" s="4">
        <v>69</v>
      </c>
      <c r="Y252" s="16">
        <v>240.12</v>
      </c>
      <c r="Z252" s="40">
        <f>Temp[[#This Row],[Quantity]]*Temp[[#This Row],[Unit Price]]</f>
        <v>2401.1999999999998</v>
      </c>
      <c r="AA252" s="42">
        <f>Temp[[#This Row],[Quantity]]*(Temp[[#This Row],[Unit Price]]-Temp[[#This Row],[Unit Cost]])</f>
        <v>2089.0439999999999</v>
      </c>
      <c r="AB252">
        <f>Temp[[#This Row],[Shipped Date]]-Temp[[#This Row],[Order Date]]</f>
        <v>9</v>
      </c>
    </row>
    <row r="253" spans="1:28" ht="17.25" hidden="1" customHeight="1">
      <c r="A253" s="26">
        <v>8483</v>
      </c>
      <c r="B253" s="6">
        <v>44903</v>
      </c>
      <c r="C253" s="4">
        <v>9</v>
      </c>
      <c r="D253" s="4" t="s">
        <v>126</v>
      </c>
      <c r="E253" s="5" t="s">
        <v>101</v>
      </c>
      <c r="F253" s="5" t="s">
        <v>102</v>
      </c>
      <c r="G253" s="5" t="s">
        <v>25</v>
      </c>
      <c r="H253" s="5" t="s">
        <v>103</v>
      </c>
      <c r="I253" s="5" t="s">
        <v>53</v>
      </c>
      <c r="J253" s="6">
        <v>44906</v>
      </c>
      <c r="K253" s="55">
        <f>YEAR(Temp[[#This Row],[Order Date]])</f>
        <v>2022</v>
      </c>
      <c r="L253" s="5" t="s">
        <v>49</v>
      </c>
      <c r="M253" s="4">
        <f t="shared" si="3"/>
        <v>4</v>
      </c>
      <c r="N253" s="5" t="s">
        <v>81</v>
      </c>
      <c r="O253" s="5" t="s">
        <v>149</v>
      </c>
      <c r="P253" s="5" t="s">
        <v>150</v>
      </c>
      <c r="Q253" s="4">
        <v>90900</v>
      </c>
      <c r="R253" s="5" t="s">
        <v>25</v>
      </c>
      <c r="S253" s="5" t="s">
        <v>44</v>
      </c>
      <c r="T253" s="5" t="s">
        <v>62</v>
      </c>
      <c r="U253" s="5" t="s">
        <v>63</v>
      </c>
      <c r="V253" s="16">
        <v>9.65</v>
      </c>
      <c r="W253" s="16">
        <v>1.2544999999999999</v>
      </c>
      <c r="X253" s="4">
        <v>18</v>
      </c>
      <c r="Y253" s="16">
        <v>16.5015</v>
      </c>
      <c r="Z253" s="40">
        <f>Temp[[#This Row],[Quantity]]*Temp[[#This Row],[Unit Price]]</f>
        <v>173.70000000000002</v>
      </c>
      <c r="AA253" s="42">
        <f>Temp[[#This Row],[Quantity]]*(Temp[[#This Row],[Unit Price]]-Temp[[#This Row],[Unit Cost]])</f>
        <v>151.119</v>
      </c>
      <c r="AB253">
        <f>Temp[[#This Row],[Shipped Date]]-Temp[[#This Row],[Order Date]]</f>
        <v>3</v>
      </c>
    </row>
    <row r="254" spans="1:28" ht="17.25" hidden="1" customHeight="1">
      <c r="A254" s="26">
        <v>8085</v>
      </c>
      <c r="B254" s="6">
        <v>44570</v>
      </c>
      <c r="C254" s="4">
        <v>10</v>
      </c>
      <c r="D254" s="4" t="s">
        <v>127</v>
      </c>
      <c r="E254" s="5" t="s">
        <v>105</v>
      </c>
      <c r="F254" s="5" t="s">
        <v>106</v>
      </c>
      <c r="G254" s="5" t="s">
        <v>25</v>
      </c>
      <c r="H254" s="5" t="s">
        <v>107</v>
      </c>
      <c r="I254" s="5" t="s">
        <v>80</v>
      </c>
      <c r="J254" s="6">
        <v>44574</v>
      </c>
      <c r="K254" s="55">
        <f>YEAR(Temp[[#This Row],[Order Date]])</f>
        <v>2022</v>
      </c>
      <c r="L254" s="5" t="s">
        <v>35</v>
      </c>
      <c r="M254" s="4">
        <f t="shared" si="3"/>
        <v>1</v>
      </c>
      <c r="N254" s="5" t="s">
        <v>54</v>
      </c>
      <c r="O254" s="5" t="s">
        <v>151</v>
      </c>
      <c r="P254" s="5" t="s">
        <v>152</v>
      </c>
      <c r="Q254" s="4">
        <v>90900</v>
      </c>
      <c r="R254" s="5" t="s">
        <v>25</v>
      </c>
      <c r="S254" s="5" t="s">
        <v>30</v>
      </c>
      <c r="T254" s="5" t="s">
        <v>31</v>
      </c>
      <c r="U254" s="5" t="s">
        <v>32</v>
      </c>
      <c r="V254" s="16">
        <v>2.99</v>
      </c>
      <c r="W254" s="16">
        <v>0.74750000000000005</v>
      </c>
      <c r="X254" s="4">
        <v>90</v>
      </c>
      <c r="Y254" s="16">
        <v>27.717300000000005</v>
      </c>
      <c r="Z254" s="40">
        <f>Temp[[#This Row],[Quantity]]*Temp[[#This Row],[Unit Price]]</f>
        <v>269.10000000000002</v>
      </c>
      <c r="AA254" s="42">
        <f>Temp[[#This Row],[Quantity]]*(Temp[[#This Row],[Unit Price]]-Temp[[#This Row],[Unit Cost]])</f>
        <v>201.82500000000002</v>
      </c>
      <c r="AB254">
        <f>Temp[[#This Row],[Shipped Date]]-Temp[[#This Row],[Order Date]]</f>
        <v>4</v>
      </c>
    </row>
    <row r="255" spans="1:28" ht="17.25" hidden="1" customHeight="1">
      <c r="A255" s="26">
        <v>8087</v>
      </c>
      <c r="B255" s="6">
        <v>44570</v>
      </c>
      <c r="C255" s="4">
        <v>10</v>
      </c>
      <c r="D255" s="4" t="s">
        <v>127</v>
      </c>
      <c r="E255" s="5" t="s">
        <v>105</v>
      </c>
      <c r="F255" s="5" t="s">
        <v>106</v>
      </c>
      <c r="G255" s="5" t="s">
        <v>25</v>
      </c>
      <c r="H255" s="5" t="s">
        <v>107</v>
      </c>
      <c r="I255" s="5" t="s">
        <v>80</v>
      </c>
      <c r="J255" s="6">
        <v>44576</v>
      </c>
      <c r="K255" s="55">
        <f>YEAR(Temp[[#This Row],[Order Date]])</f>
        <v>2022</v>
      </c>
      <c r="L255" s="5" t="s">
        <v>35</v>
      </c>
      <c r="M255" s="4">
        <f t="shared" si="3"/>
        <v>1</v>
      </c>
      <c r="N255" s="5" t="s">
        <v>81</v>
      </c>
      <c r="O255" s="5" t="s">
        <v>151</v>
      </c>
      <c r="P255" s="5" t="s">
        <v>152</v>
      </c>
      <c r="Q255" s="4">
        <v>90900</v>
      </c>
      <c r="R255" s="5" t="s">
        <v>25</v>
      </c>
      <c r="S255" s="5" t="s">
        <v>30</v>
      </c>
      <c r="T255" s="5" t="s">
        <v>108</v>
      </c>
      <c r="U255" s="5" t="s">
        <v>89</v>
      </c>
      <c r="V255" s="16">
        <v>25</v>
      </c>
      <c r="W255" s="16">
        <v>5.25</v>
      </c>
      <c r="X255" s="4">
        <v>34</v>
      </c>
      <c r="Y255" s="16">
        <v>80.75</v>
      </c>
      <c r="Z255" s="40">
        <f>Temp[[#This Row],[Quantity]]*Temp[[#This Row],[Unit Price]]</f>
        <v>850</v>
      </c>
      <c r="AA255" s="42">
        <f>Temp[[#This Row],[Quantity]]*(Temp[[#This Row],[Unit Price]]-Temp[[#This Row],[Unit Cost]])</f>
        <v>671.5</v>
      </c>
      <c r="AB255">
        <f>Temp[[#This Row],[Shipped Date]]-Temp[[#This Row],[Order Date]]</f>
        <v>6</v>
      </c>
    </row>
    <row r="256" spans="1:28" ht="17.25" hidden="1" customHeight="1">
      <c r="A256" s="26">
        <v>8088</v>
      </c>
      <c r="B256" s="6">
        <v>44570</v>
      </c>
      <c r="C256" s="4">
        <v>10</v>
      </c>
      <c r="D256" s="4" t="s">
        <v>127</v>
      </c>
      <c r="E256" s="5" t="s">
        <v>105</v>
      </c>
      <c r="F256" s="5" t="s">
        <v>106</v>
      </c>
      <c r="G256" s="5" t="s">
        <v>25</v>
      </c>
      <c r="H256" s="5" t="s">
        <v>107</v>
      </c>
      <c r="I256" s="5" t="s">
        <v>80</v>
      </c>
      <c r="J256" s="6">
        <v>44576</v>
      </c>
      <c r="K256" s="55">
        <f>YEAR(Temp[[#This Row],[Order Date]])</f>
        <v>2022</v>
      </c>
      <c r="L256" s="5" t="s">
        <v>35</v>
      </c>
      <c r="M256" s="4">
        <f t="shared" si="3"/>
        <v>1</v>
      </c>
      <c r="N256" s="5" t="s">
        <v>81</v>
      </c>
      <c r="O256" s="5" t="s">
        <v>151</v>
      </c>
      <c r="P256" s="5" t="s">
        <v>152</v>
      </c>
      <c r="Q256" s="4">
        <v>90900</v>
      </c>
      <c r="R256" s="5" t="s">
        <v>25</v>
      </c>
      <c r="S256" s="5" t="s">
        <v>30</v>
      </c>
      <c r="T256" s="5" t="s">
        <v>109</v>
      </c>
      <c r="U256" s="5" t="s">
        <v>69</v>
      </c>
      <c r="V256" s="16">
        <v>22</v>
      </c>
      <c r="W256" s="16">
        <v>3.96</v>
      </c>
      <c r="X256" s="4">
        <v>17</v>
      </c>
      <c r="Y256" s="16">
        <v>35.903999999999996</v>
      </c>
      <c r="Z256" s="40">
        <f>Temp[[#This Row],[Quantity]]*Temp[[#This Row],[Unit Price]]</f>
        <v>374</v>
      </c>
      <c r="AA256" s="42">
        <f>Temp[[#This Row],[Quantity]]*(Temp[[#This Row],[Unit Price]]-Temp[[#This Row],[Unit Cost]])</f>
        <v>306.68</v>
      </c>
      <c r="AB256">
        <f>Temp[[#This Row],[Shipped Date]]-Temp[[#This Row],[Order Date]]</f>
        <v>6</v>
      </c>
    </row>
    <row r="257" spans="1:28" ht="17.25" hidden="1" customHeight="1">
      <c r="A257" s="26">
        <v>8089</v>
      </c>
      <c r="B257" s="6">
        <v>44570</v>
      </c>
      <c r="C257" s="4">
        <v>10</v>
      </c>
      <c r="D257" s="4" t="s">
        <v>127</v>
      </c>
      <c r="E257" s="5" t="s">
        <v>105</v>
      </c>
      <c r="F257" s="5" t="s">
        <v>106</v>
      </c>
      <c r="G257" s="5" t="s">
        <v>25</v>
      </c>
      <c r="H257" s="5" t="s">
        <v>107</v>
      </c>
      <c r="I257" s="5" t="s">
        <v>80</v>
      </c>
      <c r="J257" s="6">
        <v>44578</v>
      </c>
      <c r="K257" s="55">
        <f>YEAR(Temp[[#This Row],[Order Date]])</f>
        <v>2022</v>
      </c>
      <c r="L257" s="5" t="s">
        <v>35</v>
      </c>
      <c r="M257" s="4">
        <f t="shared" si="3"/>
        <v>1</v>
      </c>
      <c r="N257" s="5" t="s">
        <v>81</v>
      </c>
      <c r="O257" s="5" t="s">
        <v>151</v>
      </c>
      <c r="P257" s="5" t="s">
        <v>152</v>
      </c>
      <c r="Q257" s="4">
        <v>90900</v>
      </c>
      <c r="R257" s="5" t="s">
        <v>25</v>
      </c>
      <c r="S257" s="5" t="s">
        <v>30</v>
      </c>
      <c r="T257" s="5" t="s">
        <v>84</v>
      </c>
      <c r="U257" s="5" t="s">
        <v>85</v>
      </c>
      <c r="V257" s="16">
        <v>9.1999999999999993</v>
      </c>
      <c r="W257" s="16">
        <v>1.2879999999999998</v>
      </c>
      <c r="X257" s="4">
        <v>44</v>
      </c>
      <c r="Y257" s="16">
        <v>42.099199999999996</v>
      </c>
      <c r="Z257" s="40">
        <f>Temp[[#This Row],[Quantity]]*Temp[[#This Row],[Unit Price]]</f>
        <v>404.79999999999995</v>
      </c>
      <c r="AA257" s="42">
        <f>Temp[[#This Row],[Quantity]]*(Temp[[#This Row],[Unit Price]]-Temp[[#This Row],[Unit Cost]])</f>
        <v>348.12799999999993</v>
      </c>
      <c r="AB257">
        <f>Temp[[#This Row],[Shipped Date]]-Temp[[#This Row],[Order Date]]</f>
        <v>8</v>
      </c>
    </row>
    <row r="258" spans="1:28" ht="17.25" hidden="1" customHeight="1">
      <c r="A258" s="26">
        <v>8036</v>
      </c>
      <c r="B258" s="6">
        <v>44601</v>
      </c>
      <c r="C258" s="4">
        <v>10</v>
      </c>
      <c r="D258" s="4" t="s">
        <v>127</v>
      </c>
      <c r="E258" s="5" t="s">
        <v>105</v>
      </c>
      <c r="F258" s="5" t="s">
        <v>106</v>
      </c>
      <c r="G258" s="5" t="s">
        <v>25</v>
      </c>
      <c r="H258" s="5" t="s">
        <v>107</v>
      </c>
      <c r="I258" s="5" t="s">
        <v>80</v>
      </c>
      <c r="J258" s="6">
        <v>44604</v>
      </c>
      <c r="K258" s="55">
        <f>YEAR(Temp[[#This Row],[Order Date]])</f>
        <v>2022</v>
      </c>
      <c r="L258" s="5" t="s">
        <v>37</v>
      </c>
      <c r="M258" s="4">
        <f t="shared" si="3"/>
        <v>1</v>
      </c>
      <c r="N258" s="5" t="s">
        <v>54</v>
      </c>
      <c r="O258" s="5" t="s">
        <v>151</v>
      </c>
      <c r="P258" s="5" t="s">
        <v>152</v>
      </c>
      <c r="Q258" s="4">
        <v>90900</v>
      </c>
      <c r="R258" s="5" t="s">
        <v>25</v>
      </c>
      <c r="S258" s="5" t="s">
        <v>30</v>
      </c>
      <c r="T258" s="5" t="s">
        <v>110</v>
      </c>
      <c r="U258" s="5" t="s">
        <v>57</v>
      </c>
      <c r="V258" s="16">
        <v>10</v>
      </c>
      <c r="W258" s="16">
        <v>1.3</v>
      </c>
      <c r="X258" s="4">
        <v>47</v>
      </c>
      <c r="Y258" s="16">
        <v>48.88</v>
      </c>
      <c r="Z258" s="40">
        <f>Temp[[#This Row],[Quantity]]*Temp[[#This Row],[Unit Price]]</f>
        <v>470</v>
      </c>
      <c r="AA258" s="42">
        <f>Temp[[#This Row],[Quantity]]*(Temp[[#This Row],[Unit Price]]-Temp[[#This Row],[Unit Cost]])</f>
        <v>408.9</v>
      </c>
      <c r="AB258">
        <f>Temp[[#This Row],[Shipped Date]]-Temp[[#This Row],[Order Date]]</f>
        <v>3</v>
      </c>
    </row>
    <row r="259" spans="1:28" ht="17.25" hidden="1" customHeight="1">
      <c r="A259" s="26">
        <v>8038</v>
      </c>
      <c r="B259" s="6">
        <v>44601</v>
      </c>
      <c r="C259" s="4">
        <v>10</v>
      </c>
      <c r="D259" s="4" t="s">
        <v>127</v>
      </c>
      <c r="E259" s="5" t="s">
        <v>105</v>
      </c>
      <c r="F259" s="5" t="s">
        <v>106</v>
      </c>
      <c r="G259" s="5" t="s">
        <v>25</v>
      </c>
      <c r="H259" s="5" t="s">
        <v>107</v>
      </c>
      <c r="I259" s="5" t="s">
        <v>80</v>
      </c>
      <c r="J259" s="6">
        <v>44609</v>
      </c>
      <c r="K259" s="55">
        <f>YEAR(Temp[[#This Row],[Order Date]])</f>
        <v>2022</v>
      </c>
      <c r="L259" s="5" t="s">
        <v>37</v>
      </c>
      <c r="M259" s="4">
        <f t="shared" ref="M259:M322" si="4">ROUNDUP(MONTH(J259)/3,0)</f>
        <v>1</v>
      </c>
      <c r="N259" s="5" t="s">
        <v>81</v>
      </c>
      <c r="O259" s="5" t="s">
        <v>151</v>
      </c>
      <c r="P259" s="5" t="s">
        <v>152</v>
      </c>
      <c r="Q259" s="4">
        <v>90900</v>
      </c>
      <c r="R259" s="5" t="s">
        <v>25</v>
      </c>
      <c r="S259" s="5" t="s">
        <v>30</v>
      </c>
      <c r="T259" s="5" t="s">
        <v>56</v>
      </c>
      <c r="U259" s="5" t="s">
        <v>57</v>
      </c>
      <c r="V259" s="16">
        <v>3.5</v>
      </c>
      <c r="W259" s="16">
        <v>0.84</v>
      </c>
      <c r="X259" s="4">
        <v>49</v>
      </c>
      <c r="Y259" s="16">
        <v>16.464000000000002</v>
      </c>
      <c r="Z259" s="40">
        <f>Temp[[#This Row],[Quantity]]*Temp[[#This Row],[Unit Price]]</f>
        <v>171.5</v>
      </c>
      <c r="AA259" s="42">
        <f>Temp[[#This Row],[Quantity]]*(Temp[[#This Row],[Unit Price]]-Temp[[#This Row],[Unit Cost]])</f>
        <v>130.34</v>
      </c>
      <c r="AB259">
        <f>Temp[[#This Row],[Shipped Date]]-Temp[[#This Row],[Order Date]]</f>
        <v>8</v>
      </c>
    </row>
    <row r="260" spans="1:28" ht="17.25" hidden="1" customHeight="1">
      <c r="A260" s="26">
        <v>8075</v>
      </c>
      <c r="B260" s="6">
        <v>44629</v>
      </c>
      <c r="C260" s="4">
        <v>10</v>
      </c>
      <c r="D260" s="4" t="s">
        <v>127</v>
      </c>
      <c r="E260" s="5" t="s">
        <v>105</v>
      </c>
      <c r="F260" s="5" t="s">
        <v>106</v>
      </c>
      <c r="G260" s="5" t="s">
        <v>25</v>
      </c>
      <c r="H260" s="5" t="s">
        <v>107</v>
      </c>
      <c r="I260" s="5" t="s">
        <v>80</v>
      </c>
      <c r="J260" s="6">
        <v>44639</v>
      </c>
      <c r="K260" s="55">
        <f>YEAR(Temp[[#This Row],[Order Date]])</f>
        <v>2022</v>
      </c>
      <c r="L260" s="5" t="s">
        <v>40</v>
      </c>
      <c r="M260" s="4">
        <f t="shared" si="4"/>
        <v>1</v>
      </c>
      <c r="N260" s="5" t="s">
        <v>54</v>
      </c>
      <c r="O260" s="5" t="s">
        <v>151</v>
      </c>
      <c r="P260" s="5" t="s">
        <v>152</v>
      </c>
      <c r="Q260" s="4">
        <v>90900</v>
      </c>
      <c r="R260" s="5" t="s">
        <v>25</v>
      </c>
      <c r="S260" s="5" t="s">
        <v>30</v>
      </c>
      <c r="T260" s="5" t="s">
        <v>110</v>
      </c>
      <c r="U260" s="5" t="s">
        <v>57</v>
      </c>
      <c r="V260" s="16">
        <v>10</v>
      </c>
      <c r="W260" s="16">
        <v>2.2999999999999998</v>
      </c>
      <c r="X260" s="4">
        <v>55</v>
      </c>
      <c r="Y260" s="16">
        <v>55</v>
      </c>
      <c r="Z260" s="40">
        <f>Temp[[#This Row],[Quantity]]*Temp[[#This Row],[Unit Price]]</f>
        <v>550</v>
      </c>
      <c r="AA260" s="42">
        <f>Temp[[#This Row],[Quantity]]*(Temp[[#This Row],[Unit Price]]-Temp[[#This Row],[Unit Cost]])</f>
        <v>423.5</v>
      </c>
      <c r="AB260">
        <f>Temp[[#This Row],[Shipped Date]]-Temp[[#This Row],[Order Date]]</f>
        <v>10</v>
      </c>
    </row>
    <row r="261" spans="1:28" ht="17.25" hidden="1" customHeight="1">
      <c r="A261" s="26">
        <v>8077</v>
      </c>
      <c r="B261" s="6">
        <v>44629</v>
      </c>
      <c r="C261" s="4">
        <v>10</v>
      </c>
      <c r="D261" s="4" t="s">
        <v>127</v>
      </c>
      <c r="E261" s="5" t="s">
        <v>105</v>
      </c>
      <c r="F261" s="5" t="s">
        <v>106</v>
      </c>
      <c r="G261" s="5" t="s">
        <v>25</v>
      </c>
      <c r="H261" s="5" t="s">
        <v>107</v>
      </c>
      <c r="I261" s="5" t="s">
        <v>80</v>
      </c>
      <c r="J261" s="6">
        <v>44634</v>
      </c>
      <c r="K261" s="55">
        <f>YEAR(Temp[[#This Row],[Order Date]])</f>
        <v>2022</v>
      </c>
      <c r="L261" s="5" t="s">
        <v>40</v>
      </c>
      <c r="M261" s="4">
        <f t="shared" si="4"/>
        <v>1</v>
      </c>
      <c r="N261" s="5" t="s">
        <v>81</v>
      </c>
      <c r="O261" s="5" t="s">
        <v>151</v>
      </c>
      <c r="P261" s="5" t="s">
        <v>152</v>
      </c>
      <c r="Q261" s="4">
        <v>90900</v>
      </c>
      <c r="R261" s="5" t="s">
        <v>25</v>
      </c>
      <c r="S261" s="5" t="s">
        <v>30</v>
      </c>
      <c r="T261" s="5" t="s">
        <v>56</v>
      </c>
      <c r="U261" s="5" t="s">
        <v>57</v>
      </c>
      <c r="V261" s="16">
        <v>3.5</v>
      </c>
      <c r="W261" s="16">
        <v>0.77</v>
      </c>
      <c r="X261" s="4">
        <v>21</v>
      </c>
      <c r="Y261" s="16">
        <v>7.3500000000000005</v>
      </c>
      <c r="Z261" s="40">
        <f>Temp[[#This Row],[Quantity]]*Temp[[#This Row],[Unit Price]]</f>
        <v>73.5</v>
      </c>
      <c r="AA261" s="42">
        <f>Temp[[#This Row],[Quantity]]*(Temp[[#This Row],[Unit Price]]-Temp[[#This Row],[Unit Cost]])</f>
        <v>57.33</v>
      </c>
      <c r="AB261">
        <f>Temp[[#This Row],[Shipped Date]]-Temp[[#This Row],[Order Date]]</f>
        <v>5</v>
      </c>
    </row>
    <row r="262" spans="1:28" ht="17.25" hidden="1" customHeight="1">
      <c r="A262" s="26">
        <v>8098</v>
      </c>
      <c r="B262" s="6">
        <v>44660</v>
      </c>
      <c r="C262" s="4">
        <v>10</v>
      </c>
      <c r="D262" s="4" t="s">
        <v>127</v>
      </c>
      <c r="E262" s="5" t="s">
        <v>105</v>
      </c>
      <c r="F262" s="5" t="s">
        <v>106</v>
      </c>
      <c r="G262" s="5" t="s">
        <v>25</v>
      </c>
      <c r="H262" s="5" t="s">
        <v>107</v>
      </c>
      <c r="I262" s="5" t="s">
        <v>80</v>
      </c>
      <c r="J262" s="6">
        <v>44663</v>
      </c>
      <c r="K262" s="55">
        <f>YEAR(Temp[[#This Row],[Order Date]])</f>
        <v>2022</v>
      </c>
      <c r="L262" s="5" t="s">
        <v>41</v>
      </c>
      <c r="M262" s="4">
        <f t="shared" si="4"/>
        <v>2</v>
      </c>
      <c r="N262" s="5" t="s">
        <v>54</v>
      </c>
      <c r="O262" s="5" t="s">
        <v>151</v>
      </c>
      <c r="P262" s="5" t="s">
        <v>152</v>
      </c>
      <c r="Q262" s="4">
        <v>90900</v>
      </c>
      <c r="R262" s="5" t="s">
        <v>25</v>
      </c>
      <c r="S262" s="5" t="s">
        <v>30</v>
      </c>
      <c r="T262" s="5" t="s">
        <v>31</v>
      </c>
      <c r="U262" s="5" t="s">
        <v>32</v>
      </c>
      <c r="V262" s="16">
        <v>2.99</v>
      </c>
      <c r="W262" s="16">
        <v>0.50830000000000009</v>
      </c>
      <c r="X262" s="4">
        <v>88</v>
      </c>
      <c r="Y262" s="16">
        <v>26.04888</v>
      </c>
      <c r="Z262" s="40">
        <f>Temp[[#This Row],[Quantity]]*Temp[[#This Row],[Unit Price]]</f>
        <v>263.12</v>
      </c>
      <c r="AA262" s="42">
        <f>Temp[[#This Row],[Quantity]]*(Temp[[#This Row],[Unit Price]]-Temp[[#This Row],[Unit Cost]])</f>
        <v>218.3896</v>
      </c>
      <c r="AB262">
        <f>Temp[[#This Row],[Shipped Date]]-Temp[[#This Row],[Order Date]]</f>
        <v>3</v>
      </c>
    </row>
    <row r="263" spans="1:28" ht="17.25" hidden="1" customHeight="1">
      <c r="A263" s="26">
        <v>8093</v>
      </c>
      <c r="B263" s="6">
        <v>44660</v>
      </c>
      <c r="C263" s="4">
        <v>10</v>
      </c>
      <c r="D263" s="4" t="s">
        <v>127</v>
      </c>
      <c r="E263" s="5" t="s">
        <v>105</v>
      </c>
      <c r="F263" s="5" t="s">
        <v>106</v>
      </c>
      <c r="G263" s="5" t="s">
        <v>25</v>
      </c>
      <c r="H263" s="5" t="s">
        <v>107</v>
      </c>
      <c r="I263" s="5" t="s">
        <v>80</v>
      </c>
      <c r="J263" s="6">
        <v>44663</v>
      </c>
      <c r="K263" s="55">
        <f>YEAR(Temp[[#This Row],[Order Date]])</f>
        <v>2022</v>
      </c>
      <c r="L263" s="5" t="s">
        <v>41</v>
      </c>
      <c r="M263" s="4">
        <f t="shared" si="4"/>
        <v>2</v>
      </c>
      <c r="N263" s="5" t="s">
        <v>81</v>
      </c>
      <c r="O263" s="5" t="s">
        <v>151</v>
      </c>
      <c r="P263" s="5" t="s">
        <v>152</v>
      </c>
      <c r="Q263" s="4">
        <v>90900</v>
      </c>
      <c r="R263" s="5" t="s">
        <v>25</v>
      </c>
      <c r="S263" s="5" t="s">
        <v>30</v>
      </c>
      <c r="T263" s="5" t="s">
        <v>108</v>
      </c>
      <c r="U263" s="5" t="s">
        <v>89</v>
      </c>
      <c r="V263" s="16">
        <v>25</v>
      </c>
      <c r="W263" s="16">
        <v>4.25</v>
      </c>
      <c r="X263" s="4">
        <v>27</v>
      </c>
      <c r="Y263" s="16">
        <v>68.849999999999994</v>
      </c>
      <c r="Z263" s="40">
        <f>Temp[[#This Row],[Quantity]]*Temp[[#This Row],[Unit Price]]</f>
        <v>675</v>
      </c>
      <c r="AA263" s="42">
        <f>Temp[[#This Row],[Quantity]]*(Temp[[#This Row],[Unit Price]]-Temp[[#This Row],[Unit Cost]])</f>
        <v>560.25</v>
      </c>
      <c r="AB263">
        <f>Temp[[#This Row],[Shipped Date]]-Temp[[#This Row],[Order Date]]</f>
        <v>3</v>
      </c>
    </row>
    <row r="264" spans="1:28" ht="17.25" hidden="1" customHeight="1">
      <c r="A264" s="26">
        <v>8094</v>
      </c>
      <c r="B264" s="6">
        <v>44660</v>
      </c>
      <c r="C264" s="4">
        <v>10</v>
      </c>
      <c r="D264" s="4" t="s">
        <v>127</v>
      </c>
      <c r="E264" s="5" t="s">
        <v>105</v>
      </c>
      <c r="F264" s="5" t="s">
        <v>106</v>
      </c>
      <c r="G264" s="5" t="s">
        <v>25</v>
      </c>
      <c r="H264" s="5" t="s">
        <v>107</v>
      </c>
      <c r="I264" s="5" t="s">
        <v>80</v>
      </c>
      <c r="J264" s="6">
        <v>44667</v>
      </c>
      <c r="K264" s="55">
        <f>YEAR(Temp[[#This Row],[Order Date]])</f>
        <v>2022</v>
      </c>
      <c r="L264" s="5" t="s">
        <v>41</v>
      </c>
      <c r="M264" s="4">
        <f t="shared" si="4"/>
        <v>2</v>
      </c>
      <c r="N264" s="5" t="s">
        <v>81</v>
      </c>
      <c r="O264" s="5" t="s">
        <v>151</v>
      </c>
      <c r="P264" s="5" t="s">
        <v>152</v>
      </c>
      <c r="Q264" s="4">
        <v>90900</v>
      </c>
      <c r="R264" s="5" t="s">
        <v>25</v>
      </c>
      <c r="S264" s="5" t="s">
        <v>30</v>
      </c>
      <c r="T264" s="5" t="s">
        <v>109</v>
      </c>
      <c r="U264" s="5" t="s">
        <v>69</v>
      </c>
      <c r="V264" s="16">
        <v>22</v>
      </c>
      <c r="W264" s="16">
        <v>3.74</v>
      </c>
      <c r="X264" s="4">
        <v>37</v>
      </c>
      <c r="Y264" s="16">
        <v>85.470000000000013</v>
      </c>
      <c r="Z264" s="40">
        <f>Temp[[#This Row],[Quantity]]*Temp[[#This Row],[Unit Price]]</f>
        <v>814</v>
      </c>
      <c r="AA264" s="42">
        <f>Temp[[#This Row],[Quantity]]*(Temp[[#This Row],[Unit Price]]-Temp[[#This Row],[Unit Cost]])</f>
        <v>675.61999999999989</v>
      </c>
      <c r="AB264">
        <f>Temp[[#This Row],[Shipped Date]]-Temp[[#This Row],[Order Date]]</f>
        <v>7</v>
      </c>
    </row>
    <row r="265" spans="1:28" ht="17.25" hidden="1" customHeight="1">
      <c r="A265" s="26">
        <v>8095</v>
      </c>
      <c r="B265" s="6">
        <v>44660</v>
      </c>
      <c r="C265" s="4">
        <v>10</v>
      </c>
      <c r="D265" s="4" t="s">
        <v>127</v>
      </c>
      <c r="E265" s="5" t="s">
        <v>105</v>
      </c>
      <c r="F265" s="5" t="s">
        <v>106</v>
      </c>
      <c r="G265" s="5" t="s">
        <v>25</v>
      </c>
      <c r="H265" s="5" t="s">
        <v>107</v>
      </c>
      <c r="I265" s="5" t="s">
        <v>80</v>
      </c>
      <c r="J265" s="6">
        <v>44667</v>
      </c>
      <c r="K265" s="55">
        <f>YEAR(Temp[[#This Row],[Order Date]])</f>
        <v>2022</v>
      </c>
      <c r="L265" s="5" t="s">
        <v>41</v>
      </c>
      <c r="M265" s="4">
        <f t="shared" si="4"/>
        <v>2</v>
      </c>
      <c r="N265" s="5" t="s">
        <v>81</v>
      </c>
      <c r="O265" s="5" t="s">
        <v>151</v>
      </c>
      <c r="P265" s="5" t="s">
        <v>152</v>
      </c>
      <c r="Q265" s="4">
        <v>90900</v>
      </c>
      <c r="R265" s="5" t="s">
        <v>25</v>
      </c>
      <c r="S265" s="5" t="s">
        <v>30</v>
      </c>
      <c r="T265" s="5" t="s">
        <v>84</v>
      </c>
      <c r="U265" s="5" t="s">
        <v>85</v>
      </c>
      <c r="V265" s="16">
        <v>9.1999999999999993</v>
      </c>
      <c r="W265" s="16">
        <v>1.7479999999999998</v>
      </c>
      <c r="X265" s="4">
        <v>75</v>
      </c>
      <c r="Y265" s="16">
        <v>69</v>
      </c>
      <c r="Z265" s="40">
        <f>Temp[[#This Row],[Quantity]]*Temp[[#This Row],[Unit Price]]</f>
        <v>690</v>
      </c>
      <c r="AA265" s="42">
        <f>Temp[[#This Row],[Quantity]]*(Temp[[#This Row],[Unit Price]]-Temp[[#This Row],[Unit Cost]])</f>
        <v>558.9</v>
      </c>
      <c r="AB265">
        <f>Temp[[#This Row],[Shipped Date]]-Temp[[#This Row],[Order Date]]</f>
        <v>7</v>
      </c>
    </row>
    <row r="266" spans="1:28" ht="17.25" hidden="1" customHeight="1">
      <c r="A266" s="26">
        <v>8804</v>
      </c>
      <c r="B266" s="6">
        <v>44690</v>
      </c>
      <c r="C266" s="4">
        <v>10</v>
      </c>
      <c r="D266" s="4" t="s">
        <v>127</v>
      </c>
      <c r="E266" s="5" t="s">
        <v>105</v>
      </c>
      <c r="F266" s="5" t="s">
        <v>106</v>
      </c>
      <c r="G266" s="5" t="s">
        <v>25</v>
      </c>
      <c r="H266" s="5" t="s">
        <v>107</v>
      </c>
      <c r="I266" s="5" t="s">
        <v>80</v>
      </c>
      <c r="J266" s="6">
        <v>44695</v>
      </c>
      <c r="K266" s="55">
        <f>YEAR(Temp[[#This Row],[Order Date]])</f>
        <v>2022</v>
      </c>
      <c r="L266" s="5" t="s">
        <v>28</v>
      </c>
      <c r="M266" s="4">
        <f t="shared" si="4"/>
        <v>2</v>
      </c>
      <c r="N266" s="5" t="s">
        <v>54</v>
      </c>
      <c r="O266" s="5" t="s">
        <v>151</v>
      </c>
      <c r="P266" s="5" t="s">
        <v>152</v>
      </c>
      <c r="Q266" s="4">
        <v>90900</v>
      </c>
      <c r="R266" s="5" t="s">
        <v>25</v>
      </c>
      <c r="S266" s="5" t="s">
        <v>30</v>
      </c>
      <c r="T266" s="5" t="s">
        <v>31</v>
      </c>
      <c r="U266" s="5" t="s">
        <v>32</v>
      </c>
      <c r="V266" s="16">
        <v>2.99</v>
      </c>
      <c r="W266" s="16">
        <v>0.74750000000000005</v>
      </c>
      <c r="X266" s="4">
        <v>35</v>
      </c>
      <c r="Y266" s="16">
        <v>10.255700000000001</v>
      </c>
      <c r="Z266" s="40">
        <f>Temp[[#This Row],[Quantity]]*Temp[[#This Row],[Unit Price]]</f>
        <v>104.65</v>
      </c>
      <c r="AA266" s="42">
        <f>Temp[[#This Row],[Quantity]]*(Temp[[#This Row],[Unit Price]]-Temp[[#This Row],[Unit Cost]])</f>
        <v>78.487500000000011</v>
      </c>
      <c r="AB266">
        <f>Temp[[#This Row],[Shipped Date]]-Temp[[#This Row],[Order Date]]</f>
        <v>5</v>
      </c>
    </row>
    <row r="267" spans="1:28" ht="17.25" hidden="1" customHeight="1">
      <c r="A267" s="26">
        <v>8806</v>
      </c>
      <c r="B267" s="6">
        <v>44690</v>
      </c>
      <c r="C267" s="4">
        <v>10</v>
      </c>
      <c r="D267" s="4" t="s">
        <v>127</v>
      </c>
      <c r="E267" s="5" t="s">
        <v>105</v>
      </c>
      <c r="F267" s="5" t="s">
        <v>106</v>
      </c>
      <c r="G267" s="5" t="s">
        <v>25</v>
      </c>
      <c r="H267" s="5" t="s">
        <v>107</v>
      </c>
      <c r="I267" s="5" t="s">
        <v>80</v>
      </c>
      <c r="J267" s="6">
        <v>44695</v>
      </c>
      <c r="K267" s="55">
        <f>YEAR(Temp[[#This Row],[Order Date]])</f>
        <v>2022</v>
      </c>
      <c r="L267" s="5" t="s">
        <v>28</v>
      </c>
      <c r="M267" s="4">
        <f t="shared" si="4"/>
        <v>2</v>
      </c>
      <c r="N267" s="5" t="s">
        <v>81</v>
      </c>
      <c r="O267" s="5" t="s">
        <v>151</v>
      </c>
      <c r="P267" s="5" t="s">
        <v>152</v>
      </c>
      <c r="Q267" s="4">
        <v>90900</v>
      </c>
      <c r="R267" s="5" t="s">
        <v>25</v>
      </c>
      <c r="S267" s="5" t="s">
        <v>30</v>
      </c>
      <c r="T267" s="5" t="s">
        <v>108</v>
      </c>
      <c r="U267" s="5" t="s">
        <v>89</v>
      </c>
      <c r="V267" s="16">
        <v>25</v>
      </c>
      <c r="W267" s="16">
        <v>5</v>
      </c>
      <c r="X267" s="4">
        <v>52</v>
      </c>
      <c r="Y267" s="16">
        <v>123.5</v>
      </c>
      <c r="Z267" s="40">
        <f>Temp[[#This Row],[Quantity]]*Temp[[#This Row],[Unit Price]]</f>
        <v>1300</v>
      </c>
      <c r="AA267" s="42">
        <f>Temp[[#This Row],[Quantity]]*(Temp[[#This Row],[Unit Price]]-Temp[[#This Row],[Unit Cost]])</f>
        <v>1040</v>
      </c>
      <c r="AB267">
        <f>Temp[[#This Row],[Shipped Date]]-Temp[[#This Row],[Order Date]]</f>
        <v>5</v>
      </c>
    </row>
    <row r="268" spans="1:28" ht="17.25" hidden="1" customHeight="1">
      <c r="A268" s="26">
        <v>8807</v>
      </c>
      <c r="B268" s="6">
        <v>44690</v>
      </c>
      <c r="C268" s="4">
        <v>10</v>
      </c>
      <c r="D268" s="4" t="s">
        <v>127</v>
      </c>
      <c r="E268" s="5" t="s">
        <v>105</v>
      </c>
      <c r="F268" s="5" t="s">
        <v>106</v>
      </c>
      <c r="G268" s="5" t="s">
        <v>25</v>
      </c>
      <c r="H268" s="5" t="s">
        <v>107</v>
      </c>
      <c r="I268" s="5" t="s">
        <v>80</v>
      </c>
      <c r="J268" s="6">
        <v>44693</v>
      </c>
      <c r="K268" s="55">
        <f>YEAR(Temp[[#This Row],[Order Date]])</f>
        <v>2022</v>
      </c>
      <c r="L268" s="5" t="s">
        <v>28</v>
      </c>
      <c r="M268" s="4">
        <f t="shared" si="4"/>
        <v>2</v>
      </c>
      <c r="N268" s="5" t="s">
        <v>81</v>
      </c>
      <c r="O268" s="5" t="s">
        <v>151</v>
      </c>
      <c r="P268" s="5" t="s">
        <v>152</v>
      </c>
      <c r="Q268" s="4">
        <v>90900</v>
      </c>
      <c r="R268" s="5" t="s">
        <v>25</v>
      </c>
      <c r="S268" s="5" t="s">
        <v>30</v>
      </c>
      <c r="T268" s="5" t="s">
        <v>109</v>
      </c>
      <c r="U268" s="5" t="s">
        <v>69</v>
      </c>
      <c r="V268" s="16">
        <v>22</v>
      </c>
      <c r="W268" s="16">
        <v>5.28</v>
      </c>
      <c r="X268" s="4">
        <v>30</v>
      </c>
      <c r="Y268" s="16">
        <v>67.320000000000007</v>
      </c>
      <c r="Z268" s="40">
        <f>Temp[[#This Row],[Quantity]]*Temp[[#This Row],[Unit Price]]</f>
        <v>660</v>
      </c>
      <c r="AA268" s="42">
        <f>Temp[[#This Row],[Quantity]]*(Temp[[#This Row],[Unit Price]]-Temp[[#This Row],[Unit Cost]])</f>
        <v>501.59999999999997</v>
      </c>
      <c r="AB268">
        <f>Temp[[#This Row],[Shipped Date]]-Temp[[#This Row],[Order Date]]</f>
        <v>3</v>
      </c>
    </row>
    <row r="269" spans="1:28" ht="17.25" hidden="1" customHeight="1">
      <c r="A269" s="26">
        <v>8808</v>
      </c>
      <c r="B269" s="6">
        <v>44690</v>
      </c>
      <c r="C269" s="4">
        <v>10</v>
      </c>
      <c r="D269" s="4" t="s">
        <v>127</v>
      </c>
      <c r="E269" s="5" t="s">
        <v>105</v>
      </c>
      <c r="F269" s="5" t="s">
        <v>106</v>
      </c>
      <c r="G269" s="5" t="s">
        <v>25</v>
      </c>
      <c r="H269" s="5" t="s">
        <v>107</v>
      </c>
      <c r="I269" s="5" t="s">
        <v>80</v>
      </c>
      <c r="J269" s="6">
        <v>44692</v>
      </c>
      <c r="K269" s="55">
        <f>YEAR(Temp[[#This Row],[Order Date]])</f>
        <v>2022</v>
      </c>
      <c r="L269" s="5" t="s">
        <v>28</v>
      </c>
      <c r="M269" s="4">
        <f t="shared" si="4"/>
        <v>2</v>
      </c>
      <c r="N269" s="5" t="s">
        <v>81</v>
      </c>
      <c r="O269" s="5" t="s">
        <v>151</v>
      </c>
      <c r="P269" s="5" t="s">
        <v>152</v>
      </c>
      <c r="Q269" s="4">
        <v>90900</v>
      </c>
      <c r="R269" s="5" t="s">
        <v>25</v>
      </c>
      <c r="S269" s="5" t="s">
        <v>30</v>
      </c>
      <c r="T269" s="5" t="s">
        <v>84</v>
      </c>
      <c r="U269" s="5" t="s">
        <v>85</v>
      </c>
      <c r="V269" s="16">
        <v>9.1999999999999993</v>
      </c>
      <c r="W269" s="16">
        <v>1.5639999999999998</v>
      </c>
      <c r="X269" s="4">
        <v>41</v>
      </c>
      <c r="Y269" s="16">
        <v>38.474400000000003</v>
      </c>
      <c r="Z269" s="40">
        <f>Temp[[#This Row],[Quantity]]*Temp[[#This Row],[Unit Price]]</f>
        <v>377.2</v>
      </c>
      <c r="AA269" s="42">
        <f>Temp[[#This Row],[Quantity]]*(Temp[[#This Row],[Unit Price]]-Temp[[#This Row],[Unit Cost]])</f>
        <v>313.07599999999996</v>
      </c>
      <c r="AB269">
        <f>Temp[[#This Row],[Shipped Date]]-Temp[[#This Row],[Order Date]]</f>
        <v>2</v>
      </c>
    </row>
    <row r="270" spans="1:28" ht="17.25" hidden="1" customHeight="1">
      <c r="A270" s="26">
        <v>8839</v>
      </c>
      <c r="B270" s="6">
        <v>44721</v>
      </c>
      <c r="C270" s="4">
        <v>10</v>
      </c>
      <c r="D270" s="4" t="s">
        <v>127</v>
      </c>
      <c r="E270" s="5" t="s">
        <v>105</v>
      </c>
      <c r="F270" s="5" t="s">
        <v>106</v>
      </c>
      <c r="G270" s="5" t="s">
        <v>25</v>
      </c>
      <c r="H270" s="5" t="s">
        <v>107</v>
      </c>
      <c r="I270" s="5" t="s">
        <v>80</v>
      </c>
      <c r="J270" s="6">
        <v>44728</v>
      </c>
      <c r="K270" s="55">
        <f>YEAR(Temp[[#This Row],[Order Date]])</f>
        <v>2022</v>
      </c>
      <c r="L270" s="5" t="s">
        <v>42</v>
      </c>
      <c r="M270" s="4">
        <f t="shared" si="4"/>
        <v>2</v>
      </c>
      <c r="N270" s="5" t="s">
        <v>81</v>
      </c>
      <c r="O270" s="5" t="s">
        <v>151</v>
      </c>
      <c r="P270" s="5" t="s">
        <v>152</v>
      </c>
      <c r="Q270" s="4">
        <v>90900</v>
      </c>
      <c r="R270" s="5" t="s">
        <v>25</v>
      </c>
      <c r="S270" s="5" t="s">
        <v>43</v>
      </c>
      <c r="T270" s="5" t="s">
        <v>108</v>
      </c>
      <c r="U270" s="5" t="s">
        <v>89</v>
      </c>
      <c r="V270" s="16">
        <v>25</v>
      </c>
      <c r="W270" s="16">
        <v>2.75</v>
      </c>
      <c r="X270" s="4">
        <v>40</v>
      </c>
      <c r="Y270" s="16">
        <v>105</v>
      </c>
      <c r="Z270" s="40">
        <f>Temp[[#This Row],[Quantity]]*Temp[[#This Row],[Unit Price]]</f>
        <v>1000</v>
      </c>
      <c r="AA270" s="42">
        <f>Temp[[#This Row],[Quantity]]*(Temp[[#This Row],[Unit Price]]-Temp[[#This Row],[Unit Cost]])</f>
        <v>890</v>
      </c>
      <c r="AB270">
        <f>Temp[[#This Row],[Shipped Date]]-Temp[[#This Row],[Order Date]]</f>
        <v>7</v>
      </c>
    </row>
    <row r="271" spans="1:28" ht="17.25" hidden="1" customHeight="1">
      <c r="A271" s="26">
        <v>8840</v>
      </c>
      <c r="B271" s="6">
        <v>44721</v>
      </c>
      <c r="C271" s="4">
        <v>10</v>
      </c>
      <c r="D271" s="4" t="s">
        <v>127</v>
      </c>
      <c r="E271" s="5" t="s">
        <v>105</v>
      </c>
      <c r="F271" s="5" t="s">
        <v>106</v>
      </c>
      <c r="G271" s="5" t="s">
        <v>25</v>
      </c>
      <c r="H271" s="5" t="s">
        <v>107</v>
      </c>
      <c r="I271" s="5" t="s">
        <v>80</v>
      </c>
      <c r="J271" s="6">
        <v>44728</v>
      </c>
      <c r="K271" s="55">
        <f>YEAR(Temp[[#This Row],[Order Date]])</f>
        <v>2022</v>
      </c>
      <c r="L271" s="5" t="s">
        <v>42</v>
      </c>
      <c r="M271" s="4">
        <f t="shared" si="4"/>
        <v>2</v>
      </c>
      <c r="N271" s="5" t="s">
        <v>81</v>
      </c>
      <c r="O271" s="5" t="s">
        <v>151</v>
      </c>
      <c r="P271" s="5" t="s">
        <v>152</v>
      </c>
      <c r="Q271" s="4">
        <v>90900</v>
      </c>
      <c r="R271" s="5" t="s">
        <v>25</v>
      </c>
      <c r="S271" s="5" t="s">
        <v>43</v>
      </c>
      <c r="T271" s="5" t="s">
        <v>109</v>
      </c>
      <c r="U271" s="5" t="s">
        <v>69</v>
      </c>
      <c r="V271" s="16">
        <v>22</v>
      </c>
      <c r="W271" s="16">
        <v>2.42</v>
      </c>
      <c r="X271" s="4">
        <v>80</v>
      </c>
      <c r="Y271" s="16">
        <v>172.48</v>
      </c>
      <c r="Z271" s="40">
        <f>Temp[[#This Row],[Quantity]]*Temp[[#This Row],[Unit Price]]</f>
        <v>1760</v>
      </c>
      <c r="AA271" s="42">
        <f>Temp[[#This Row],[Quantity]]*(Temp[[#This Row],[Unit Price]]-Temp[[#This Row],[Unit Cost]])</f>
        <v>1566.3999999999999</v>
      </c>
      <c r="AB271">
        <f>Temp[[#This Row],[Shipped Date]]-Temp[[#This Row],[Order Date]]</f>
        <v>7</v>
      </c>
    </row>
    <row r="272" spans="1:28" ht="17.25" hidden="1" customHeight="1">
      <c r="A272" s="26">
        <v>8848</v>
      </c>
      <c r="B272" s="6">
        <v>44721</v>
      </c>
      <c r="C272" s="4">
        <v>10</v>
      </c>
      <c r="D272" s="4" t="s">
        <v>127</v>
      </c>
      <c r="E272" s="5" t="s">
        <v>105</v>
      </c>
      <c r="F272" s="5" t="s">
        <v>106</v>
      </c>
      <c r="G272" s="5" t="s">
        <v>25</v>
      </c>
      <c r="H272" s="5" t="s">
        <v>107</v>
      </c>
      <c r="I272" s="5" t="s">
        <v>80</v>
      </c>
      <c r="J272" s="6">
        <v>44728</v>
      </c>
      <c r="K272" s="55">
        <f>YEAR(Temp[[#This Row],[Order Date]])</f>
        <v>2022</v>
      </c>
      <c r="L272" s="5" t="s">
        <v>42</v>
      </c>
      <c r="M272" s="4">
        <f t="shared" si="4"/>
        <v>2</v>
      </c>
      <c r="N272" s="5" t="s">
        <v>81</v>
      </c>
      <c r="O272" s="5" t="s">
        <v>151</v>
      </c>
      <c r="P272" s="5" t="s">
        <v>152</v>
      </c>
      <c r="Q272" s="4">
        <v>90900</v>
      </c>
      <c r="R272" s="5" t="s">
        <v>25</v>
      </c>
      <c r="S272" s="5" t="s">
        <v>43</v>
      </c>
      <c r="T272" s="5" t="s">
        <v>84</v>
      </c>
      <c r="U272" s="5" t="s">
        <v>85</v>
      </c>
      <c r="V272" s="16">
        <v>9.1999999999999993</v>
      </c>
      <c r="W272" s="16">
        <v>2.2079999999999997</v>
      </c>
      <c r="X272" s="4">
        <v>38</v>
      </c>
      <c r="Y272" s="16">
        <v>33.211999999999996</v>
      </c>
      <c r="Z272" s="40">
        <f>Temp[[#This Row],[Quantity]]*Temp[[#This Row],[Unit Price]]</f>
        <v>349.59999999999997</v>
      </c>
      <c r="AA272" s="42">
        <f>Temp[[#This Row],[Quantity]]*(Temp[[#This Row],[Unit Price]]-Temp[[#This Row],[Unit Cost]])</f>
        <v>265.69599999999997</v>
      </c>
      <c r="AB272">
        <f>Temp[[#This Row],[Shipped Date]]-Temp[[#This Row],[Order Date]]</f>
        <v>7</v>
      </c>
    </row>
    <row r="273" spans="1:28" ht="17.25" hidden="1" customHeight="1">
      <c r="A273" s="26">
        <v>8878</v>
      </c>
      <c r="B273" s="6">
        <v>44721</v>
      </c>
      <c r="C273" s="4">
        <v>10</v>
      </c>
      <c r="D273" s="4" t="s">
        <v>127</v>
      </c>
      <c r="E273" s="5" t="s">
        <v>105</v>
      </c>
      <c r="F273" s="5" t="s">
        <v>106</v>
      </c>
      <c r="G273" s="5" t="s">
        <v>25</v>
      </c>
      <c r="H273" s="5" t="s">
        <v>107</v>
      </c>
      <c r="I273" s="5" t="s">
        <v>80</v>
      </c>
      <c r="J273" s="6">
        <v>44728</v>
      </c>
      <c r="K273" s="55">
        <f>YEAR(Temp[[#This Row],[Order Date]])</f>
        <v>2022</v>
      </c>
      <c r="L273" s="5" t="s">
        <v>42</v>
      </c>
      <c r="M273" s="4">
        <f t="shared" si="4"/>
        <v>2</v>
      </c>
      <c r="N273" s="5" t="s">
        <v>54</v>
      </c>
      <c r="O273" s="5" t="s">
        <v>151</v>
      </c>
      <c r="P273" s="5" t="s">
        <v>152</v>
      </c>
      <c r="Q273" s="4">
        <v>90900</v>
      </c>
      <c r="R273" s="5" t="s">
        <v>25</v>
      </c>
      <c r="S273" s="5" t="s">
        <v>30</v>
      </c>
      <c r="T273" s="5" t="s">
        <v>110</v>
      </c>
      <c r="U273" s="5" t="s">
        <v>57</v>
      </c>
      <c r="V273" s="16">
        <v>10</v>
      </c>
      <c r="W273" s="16">
        <v>2.4</v>
      </c>
      <c r="X273" s="4">
        <v>74</v>
      </c>
      <c r="Y273" s="16">
        <v>71.78</v>
      </c>
      <c r="Z273" s="40">
        <f>Temp[[#This Row],[Quantity]]*Temp[[#This Row],[Unit Price]]</f>
        <v>740</v>
      </c>
      <c r="AA273" s="42">
        <f>Temp[[#This Row],[Quantity]]*(Temp[[#This Row],[Unit Price]]-Temp[[#This Row],[Unit Cost]])</f>
        <v>562.4</v>
      </c>
      <c r="AB273">
        <f>Temp[[#This Row],[Shipped Date]]-Temp[[#This Row],[Order Date]]</f>
        <v>7</v>
      </c>
    </row>
    <row r="274" spans="1:28" ht="17.25" hidden="1" customHeight="1">
      <c r="A274" s="26">
        <v>8874</v>
      </c>
      <c r="B274" s="6">
        <v>44721</v>
      </c>
      <c r="C274" s="4">
        <v>10</v>
      </c>
      <c r="D274" s="4" t="s">
        <v>127</v>
      </c>
      <c r="E274" s="5" t="s">
        <v>105</v>
      </c>
      <c r="F274" s="5" t="s">
        <v>106</v>
      </c>
      <c r="G274" s="5" t="s">
        <v>25</v>
      </c>
      <c r="H274" s="5" t="s">
        <v>107</v>
      </c>
      <c r="I274" s="5" t="s">
        <v>80</v>
      </c>
      <c r="J274" s="6">
        <v>44730</v>
      </c>
      <c r="K274" s="55">
        <f>YEAR(Temp[[#This Row],[Order Date]])</f>
        <v>2022</v>
      </c>
      <c r="L274" s="5" t="s">
        <v>42</v>
      </c>
      <c r="M274" s="4">
        <f t="shared" si="4"/>
        <v>2</v>
      </c>
      <c r="N274" s="5" t="s">
        <v>81</v>
      </c>
      <c r="O274" s="5" t="s">
        <v>151</v>
      </c>
      <c r="P274" s="5" t="s">
        <v>152</v>
      </c>
      <c r="Q274" s="4">
        <v>90900</v>
      </c>
      <c r="R274" s="5" t="s">
        <v>25</v>
      </c>
      <c r="S274" s="5" t="s">
        <v>30</v>
      </c>
      <c r="T274" s="5" t="s">
        <v>56</v>
      </c>
      <c r="U274" s="5" t="s">
        <v>57</v>
      </c>
      <c r="V274" s="16">
        <v>3.5</v>
      </c>
      <c r="W274" s="16">
        <v>0.84</v>
      </c>
      <c r="X274" s="4">
        <v>90</v>
      </c>
      <c r="Y274" s="16">
        <v>30.24</v>
      </c>
      <c r="Z274" s="40">
        <f>Temp[[#This Row],[Quantity]]*Temp[[#This Row],[Unit Price]]</f>
        <v>315</v>
      </c>
      <c r="AA274" s="42">
        <f>Temp[[#This Row],[Quantity]]*(Temp[[#This Row],[Unit Price]]-Temp[[#This Row],[Unit Cost]])</f>
        <v>239.4</v>
      </c>
      <c r="AB274">
        <f>Temp[[#This Row],[Shipped Date]]-Temp[[#This Row],[Order Date]]</f>
        <v>9</v>
      </c>
    </row>
    <row r="275" spans="1:28" ht="17.25" hidden="1" customHeight="1">
      <c r="A275" s="26">
        <v>8884</v>
      </c>
      <c r="B275" s="6">
        <v>44751</v>
      </c>
      <c r="C275" s="4">
        <v>10</v>
      </c>
      <c r="D275" s="4" t="s">
        <v>127</v>
      </c>
      <c r="E275" s="5" t="s">
        <v>105</v>
      </c>
      <c r="F275" s="5" t="s">
        <v>106</v>
      </c>
      <c r="G275" s="5" t="s">
        <v>25</v>
      </c>
      <c r="H275" s="5" t="s">
        <v>107</v>
      </c>
      <c r="I275" s="5" t="s">
        <v>80</v>
      </c>
      <c r="J275" s="6">
        <v>44756</v>
      </c>
      <c r="K275" s="55">
        <f>YEAR(Temp[[#This Row],[Order Date]])</f>
        <v>2022</v>
      </c>
      <c r="L275" s="5" t="s">
        <v>45</v>
      </c>
      <c r="M275" s="4">
        <f t="shared" si="4"/>
        <v>3</v>
      </c>
      <c r="N275" s="5" t="s">
        <v>54</v>
      </c>
      <c r="O275" s="5" t="s">
        <v>151</v>
      </c>
      <c r="P275" s="5" t="s">
        <v>152</v>
      </c>
      <c r="Q275" s="4">
        <v>90900</v>
      </c>
      <c r="R275" s="5" t="s">
        <v>25</v>
      </c>
      <c r="S275" s="5" t="s">
        <v>30</v>
      </c>
      <c r="T275" s="5" t="s">
        <v>110</v>
      </c>
      <c r="U275" s="5" t="s">
        <v>57</v>
      </c>
      <c r="V275" s="16">
        <v>10</v>
      </c>
      <c r="W275" s="16">
        <v>2.2999999999999998</v>
      </c>
      <c r="X275" s="4">
        <v>80</v>
      </c>
      <c r="Y275" s="16">
        <v>77.599999999999994</v>
      </c>
      <c r="Z275" s="40">
        <f>Temp[[#This Row],[Quantity]]*Temp[[#This Row],[Unit Price]]</f>
        <v>800</v>
      </c>
      <c r="AA275" s="42">
        <f>Temp[[#This Row],[Quantity]]*(Temp[[#This Row],[Unit Price]]-Temp[[#This Row],[Unit Cost]])</f>
        <v>616</v>
      </c>
      <c r="AB275">
        <f>Temp[[#This Row],[Shipped Date]]-Temp[[#This Row],[Order Date]]</f>
        <v>5</v>
      </c>
    </row>
    <row r="276" spans="1:28" ht="17.25" hidden="1" customHeight="1">
      <c r="A276" s="26">
        <v>8886</v>
      </c>
      <c r="B276" s="6">
        <v>44751</v>
      </c>
      <c r="C276" s="4">
        <v>10</v>
      </c>
      <c r="D276" s="4" t="s">
        <v>127</v>
      </c>
      <c r="E276" s="5" t="s">
        <v>105</v>
      </c>
      <c r="F276" s="5" t="s">
        <v>106</v>
      </c>
      <c r="G276" s="5" t="s">
        <v>25</v>
      </c>
      <c r="H276" s="5" t="s">
        <v>107</v>
      </c>
      <c r="I276" s="5" t="s">
        <v>80</v>
      </c>
      <c r="J276" s="6">
        <v>44758</v>
      </c>
      <c r="K276" s="55">
        <f>YEAR(Temp[[#This Row],[Order Date]])</f>
        <v>2022</v>
      </c>
      <c r="L276" s="5" t="s">
        <v>45</v>
      </c>
      <c r="M276" s="4">
        <f t="shared" si="4"/>
        <v>3</v>
      </c>
      <c r="N276" s="5" t="s">
        <v>81</v>
      </c>
      <c r="O276" s="5" t="s">
        <v>151</v>
      </c>
      <c r="P276" s="5" t="s">
        <v>152</v>
      </c>
      <c r="Q276" s="4">
        <v>90900</v>
      </c>
      <c r="R276" s="5" t="s">
        <v>25</v>
      </c>
      <c r="S276" s="5" t="s">
        <v>30</v>
      </c>
      <c r="T276" s="5" t="s">
        <v>56</v>
      </c>
      <c r="U276" s="5" t="s">
        <v>57</v>
      </c>
      <c r="V276" s="16">
        <v>3.5</v>
      </c>
      <c r="W276" s="16">
        <v>0.56000000000000005</v>
      </c>
      <c r="X276" s="4">
        <v>27</v>
      </c>
      <c r="Y276" s="16">
        <v>9.072000000000001</v>
      </c>
      <c r="Z276" s="40">
        <f>Temp[[#This Row],[Quantity]]*Temp[[#This Row],[Unit Price]]</f>
        <v>94.5</v>
      </c>
      <c r="AA276" s="42">
        <f>Temp[[#This Row],[Quantity]]*(Temp[[#This Row],[Unit Price]]-Temp[[#This Row],[Unit Cost]])</f>
        <v>79.38</v>
      </c>
      <c r="AB276">
        <f>Temp[[#This Row],[Shipped Date]]-Temp[[#This Row],[Order Date]]</f>
        <v>7</v>
      </c>
    </row>
    <row r="277" spans="1:28" ht="17.25" hidden="1" customHeight="1">
      <c r="A277" s="26">
        <v>8884</v>
      </c>
      <c r="B277" s="6">
        <v>44782</v>
      </c>
      <c r="C277" s="4">
        <v>10</v>
      </c>
      <c r="D277" s="4" t="s">
        <v>127</v>
      </c>
      <c r="E277" s="5" t="s">
        <v>105</v>
      </c>
      <c r="F277" s="5" t="s">
        <v>106</v>
      </c>
      <c r="G277" s="5" t="s">
        <v>25</v>
      </c>
      <c r="H277" s="5" t="s">
        <v>107</v>
      </c>
      <c r="I277" s="5" t="s">
        <v>80</v>
      </c>
      <c r="J277" s="6">
        <v>44790</v>
      </c>
      <c r="K277" s="55">
        <f>YEAR(Temp[[#This Row],[Order Date]])</f>
        <v>2022</v>
      </c>
      <c r="L277" s="5" t="s">
        <v>46</v>
      </c>
      <c r="M277" s="4">
        <f t="shared" si="4"/>
        <v>3</v>
      </c>
      <c r="N277" s="5" t="s">
        <v>54</v>
      </c>
      <c r="O277" s="5" t="s">
        <v>151</v>
      </c>
      <c r="P277" s="5" t="s">
        <v>152</v>
      </c>
      <c r="Q277" s="4">
        <v>90900</v>
      </c>
      <c r="R277" s="5" t="s">
        <v>25</v>
      </c>
      <c r="S277" s="5" t="s">
        <v>30</v>
      </c>
      <c r="T277" s="5" t="s">
        <v>31</v>
      </c>
      <c r="U277" s="5" t="s">
        <v>32</v>
      </c>
      <c r="V277" s="16">
        <v>2.99</v>
      </c>
      <c r="W277" s="16">
        <v>0.53820000000000012</v>
      </c>
      <c r="X277" s="4">
        <v>23</v>
      </c>
      <c r="Y277" s="16">
        <v>6.6706900000000013</v>
      </c>
      <c r="Z277" s="40">
        <f>Temp[[#This Row],[Quantity]]*Temp[[#This Row],[Unit Price]]</f>
        <v>68.77000000000001</v>
      </c>
      <c r="AA277" s="42">
        <f>Temp[[#This Row],[Quantity]]*(Temp[[#This Row],[Unit Price]]-Temp[[#This Row],[Unit Cost]])</f>
        <v>56.391399999999997</v>
      </c>
      <c r="AB277">
        <f>Temp[[#This Row],[Shipped Date]]-Temp[[#This Row],[Order Date]]</f>
        <v>8</v>
      </c>
    </row>
    <row r="278" spans="1:28" ht="17.25" hidden="1" customHeight="1">
      <c r="A278" s="26">
        <v>8886</v>
      </c>
      <c r="B278" s="6">
        <v>44782</v>
      </c>
      <c r="C278" s="4">
        <v>10</v>
      </c>
      <c r="D278" s="4" t="s">
        <v>127</v>
      </c>
      <c r="E278" s="5" t="s">
        <v>105</v>
      </c>
      <c r="F278" s="5" t="s">
        <v>106</v>
      </c>
      <c r="G278" s="5" t="s">
        <v>25</v>
      </c>
      <c r="H278" s="5" t="s">
        <v>107</v>
      </c>
      <c r="I278" s="5" t="s">
        <v>80</v>
      </c>
      <c r="J278" s="6">
        <v>44785</v>
      </c>
      <c r="K278" s="55">
        <f>YEAR(Temp[[#This Row],[Order Date]])</f>
        <v>2022</v>
      </c>
      <c r="L278" s="5" t="s">
        <v>46</v>
      </c>
      <c r="M278" s="4">
        <f t="shared" si="4"/>
        <v>3</v>
      </c>
      <c r="N278" s="5" t="s">
        <v>81</v>
      </c>
      <c r="O278" s="5" t="s">
        <v>151</v>
      </c>
      <c r="P278" s="5" t="s">
        <v>152</v>
      </c>
      <c r="Q278" s="4">
        <v>90900</v>
      </c>
      <c r="R278" s="5" t="s">
        <v>25</v>
      </c>
      <c r="S278" s="5" t="s">
        <v>30</v>
      </c>
      <c r="T278" s="5" t="s">
        <v>108</v>
      </c>
      <c r="U278" s="5" t="s">
        <v>89</v>
      </c>
      <c r="V278" s="16">
        <v>25</v>
      </c>
      <c r="W278" s="16">
        <v>5.25</v>
      </c>
      <c r="X278" s="4">
        <v>47</v>
      </c>
      <c r="Y278" s="16">
        <v>116.325</v>
      </c>
      <c r="Z278" s="40">
        <f>Temp[[#This Row],[Quantity]]*Temp[[#This Row],[Unit Price]]</f>
        <v>1175</v>
      </c>
      <c r="AA278" s="42">
        <f>Temp[[#This Row],[Quantity]]*(Temp[[#This Row],[Unit Price]]-Temp[[#This Row],[Unit Cost]])</f>
        <v>928.25</v>
      </c>
      <c r="AB278">
        <f>Temp[[#This Row],[Shipped Date]]-Temp[[#This Row],[Order Date]]</f>
        <v>3</v>
      </c>
    </row>
    <row r="279" spans="1:28" ht="17.25" hidden="1" customHeight="1">
      <c r="A279" s="26">
        <v>8887</v>
      </c>
      <c r="B279" s="6">
        <v>44782</v>
      </c>
      <c r="C279" s="4">
        <v>10</v>
      </c>
      <c r="D279" s="4" t="s">
        <v>127</v>
      </c>
      <c r="E279" s="5" t="s">
        <v>105</v>
      </c>
      <c r="F279" s="5" t="s">
        <v>106</v>
      </c>
      <c r="G279" s="5" t="s">
        <v>25</v>
      </c>
      <c r="H279" s="5" t="s">
        <v>107</v>
      </c>
      <c r="I279" s="5" t="s">
        <v>80</v>
      </c>
      <c r="J279" s="6">
        <v>44785</v>
      </c>
      <c r="K279" s="55">
        <f>YEAR(Temp[[#This Row],[Order Date]])</f>
        <v>2022</v>
      </c>
      <c r="L279" s="5" t="s">
        <v>46</v>
      </c>
      <c r="M279" s="4">
        <f t="shared" si="4"/>
        <v>3</v>
      </c>
      <c r="N279" s="5" t="s">
        <v>81</v>
      </c>
      <c r="O279" s="5" t="s">
        <v>151</v>
      </c>
      <c r="P279" s="5" t="s">
        <v>152</v>
      </c>
      <c r="Q279" s="4">
        <v>90900</v>
      </c>
      <c r="R279" s="5" t="s">
        <v>25</v>
      </c>
      <c r="S279" s="5" t="s">
        <v>30</v>
      </c>
      <c r="T279" s="5" t="s">
        <v>109</v>
      </c>
      <c r="U279" s="5" t="s">
        <v>69</v>
      </c>
      <c r="V279" s="16">
        <v>22</v>
      </c>
      <c r="W279" s="16">
        <v>4.18</v>
      </c>
      <c r="X279" s="4">
        <v>97</v>
      </c>
      <c r="Y279" s="16">
        <v>221.93600000000001</v>
      </c>
      <c r="Z279" s="40">
        <f>Temp[[#This Row],[Quantity]]*Temp[[#This Row],[Unit Price]]</f>
        <v>2134</v>
      </c>
      <c r="AA279" s="42">
        <f>Temp[[#This Row],[Quantity]]*(Temp[[#This Row],[Unit Price]]-Temp[[#This Row],[Unit Cost]])</f>
        <v>1728.54</v>
      </c>
      <c r="AB279">
        <f>Temp[[#This Row],[Shipped Date]]-Temp[[#This Row],[Order Date]]</f>
        <v>3</v>
      </c>
    </row>
    <row r="280" spans="1:28" ht="17.25" hidden="1" customHeight="1">
      <c r="A280" s="26">
        <v>8888</v>
      </c>
      <c r="B280" s="6">
        <v>44782</v>
      </c>
      <c r="C280" s="4">
        <v>10</v>
      </c>
      <c r="D280" s="4" t="s">
        <v>127</v>
      </c>
      <c r="E280" s="5" t="s">
        <v>105</v>
      </c>
      <c r="F280" s="5" t="s">
        <v>106</v>
      </c>
      <c r="G280" s="5" t="s">
        <v>25</v>
      </c>
      <c r="H280" s="5" t="s">
        <v>107</v>
      </c>
      <c r="I280" s="5" t="s">
        <v>80</v>
      </c>
      <c r="J280" s="6">
        <v>44786</v>
      </c>
      <c r="K280" s="55">
        <f>YEAR(Temp[[#This Row],[Order Date]])</f>
        <v>2022</v>
      </c>
      <c r="L280" s="5" t="s">
        <v>46</v>
      </c>
      <c r="M280" s="4">
        <f t="shared" si="4"/>
        <v>3</v>
      </c>
      <c r="N280" s="5" t="s">
        <v>81</v>
      </c>
      <c r="O280" s="5" t="s">
        <v>151</v>
      </c>
      <c r="P280" s="5" t="s">
        <v>152</v>
      </c>
      <c r="Q280" s="4">
        <v>90900</v>
      </c>
      <c r="R280" s="5" t="s">
        <v>25</v>
      </c>
      <c r="S280" s="5" t="s">
        <v>30</v>
      </c>
      <c r="T280" s="5" t="s">
        <v>84</v>
      </c>
      <c r="U280" s="5" t="s">
        <v>85</v>
      </c>
      <c r="V280" s="16">
        <v>9.1999999999999993</v>
      </c>
      <c r="W280" s="16">
        <v>1.5639999999999998</v>
      </c>
      <c r="X280" s="4">
        <v>96</v>
      </c>
      <c r="Y280" s="16">
        <v>86.553599999999989</v>
      </c>
      <c r="Z280" s="40">
        <f>Temp[[#This Row],[Quantity]]*Temp[[#This Row],[Unit Price]]</f>
        <v>883.19999999999993</v>
      </c>
      <c r="AA280" s="42">
        <f>Temp[[#This Row],[Quantity]]*(Temp[[#This Row],[Unit Price]]-Temp[[#This Row],[Unit Cost]])</f>
        <v>733.05599999999993</v>
      </c>
      <c r="AB280">
        <f>Temp[[#This Row],[Shipped Date]]-Temp[[#This Row],[Order Date]]</f>
        <v>4</v>
      </c>
    </row>
    <row r="281" spans="1:28" ht="17.25" hidden="1" customHeight="1">
      <c r="A281" s="26">
        <v>8850</v>
      </c>
      <c r="B281" s="6">
        <v>44813</v>
      </c>
      <c r="C281" s="4">
        <v>10</v>
      </c>
      <c r="D281" s="4" t="s">
        <v>127</v>
      </c>
      <c r="E281" s="5" t="s">
        <v>105</v>
      </c>
      <c r="F281" s="5" t="s">
        <v>106</v>
      </c>
      <c r="G281" s="5" t="s">
        <v>25</v>
      </c>
      <c r="H281" s="5" t="s">
        <v>107</v>
      </c>
      <c r="I281" s="5" t="s">
        <v>80</v>
      </c>
      <c r="J281" s="6">
        <v>44817</v>
      </c>
      <c r="K281" s="55">
        <f>YEAR(Temp[[#This Row],[Order Date]])</f>
        <v>2022</v>
      </c>
      <c r="L281" s="5" t="s">
        <v>33</v>
      </c>
      <c r="M281" s="4">
        <f t="shared" si="4"/>
        <v>3</v>
      </c>
      <c r="N281" s="5" t="s">
        <v>81</v>
      </c>
      <c r="O281" s="5" t="s">
        <v>151</v>
      </c>
      <c r="P281" s="5" t="s">
        <v>152</v>
      </c>
      <c r="Q281" s="4">
        <v>90900</v>
      </c>
      <c r="R281" s="5" t="s">
        <v>25</v>
      </c>
      <c r="S281" s="5" t="s">
        <v>30</v>
      </c>
      <c r="T281" s="5" t="s">
        <v>84</v>
      </c>
      <c r="U281" s="5" t="s">
        <v>85</v>
      </c>
      <c r="V281" s="16">
        <v>9.1999999999999993</v>
      </c>
      <c r="W281" s="16">
        <v>2.2999999999999998</v>
      </c>
      <c r="X281" s="4">
        <v>83</v>
      </c>
      <c r="Y281" s="16">
        <v>74.832799999999992</v>
      </c>
      <c r="Z281" s="40">
        <f>Temp[[#This Row],[Quantity]]*Temp[[#This Row],[Unit Price]]</f>
        <v>763.59999999999991</v>
      </c>
      <c r="AA281" s="42">
        <f>Temp[[#This Row],[Quantity]]*(Temp[[#This Row],[Unit Price]]-Temp[[#This Row],[Unit Cost]])</f>
        <v>572.69999999999993</v>
      </c>
      <c r="AB281">
        <f>Temp[[#This Row],[Shipped Date]]-Temp[[#This Row],[Order Date]]</f>
        <v>4</v>
      </c>
    </row>
    <row r="282" spans="1:28" ht="17.25" hidden="1" customHeight="1">
      <c r="A282" s="26">
        <v>8888</v>
      </c>
      <c r="B282" s="6">
        <v>44813</v>
      </c>
      <c r="C282" s="4">
        <v>10</v>
      </c>
      <c r="D282" s="4" t="s">
        <v>127</v>
      </c>
      <c r="E282" s="5" t="s">
        <v>105</v>
      </c>
      <c r="F282" s="5" t="s">
        <v>106</v>
      </c>
      <c r="G282" s="5" t="s">
        <v>25</v>
      </c>
      <c r="H282" s="5" t="s">
        <v>107</v>
      </c>
      <c r="I282" s="5" t="s">
        <v>80</v>
      </c>
      <c r="J282" s="6">
        <v>44818</v>
      </c>
      <c r="K282" s="55">
        <f>YEAR(Temp[[#This Row],[Order Date]])</f>
        <v>2022</v>
      </c>
      <c r="L282" s="5" t="s">
        <v>33</v>
      </c>
      <c r="M282" s="4">
        <f t="shared" si="4"/>
        <v>3</v>
      </c>
      <c r="N282" s="5" t="s">
        <v>54</v>
      </c>
      <c r="O282" s="5" t="s">
        <v>151</v>
      </c>
      <c r="P282" s="5" t="s">
        <v>152</v>
      </c>
      <c r="Q282" s="4">
        <v>90900</v>
      </c>
      <c r="R282" s="5" t="s">
        <v>25</v>
      </c>
      <c r="S282" s="5" t="s">
        <v>30</v>
      </c>
      <c r="T282" s="5" t="s">
        <v>110</v>
      </c>
      <c r="U282" s="5" t="s">
        <v>57</v>
      </c>
      <c r="V282" s="16">
        <v>10</v>
      </c>
      <c r="W282" s="16">
        <v>1.4</v>
      </c>
      <c r="X282" s="4">
        <v>59</v>
      </c>
      <c r="Y282" s="16">
        <v>59.59</v>
      </c>
      <c r="Z282" s="40">
        <f>Temp[[#This Row],[Quantity]]*Temp[[#This Row],[Unit Price]]</f>
        <v>590</v>
      </c>
      <c r="AA282" s="42">
        <f>Temp[[#This Row],[Quantity]]*(Temp[[#This Row],[Unit Price]]-Temp[[#This Row],[Unit Cost]])</f>
        <v>507.4</v>
      </c>
      <c r="AB282">
        <f>Temp[[#This Row],[Shipped Date]]-Temp[[#This Row],[Order Date]]</f>
        <v>5</v>
      </c>
    </row>
    <row r="283" spans="1:28" ht="17.25" hidden="1" customHeight="1">
      <c r="A283" s="26">
        <v>8885</v>
      </c>
      <c r="B283" s="6">
        <v>44843</v>
      </c>
      <c r="C283" s="4">
        <v>10</v>
      </c>
      <c r="D283" s="4" t="s">
        <v>127</v>
      </c>
      <c r="E283" s="5" t="s">
        <v>105</v>
      </c>
      <c r="F283" s="5" t="s">
        <v>106</v>
      </c>
      <c r="G283" s="5" t="s">
        <v>25</v>
      </c>
      <c r="H283" s="5" t="s">
        <v>107</v>
      </c>
      <c r="I283" s="5" t="s">
        <v>80</v>
      </c>
      <c r="J283" s="6">
        <v>44849</v>
      </c>
      <c r="K283" s="55">
        <f>YEAR(Temp[[#This Row],[Order Date]])</f>
        <v>2022</v>
      </c>
      <c r="L283" s="5" t="s">
        <v>47</v>
      </c>
      <c r="M283" s="4">
        <f t="shared" si="4"/>
        <v>4</v>
      </c>
      <c r="N283" s="5" t="s">
        <v>54</v>
      </c>
      <c r="O283" s="5" t="s">
        <v>151</v>
      </c>
      <c r="P283" s="5" t="s">
        <v>152</v>
      </c>
      <c r="Q283" s="4">
        <v>90900</v>
      </c>
      <c r="R283" s="5" t="s">
        <v>25</v>
      </c>
      <c r="S283" s="5" t="s">
        <v>30</v>
      </c>
      <c r="T283" s="5" t="s">
        <v>31</v>
      </c>
      <c r="U283" s="5" t="s">
        <v>32</v>
      </c>
      <c r="V283" s="16">
        <v>2.99</v>
      </c>
      <c r="W283" s="16">
        <v>0.65780000000000005</v>
      </c>
      <c r="X283" s="4">
        <v>32</v>
      </c>
      <c r="Y283" s="16">
        <v>9.7593600000000009</v>
      </c>
      <c r="Z283" s="40">
        <f>Temp[[#This Row],[Quantity]]*Temp[[#This Row],[Unit Price]]</f>
        <v>95.68</v>
      </c>
      <c r="AA283" s="42">
        <f>Temp[[#This Row],[Quantity]]*(Temp[[#This Row],[Unit Price]]-Temp[[#This Row],[Unit Cost]])</f>
        <v>74.630400000000009</v>
      </c>
      <c r="AB283">
        <f>Temp[[#This Row],[Shipped Date]]-Temp[[#This Row],[Order Date]]</f>
        <v>6</v>
      </c>
    </row>
    <row r="284" spans="1:28" ht="17.25" hidden="1" customHeight="1">
      <c r="A284" s="26">
        <v>8887</v>
      </c>
      <c r="B284" s="6">
        <v>44843</v>
      </c>
      <c r="C284" s="4">
        <v>10</v>
      </c>
      <c r="D284" s="4" t="s">
        <v>127</v>
      </c>
      <c r="E284" s="5" t="s">
        <v>105</v>
      </c>
      <c r="F284" s="5" t="s">
        <v>106</v>
      </c>
      <c r="G284" s="5" t="s">
        <v>25</v>
      </c>
      <c r="H284" s="5" t="s">
        <v>107</v>
      </c>
      <c r="I284" s="5" t="s">
        <v>80</v>
      </c>
      <c r="J284" s="6">
        <v>44845</v>
      </c>
      <c r="K284" s="55">
        <f>YEAR(Temp[[#This Row],[Order Date]])</f>
        <v>2022</v>
      </c>
      <c r="L284" s="5" t="s">
        <v>47</v>
      </c>
      <c r="M284" s="4">
        <f t="shared" si="4"/>
        <v>4</v>
      </c>
      <c r="N284" s="5" t="s">
        <v>81</v>
      </c>
      <c r="O284" s="5" t="s">
        <v>151</v>
      </c>
      <c r="P284" s="5" t="s">
        <v>152</v>
      </c>
      <c r="Q284" s="4">
        <v>90900</v>
      </c>
      <c r="R284" s="5" t="s">
        <v>25</v>
      </c>
      <c r="S284" s="5" t="s">
        <v>30</v>
      </c>
      <c r="T284" s="5" t="s">
        <v>108</v>
      </c>
      <c r="U284" s="5" t="s">
        <v>89</v>
      </c>
      <c r="V284" s="16">
        <v>25</v>
      </c>
      <c r="W284" s="16">
        <v>4.5</v>
      </c>
      <c r="X284" s="4">
        <v>60</v>
      </c>
      <c r="Y284" s="16">
        <v>154.5</v>
      </c>
      <c r="Z284" s="40">
        <f>Temp[[#This Row],[Quantity]]*Temp[[#This Row],[Unit Price]]</f>
        <v>1500</v>
      </c>
      <c r="AA284" s="42">
        <f>Temp[[#This Row],[Quantity]]*(Temp[[#This Row],[Unit Price]]-Temp[[#This Row],[Unit Cost]])</f>
        <v>1230</v>
      </c>
      <c r="AB284">
        <f>Temp[[#This Row],[Shipped Date]]-Temp[[#This Row],[Order Date]]</f>
        <v>2</v>
      </c>
    </row>
    <row r="285" spans="1:28" ht="17.25" hidden="1" customHeight="1">
      <c r="A285" s="26">
        <v>8888</v>
      </c>
      <c r="B285" s="6">
        <v>44843</v>
      </c>
      <c r="C285" s="4">
        <v>10</v>
      </c>
      <c r="D285" s="4" t="s">
        <v>127</v>
      </c>
      <c r="E285" s="5" t="s">
        <v>105</v>
      </c>
      <c r="F285" s="5" t="s">
        <v>106</v>
      </c>
      <c r="G285" s="5" t="s">
        <v>25</v>
      </c>
      <c r="H285" s="5" t="s">
        <v>107</v>
      </c>
      <c r="I285" s="5" t="s">
        <v>80</v>
      </c>
      <c r="J285" s="6">
        <v>44849</v>
      </c>
      <c r="K285" s="55">
        <f>YEAR(Temp[[#This Row],[Order Date]])</f>
        <v>2022</v>
      </c>
      <c r="L285" s="5" t="s">
        <v>47</v>
      </c>
      <c r="M285" s="4">
        <f t="shared" si="4"/>
        <v>4</v>
      </c>
      <c r="N285" s="5" t="s">
        <v>81</v>
      </c>
      <c r="O285" s="5" t="s">
        <v>151</v>
      </c>
      <c r="P285" s="5" t="s">
        <v>152</v>
      </c>
      <c r="Q285" s="4">
        <v>90900</v>
      </c>
      <c r="R285" s="5" t="s">
        <v>25</v>
      </c>
      <c r="S285" s="5" t="s">
        <v>30</v>
      </c>
      <c r="T285" s="5" t="s">
        <v>109</v>
      </c>
      <c r="U285" s="5" t="s">
        <v>69</v>
      </c>
      <c r="V285" s="16">
        <v>22</v>
      </c>
      <c r="W285" s="16">
        <v>2.2000000000000002</v>
      </c>
      <c r="X285" s="4">
        <v>51</v>
      </c>
      <c r="Y285" s="16">
        <v>109.956</v>
      </c>
      <c r="Z285" s="40">
        <f>Temp[[#This Row],[Quantity]]*Temp[[#This Row],[Unit Price]]</f>
        <v>1122</v>
      </c>
      <c r="AA285" s="42">
        <f>Temp[[#This Row],[Quantity]]*(Temp[[#This Row],[Unit Price]]-Temp[[#This Row],[Unit Cost]])</f>
        <v>1009.8000000000001</v>
      </c>
      <c r="AB285">
        <f>Temp[[#This Row],[Shipped Date]]-Temp[[#This Row],[Order Date]]</f>
        <v>6</v>
      </c>
    </row>
    <row r="286" spans="1:28" ht="17.25" hidden="1" customHeight="1">
      <c r="A286" s="26">
        <v>8889</v>
      </c>
      <c r="B286" s="6">
        <v>44843</v>
      </c>
      <c r="C286" s="4">
        <v>10</v>
      </c>
      <c r="D286" s="4" t="s">
        <v>127</v>
      </c>
      <c r="E286" s="5" t="s">
        <v>105</v>
      </c>
      <c r="F286" s="5" t="s">
        <v>106</v>
      </c>
      <c r="G286" s="5" t="s">
        <v>25</v>
      </c>
      <c r="H286" s="5" t="s">
        <v>107</v>
      </c>
      <c r="I286" s="5" t="s">
        <v>80</v>
      </c>
      <c r="J286" s="6">
        <v>44851</v>
      </c>
      <c r="K286" s="55">
        <f>YEAR(Temp[[#This Row],[Order Date]])</f>
        <v>2022</v>
      </c>
      <c r="L286" s="5" t="s">
        <v>47</v>
      </c>
      <c r="M286" s="4">
        <f t="shared" si="4"/>
        <v>4</v>
      </c>
      <c r="N286" s="5" t="s">
        <v>81</v>
      </c>
      <c r="O286" s="5" t="s">
        <v>151</v>
      </c>
      <c r="P286" s="5" t="s">
        <v>152</v>
      </c>
      <c r="Q286" s="4">
        <v>90900</v>
      </c>
      <c r="R286" s="5" t="s">
        <v>25</v>
      </c>
      <c r="S286" s="5" t="s">
        <v>30</v>
      </c>
      <c r="T286" s="5" t="s">
        <v>84</v>
      </c>
      <c r="U286" s="5" t="s">
        <v>85</v>
      </c>
      <c r="V286" s="16">
        <v>9.1999999999999993</v>
      </c>
      <c r="W286" s="16">
        <v>1.84</v>
      </c>
      <c r="X286" s="4">
        <v>49</v>
      </c>
      <c r="Y286" s="16">
        <v>44.629199999999997</v>
      </c>
      <c r="Z286" s="40">
        <f>Temp[[#This Row],[Quantity]]*Temp[[#This Row],[Unit Price]]</f>
        <v>450.79999999999995</v>
      </c>
      <c r="AA286" s="42">
        <f>Temp[[#This Row],[Quantity]]*(Temp[[#This Row],[Unit Price]]-Temp[[#This Row],[Unit Cost]])</f>
        <v>360.64</v>
      </c>
      <c r="AB286">
        <f>Temp[[#This Row],[Shipped Date]]-Temp[[#This Row],[Order Date]]</f>
        <v>8</v>
      </c>
    </row>
    <row r="287" spans="1:28" ht="17.25" hidden="1" customHeight="1">
      <c r="A287" s="26">
        <v>8380</v>
      </c>
      <c r="B287" s="6">
        <v>44843</v>
      </c>
      <c r="C287" s="4">
        <v>10</v>
      </c>
      <c r="D287" s="4" t="s">
        <v>127</v>
      </c>
      <c r="E287" s="5" t="s">
        <v>105</v>
      </c>
      <c r="F287" s="5" t="s">
        <v>106</v>
      </c>
      <c r="G287" s="5" t="s">
        <v>25</v>
      </c>
      <c r="H287" s="5" t="s">
        <v>107</v>
      </c>
      <c r="I287" s="5" t="s">
        <v>80</v>
      </c>
      <c r="J287" s="6">
        <v>44846</v>
      </c>
      <c r="K287" s="55">
        <f>YEAR(Temp[[#This Row],[Order Date]])</f>
        <v>2022</v>
      </c>
      <c r="L287" s="5" t="s">
        <v>47</v>
      </c>
      <c r="M287" s="4">
        <f t="shared" si="4"/>
        <v>4</v>
      </c>
      <c r="N287" s="5" t="s">
        <v>54</v>
      </c>
      <c r="O287" s="5" t="s">
        <v>151</v>
      </c>
      <c r="P287" s="5" t="s">
        <v>152</v>
      </c>
      <c r="Q287" s="4">
        <v>90900</v>
      </c>
      <c r="R287" s="5" t="s">
        <v>25</v>
      </c>
      <c r="S287" s="5" t="s">
        <v>30</v>
      </c>
      <c r="T287" s="5" t="s">
        <v>110</v>
      </c>
      <c r="U287" s="5" t="s">
        <v>57</v>
      </c>
      <c r="V287" s="16">
        <v>10</v>
      </c>
      <c r="W287" s="16">
        <v>2.2000000000000002</v>
      </c>
      <c r="X287" s="4">
        <v>12</v>
      </c>
      <c r="Y287" s="16">
        <v>12.36</v>
      </c>
      <c r="Z287" s="40">
        <f>Temp[[#This Row],[Quantity]]*Temp[[#This Row],[Unit Price]]</f>
        <v>120</v>
      </c>
      <c r="AA287" s="42">
        <f>Temp[[#This Row],[Quantity]]*(Temp[[#This Row],[Unit Price]]-Temp[[#This Row],[Unit Cost]])</f>
        <v>93.6</v>
      </c>
      <c r="AB287">
        <f>Temp[[#This Row],[Shipped Date]]-Temp[[#This Row],[Order Date]]</f>
        <v>3</v>
      </c>
    </row>
    <row r="288" spans="1:28" ht="17.25" hidden="1" customHeight="1">
      <c r="A288" s="26">
        <v>8388</v>
      </c>
      <c r="B288" s="6">
        <v>44843</v>
      </c>
      <c r="C288" s="4">
        <v>10</v>
      </c>
      <c r="D288" s="4" t="s">
        <v>127</v>
      </c>
      <c r="E288" s="5" t="s">
        <v>105</v>
      </c>
      <c r="F288" s="5" t="s">
        <v>106</v>
      </c>
      <c r="G288" s="5" t="s">
        <v>25</v>
      </c>
      <c r="H288" s="5" t="s">
        <v>107</v>
      </c>
      <c r="I288" s="5" t="s">
        <v>80</v>
      </c>
      <c r="J288" s="6">
        <v>44851</v>
      </c>
      <c r="K288" s="55">
        <f>YEAR(Temp[[#This Row],[Order Date]])</f>
        <v>2022</v>
      </c>
      <c r="L288" s="5" t="s">
        <v>47</v>
      </c>
      <c r="M288" s="4">
        <f t="shared" si="4"/>
        <v>4</v>
      </c>
      <c r="N288" s="5" t="s">
        <v>81</v>
      </c>
      <c r="O288" s="5" t="s">
        <v>151</v>
      </c>
      <c r="P288" s="5" t="s">
        <v>152</v>
      </c>
      <c r="Q288" s="4">
        <v>90900</v>
      </c>
      <c r="R288" s="5" t="s">
        <v>25</v>
      </c>
      <c r="S288" s="5" t="s">
        <v>30</v>
      </c>
      <c r="T288" s="5" t="s">
        <v>56</v>
      </c>
      <c r="U288" s="5" t="s">
        <v>57</v>
      </c>
      <c r="V288" s="16">
        <v>3.5</v>
      </c>
      <c r="W288" s="16">
        <v>0.63</v>
      </c>
      <c r="X288" s="4">
        <v>78</v>
      </c>
      <c r="Y288" s="16">
        <v>27.3</v>
      </c>
      <c r="Z288" s="40">
        <f>Temp[[#This Row],[Quantity]]*Temp[[#This Row],[Unit Price]]</f>
        <v>273</v>
      </c>
      <c r="AA288" s="42">
        <f>Temp[[#This Row],[Quantity]]*(Temp[[#This Row],[Unit Price]]-Temp[[#This Row],[Unit Cost]])</f>
        <v>223.86</v>
      </c>
      <c r="AB288">
        <f>Temp[[#This Row],[Shipped Date]]-Temp[[#This Row],[Order Date]]</f>
        <v>8</v>
      </c>
    </row>
    <row r="289" spans="1:28" ht="17.25" hidden="1" customHeight="1">
      <c r="A289" s="26">
        <v>8389</v>
      </c>
      <c r="B289" s="6">
        <v>44874</v>
      </c>
      <c r="C289" s="4">
        <v>10</v>
      </c>
      <c r="D289" s="4" t="s">
        <v>127</v>
      </c>
      <c r="E289" s="5" t="s">
        <v>105</v>
      </c>
      <c r="F289" s="5" t="s">
        <v>106</v>
      </c>
      <c r="G289" s="5" t="s">
        <v>25</v>
      </c>
      <c r="H289" s="5" t="s">
        <v>107</v>
      </c>
      <c r="I289" s="5" t="s">
        <v>80</v>
      </c>
      <c r="J289" s="6">
        <v>44879</v>
      </c>
      <c r="K289" s="55">
        <f>YEAR(Temp[[#This Row],[Order Date]])</f>
        <v>2022</v>
      </c>
      <c r="L289" s="5" t="s">
        <v>48</v>
      </c>
      <c r="M289" s="4">
        <f t="shared" si="4"/>
        <v>4</v>
      </c>
      <c r="N289" s="5" t="s">
        <v>81</v>
      </c>
      <c r="O289" s="5" t="s">
        <v>151</v>
      </c>
      <c r="P289" s="5" t="s">
        <v>152</v>
      </c>
      <c r="Q289" s="4">
        <v>90900</v>
      </c>
      <c r="R289" s="5" t="s">
        <v>25</v>
      </c>
      <c r="S289" s="5" t="s">
        <v>44</v>
      </c>
      <c r="T289" s="5" t="s">
        <v>109</v>
      </c>
      <c r="U289" s="5" t="s">
        <v>69</v>
      </c>
      <c r="V289" s="16">
        <v>22</v>
      </c>
      <c r="W289" s="16">
        <v>2.42</v>
      </c>
      <c r="X289" s="4">
        <v>96</v>
      </c>
      <c r="Y289" s="16">
        <v>221.76000000000002</v>
      </c>
      <c r="Z289" s="40">
        <f>Temp[[#This Row],[Quantity]]*Temp[[#This Row],[Unit Price]]</f>
        <v>2112</v>
      </c>
      <c r="AA289" s="42">
        <f>Temp[[#This Row],[Quantity]]*(Temp[[#This Row],[Unit Price]]-Temp[[#This Row],[Unit Cost]])</f>
        <v>1879.6799999999998</v>
      </c>
      <c r="AB289">
        <f>Temp[[#This Row],[Shipped Date]]-Temp[[#This Row],[Order Date]]</f>
        <v>5</v>
      </c>
    </row>
    <row r="290" spans="1:28" ht="17.25" hidden="1" customHeight="1">
      <c r="A290" s="26">
        <v>8330</v>
      </c>
      <c r="B290" s="6">
        <v>44874</v>
      </c>
      <c r="C290" s="4">
        <v>10</v>
      </c>
      <c r="D290" s="4" t="s">
        <v>127</v>
      </c>
      <c r="E290" s="5" t="s">
        <v>105</v>
      </c>
      <c r="F290" s="5" t="s">
        <v>106</v>
      </c>
      <c r="G290" s="5" t="s">
        <v>25</v>
      </c>
      <c r="H290" s="5" t="s">
        <v>107</v>
      </c>
      <c r="I290" s="5" t="s">
        <v>80</v>
      </c>
      <c r="J290" s="6">
        <v>44884</v>
      </c>
      <c r="K290" s="55">
        <f>YEAR(Temp[[#This Row],[Order Date]])</f>
        <v>2022</v>
      </c>
      <c r="L290" s="5" t="s">
        <v>48</v>
      </c>
      <c r="M290" s="4">
        <f t="shared" si="4"/>
        <v>4</v>
      </c>
      <c r="N290" s="5" t="s">
        <v>81</v>
      </c>
      <c r="O290" s="5" t="s">
        <v>151</v>
      </c>
      <c r="P290" s="5" t="s">
        <v>152</v>
      </c>
      <c r="Q290" s="4">
        <v>90900</v>
      </c>
      <c r="R290" s="5" t="s">
        <v>25</v>
      </c>
      <c r="S290" s="5" t="s">
        <v>44</v>
      </c>
      <c r="T290" s="5" t="s">
        <v>84</v>
      </c>
      <c r="U290" s="5" t="s">
        <v>85</v>
      </c>
      <c r="V290" s="16">
        <v>9.1999999999999993</v>
      </c>
      <c r="W290" s="16">
        <v>1.5639999999999998</v>
      </c>
      <c r="X290" s="4">
        <v>34</v>
      </c>
      <c r="Y290" s="16">
        <v>31.279999999999998</v>
      </c>
      <c r="Z290" s="40">
        <f>Temp[[#This Row],[Quantity]]*Temp[[#This Row],[Unit Price]]</f>
        <v>312.79999999999995</v>
      </c>
      <c r="AA290" s="42">
        <f>Temp[[#This Row],[Quantity]]*(Temp[[#This Row],[Unit Price]]-Temp[[#This Row],[Unit Cost]])</f>
        <v>259.62399999999997</v>
      </c>
      <c r="AB290">
        <f>Temp[[#This Row],[Shipped Date]]-Temp[[#This Row],[Order Date]]</f>
        <v>10</v>
      </c>
    </row>
    <row r="291" spans="1:28" ht="17.25" hidden="1" customHeight="1">
      <c r="A291" s="26">
        <v>8368</v>
      </c>
      <c r="B291" s="6">
        <v>44874</v>
      </c>
      <c r="C291" s="4">
        <v>10</v>
      </c>
      <c r="D291" s="4" t="s">
        <v>127</v>
      </c>
      <c r="E291" s="5" t="s">
        <v>105</v>
      </c>
      <c r="F291" s="5" t="s">
        <v>106</v>
      </c>
      <c r="G291" s="5" t="s">
        <v>25</v>
      </c>
      <c r="H291" s="5" t="s">
        <v>107</v>
      </c>
      <c r="I291" s="5" t="s">
        <v>80</v>
      </c>
      <c r="J291" s="6">
        <v>44878</v>
      </c>
      <c r="K291" s="55">
        <f>YEAR(Temp[[#This Row],[Order Date]])</f>
        <v>2022</v>
      </c>
      <c r="L291" s="5" t="s">
        <v>48</v>
      </c>
      <c r="M291" s="4">
        <f t="shared" si="4"/>
        <v>4</v>
      </c>
      <c r="N291" s="5" t="s">
        <v>54</v>
      </c>
      <c r="O291" s="5" t="s">
        <v>151</v>
      </c>
      <c r="P291" s="5" t="s">
        <v>152</v>
      </c>
      <c r="Q291" s="4">
        <v>90900</v>
      </c>
      <c r="R291" s="5" t="s">
        <v>25</v>
      </c>
      <c r="S291" s="5" t="s">
        <v>30</v>
      </c>
      <c r="T291" s="5" t="s">
        <v>110</v>
      </c>
      <c r="U291" s="5" t="s">
        <v>57</v>
      </c>
      <c r="V291" s="16">
        <v>10</v>
      </c>
      <c r="W291" s="16">
        <v>2</v>
      </c>
      <c r="X291" s="4">
        <v>20</v>
      </c>
      <c r="Y291" s="16">
        <v>20</v>
      </c>
      <c r="Z291" s="40">
        <f>Temp[[#This Row],[Quantity]]*Temp[[#This Row],[Unit Price]]</f>
        <v>200</v>
      </c>
      <c r="AA291" s="42">
        <f>Temp[[#This Row],[Quantity]]*(Temp[[#This Row],[Unit Price]]-Temp[[#This Row],[Unit Cost]])</f>
        <v>160</v>
      </c>
      <c r="AB291">
        <f>Temp[[#This Row],[Shipped Date]]-Temp[[#This Row],[Order Date]]</f>
        <v>4</v>
      </c>
    </row>
    <row r="292" spans="1:28" ht="17.25" hidden="1" customHeight="1">
      <c r="A292" s="26">
        <v>8363</v>
      </c>
      <c r="B292" s="6">
        <v>44874</v>
      </c>
      <c r="C292" s="4">
        <v>10</v>
      </c>
      <c r="D292" s="4" t="s">
        <v>127</v>
      </c>
      <c r="E292" s="5" t="s">
        <v>105</v>
      </c>
      <c r="F292" s="5" t="s">
        <v>106</v>
      </c>
      <c r="G292" s="5" t="s">
        <v>25</v>
      </c>
      <c r="H292" s="5" t="s">
        <v>107</v>
      </c>
      <c r="I292" s="5" t="s">
        <v>80</v>
      </c>
      <c r="J292" s="6">
        <v>44880</v>
      </c>
      <c r="K292" s="55">
        <f>YEAR(Temp[[#This Row],[Order Date]])</f>
        <v>2022</v>
      </c>
      <c r="L292" s="5" t="s">
        <v>48</v>
      </c>
      <c r="M292" s="4">
        <f t="shared" si="4"/>
        <v>4</v>
      </c>
      <c r="N292" s="5" t="s">
        <v>81</v>
      </c>
      <c r="O292" s="5" t="s">
        <v>151</v>
      </c>
      <c r="P292" s="5" t="s">
        <v>152</v>
      </c>
      <c r="Q292" s="4">
        <v>90900</v>
      </c>
      <c r="R292" s="5" t="s">
        <v>25</v>
      </c>
      <c r="S292" s="5" t="s">
        <v>30</v>
      </c>
      <c r="T292" s="5" t="s">
        <v>56</v>
      </c>
      <c r="U292" s="5" t="s">
        <v>57</v>
      </c>
      <c r="V292" s="16">
        <v>3.5</v>
      </c>
      <c r="W292" s="16">
        <v>0.45500000000000002</v>
      </c>
      <c r="X292" s="4">
        <v>11</v>
      </c>
      <c r="Y292" s="16">
        <v>3.7345000000000002</v>
      </c>
      <c r="Z292" s="40">
        <f>Temp[[#This Row],[Quantity]]*Temp[[#This Row],[Unit Price]]</f>
        <v>38.5</v>
      </c>
      <c r="AA292" s="42">
        <f>Temp[[#This Row],[Quantity]]*(Temp[[#This Row],[Unit Price]]-Temp[[#This Row],[Unit Cost]])</f>
        <v>33.494999999999997</v>
      </c>
      <c r="AB292">
        <f>Temp[[#This Row],[Shipped Date]]-Temp[[#This Row],[Order Date]]</f>
        <v>6</v>
      </c>
    </row>
    <row r="293" spans="1:28" ht="17.25" hidden="1" customHeight="1">
      <c r="A293" s="26">
        <v>8388</v>
      </c>
      <c r="B293" s="6">
        <v>44904</v>
      </c>
      <c r="C293" s="4">
        <v>10</v>
      </c>
      <c r="D293" s="4" t="s">
        <v>127</v>
      </c>
      <c r="E293" s="5" t="s">
        <v>105</v>
      </c>
      <c r="F293" s="5" t="s">
        <v>106</v>
      </c>
      <c r="G293" s="5" t="s">
        <v>25</v>
      </c>
      <c r="H293" s="5" t="s">
        <v>107</v>
      </c>
      <c r="I293" s="5" t="s">
        <v>80</v>
      </c>
      <c r="J293" s="6">
        <v>44910</v>
      </c>
      <c r="K293" s="55">
        <f>YEAR(Temp[[#This Row],[Order Date]])</f>
        <v>2022</v>
      </c>
      <c r="L293" s="5" t="s">
        <v>49</v>
      </c>
      <c r="M293" s="4">
        <f t="shared" si="4"/>
        <v>4</v>
      </c>
      <c r="N293" s="5" t="s">
        <v>54</v>
      </c>
      <c r="O293" s="5" t="s">
        <v>151</v>
      </c>
      <c r="P293" s="5" t="s">
        <v>152</v>
      </c>
      <c r="Q293" s="4">
        <v>90900</v>
      </c>
      <c r="R293" s="5" t="s">
        <v>25</v>
      </c>
      <c r="S293" s="5" t="s">
        <v>30</v>
      </c>
      <c r="T293" s="5" t="s">
        <v>31</v>
      </c>
      <c r="U293" s="5" t="s">
        <v>32</v>
      </c>
      <c r="V293" s="16">
        <v>2.99</v>
      </c>
      <c r="W293" s="16">
        <v>0.41859999999999997</v>
      </c>
      <c r="X293" s="4">
        <v>41</v>
      </c>
      <c r="Y293" s="16">
        <v>12.871950000000002</v>
      </c>
      <c r="Z293" s="40">
        <f>Temp[[#This Row],[Quantity]]*Temp[[#This Row],[Unit Price]]</f>
        <v>122.59</v>
      </c>
      <c r="AA293" s="42">
        <f>Temp[[#This Row],[Quantity]]*(Temp[[#This Row],[Unit Price]]-Temp[[#This Row],[Unit Cost]])</f>
        <v>105.42740000000001</v>
      </c>
      <c r="AB293">
        <f>Temp[[#This Row],[Shipped Date]]-Temp[[#This Row],[Order Date]]</f>
        <v>6</v>
      </c>
    </row>
    <row r="294" spans="1:28" ht="17.25" hidden="1" customHeight="1">
      <c r="A294" s="26">
        <v>8384</v>
      </c>
      <c r="B294" s="6">
        <v>44904</v>
      </c>
      <c r="C294" s="4">
        <v>10</v>
      </c>
      <c r="D294" s="4" t="s">
        <v>127</v>
      </c>
      <c r="E294" s="5" t="s">
        <v>105</v>
      </c>
      <c r="F294" s="5" t="s">
        <v>106</v>
      </c>
      <c r="G294" s="5" t="s">
        <v>25</v>
      </c>
      <c r="H294" s="5" t="s">
        <v>107</v>
      </c>
      <c r="I294" s="5" t="s">
        <v>80</v>
      </c>
      <c r="J294" s="6">
        <v>44911</v>
      </c>
      <c r="K294" s="55">
        <f>YEAR(Temp[[#This Row],[Order Date]])</f>
        <v>2022</v>
      </c>
      <c r="L294" s="5" t="s">
        <v>49</v>
      </c>
      <c r="M294" s="4">
        <f t="shared" si="4"/>
        <v>4</v>
      </c>
      <c r="N294" s="5" t="s">
        <v>81</v>
      </c>
      <c r="O294" s="5" t="s">
        <v>151</v>
      </c>
      <c r="P294" s="5" t="s">
        <v>152</v>
      </c>
      <c r="Q294" s="4">
        <v>90900</v>
      </c>
      <c r="R294" s="5" t="s">
        <v>25</v>
      </c>
      <c r="S294" s="5" t="s">
        <v>30</v>
      </c>
      <c r="T294" s="5" t="s">
        <v>108</v>
      </c>
      <c r="U294" s="5" t="s">
        <v>89</v>
      </c>
      <c r="V294" s="16">
        <v>25</v>
      </c>
      <c r="W294" s="16">
        <v>2.75</v>
      </c>
      <c r="X294" s="4">
        <v>94</v>
      </c>
      <c r="Y294" s="16">
        <v>235</v>
      </c>
      <c r="Z294" s="40">
        <f>Temp[[#This Row],[Quantity]]*Temp[[#This Row],[Unit Price]]</f>
        <v>2350</v>
      </c>
      <c r="AA294" s="42">
        <f>Temp[[#This Row],[Quantity]]*(Temp[[#This Row],[Unit Price]]-Temp[[#This Row],[Unit Cost]])</f>
        <v>2091.5</v>
      </c>
      <c r="AB294">
        <f>Temp[[#This Row],[Shipped Date]]-Temp[[#This Row],[Order Date]]</f>
        <v>7</v>
      </c>
    </row>
    <row r="295" spans="1:28" ht="17.25" hidden="1" customHeight="1">
      <c r="A295" s="26">
        <v>8385</v>
      </c>
      <c r="B295" s="6">
        <v>44904</v>
      </c>
      <c r="C295" s="4">
        <v>10</v>
      </c>
      <c r="D295" s="4" t="s">
        <v>127</v>
      </c>
      <c r="E295" s="5" t="s">
        <v>105</v>
      </c>
      <c r="F295" s="5" t="s">
        <v>106</v>
      </c>
      <c r="G295" s="5" t="s">
        <v>25</v>
      </c>
      <c r="H295" s="5" t="s">
        <v>107</v>
      </c>
      <c r="I295" s="5" t="s">
        <v>80</v>
      </c>
      <c r="J295" s="6">
        <v>44909</v>
      </c>
      <c r="K295" s="55">
        <f>YEAR(Temp[[#This Row],[Order Date]])</f>
        <v>2022</v>
      </c>
      <c r="L295" s="5" t="s">
        <v>49</v>
      </c>
      <c r="M295" s="4">
        <f t="shared" si="4"/>
        <v>4</v>
      </c>
      <c r="N295" s="5" t="s">
        <v>81</v>
      </c>
      <c r="O295" s="5" t="s">
        <v>151</v>
      </c>
      <c r="P295" s="5" t="s">
        <v>152</v>
      </c>
      <c r="Q295" s="4">
        <v>90900</v>
      </c>
      <c r="R295" s="5" t="s">
        <v>25</v>
      </c>
      <c r="S295" s="5" t="s">
        <v>30</v>
      </c>
      <c r="T295" s="5" t="s">
        <v>109</v>
      </c>
      <c r="U295" s="5" t="s">
        <v>69</v>
      </c>
      <c r="V295" s="16">
        <v>22</v>
      </c>
      <c r="W295" s="16">
        <v>4.84</v>
      </c>
      <c r="X295" s="4">
        <v>20</v>
      </c>
      <c r="Y295" s="16">
        <v>46.2</v>
      </c>
      <c r="Z295" s="40">
        <f>Temp[[#This Row],[Quantity]]*Temp[[#This Row],[Unit Price]]</f>
        <v>440</v>
      </c>
      <c r="AA295" s="42">
        <f>Temp[[#This Row],[Quantity]]*(Temp[[#This Row],[Unit Price]]-Temp[[#This Row],[Unit Cost]])</f>
        <v>343.2</v>
      </c>
      <c r="AB295">
        <f>Temp[[#This Row],[Shipped Date]]-Temp[[#This Row],[Order Date]]</f>
        <v>5</v>
      </c>
    </row>
    <row r="296" spans="1:28" ht="17.25" hidden="1" customHeight="1">
      <c r="A296" s="26">
        <v>8386</v>
      </c>
      <c r="B296" s="6">
        <v>44904</v>
      </c>
      <c r="C296" s="4">
        <v>10</v>
      </c>
      <c r="D296" s="4" t="s">
        <v>127</v>
      </c>
      <c r="E296" s="5" t="s">
        <v>105</v>
      </c>
      <c r="F296" s="5" t="s">
        <v>106</v>
      </c>
      <c r="G296" s="5" t="s">
        <v>25</v>
      </c>
      <c r="H296" s="5" t="s">
        <v>107</v>
      </c>
      <c r="I296" s="5" t="s">
        <v>80</v>
      </c>
      <c r="J296" s="6">
        <v>44910</v>
      </c>
      <c r="K296" s="55">
        <f>YEAR(Temp[[#This Row],[Order Date]])</f>
        <v>2022</v>
      </c>
      <c r="L296" s="5" t="s">
        <v>49</v>
      </c>
      <c r="M296" s="4">
        <f t="shared" si="4"/>
        <v>4</v>
      </c>
      <c r="N296" s="5" t="s">
        <v>81</v>
      </c>
      <c r="O296" s="5" t="s">
        <v>151</v>
      </c>
      <c r="P296" s="5" t="s">
        <v>152</v>
      </c>
      <c r="Q296" s="4">
        <v>90900</v>
      </c>
      <c r="R296" s="5" t="s">
        <v>25</v>
      </c>
      <c r="S296" s="5" t="s">
        <v>30</v>
      </c>
      <c r="T296" s="5" t="s">
        <v>84</v>
      </c>
      <c r="U296" s="5" t="s">
        <v>85</v>
      </c>
      <c r="V296" s="16">
        <v>9.1999999999999993</v>
      </c>
      <c r="W296" s="16">
        <v>2.0239999999999996</v>
      </c>
      <c r="X296" s="4">
        <v>13</v>
      </c>
      <c r="Y296" s="16">
        <v>12.438400000000001</v>
      </c>
      <c r="Z296" s="40">
        <f>Temp[[#This Row],[Quantity]]*Temp[[#This Row],[Unit Price]]</f>
        <v>119.6</v>
      </c>
      <c r="AA296" s="42">
        <f>Temp[[#This Row],[Quantity]]*(Temp[[#This Row],[Unit Price]]-Temp[[#This Row],[Unit Cost]])</f>
        <v>93.287999999999997</v>
      </c>
      <c r="AB296">
        <f>Temp[[#This Row],[Shipped Date]]-Temp[[#This Row],[Order Date]]</f>
        <v>6</v>
      </c>
    </row>
    <row r="297" spans="1:28" ht="17.25" hidden="1" customHeight="1">
      <c r="A297" s="26">
        <v>8487</v>
      </c>
      <c r="B297" s="6">
        <v>44904</v>
      </c>
      <c r="C297" s="4">
        <v>10</v>
      </c>
      <c r="D297" s="4" t="s">
        <v>127</v>
      </c>
      <c r="E297" s="5" t="s">
        <v>105</v>
      </c>
      <c r="F297" s="5" t="s">
        <v>106</v>
      </c>
      <c r="G297" s="5" t="s">
        <v>25</v>
      </c>
      <c r="H297" s="5" t="s">
        <v>107</v>
      </c>
      <c r="I297" s="5" t="s">
        <v>80</v>
      </c>
      <c r="J297" s="6">
        <v>44913</v>
      </c>
      <c r="K297" s="55">
        <f>YEAR(Temp[[#This Row],[Order Date]])</f>
        <v>2022</v>
      </c>
      <c r="L297" s="5" t="s">
        <v>49</v>
      </c>
      <c r="M297" s="4">
        <f t="shared" si="4"/>
        <v>4</v>
      </c>
      <c r="N297" s="5" t="s">
        <v>54</v>
      </c>
      <c r="O297" s="5" t="s">
        <v>151</v>
      </c>
      <c r="P297" s="5" t="s">
        <v>152</v>
      </c>
      <c r="Q297" s="4">
        <v>90900</v>
      </c>
      <c r="R297" s="5" t="s">
        <v>25</v>
      </c>
      <c r="S297" s="5" t="s">
        <v>30</v>
      </c>
      <c r="T297" s="5" t="s">
        <v>110</v>
      </c>
      <c r="U297" s="5" t="s">
        <v>57</v>
      </c>
      <c r="V297" s="16">
        <v>10</v>
      </c>
      <c r="W297" s="16">
        <v>2.4</v>
      </c>
      <c r="X297" s="4">
        <v>97</v>
      </c>
      <c r="Y297" s="16">
        <v>100.88000000000001</v>
      </c>
      <c r="Z297" s="40">
        <f>Temp[[#This Row],[Quantity]]*Temp[[#This Row],[Unit Price]]</f>
        <v>970</v>
      </c>
      <c r="AA297" s="42">
        <f>Temp[[#This Row],[Quantity]]*(Temp[[#This Row],[Unit Price]]-Temp[[#This Row],[Unit Cost]])</f>
        <v>737.19999999999993</v>
      </c>
      <c r="AB297">
        <f>Temp[[#This Row],[Shipped Date]]-Temp[[#This Row],[Order Date]]</f>
        <v>9</v>
      </c>
    </row>
    <row r="298" spans="1:28" ht="17.25" hidden="1" customHeight="1">
      <c r="A298" s="26">
        <v>8489</v>
      </c>
      <c r="B298" s="6">
        <v>44904</v>
      </c>
      <c r="C298" s="4">
        <v>10</v>
      </c>
      <c r="D298" s="4" t="s">
        <v>127</v>
      </c>
      <c r="E298" s="5" t="s">
        <v>105</v>
      </c>
      <c r="F298" s="5" t="s">
        <v>106</v>
      </c>
      <c r="G298" s="5" t="s">
        <v>25</v>
      </c>
      <c r="H298" s="5" t="s">
        <v>107</v>
      </c>
      <c r="I298" s="5" t="s">
        <v>80</v>
      </c>
      <c r="J298" s="6">
        <v>44912</v>
      </c>
      <c r="K298" s="55">
        <f>YEAR(Temp[[#This Row],[Order Date]])</f>
        <v>2022</v>
      </c>
      <c r="L298" s="5" t="s">
        <v>49</v>
      </c>
      <c r="M298" s="4">
        <f t="shared" si="4"/>
        <v>4</v>
      </c>
      <c r="N298" s="5" t="s">
        <v>81</v>
      </c>
      <c r="O298" s="5" t="s">
        <v>151</v>
      </c>
      <c r="P298" s="5" t="s">
        <v>152</v>
      </c>
      <c r="Q298" s="4">
        <v>90900</v>
      </c>
      <c r="R298" s="5" t="s">
        <v>25</v>
      </c>
      <c r="S298" s="5" t="s">
        <v>30</v>
      </c>
      <c r="T298" s="5" t="s">
        <v>56</v>
      </c>
      <c r="U298" s="5" t="s">
        <v>57</v>
      </c>
      <c r="V298" s="16">
        <v>3.5</v>
      </c>
      <c r="W298" s="16">
        <v>0.7</v>
      </c>
      <c r="X298" s="4">
        <v>53</v>
      </c>
      <c r="Y298" s="16">
        <v>17.622499999999999</v>
      </c>
      <c r="Z298" s="40">
        <f>Temp[[#This Row],[Quantity]]*Temp[[#This Row],[Unit Price]]</f>
        <v>185.5</v>
      </c>
      <c r="AA298" s="42">
        <f>Temp[[#This Row],[Quantity]]*(Temp[[#This Row],[Unit Price]]-Temp[[#This Row],[Unit Cost]])</f>
        <v>148.39999999999998</v>
      </c>
      <c r="AB298">
        <f>Temp[[#This Row],[Shipped Date]]-Temp[[#This Row],[Order Date]]</f>
        <v>8</v>
      </c>
    </row>
    <row r="299" spans="1:28" ht="17.25" hidden="1" customHeight="1">
      <c r="A299" s="26">
        <v>8080</v>
      </c>
      <c r="B299" s="6">
        <v>44571</v>
      </c>
      <c r="C299" s="4">
        <v>11</v>
      </c>
      <c r="D299" s="4" t="s">
        <v>128</v>
      </c>
      <c r="E299" s="5" t="s">
        <v>111</v>
      </c>
      <c r="F299" s="5" t="s">
        <v>112</v>
      </c>
      <c r="G299" s="5" t="s">
        <v>25</v>
      </c>
      <c r="H299" s="5" t="s">
        <v>60</v>
      </c>
      <c r="I299" s="5" t="s">
        <v>61</v>
      </c>
      <c r="J299" s="6">
        <v>44576</v>
      </c>
      <c r="K299" s="55">
        <f>YEAR(Temp[[#This Row],[Order Date]])</f>
        <v>2022</v>
      </c>
      <c r="L299" s="5" t="s">
        <v>35</v>
      </c>
      <c r="M299" s="4">
        <f t="shared" si="4"/>
        <v>1</v>
      </c>
      <c r="N299" s="5" t="s">
        <v>29</v>
      </c>
      <c r="O299" s="5" t="s">
        <v>153</v>
      </c>
      <c r="P299" s="5" t="s">
        <v>154</v>
      </c>
      <c r="Q299" s="4">
        <v>90900</v>
      </c>
      <c r="R299" s="5" t="s">
        <v>25</v>
      </c>
      <c r="S299" s="5" t="s">
        <v>30</v>
      </c>
      <c r="T299" s="5" t="s">
        <v>56</v>
      </c>
      <c r="U299" s="5" t="s">
        <v>57</v>
      </c>
      <c r="V299" s="16">
        <v>3.5</v>
      </c>
      <c r="W299" s="16">
        <v>0.73499999999999999</v>
      </c>
      <c r="X299" s="4">
        <v>81</v>
      </c>
      <c r="Y299" s="16">
        <v>27.499500000000001</v>
      </c>
      <c r="Z299" s="40">
        <f>Temp[[#This Row],[Quantity]]*Temp[[#This Row],[Unit Price]]</f>
        <v>283.5</v>
      </c>
      <c r="AA299" s="42">
        <f>Temp[[#This Row],[Quantity]]*(Temp[[#This Row],[Unit Price]]-Temp[[#This Row],[Unit Cost]])</f>
        <v>223.965</v>
      </c>
      <c r="AB299">
        <f>Temp[[#This Row],[Shipped Date]]-Temp[[#This Row],[Order Date]]</f>
        <v>5</v>
      </c>
    </row>
    <row r="300" spans="1:28" ht="17.25" hidden="1" customHeight="1">
      <c r="A300" s="26">
        <v>8088</v>
      </c>
      <c r="B300" s="6">
        <v>44571</v>
      </c>
      <c r="C300" s="4">
        <v>11</v>
      </c>
      <c r="D300" s="4" t="s">
        <v>128</v>
      </c>
      <c r="E300" s="5" t="s">
        <v>111</v>
      </c>
      <c r="F300" s="5" t="s">
        <v>112</v>
      </c>
      <c r="G300" s="5" t="s">
        <v>25</v>
      </c>
      <c r="H300" s="5" t="s">
        <v>60</v>
      </c>
      <c r="I300" s="5" t="s">
        <v>61</v>
      </c>
      <c r="J300" s="6">
        <v>44580</v>
      </c>
      <c r="K300" s="55">
        <f>YEAR(Temp[[#This Row],[Order Date]])</f>
        <v>2022</v>
      </c>
      <c r="L300" s="5" t="s">
        <v>35</v>
      </c>
      <c r="M300" s="4">
        <f t="shared" si="4"/>
        <v>1</v>
      </c>
      <c r="N300" s="5" t="s">
        <v>29</v>
      </c>
      <c r="O300" s="5" t="s">
        <v>153</v>
      </c>
      <c r="P300" s="5" t="s">
        <v>154</v>
      </c>
      <c r="Q300" s="4">
        <v>90900</v>
      </c>
      <c r="R300" s="5" t="s">
        <v>25</v>
      </c>
      <c r="S300" s="5" t="s">
        <v>30</v>
      </c>
      <c r="T300" s="5" t="s">
        <v>31</v>
      </c>
      <c r="U300" s="5" t="s">
        <v>32</v>
      </c>
      <c r="V300" s="16">
        <v>2.99</v>
      </c>
      <c r="W300" s="16">
        <v>0.38870000000000005</v>
      </c>
      <c r="X300" s="4">
        <v>49</v>
      </c>
      <c r="Y300" s="16">
        <v>15.090530000000005</v>
      </c>
      <c r="Z300" s="40">
        <f>Temp[[#This Row],[Quantity]]*Temp[[#This Row],[Unit Price]]</f>
        <v>146.51000000000002</v>
      </c>
      <c r="AA300" s="42">
        <f>Temp[[#This Row],[Quantity]]*(Temp[[#This Row],[Unit Price]]-Temp[[#This Row],[Unit Cost]])</f>
        <v>127.4637</v>
      </c>
      <c r="AB300">
        <f>Temp[[#This Row],[Shipped Date]]-Temp[[#This Row],[Order Date]]</f>
        <v>9</v>
      </c>
    </row>
    <row r="301" spans="1:28" ht="17.25" hidden="1" customHeight="1">
      <c r="A301" s="26">
        <v>8039</v>
      </c>
      <c r="B301" s="6">
        <v>44602</v>
      </c>
      <c r="C301" s="4">
        <v>11</v>
      </c>
      <c r="D301" s="4" t="s">
        <v>128</v>
      </c>
      <c r="E301" s="5" t="s">
        <v>111</v>
      </c>
      <c r="F301" s="5" t="s">
        <v>112</v>
      </c>
      <c r="G301" s="5" t="s">
        <v>25</v>
      </c>
      <c r="H301" s="5" t="s">
        <v>60</v>
      </c>
      <c r="I301" s="5" t="s">
        <v>61</v>
      </c>
      <c r="J301" s="6">
        <v>44607</v>
      </c>
      <c r="K301" s="55">
        <f>YEAR(Temp[[#This Row],[Order Date]])</f>
        <v>2022</v>
      </c>
      <c r="L301" s="5" t="s">
        <v>37</v>
      </c>
      <c r="M301" s="4">
        <f t="shared" si="4"/>
        <v>1</v>
      </c>
      <c r="N301" s="5" t="s">
        <v>29</v>
      </c>
      <c r="O301" s="5" t="s">
        <v>153</v>
      </c>
      <c r="P301" s="5" t="s">
        <v>154</v>
      </c>
      <c r="Q301" s="4">
        <v>90900</v>
      </c>
      <c r="R301" s="5" t="s">
        <v>25</v>
      </c>
      <c r="S301" s="5" t="s">
        <v>30</v>
      </c>
      <c r="T301" s="5" t="s">
        <v>64</v>
      </c>
      <c r="U301" s="5" t="s">
        <v>65</v>
      </c>
      <c r="V301" s="16">
        <v>40</v>
      </c>
      <c r="W301" s="16">
        <v>6</v>
      </c>
      <c r="X301" s="4">
        <v>72</v>
      </c>
      <c r="Y301" s="16">
        <v>285.12</v>
      </c>
      <c r="Z301" s="40">
        <f>Temp[[#This Row],[Quantity]]*Temp[[#This Row],[Unit Price]]</f>
        <v>2880</v>
      </c>
      <c r="AA301" s="42">
        <f>Temp[[#This Row],[Quantity]]*(Temp[[#This Row],[Unit Price]]-Temp[[#This Row],[Unit Cost]])</f>
        <v>2448</v>
      </c>
      <c r="AB301">
        <f>Temp[[#This Row],[Shipped Date]]-Temp[[#This Row],[Order Date]]</f>
        <v>5</v>
      </c>
    </row>
    <row r="302" spans="1:28" ht="17.25" hidden="1" customHeight="1">
      <c r="A302" s="26">
        <v>8078</v>
      </c>
      <c r="B302" s="6">
        <v>44630</v>
      </c>
      <c r="C302" s="4">
        <v>11</v>
      </c>
      <c r="D302" s="4" t="s">
        <v>128</v>
      </c>
      <c r="E302" s="5" t="s">
        <v>111</v>
      </c>
      <c r="F302" s="5" t="s">
        <v>112</v>
      </c>
      <c r="G302" s="5" t="s">
        <v>25</v>
      </c>
      <c r="H302" s="5" t="s">
        <v>60</v>
      </c>
      <c r="I302" s="5" t="s">
        <v>61</v>
      </c>
      <c r="J302" s="6">
        <v>44633</v>
      </c>
      <c r="K302" s="55">
        <f>YEAR(Temp[[#This Row],[Order Date]])</f>
        <v>2022</v>
      </c>
      <c r="L302" s="5" t="s">
        <v>40</v>
      </c>
      <c r="M302" s="4">
        <f t="shared" si="4"/>
        <v>1</v>
      </c>
      <c r="N302" s="5" t="s">
        <v>29</v>
      </c>
      <c r="O302" s="5" t="s">
        <v>153</v>
      </c>
      <c r="P302" s="5" t="s">
        <v>154</v>
      </c>
      <c r="Q302" s="4">
        <v>90900</v>
      </c>
      <c r="R302" s="5" t="s">
        <v>25</v>
      </c>
      <c r="S302" s="5" t="s">
        <v>30</v>
      </c>
      <c r="T302" s="5" t="s">
        <v>64</v>
      </c>
      <c r="U302" s="5" t="s">
        <v>65</v>
      </c>
      <c r="V302" s="16">
        <v>40</v>
      </c>
      <c r="W302" s="16">
        <v>7.2</v>
      </c>
      <c r="X302" s="4">
        <v>67</v>
      </c>
      <c r="Y302" s="16">
        <v>270.68</v>
      </c>
      <c r="Z302" s="40">
        <f>Temp[[#This Row],[Quantity]]*Temp[[#This Row],[Unit Price]]</f>
        <v>2680</v>
      </c>
      <c r="AA302" s="42">
        <f>Temp[[#This Row],[Quantity]]*(Temp[[#This Row],[Unit Price]]-Temp[[#This Row],[Unit Cost]])</f>
        <v>2197.6</v>
      </c>
      <c r="AB302">
        <f>Temp[[#This Row],[Shipped Date]]-Temp[[#This Row],[Order Date]]</f>
        <v>3</v>
      </c>
    </row>
    <row r="303" spans="1:28" ht="17.25" hidden="1" customHeight="1">
      <c r="A303" s="26">
        <v>8096</v>
      </c>
      <c r="B303" s="6">
        <v>44661</v>
      </c>
      <c r="C303" s="4">
        <v>11</v>
      </c>
      <c r="D303" s="4" t="s">
        <v>128</v>
      </c>
      <c r="E303" s="5" t="s">
        <v>111</v>
      </c>
      <c r="F303" s="5" t="s">
        <v>112</v>
      </c>
      <c r="G303" s="5" t="s">
        <v>25</v>
      </c>
      <c r="H303" s="5" t="s">
        <v>60</v>
      </c>
      <c r="I303" s="5" t="s">
        <v>61</v>
      </c>
      <c r="J303" s="6">
        <v>44666</v>
      </c>
      <c r="K303" s="55">
        <f>YEAR(Temp[[#This Row],[Order Date]])</f>
        <v>2022</v>
      </c>
      <c r="L303" s="5" t="s">
        <v>41</v>
      </c>
      <c r="M303" s="4">
        <f t="shared" si="4"/>
        <v>2</v>
      </c>
      <c r="N303" s="5" t="s">
        <v>29</v>
      </c>
      <c r="O303" s="5" t="s">
        <v>153</v>
      </c>
      <c r="P303" s="5" t="s">
        <v>154</v>
      </c>
      <c r="Q303" s="4">
        <v>90900</v>
      </c>
      <c r="R303" s="5" t="s">
        <v>25</v>
      </c>
      <c r="S303" s="5" t="s">
        <v>30</v>
      </c>
      <c r="T303" s="5" t="s">
        <v>56</v>
      </c>
      <c r="U303" s="5" t="s">
        <v>57</v>
      </c>
      <c r="V303" s="16">
        <v>3.5</v>
      </c>
      <c r="W303" s="16">
        <v>0.77</v>
      </c>
      <c r="X303" s="4">
        <v>71</v>
      </c>
      <c r="Y303" s="16">
        <v>24.104500000000002</v>
      </c>
      <c r="Z303" s="40">
        <f>Temp[[#This Row],[Quantity]]*Temp[[#This Row],[Unit Price]]</f>
        <v>248.5</v>
      </c>
      <c r="AA303" s="42">
        <f>Temp[[#This Row],[Quantity]]*(Temp[[#This Row],[Unit Price]]-Temp[[#This Row],[Unit Cost]])</f>
        <v>193.83</v>
      </c>
      <c r="AB303">
        <f>Temp[[#This Row],[Shipped Date]]-Temp[[#This Row],[Order Date]]</f>
        <v>5</v>
      </c>
    </row>
    <row r="304" spans="1:28" ht="17.25" hidden="1" customHeight="1">
      <c r="A304" s="26">
        <v>8097</v>
      </c>
      <c r="B304" s="6">
        <v>44661</v>
      </c>
      <c r="C304" s="4">
        <v>11</v>
      </c>
      <c r="D304" s="4" t="s">
        <v>128</v>
      </c>
      <c r="E304" s="5" t="s">
        <v>111</v>
      </c>
      <c r="F304" s="5" t="s">
        <v>112</v>
      </c>
      <c r="G304" s="5" t="s">
        <v>25</v>
      </c>
      <c r="H304" s="5" t="s">
        <v>60</v>
      </c>
      <c r="I304" s="5" t="s">
        <v>61</v>
      </c>
      <c r="J304" s="6">
        <v>44670</v>
      </c>
      <c r="K304" s="55">
        <f>YEAR(Temp[[#This Row],[Order Date]])</f>
        <v>2022</v>
      </c>
      <c r="L304" s="5" t="s">
        <v>41</v>
      </c>
      <c r="M304" s="4">
        <f t="shared" si="4"/>
        <v>2</v>
      </c>
      <c r="N304" s="5" t="s">
        <v>29</v>
      </c>
      <c r="O304" s="5" t="s">
        <v>153</v>
      </c>
      <c r="P304" s="5" t="s">
        <v>154</v>
      </c>
      <c r="Q304" s="4">
        <v>90900</v>
      </c>
      <c r="R304" s="5" t="s">
        <v>25</v>
      </c>
      <c r="S304" s="5" t="s">
        <v>30</v>
      </c>
      <c r="T304" s="5" t="s">
        <v>31</v>
      </c>
      <c r="U304" s="5" t="s">
        <v>32</v>
      </c>
      <c r="V304" s="16">
        <v>2.99</v>
      </c>
      <c r="W304" s="16">
        <v>0.71760000000000002</v>
      </c>
      <c r="X304" s="4">
        <v>88</v>
      </c>
      <c r="Y304" s="16">
        <v>26.04888</v>
      </c>
      <c r="Z304" s="40">
        <f>Temp[[#This Row],[Quantity]]*Temp[[#This Row],[Unit Price]]</f>
        <v>263.12</v>
      </c>
      <c r="AA304" s="42">
        <f>Temp[[#This Row],[Quantity]]*(Temp[[#This Row],[Unit Price]]-Temp[[#This Row],[Unit Cost]])</f>
        <v>199.97120000000001</v>
      </c>
      <c r="AB304">
        <f>Temp[[#This Row],[Shipped Date]]-Temp[[#This Row],[Order Date]]</f>
        <v>9</v>
      </c>
    </row>
    <row r="305" spans="1:28" ht="17.25" hidden="1" customHeight="1">
      <c r="A305" s="26">
        <v>8809</v>
      </c>
      <c r="B305" s="6">
        <v>44691</v>
      </c>
      <c r="C305" s="4">
        <v>11</v>
      </c>
      <c r="D305" s="4" t="s">
        <v>128</v>
      </c>
      <c r="E305" s="5" t="s">
        <v>111</v>
      </c>
      <c r="F305" s="5" t="s">
        <v>112</v>
      </c>
      <c r="G305" s="5" t="s">
        <v>25</v>
      </c>
      <c r="H305" s="5" t="s">
        <v>60</v>
      </c>
      <c r="I305" s="5" t="s">
        <v>61</v>
      </c>
      <c r="J305" s="6">
        <v>44694</v>
      </c>
      <c r="K305" s="55">
        <f>YEAR(Temp[[#This Row],[Order Date]])</f>
        <v>2022</v>
      </c>
      <c r="L305" s="5" t="s">
        <v>28</v>
      </c>
      <c r="M305" s="4">
        <f t="shared" si="4"/>
        <v>2</v>
      </c>
      <c r="N305" s="5" t="s">
        <v>29</v>
      </c>
      <c r="O305" s="5" t="s">
        <v>153</v>
      </c>
      <c r="P305" s="5" t="s">
        <v>154</v>
      </c>
      <c r="Q305" s="4">
        <v>90900</v>
      </c>
      <c r="R305" s="5" t="s">
        <v>25</v>
      </c>
      <c r="S305" s="5" t="s">
        <v>30</v>
      </c>
      <c r="T305" s="5" t="s">
        <v>56</v>
      </c>
      <c r="U305" s="5" t="s">
        <v>57</v>
      </c>
      <c r="V305" s="16">
        <v>3.5</v>
      </c>
      <c r="W305" s="16">
        <v>0.66500000000000004</v>
      </c>
      <c r="X305" s="4">
        <v>44</v>
      </c>
      <c r="Y305" s="16">
        <v>15.246</v>
      </c>
      <c r="Z305" s="40">
        <f>Temp[[#This Row],[Quantity]]*Temp[[#This Row],[Unit Price]]</f>
        <v>154</v>
      </c>
      <c r="AA305" s="42">
        <f>Temp[[#This Row],[Quantity]]*(Temp[[#This Row],[Unit Price]]-Temp[[#This Row],[Unit Cost]])</f>
        <v>124.74</v>
      </c>
      <c r="AB305">
        <f>Temp[[#This Row],[Shipped Date]]-Temp[[#This Row],[Order Date]]</f>
        <v>3</v>
      </c>
    </row>
    <row r="306" spans="1:28" ht="17.25" hidden="1" customHeight="1">
      <c r="A306" s="26">
        <v>8880</v>
      </c>
      <c r="B306" s="6">
        <v>44691</v>
      </c>
      <c r="C306" s="4">
        <v>11</v>
      </c>
      <c r="D306" s="4" t="s">
        <v>128</v>
      </c>
      <c r="E306" s="5" t="s">
        <v>111</v>
      </c>
      <c r="F306" s="5" t="s">
        <v>112</v>
      </c>
      <c r="G306" s="5" t="s">
        <v>25</v>
      </c>
      <c r="H306" s="5" t="s">
        <v>60</v>
      </c>
      <c r="I306" s="5" t="s">
        <v>61</v>
      </c>
      <c r="J306" s="6">
        <v>44696</v>
      </c>
      <c r="K306" s="55">
        <f>YEAR(Temp[[#This Row],[Order Date]])</f>
        <v>2022</v>
      </c>
      <c r="L306" s="5" t="s">
        <v>28</v>
      </c>
      <c r="M306" s="4">
        <f t="shared" si="4"/>
        <v>2</v>
      </c>
      <c r="N306" s="5" t="s">
        <v>29</v>
      </c>
      <c r="O306" s="5" t="s">
        <v>153</v>
      </c>
      <c r="P306" s="5" t="s">
        <v>154</v>
      </c>
      <c r="Q306" s="4">
        <v>90900</v>
      </c>
      <c r="R306" s="5" t="s">
        <v>25</v>
      </c>
      <c r="S306" s="5" t="s">
        <v>30</v>
      </c>
      <c r="T306" s="5" t="s">
        <v>31</v>
      </c>
      <c r="U306" s="5" t="s">
        <v>32</v>
      </c>
      <c r="V306" s="16">
        <v>2.99</v>
      </c>
      <c r="W306" s="16">
        <v>0.44850000000000001</v>
      </c>
      <c r="X306" s="4">
        <v>77</v>
      </c>
      <c r="Y306" s="16">
        <v>23.023000000000003</v>
      </c>
      <c r="Z306" s="40">
        <f>Temp[[#This Row],[Quantity]]*Temp[[#This Row],[Unit Price]]</f>
        <v>230.23000000000002</v>
      </c>
      <c r="AA306" s="42">
        <f>Temp[[#This Row],[Quantity]]*(Temp[[#This Row],[Unit Price]]-Temp[[#This Row],[Unit Cost]])</f>
        <v>195.69550000000001</v>
      </c>
      <c r="AB306">
        <f>Temp[[#This Row],[Shipped Date]]-Temp[[#This Row],[Order Date]]</f>
        <v>5</v>
      </c>
    </row>
    <row r="307" spans="1:28" ht="17.25" hidden="1" customHeight="1">
      <c r="A307" s="26">
        <v>8848</v>
      </c>
      <c r="B307" s="6">
        <v>44722</v>
      </c>
      <c r="C307" s="4">
        <v>11</v>
      </c>
      <c r="D307" s="4" t="s">
        <v>128</v>
      </c>
      <c r="E307" s="5" t="s">
        <v>111</v>
      </c>
      <c r="F307" s="5" t="s">
        <v>112</v>
      </c>
      <c r="G307" s="5" t="s">
        <v>25</v>
      </c>
      <c r="H307" s="5" t="s">
        <v>60</v>
      </c>
      <c r="I307" s="5" t="s">
        <v>61</v>
      </c>
      <c r="J307" s="6">
        <v>44725</v>
      </c>
      <c r="K307" s="55">
        <f>YEAR(Temp[[#This Row],[Order Date]])</f>
        <v>2022</v>
      </c>
      <c r="L307" s="5" t="s">
        <v>42</v>
      </c>
      <c r="M307" s="4">
        <f t="shared" si="4"/>
        <v>2</v>
      </c>
      <c r="N307" s="5" t="s">
        <v>29</v>
      </c>
      <c r="O307" s="5" t="s">
        <v>153</v>
      </c>
      <c r="P307" s="5" t="s">
        <v>154</v>
      </c>
      <c r="Q307" s="4">
        <v>90900</v>
      </c>
      <c r="R307" s="5" t="s">
        <v>25</v>
      </c>
      <c r="S307" s="5" t="s">
        <v>43</v>
      </c>
      <c r="T307" s="5" t="s">
        <v>56</v>
      </c>
      <c r="U307" s="5" t="s">
        <v>57</v>
      </c>
      <c r="V307" s="16">
        <v>3.5</v>
      </c>
      <c r="W307" s="16">
        <v>0.45500000000000002</v>
      </c>
      <c r="X307" s="4">
        <v>28</v>
      </c>
      <c r="Y307" s="16">
        <v>10.290000000000001</v>
      </c>
      <c r="Z307" s="40">
        <f>Temp[[#This Row],[Quantity]]*Temp[[#This Row],[Unit Price]]</f>
        <v>98</v>
      </c>
      <c r="AA307" s="42">
        <f>Temp[[#This Row],[Quantity]]*(Temp[[#This Row],[Unit Price]]-Temp[[#This Row],[Unit Cost]])</f>
        <v>85.259999999999991</v>
      </c>
      <c r="AB307">
        <f>Temp[[#This Row],[Shipped Date]]-Temp[[#This Row],[Order Date]]</f>
        <v>3</v>
      </c>
    </row>
    <row r="308" spans="1:28" ht="17.25" hidden="1" customHeight="1">
      <c r="A308" s="26">
        <v>8843</v>
      </c>
      <c r="B308" s="6">
        <v>44722</v>
      </c>
      <c r="C308" s="4">
        <v>11</v>
      </c>
      <c r="D308" s="4" t="s">
        <v>128</v>
      </c>
      <c r="E308" s="5" t="s">
        <v>111</v>
      </c>
      <c r="F308" s="5" t="s">
        <v>112</v>
      </c>
      <c r="G308" s="5" t="s">
        <v>25</v>
      </c>
      <c r="H308" s="5" t="s">
        <v>60</v>
      </c>
      <c r="I308" s="5" t="s">
        <v>61</v>
      </c>
      <c r="J308" s="6">
        <v>44731</v>
      </c>
      <c r="K308" s="55">
        <f>YEAR(Temp[[#This Row],[Order Date]])</f>
        <v>2022</v>
      </c>
      <c r="L308" s="5" t="s">
        <v>42</v>
      </c>
      <c r="M308" s="4">
        <f t="shared" si="4"/>
        <v>2</v>
      </c>
      <c r="N308" s="5" t="s">
        <v>29</v>
      </c>
      <c r="O308" s="5" t="s">
        <v>153</v>
      </c>
      <c r="P308" s="5" t="s">
        <v>154</v>
      </c>
      <c r="Q308" s="4">
        <v>90900</v>
      </c>
      <c r="R308" s="5" t="s">
        <v>25</v>
      </c>
      <c r="S308" s="5" t="s">
        <v>43</v>
      </c>
      <c r="T308" s="5" t="s">
        <v>31</v>
      </c>
      <c r="U308" s="5" t="s">
        <v>32</v>
      </c>
      <c r="V308" s="16">
        <v>2.99</v>
      </c>
      <c r="W308" s="16">
        <v>0.59800000000000009</v>
      </c>
      <c r="X308" s="4">
        <v>60</v>
      </c>
      <c r="Y308" s="16">
        <v>17.581200000000003</v>
      </c>
      <c r="Z308" s="40">
        <f>Temp[[#This Row],[Quantity]]*Temp[[#This Row],[Unit Price]]</f>
        <v>179.4</v>
      </c>
      <c r="AA308" s="42">
        <f>Temp[[#This Row],[Quantity]]*(Temp[[#This Row],[Unit Price]]-Temp[[#This Row],[Unit Cost]])</f>
        <v>143.52000000000001</v>
      </c>
      <c r="AB308">
        <f>Temp[[#This Row],[Shipped Date]]-Temp[[#This Row],[Order Date]]</f>
        <v>9</v>
      </c>
    </row>
    <row r="309" spans="1:28" ht="17.25" hidden="1" customHeight="1">
      <c r="A309" s="26">
        <v>8875</v>
      </c>
      <c r="B309" s="6">
        <v>44722</v>
      </c>
      <c r="C309" s="4">
        <v>11</v>
      </c>
      <c r="D309" s="4" t="s">
        <v>128</v>
      </c>
      <c r="E309" s="5" t="s">
        <v>111</v>
      </c>
      <c r="F309" s="5" t="s">
        <v>112</v>
      </c>
      <c r="G309" s="5" t="s">
        <v>25</v>
      </c>
      <c r="H309" s="5" t="s">
        <v>60</v>
      </c>
      <c r="I309" s="5" t="s">
        <v>61</v>
      </c>
      <c r="J309" s="6">
        <v>44725</v>
      </c>
      <c r="K309" s="55">
        <f>YEAR(Temp[[#This Row],[Order Date]])</f>
        <v>2022</v>
      </c>
      <c r="L309" s="5" t="s">
        <v>42</v>
      </c>
      <c r="M309" s="4">
        <f t="shared" si="4"/>
        <v>2</v>
      </c>
      <c r="N309" s="5" t="s">
        <v>29</v>
      </c>
      <c r="O309" s="5" t="s">
        <v>153</v>
      </c>
      <c r="P309" s="5" t="s">
        <v>154</v>
      </c>
      <c r="Q309" s="4">
        <v>90900</v>
      </c>
      <c r="R309" s="5" t="s">
        <v>25</v>
      </c>
      <c r="S309" s="5" t="s">
        <v>30</v>
      </c>
      <c r="T309" s="5" t="s">
        <v>64</v>
      </c>
      <c r="U309" s="5" t="s">
        <v>65</v>
      </c>
      <c r="V309" s="16">
        <v>40</v>
      </c>
      <c r="W309" s="16">
        <v>5.6</v>
      </c>
      <c r="X309" s="4">
        <v>27</v>
      </c>
      <c r="Y309" s="16">
        <v>111.24000000000001</v>
      </c>
      <c r="Z309" s="40">
        <f>Temp[[#This Row],[Quantity]]*Temp[[#This Row],[Unit Price]]</f>
        <v>1080</v>
      </c>
      <c r="AA309" s="42">
        <f>Temp[[#This Row],[Quantity]]*(Temp[[#This Row],[Unit Price]]-Temp[[#This Row],[Unit Cost]])</f>
        <v>928.8</v>
      </c>
      <c r="AB309">
        <f>Temp[[#This Row],[Shipped Date]]-Temp[[#This Row],[Order Date]]</f>
        <v>3</v>
      </c>
    </row>
    <row r="310" spans="1:28" ht="17.25" hidden="1" customHeight="1">
      <c r="A310" s="26">
        <v>8887</v>
      </c>
      <c r="B310" s="6">
        <v>44752</v>
      </c>
      <c r="C310" s="4">
        <v>11</v>
      </c>
      <c r="D310" s="4" t="s">
        <v>128</v>
      </c>
      <c r="E310" s="5" t="s">
        <v>111</v>
      </c>
      <c r="F310" s="5" t="s">
        <v>112</v>
      </c>
      <c r="G310" s="5" t="s">
        <v>25</v>
      </c>
      <c r="H310" s="5" t="s">
        <v>60</v>
      </c>
      <c r="I310" s="5" t="s">
        <v>61</v>
      </c>
      <c r="J310" s="6">
        <v>44759</v>
      </c>
      <c r="K310" s="55">
        <f>YEAR(Temp[[#This Row],[Order Date]])</f>
        <v>2022</v>
      </c>
      <c r="L310" s="5" t="s">
        <v>45</v>
      </c>
      <c r="M310" s="4">
        <f t="shared" si="4"/>
        <v>3</v>
      </c>
      <c r="N310" s="5" t="s">
        <v>29</v>
      </c>
      <c r="O310" s="5" t="s">
        <v>153</v>
      </c>
      <c r="P310" s="5" t="s">
        <v>154</v>
      </c>
      <c r="Q310" s="4">
        <v>90900</v>
      </c>
      <c r="R310" s="5" t="s">
        <v>25</v>
      </c>
      <c r="S310" s="5" t="s">
        <v>30</v>
      </c>
      <c r="T310" s="5" t="s">
        <v>64</v>
      </c>
      <c r="U310" s="5" t="s">
        <v>65</v>
      </c>
      <c r="V310" s="16">
        <v>40</v>
      </c>
      <c r="W310" s="16">
        <v>8.8000000000000007</v>
      </c>
      <c r="X310" s="4">
        <v>97</v>
      </c>
      <c r="Y310" s="16">
        <v>380.24</v>
      </c>
      <c r="Z310" s="40">
        <f>Temp[[#This Row],[Quantity]]*Temp[[#This Row],[Unit Price]]</f>
        <v>3880</v>
      </c>
      <c r="AA310" s="42">
        <f>Temp[[#This Row],[Quantity]]*(Temp[[#This Row],[Unit Price]]-Temp[[#This Row],[Unit Cost]])</f>
        <v>3026.4</v>
      </c>
      <c r="AB310">
        <f>Temp[[#This Row],[Shipped Date]]-Temp[[#This Row],[Order Date]]</f>
        <v>7</v>
      </c>
    </row>
    <row r="311" spans="1:28" ht="17.25" hidden="1" customHeight="1">
      <c r="A311" s="26">
        <v>8889</v>
      </c>
      <c r="B311" s="6">
        <v>44783</v>
      </c>
      <c r="C311" s="4">
        <v>11</v>
      </c>
      <c r="D311" s="4" t="s">
        <v>128</v>
      </c>
      <c r="E311" s="5" t="s">
        <v>111</v>
      </c>
      <c r="F311" s="5" t="s">
        <v>112</v>
      </c>
      <c r="G311" s="5" t="s">
        <v>25</v>
      </c>
      <c r="H311" s="5" t="s">
        <v>60</v>
      </c>
      <c r="I311" s="5" t="s">
        <v>61</v>
      </c>
      <c r="J311" s="6">
        <v>44793</v>
      </c>
      <c r="K311" s="55">
        <f>YEAR(Temp[[#This Row],[Order Date]])</f>
        <v>2022</v>
      </c>
      <c r="L311" s="5" t="s">
        <v>46</v>
      </c>
      <c r="M311" s="4">
        <f t="shared" si="4"/>
        <v>3</v>
      </c>
      <c r="N311" s="5" t="s">
        <v>29</v>
      </c>
      <c r="O311" s="5" t="s">
        <v>153</v>
      </c>
      <c r="P311" s="5" t="s">
        <v>154</v>
      </c>
      <c r="Q311" s="4">
        <v>90900</v>
      </c>
      <c r="R311" s="5" t="s">
        <v>25</v>
      </c>
      <c r="S311" s="5" t="s">
        <v>30</v>
      </c>
      <c r="T311" s="5" t="s">
        <v>56</v>
      </c>
      <c r="U311" s="5" t="s">
        <v>57</v>
      </c>
      <c r="V311" s="16">
        <v>3.5</v>
      </c>
      <c r="W311" s="16">
        <v>0.7</v>
      </c>
      <c r="X311" s="4">
        <v>31</v>
      </c>
      <c r="Y311" s="16">
        <v>10.850000000000001</v>
      </c>
      <c r="Z311" s="40">
        <f>Temp[[#This Row],[Quantity]]*Temp[[#This Row],[Unit Price]]</f>
        <v>108.5</v>
      </c>
      <c r="AA311" s="42">
        <f>Temp[[#This Row],[Quantity]]*(Temp[[#This Row],[Unit Price]]-Temp[[#This Row],[Unit Cost]])</f>
        <v>86.8</v>
      </c>
      <c r="AB311">
        <f>Temp[[#This Row],[Shipped Date]]-Temp[[#This Row],[Order Date]]</f>
        <v>10</v>
      </c>
    </row>
    <row r="312" spans="1:28" ht="17.25" hidden="1" customHeight="1">
      <c r="A312" s="26">
        <v>8830</v>
      </c>
      <c r="B312" s="6">
        <v>44783</v>
      </c>
      <c r="C312" s="4">
        <v>11</v>
      </c>
      <c r="D312" s="4" t="s">
        <v>128</v>
      </c>
      <c r="E312" s="5" t="s">
        <v>111</v>
      </c>
      <c r="F312" s="5" t="s">
        <v>112</v>
      </c>
      <c r="G312" s="5" t="s">
        <v>25</v>
      </c>
      <c r="H312" s="5" t="s">
        <v>60</v>
      </c>
      <c r="I312" s="5" t="s">
        <v>61</v>
      </c>
      <c r="J312" s="6">
        <v>44791</v>
      </c>
      <c r="K312" s="55">
        <f>YEAR(Temp[[#This Row],[Order Date]])</f>
        <v>2022</v>
      </c>
      <c r="L312" s="5" t="s">
        <v>46</v>
      </c>
      <c r="M312" s="4">
        <f t="shared" si="4"/>
        <v>3</v>
      </c>
      <c r="N312" s="5" t="s">
        <v>29</v>
      </c>
      <c r="O312" s="5" t="s">
        <v>153</v>
      </c>
      <c r="P312" s="5" t="s">
        <v>154</v>
      </c>
      <c r="Q312" s="4">
        <v>90900</v>
      </c>
      <c r="R312" s="5" t="s">
        <v>25</v>
      </c>
      <c r="S312" s="5" t="s">
        <v>30</v>
      </c>
      <c r="T312" s="5" t="s">
        <v>31</v>
      </c>
      <c r="U312" s="5" t="s">
        <v>32</v>
      </c>
      <c r="V312" s="16">
        <v>2.99</v>
      </c>
      <c r="W312" s="16">
        <v>0.53820000000000012</v>
      </c>
      <c r="X312" s="4">
        <v>52</v>
      </c>
      <c r="Y312" s="16">
        <v>16.014440000000004</v>
      </c>
      <c r="Z312" s="40">
        <f>Temp[[#This Row],[Quantity]]*Temp[[#This Row],[Unit Price]]</f>
        <v>155.48000000000002</v>
      </c>
      <c r="AA312" s="42">
        <f>Temp[[#This Row],[Quantity]]*(Temp[[#This Row],[Unit Price]]-Temp[[#This Row],[Unit Cost]])</f>
        <v>127.4936</v>
      </c>
      <c r="AB312">
        <f>Temp[[#This Row],[Shipped Date]]-Temp[[#This Row],[Order Date]]</f>
        <v>8</v>
      </c>
    </row>
    <row r="313" spans="1:28" ht="17.25" hidden="1" customHeight="1">
      <c r="A313" s="26">
        <v>8858</v>
      </c>
      <c r="B313" s="6">
        <v>44814</v>
      </c>
      <c r="C313" s="4">
        <v>11</v>
      </c>
      <c r="D313" s="4" t="s">
        <v>128</v>
      </c>
      <c r="E313" s="5" t="s">
        <v>111</v>
      </c>
      <c r="F313" s="5" t="s">
        <v>112</v>
      </c>
      <c r="G313" s="5" t="s">
        <v>25</v>
      </c>
      <c r="H313" s="5" t="s">
        <v>60</v>
      </c>
      <c r="I313" s="5" t="s">
        <v>61</v>
      </c>
      <c r="J313" s="6">
        <v>44816</v>
      </c>
      <c r="K313" s="55">
        <f>YEAR(Temp[[#This Row],[Order Date]])</f>
        <v>2022</v>
      </c>
      <c r="L313" s="5" t="s">
        <v>33</v>
      </c>
      <c r="M313" s="4">
        <f t="shared" si="4"/>
        <v>3</v>
      </c>
      <c r="N313" s="5" t="s">
        <v>29</v>
      </c>
      <c r="O313" s="5" t="s">
        <v>153</v>
      </c>
      <c r="P313" s="5" t="s">
        <v>154</v>
      </c>
      <c r="Q313" s="4">
        <v>90900</v>
      </c>
      <c r="R313" s="5" t="s">
        <v>25</v>
      </c>
      <c r="S313" s="5" t="s">
        <v>30</v>
      </c>
      <c r="T313" s="5" t="s">
        <v>56</v>
      </c>
      <c r="U313" s="5" t="s">
        <v>57</v>
      </c>
      <c r="V313" s="16">
        <v>3.5</v>
      </c>
      <c r="W313" s="16">
        <v>0.59499999999999997</v>
      </c>
      <c r="X313" s="4">
        <v>91</v>
      </c>
      <c r="Y313" s="16">
        <v>31.213000000000001</v>
      </c>
      <c r="Z313" s="40">
        <f>Temp[[#This Row],[Quantity]]*Temp[[#This Row],[Unit Price]]</f>
        <v>318.5</v>
      </c>
      <c r="AA313" s="42">
        <f>Temp[[#This Row],[Quantity]]*(Temp[[#This Row],[Unit Price]]-Temp[[#This Row],[Unit Cost]])</f>
        <v>264.35500000000002</v>
      </c>
      <c r="AB313">
        <f>Temp[[#This Row],[Shipped Date]]-Temp[[#This Row],[Order Date]]</f>
        <v>2</v>
      </c>
    </row>
    <row r="314" spans="1:28" ht="17.25" hidden="1" customHeight="1">
      <c r="A314" s="26">
        <v>8858</v>
      </c>
      <c r="B314" s="6">
        <v>44814</v>
      </c>
      <c r="C314" s="4">
        <v>11</v>
      </c>
      <c r="D314" s="4" t="s">
        <v>128</v>
      </c>
      <c r="E314" s="5" t="s">
        <v>111</v>
      </c>
      <c r="F314" s="5" t="s">
        <v>112</v>
      </c>
      <c r="G314" s="5" t="s">
        <v>25</v>
      </c>
      <c r="H314" s="5" t="s">
        <v>60</v>
      </c>
      <c r="I314" s="5" t="s">
        <v>61</v>
      </c>
      <c r="J314" s="6">
        <v>44817</v>
      </c>
      <c r="K314" s="55">
        <f>YEAR(Temp[[#This Row],[Order Date]])</f>
        <v>2022</v>
      </c>
      <c r="L314" s="5" t="s">
        <v>33</v>
      </c>
      <c r="M314" s="4">
        <f t="shared" si="4"/>
        <v>3</v>
      </c>
      <c r="N314" s="5" t="s">
        <v>29</v>
      </c>
      <c r="O314" s="5" t="s">
        <v>153</v>
      </c>
      <c r="P314" s="5" t="s">
        <v>154</v>
      </c>
      <c r="Q314" s="4">
        <v>90900</v>
      </c>
      <c r="R314" s="5" t="s">
        <v>25</v>
      </c>
      <c r="S314" s="5" t="s">
        <v>30</v>
      </c>
      <c r="T314" s="5" t="s">
        <v>31</v>
      </c>
      <c r="U314" s="5" t="s">
        <v>32</v>
      </c>
      <c r="V314" s="16">
        <v>2.99</v>
      </c>
      <c r="W314" s="16">
        <v>0.59800000000000009</v>
      </c>
      <c r="X314" s="4">
        <v>64</v>
      </c>
      <c r="Y314" s="16">
        <v>19.518720000000002</v>
      </c>
      <c r="Z314" s="40">
        <f>Temp[[#This Row],[Quantity]]*Temp[[#This Row],[Unit Price]]</f>
        <v>191.36</v>
      </c>
      <c r="AA314" s="42">
        <f>Temp[[#This Row],[Quantity]]*(Temp[[#This Row],[Unit Price]]-Temp[[#This Row],[Unit Cost]])</f>
        <v>153.08800000000002</v>
      </c>
      <c r="AB314">
        <f>Temp[[#This Row],[Shipped Date]]-Temp[[#This Row],[Order Date]]</f>
        <v>3</v>
      </c>
    </row>
    <row r="315" spans="1:28" ht="17.25" hidden="1" customHeight="1">
      <c r="A315" s="26">
        <v>8890</v>
      </c>
      <c r="B315" s="6">
        <v>44844</v>
      </c>
      <c r="C315" s="4">
        <v>11</v>
      </c>
      <c r="D315" s="4" t="s">
        <v>128</v>
      </c>
      <c r="E315" s="5" t="s">
        <v>111</v>
      </c>
      <c r="F315" s="5" t="s">
        <v>112</v>
      </c>
      <c r="G315" s="5" t="s">
        <v>25</v>
      </c>
      <c r="H315" s="5" t="s">
        <v>60</v>
      </c>
      <c r="I315" s="5" t="s">
        <v>61</v>
      </c>
      <c r="J315" s="6">
        <v>44854</v>
      </c>
      <c r="K315" s="55">
        <f>YEAR(Temp[[#This Row],[Order Date]])</f>
        <v>2022</v>
      </c>
      <c r="L315" s="5" t="s">
        <v>47</v>
      </c>
      <c r="M315" s="4">
        <f t="shared" si="4"/>
        <v>4</v>
      </c>
      <c r="N315" s="5" t="s">
        <v>29</v>
      </c>
      <c r="O315" s="5" t="s">
        <v>153</v>
      </c>
      <c r="P315" s="5" t="s">
        <v>154</v>
      </c>
      <c r="Q315" s="4">
        <v>90900</v>
      </c>
      <c r="R315" s="5" t="s">
        <v>25</v>
      </c>
      <c r="S315" s="5" t="s">
        <v>30</v>
      </c>
      <c r="T315" s="5" t="s">
        <v>56</v>
      </c>
      <c r="U315" s="5" t="s">
        <v>57</v>
      </c>
      <c r="V315" s="16">
        <v>3.5</v>
      </c>
      <c r="W315" s="16">
        <v>0.66500000000000004</v>
      </c>
      <c r="X315" s="4">
        <v>20</v>
      </c>
      <c r="Y315" s="16">
        <v>6.93</v>
      </c>
      <c r="Z315" s="40">
        <f>Temp[[#This Row],[Quantity]]*Temp[[#This Row],[Unit Price]]</f>
        <v>70</v>
      </c>
      <c r="AA315" s="42">
        <f>Temp[[#This Row],[Quantity]]*(Temp[[#This Row],[Unit Price]]-Temp[[#This Row],[Unit Cost]])</f>
        <v>56.7</v>
      </c>
      <c r="AB315">
        <f>Temp[[#This Row],[Shipped Date]]-Temp[[#This Row],[Order Date]]</f>
        <v>10</v>
      </c>
    </row>
    <row r="316" spans="1:28" ht="17.25" hidden="1" customHeight="1">
      <c r="A316" s="26">
        <v>8898</v>
      </c>
      <c r="B316" s="6">
        <v>44844</v>
      </c>
      <c r="C316" s="4">
        <v>11</v>
      </c>
      <c r="D316" s="4" t="s">
        <v>128</v>
      </c>
      <c r="E316" s="5" t="s">
        <v>111</v>
      </c>
      <c r="F316" s="5" t="s">
        <v>112</v>
      </c>
      <c r="G316" s="5" t="s">
        <v>25</v>
      </c>
      <c r="H316" s="5" t="s">
        <v>60</v>
      </c>
      <c r="I316" s="5" t="s">
        <v>61</v>
      </c>
      <c r="J316" s="6">
        <v>44846</v>
      </c>
      <c r="K316" s="55">
        <f>YEAR(Temp[[#This Row],[Order Date]])</f>
        <v>2022</v>
      </c>
      <c r="L316" s="5" t="s">
        <v>47</v>
      </c>
      <c r="M316" s="4">
        <f t="shared" si="4"/>
        <v>4</v>
      </c>
      <c r="N316" s="5" t="s">
        <v>29</v>
      </c>
      <c r="O316" s="5" t="s">
        <v>153</v>
      </c>
      <c r="P316" s="5" t="s">
        <v>154</v>
      </c>
      <c r="Q316" s="4">
        <v>90900</v>
      </c>
      <c r="R316" s="5" t="s">
        <v>25</v>
      </c>
      <c r="S316" s="5" t="s">
        <v>30</v>
      </c>
      <c r="T316" s="5" t="s">
        <v>31</v>
      </c>
      <c r="U316" s="5" t="s">
        <v>32</v>
      </c>
      <c r="V316" s="16">
        <v>2.99</v>
      </c>
      <c r="W316" s="16">
        <v>0.38870000000000005</v>
      </c>
      <c r="X316" s="4">
        <v>49</v>
      </c>
      <c r="Y316" s="16">
        <v>14.651000000000003</v>
      </c>
      <c r="Z316" s="40">
        <f>Temp[[#This Row],[Quantity]]*Temp[[#This Row],[Unit Price]]</f>
        <v>146.51000000000002</v>
      </c>
      <c r="AA316" s="42">
        <f>Temp[[#This Row],[Quantity]]*(Temp[[#This Row],[Unit Price]]-Temp[[#This Row],[Unit Cost]])</f>
        <v>127.4637</v>
      </c>
      <c r="AB316">
        <f>Temp[[#This Row],[Shipped Date]]-Temp[[#This Row],[Order Date]]</f>
        <v>2</v>
      </c>
    </row>
    <row r="317" spans="1:28" ht="17.25" hidden="1" customHeight="1">
      <c r="A317" s="26">
        <v>8383</v>
      </c>
      <c r="B317" s="6">
        <v>44844</v>
      </c>
      <c r="C317" s="4">
        <v>11</v>
      </c>
      <c r="D317" s="4" t="s">
        <v>128</v>
      </c>
      <c r="E317" s="5" t="s">
        <v>111</v>
      </c>
      <c r="F317" s="5" t="s">
        <v>112</v>
      </c>
      <c r="G317" s="5" t="s">
        <v>25</v>
      </c>
      <c r="H317" s="5" t="s">
        <v>60</v>
      </c>
      <c r="I317" s="5" t="s">
        <v>61</v>
      </c>
      <c r="J317" s="6">
        <v>44851</v>
      </c>
      <c r="K317" s="55">
        <f>YEAR(Temp[[#This Row],[Order Date]])</f>
        <v>2022</v>
      </c>
      <c r="L317" s="5" t="s">
        <v>47</v>
      </c>
      <c r="M317" s="4">
        <f t="shared" si="4"/>
        <v>4</v>
      </c>
      <c r="N317" s="5" t="s">
        <v>29</v>
      </c>
      <c r="O317" s="5" t="s">
        <v>153</v>
      </c>
      <c r="P317" s="5" t="s">
        <v>154</v>
      </c>
      <c r="Q317" s="4">
        <v>90900</v>
      </c>
      <c r="R317" s="5" t="s">
        <v>25</v>
      </c>
      <c r="S317" s="5" t="s">
        <v>30</v>
      </c>
      <c r="T317" s="5" t="s">
        <v>64</v>
      </c>
      <c r="U317" s="5" t="s">
        <v>65</v>
      </c>
      <c r="V317" s="16">
        <v>40</v>
      </c>
      <c r="W317" s="16">
        <v>7.2</v>
      </c>
      <c r="X317" s="4">
        <v>60</v>
      </c>
      <c r="Y317" s="16">
        <v>228</v>
      </c>
      <c r="Z317" s="40">
        <f>Temp[[#This Row],[Quantity]]*Temp[[#This Row],[Unit Price]]</f>
        <v>2400</v>
      </c>
      <c r="AA317" s="42">
        <f>Temp[[#This Row],[Quantity]]*(Temp[[#This Row],[Unit Price]]-Temp[[#This Row],[Unit Cost]])</f>
        <v>1967.9999999999998</v>
      </c>
      <c r="AB317">
        <f>Temp[[#This Row],[Shipped Date]]-Temp[[#This Row],[Order Date]]</f>
        <v>7</v>
      </c>
    </row>
    <row r="318" spans="1:28" ht="17.25" hidden="1" customHeight="1">
      <c r="A318" s="26">
        <v>8338</v>
      </c>
      <c r="B318" s="6">
        <v>44875</v>
      </c>
      <c r="C318" s="4">
        <v>11</v>
      </c>
      <c r="D318" s="4" t="s">
        <v>128</v>
      </c>
      <c r="E318" s="5" t="s">
        <v>111</v>
      </c>
      <c r="F318" s="5" t="s">
        <v>112</v>
      </c>
      <c r="G318" s="5" t="s">
        <v>25</v>
      </c>
      <c r="H318" s="5" t="s">
        <v>60</v>
      </c>
      <c r="I318" s="5" t="s">
        <v>61</v>
      </c>
      <c r="J318" s="6">
        <v>44882</v>
      </c>
      <c r="K318" s="55">
        <f>YEAR(Temp[[#This Row],[Order Date]])</f>
        <v>2022</v>
      </c>
      <c r="L318" s="5" t="s">
        <v>48</v>
      </c>
      <c r="M318" s="4">
        <f t="shared" si="4"/>
        <v>4</v>
      </c>
      <c r="N318" s="5" t="s">
        <v>29</v>
      </c>
      <c r="O318" s="5" t="s">
        <v>153</v>
      </c>
      <c r="P318" s="5" t="s">
        <v>154</v>
      </c>
      <c r="Q318" s="4">
        <v>90900</v>
      </c>
      <c r="R318" s="5" t="s">
        <v>25</v>
      </c>
      <c r="S318" s="5" t="s">
        <v>44</v>
      </c>
      <c r="T318" s="5" t="s">
        <v>56</v>
      </c>
      <c r="U318" s="5" t="s">
        <v>57</v>
      </c>
      <c r="V318" s="16">
        <v>3.5</v>
      </c>
      <c r="W318" s="16">
        <v>0.66500000000000004</v>
      </c>
      <c r="X318" s="4">
        <v>42</v>
      </c>
      <c r="Y318" s="16">
        <v>15.141000000000002</v>
      </c>
      <c r="Z318" s="40">
        <f>Temp[[#This Row],[Quantity]]*Temp[[#This Row],[Unit Price]]</f>
        <v>147</v>
      </c>
      <c r="AA318" s="42">
        <f>Temp[[#This Row],[Quantity]]*(Temp[[#This Row],[Unit Price]]-Temp[[#This Row],[Unit Cost]])</f>
        <v>119.07</v>
      </c>
      <c r="AB318">
        <f>Temp[[#This Row],[Shipped Date]]-Temp[[#This Row],[Order Date]]</f>
        <v>7</v>
      </c>
    </row>
    <row r="319" spans="1:28" ht="17.25" hidden="1" customHeight="1">
      <c r="A319" s="26">
        <v>8338</v>
      </c>
      <c r="B319" s="6">
        <v>44875</v>
      </c>
      <c r="C319" s="4">
        <v>11</v>
      </c>
      <c r="D319" s="4" t="s">
        <v>128</v>
      </c>
      <c r="E319" s="5" t="s">
        <v>111</v>
      </c>
      <c r="F319" s="5" t="s">
        <v>112</v>
      </c>
      <c r="G319" s="5" t="s">
        <v>25</v>
      </c>
      <c r="H319" s="5" t="s">
        <v>60</v>
      </c>
      <c r="I319" s="5" t="s">
        <v>61</v>
      </c>
      <c r="J319" s="6">
        <v>44880</v>
      </c>
      <c r="K319" s="55">
        <f>YEAR(Temp[[#This Row],[Order Date]])</f>
        <v>2022</v>
      </c>
      <c r="L319" s="5" t="s">
        <v>48</v>
      </c>
      <c r="M319" s="4">
        <f t="shared" si="4"/>
        <v>4</v>
      </c>
      <c r="N319" s="5" t="s">
        <v>29</v>
      </c>
      <c r="O319" s="5" t="s">
        <v>153</v>
      </c>
      <c r="P319" s="5" t="s">
        <v>154</v>
      </c>
      <c r="Q319" s="4">
        <v>90900</v>
      </c>
      <c r="R319" s="5" t="s">
        <v>25</v>
      </c>
      <c r="S319" s="5" t="s">
        <v>44</v>
      </c>
      <c r="T319" s="5" t="s">
        <v>31</v>
      </c>
      <c r="U319" s="5" t="s">
        <v>32</v>
      </c>
      <c r="V319" s="16">
        <v>2.99</v>
      </c>
      <c r="W319" s="16">
        <v>0.71760000000000002</v>
      </c>
      <c r="X319" s="4">
        <v>100</v>
      </c>
      <c r="Y319" s="16">
        <v>30.498000000000001</v>
      </c>
      <c r="Z319" s="40">
        <f>Temp[[#This Row],[Quantity]]*Temp[[#This Row],[Unit Price]]</f>
        <v>299</v>
      </c>
      <c r="AA319" s="42">
        <f>Temp[[#This Row],[Quantity]]*(Temp[[#This Row],[Unit Price]]-Temp[[#This Row],[Unit Cost]])</f>
        <v>227.24</v>
      </c>
      <c r="AB319">
        <f>Temp[[#This Row],[Shipped Date]]-Temp[[#This Row],[Order Date]]</f>
        <v>5</v>
      </c>
    </row>
    <row r="320" spans="1:28" ht="17.25" hidden="1" customHeight="1">
      <c r="A320" s="26">
        <v>8364</v>
      </c>
      <c r="B320" s="6">
        <v>44875</v>
      </c>
      <c r="C320" s="4">
        <v>11</v>
      </c>
      <c r="D320" s="4" t="s">
        <v>128</v>
      </c>
      <c r="E320" s="5" t="s">
        <v>111</v>
      </c>
      <c r="F320" s="5" t="s">
        <v>112</v>
      </c>
      <c r="G320" s="5" t="s">
        <v>25</v>
      </c>
      <c r="H320" s="5" t="s">
        <v>60</v>
      </c>
      <c r="I320" s="5" t="s">
        <v>61</v>
      </c>
      <c r="J320" s="6">
        <v>44879</v>
      </c>
      <c r="K320" s="55">
        <f>YEAR(Temp[[#This Row],[Order Date]])</f>
        <v>2022</v>
      </c>
      <c r="L320" s="5" t="s">
        <v>48</v>
      </c>
      <c r="M320" s="4">
        <f t="shared" si="4"/>
        <v>4</v>
      </c>
      <c r="N320" s="5" t="s">
        <v>29</v>
      </c>
      <c r="O320" s="5" t="s">
        <v>153</v>
      </c>
      <c r="P320" s="5" t="s">
        <v>154</v>
      </c>
      <c r="Q320" s="4">
        <v>90900</v>
      </c>
      <c r="R320" s="5" t="s">
        <v>25</v>
      </c>
      <c r="S320" s="5" t="s">
        <v>30</v>
      </c>
      <c r="T320" s="5" t="s">
        <v>64</v>
      </c>
      <c r="U320" s="5" t="s">
        <v>65</v>
      </c>
      <c r="V320" s="16">
        <v>40</v>
      </c>
      <c r="W320" s="16">
        <v>9.1999999999999993</v>
      </c>
      <c r="X320" s="4">
        <v>78</v>
      </c>
      <c r="Y320" s="16">
        <v>299.52</v>
      </c>
      <c r="Z320" s="40">
        <f>Temp[[#This Row],[Quantity]]*Temp[[#This Row],[Unit Price]]</f>
        <v>3120</v>
      </c>
      <c r="AA320" s="42">
        <f>Temp[[#This Row],[Quantity]]*(Temp[[#This Row],[Unit Price]]-Temp[[#This Row],[Unit Cost]])</f>
        <v>2402.4</v>
      </c>
      <c r="AB320">
        <f>Temp[[#This Row],[Shipped Date]]-Temp[[#This Row],[Order Date]]</f>
        <v>4</v>
      </c>
    </row>
    <row r="321" spans="1:28" ht="17.25" hidden="1" customHeight="1">
      <c r="A321" s="26">
        <v>8387</v>
      </c>
      <c r="B321" s="6">
        <v>44905</v>
      </c>
      <c r="C321" s="4">
        <v>11</v>
      </c>
      <c r="D321" s="4" t="s">
        <v>128</v>
      </c>
      <c r="E321" s="5" t="s">
        <v>111</v>
      </c>
      <c r="F321" s="5" t="s">
        <v>112</v>
      </c>
      <c r="G321" s="5" t="s">
        <v>25</v>
      </c>
      <c r="H321" s="5" t="s">
        <v>60</v>
      </c>
      <c r="I321" s="5" t="s">
        <v>61</v>
      </c>
      <c r="J321" s="6">
        <v>44913</v>
      </c>
      <c r="K321" s="55">
        <f>YEAR(Temp[[#This Row],[Order Date]])</f>
        <v>2022</v>
      </c>
      <c r="L321" s="5" t="s">
        <v>49</v>
      </c>
      <c r="M321" s="4">
        <f t="shared" si="4"/>
        <v>4</v>
      </c>
      <c r="N321" s="5" t="s">
        <v>29</v>
      </c>
      <c r="O321" s="5" t="s">
        <v>153</v>
      </c>
      <c r="P321" s="5" t="s">
        <v>154</v>
      </c>
      <c r="Q321" s="4">
        <v>90900</v>
      </c>
      <c r="R321" s="5" t="s">
        <v>25</v>
      </c>
      <c r="S321" s="5" t="s">
        <v>30</v>
      </c>
      <c r="T321" s="5" t="s">
        <v>56</v>
      </c>
      <c r="U321" s="5" t="s">
        <v>57</v>
      </c>
      <c r="V321" s="16">
        <v>3.5</v>
      </c>
      <c r="W321" s="16">
        <v>0.59499999999999997</v>
      </c>
      <c r="X321" s="4">
        <v>74</v>
      </c>
      <c r="Y321" s="16">
        <v>26.936000000000003</v>
      </c>
      <c r="Z321" s="40">
        <f>Temp[[#This Row],[Quantity]]*Temp[[#This Row],[Unit Price]]</f>
        <v>259</v>
      </c>
      <c r="AA321" s="42">
        <f>Temp[[#This Row],[Quantity]]*(Temp[[#This Row],[Unit Price]]-Temp[[#This Row],[Unit Cost]])</f>
        <v>214.97000000000003</v>
      </c>
      <c r="AB321">
        <f>Temp[[#This Row],[Shipped Date]]-Temp[[#This Row],[Order Date]]</f>
        <v>8</v>
      </c>
    </row>
    <row r="322" spans="1:28" ht="17.25" hidden="1" customHeight="1">
      <c r="A322" s="26">
        <v>8388</v>
      </c>
      <c r="B322" s="6">
        <v>44905</v>
      </c>
      <c r="C322" s="4">
        <v>11</v>
      </c>
      <c r="D322" s="4" t="s">
        <v>128</v>
      </c>
      <c r="E322" s="5" t="s">
        <v>111</v>
      </c>
      <c r="F322" s="5" t="s">
        <v>112</v>
      </c>
      <c r="G322" s="5" t="s">
        <v>25</v>
      </c>
      <c r="H322" s="5" t="s">
        <v>60</v>
      </c>
      <c r="I322" s="5" t="s">
        <v>61</v>
      </c>
      <c r="J322" s="6">
        <v>44911</v>
      </c>
      <c r="K322" s="55">
        <f>YEAR(Temp[[#This Row],[Order Date]])</f>
        <v>2022</v>
      </c>
      <c r="L322" s="5" t="s">
        <v>49</v>
      </c>
      <c r="M322" s="4">
        <f t="shared" si="4"/>
        <v>4</v>
      </c>
      <c r="N322" s="5" t="s">
        <v>29</v>
      </c>
      <c r="O322" s="5" t="s">
        <v>153</v>
      </c>
      <c r="P322" s="5" t="s">
        <v>154</v>
      </c>
      <c r="Q322" s="4">
        <v>90900</v>
      </c>
      <c r="R322" s="5" t="s">
        <v>25</v>
      </c>
      <c r="S322" s="5" t="s">
        <v>30</v>
      </c>
      <c r="T322" s="5" t="s">
        <v>31</v>
      </c>
      <c r="U322" s="5" t="s">
        <v>32</v>
      </c>
      <c r="V322" s="16">
        <v>2.99</v>
      </c>
      <c r="W322" s="16">
        <v>0.68770000000000009</v>
      </c>
      <c r="X322" s="4">
        <v>53</v>
      </c>
      <c r="Y322" s="16">
        <v>16.005470000000003</v>
      </c>
      <c r="Z322" s="40">
        <f>Temp[[#This Row],[Quantity]]*Temp[[#This Row],[Unit Price]]</f>
        <v>158.47</v>
      </c>
      <c r="AA322" s="42">
        <f>Temp[[#This Row],[Quantity]]*(Temp[[#This Row],[Unit Price]]-Temp[[#This Row],[Unit Cost]])</f>
        <v>122.02190000000002</v>
      </c>
      <c r="AB322">
        <f>Temp[[#This Row],[Shipped Date]]-Temp[[#This Row],[Order Date]]</f>
        <v>6</v>
      </c>
    </row>
    <row r="323" spans="1:28" ht="17.25" hidden="1" customHeight="1">
      <c r="A323" s="26">
        <v>8480</v>
      </c>
      <c r="B323" s="6">
        <v>44905</v>
      </c>
      <c r="C323" s="4">
        <v>11</v>
      </c>
      <c r="D323" s="4" t="s">
        <v>128</v>
      </c>
      <c r="E323" s="5" t="s">
        <v>111</v>
      </c>
      <c r="F323" s="5" t="s">
        <v>112</v>
      </c>
      <c r="G323" s="5" t="s">
        <v>25</v>
      </c>
      <c r="H323" s="5" t="s">
        <v>60</v>
      </c>
      <c r="I323" s="5" t="s">
        <v>61</v>
      </c>
      <c r="J323" s="6">
        <v>44909</v>
      </c>
      <c r="K323" s="55">
        <f>YEAR(Temp[[#This Row],[Order Date]])</f>
        <v>2022</v>
      </c>
      <c r="L323" s="5" t="s">
        <v>49</v>
      </c>
      <c r="M323" s="4">
        <f t="shared" ref="M323:M371" si="5">ROUNDUP(MONTH(J323)/3,0)</f>
        <v>4</v>
      </c>
      <c r="N323" s="5" t="s">
        <v>29</v>
      </c>
      <c r="O323" s="5" t="s">
        <v>153</v>
      </c>
      <c r="P323" s="5" t="s">
        <v>154</v>
      </c>
      <c r="Q323" s="4">
        <v>90900</v>
      </c>
      <c r="R323" s="5" t="s">
        <v>25</v>
      </c>
      <c r="S323" s="5" t="s">
        <v>30</v>
      </c>
      <c r="T323" s="5" t="s">
        <v>64</v>
      </c>
      <c r="U323" s="5" t="s">
        <v>65</v>
      </c>
      <c r="V323" s="16">
        <v>40</v>
      </c>
      <c r="W323" s="16">
        <v>9.6</v>
      </c>
      <c r="X323" s="4">
        <v>61</v>
      </c>
      <c r="Y323" s="16">
        <v>248.88</v>
      </c>
      <c r="Z323" s="40">
        <f>Temp[[#This Row],[Quantity]]*Temp[[#This Row],[Unit Price]]</f>
        <v>2440</v>
      </c>
      <c r="AA323" s="42">
        <f>Temp[[#This Row],[Quantity]]*(Temp[[#This Row],[Unit Price]]-Temp[[#This Row],[Unit Cost]])</f>
        <v>1854.3999999999999</v>
      </c>
      <c r="AB323">
        <f>Temp[[#This Row],[Shipped Date]]-Temp[[#This Row],[Order Date]]</f>
        <v>4</v>
      </c>
    </row>
    <row r="324" spans="1:28" ht="17.25" hidden="1" customHeight="1">
      <c r="A324" s="26">
        <v>8006</v>
      </c>
      <c r="B324" s="6">
        <v>44572</v>
      </c>
      <c r="C324" s="4">
        <v>12</v>
      </c>
      <c r="D324" s="4" t="s">
        <v>129</v>
      </c>
      <c r="E324" s="5" t="s">
        <v>50</v>
      </c>
      <c r="F324" s="5" t="s">
        <v>51</v>
      </c>
      <c r="G324" s="5" t="s">
        <v>25</v>
      </c>
      <c r="H324" s="5" t="s">
        <v>52</v>
      </c>
      <c r="I324" s="5" t="s">
        <v>53</v>
      </c>
      <c r="J324" s="6">
        <v>44579</v>
      </c>
      <c r="K324" s="55">
        <f>YEAR(Temp[[#This Row],[Order Date]])</f>
        <v>2022</v>
      </c>
      <c r="L324" s="5" t="s">
        <v>35</v>
      </c>
      <c r="M324" s="4">
        <f t="shared" si="5"/>
        <v>1</v>
      </c>
      <c r="N324" s="5" t="s">
        <v>54</v>
      </c>
      <c r="O324" s="5" t="s">
        <v>134</v>
      </c>
      <c r="P324" s="5" t="s">
        <v>135</v>
      </c>
      <c r="Q324" s="4">
        <v>90900</v>
      </c>
      <c r="R324" s="5" t="s">
        <v>25</v>
      </c>
      <c r="S324" s="5" t="s">
        <v>30</v>
      </c>
      <c r="T324" s="5" t="s">
        <v>34</v>
      </c>
      <c r="U324" s="5" t="s">
        <v>32</v>
      </c>
      <c r="V324" s="16">
        <v>18</v>
      </c>
      <c r="W324" s="16">
        <v>4.32</v>
      </c>
      <c r="X324" s="4">
        <v>81</v>
      </c>
      <c r="Y324" s="16">
        <v>141.42600000000002</v>
      </c>
      <c r="Z324" s="40">
        <f>Temp[[#This Row],[Quantity]]*Temp[[#This Row],[Unit Price]]</f>
        <v>1458</v>
      </c>
      <c r="AA324" s="42">
        <f>Temp[[#This Row],[Quantity]]*(Temp[[#This Row],[Unit Price]]-Temp[[#This Row],[Unit Cost]])</f>
        <v>1108.08</v>
      </c>
      <c r="AB324">
        <f>Temp[[#This Row],[Shipped Date]]-Temp[[#This Row],[Order Date]]</f>
        <v>7</v>
      </c>
    </row>
    <row r="325" spans="1:28" ht="17.25" hidden="1" customHeight="1">
      <c r="A325" s="26">
        <v>8007</v>
      </c>
      <c r="B325" s="6">
        <v>44572</v>
      </c>
      <c r="C325" s="4">
        <v>12</v>
      </c>
      <c r="D325" s="4" t="s">
        <v>129</v>
      </c>
      <c r="E325" s="5" t="s">
        <v>50</v>
      </c>
      <c r="F325" s="5" t="s">
        <v>51</v>
      </c>
      <c r="G325" s="5" t="s">
        <v>25</v>
      </c>
      <c r="H325" s="5" t="s">
        <v>52</v>
      </c>
      <c r="I325" s="5" t="s">
        <v>53</v>
      </c>
      <c r="J325" s="6">
        <v>44580</v>
      </c>
      <c r="K325" s="55">
        <f>YEAR(Temp[[#This Row],[Order Date]])</f>
        <v>2022</v>
      </c>
      <c r="L325" s="5" t="s">
        <v>35</v>
      </c>
      <c r="M325" s="4">
        <f t="shared" si="5"/>
        <v>1</v>
      </c>
      <c r="N325" s="5" t="s">
        <v>54</v>
      </c>
      <c r="O325" s="5" t="s">
        <v>134</v>
      </c>
      <c r="P325" s="5" t="s">
        <v>135</v>
      </c>
      <c r="Q325" s="4">
        <v>90900</v>
      </c>
      <c r="R325" s="5" t="s">
        <v>25</v>
      </c>
      <c r="S325" s="5" t="s">
        <v>30</v>
      </c>
      <c r="T325" s="5" t="s">
        <v>36</v>
      </c>
      <c r="U325" s="5" t="s">
        <v>32</v>
      </c>
      <c r="V325" s="16">
        <v>46</v>
      </c>
      <c r="W325" s="16">
        <v>9.1999999999999993</v>
      </c>
      <c r="X325" s="4">
        <v>44</v>
      </c>
      <c r="Y325" s="16">
        <v>198.352</v>
      </c>
      <c r="Z325" s="40">
        <f>Temp[[#This Row],[Quantity]]*Temp[[#This Row],[Unit Price]]</f>
        <v>2024</v>
      </c>
      <c r="AA325" s="42">
        <f>Temp[[#This Row],[Quantity]]*(Temp[[#This Row],[Unit Price]]-Temp[[#This Row],[Unit Cost]])</f>
        <v>1619.1999999999998</v>
      </c>
      <c r="AB325">
        <f>Temp[[#This Row],[Shipped Date]]-Temp[[#This Row],[Order Date]]</f>
        <v>8</v>
      </c>
    </row>
    <row r="326" spans="1:28" ht="17.25" hidden="1" customHeight="1">
      <c r="A326" s="26">
        <v>8088</v>
      </c>
      <c r="B326" s="6">
        <v>44662</v>
      </c>
      <c r="C326" s="4">
        <v>12</v>
      </c>
      <c r="D326" s="4" t="s">
        <v>129</v>
      </c>
      <c r="E326" s="5" t="s">
        <v>50</v>
      </c>
      <c r="F326" s="5" t="s">
        <v>51</v>
      </c>
      <c r="G326" s="5" t="s">
        <v>25</v>
      </c>
      <c r="H326" s="5" t="s">
        <v>52</v>
      </c>
      <c r="I326" s="5" t="s">
        <v>53</v>
      </c>
      <c r="J326" s="6">
        <v>44667</v>
      </c>
      <c r="K326" s="55">
        <f>YEAR(Temp[[#This Row],[Order Date]])</f>
        <v>2022</v>
      </c>
      <c r="L326" s="5" t="s">
        <v>41</v>
      </c>
      <c r="M326" s="4">
        <f t="shared" si="5"/>
        <v>2</v>
      </c>
      <c r="N326" s="5" t="s">
        <v>54</v>
      </c>
      <c r="O326" s="5" t="s">
        <v>134</v>
      </c>
      <c r="P326" s="5" t="s">
        <v>135</v>
      </c>
      <c r="Q326" s="4">
        <v>90900</v>
      </c>
      <c r="R326" s="5" t="s">
        <v>25</v>
      </c>
      <c r="S326" s="5" t="s">
        <v>30</v>
      </c>
      <c r="T326" s="5" t="s">
        <v>34</v>
      </c>
      <c r="U326" s="5" t="s">
        <v>32</v>
      </c>
      <c r="V326" s="16">
        <v>18</v>
      </c>
      <c r="W326" s="16">
        <v>2.88</v>
      </c>
      <c r="X326" s="4">
        <v>74</v>
      </c>
      <c r="Y326" s="16">
        <v>137.19600000000003</v>
      </c>
      <c r="Z326" s="40">
        <f>Temp[[#This Row],[Quantity]]*Temp[[#This Row],[Unit Price]]</f>
        <v>1332</v>
      </c>
      <c r="AA326" s="42">
        <f>Temp[[#This Row],[Quantity]]*(Temp[[#This Row],[Unit Price]]-Temp[[#This Row],[Unit Cost]])</f>
        <v>1118.8800000000001</v>
      </c>
      <c r="AB326">
        <f>Temp[[#This Row],[Shipped Date]]-Temp[[#This Row],[Order Date]]</f>
        <v>5</v>
      </c>
    </row>
    <row r="327" spans="1:28" ht="17.25" hidden="1" customHeight="1">
      <c r="A327" s="26">
        <v>8083</v>
      </c>
      <c r="B327" s="6">
        <v>44662</v>
      </c>
      <c r="C327" s="4">
        <v>12</v>
      </c>
      <c r="D327" s="4" t="s">
        <v>129</v>
      </c>
      <c r="E327" s="5" t="s">
        <v>50</v>
      </c>
      <c r="F327" s="5" t="s">
        <v>51</v>
      </c>
      <c r="G327" s="5" t="s">
        <v>25</v>
      </c>
      <c r="H327" s="5" t="s">
        <v>52</v>
      </c>
      <c r="I327" s="5" t="s">
        <v>53</v>
      </c>
      <c r="J327" s="6">
        <v>44671</v>
      </c>
      <c r="K327" s="55">
        <f>YEAR(Temp[[#This Row],[Order Date]])</f>
        <v>2022</v>
      </c>
      <c r="L327" s="5" t="s">
        <v>41</v>
      </c>
      <c r="M327" s="4">
        <f t="shared" si="5"/>
        <v>2</v>
      </c>
      <c r="N327" s="5" t="s">
        <v>54</v>
      </c>
      <c r="O327" s="5" t="s">
        <v>134</v>
      </c>
      <c r="P327" s="5" t="s">
        <v>135</v>
      </c>
      <c r="Q327" s="4">
        <v>90900</v>
      </c>
      <c r="R327" s="5" t="s">
        <v>25</v>
      </c>
      <c r="S327" s="5" t="s">
        <v>30</v>
      </c>
      <c r="T327" s="5" t="s">
        <v>36</v>
      </c>
      <c r="U327" s="5" t="s">
        <v>32</v>
      </c>
      <c r="V327" s="16">
        <v>46</v>
      </c>
      <c r="W327" s="16">
        <v>9.1999999999999993</v>
      </c>
      <c r="X327" s="4">
        <v>96</v>
      </c>
      <c r="Y327" s="16">
        <v>428.35200000000003</v>
      </c>
      <c r="Z327" s="40">
        <f>Temp[[#This Row],[Quantity]]*Temp[[#This Row],[Unit Price]]</f>
        <v>4416</v>
      </c>
      <c r="AA327" s="42">
        <f>Temp[[#This Row],[Quantity]]*(Temp[[#This Row],[Unit Price]]-Temp[[#This Row],[Unit Cost]])</f>
        <v>3532.7999999999997</v>
      </c>
      <c r="AB327">
        <f>Temp[[#This Row],[Shipped Date]]-Temp[[#This Row],[Order Date]]</f>
        <v>9</v>
      </c>
    </row>
    <row r="328" spans="1:28" ht="17.25" hidden="1" customHeight="1">
      <c r="A328" s="26">
        <v>8373</v>
      </c>
      <c r="B328" s="6">
        <v>44906</v>
      </c>
      <c r="C328" s="4">
        <v>12</v>
      </c>
      <c r="D328" s="4" t="s">
        <v>129</v>
      </c>
      <c r="E328" s="5" t="s">
        <v>50</v>
      </c>
      <c r="F328" s="5" t="s">
        <v>51</v>
      </c>
      <c r="G328" s="5" t="s">
        <v>25</v>
      </c>
      <c r="H328" s="5" t="s">
        <v>52</v>
      </c>
      <c r="I328" s="5" t="s">
        <v>53</v>
      </c>
      <c r="J328" s="6">
        <v>44915</v>
      </c>
      <c r="K328" s="55">
        <f>YEAR(Temp[[#This Row],[Order Date]])</f>
        <v>2022</v>
      </c>
      <c r="L328" s="5" t="s">
        <v>49</v>
      </c>
      <c r="M328" s="4">
        <f t="shared" si="5"/>
        <v>4</v>
      </c>
      <c r="N328" s="5" t="s">
        <v>54</v>
      </c>
      <c r="O328" s="5" t="s">
        <v>134</v>
      </c>
      <c r="P328" s="5" t="s">
        <v>135</v>
      </c>
      <c r="Q328" s="4">
        <v>90900</v>
      </c>
      <c r="R328" s="5" t="s">
        <v>25</v>
      </c>
      <c r="S328" s="5" t="s">
        <v>30</v>
      </c>
      <c r="T328" s="5" t="s">
        <v>34</v>
      </c>
      <c r="U328" s="5" t="s">
        <v>32</v>
      </c>
      <c r="V328" s="16">
        <v>18</v>
      </c>
      <c r="W328" s="16">
        <v>3.96</v>
      </c>
      <c r="X328" s="4">
        <v>57</v>
      </c>
      <c r="Y328" s="16">
        <v>102.60000000000001</v>
      </c>
      <c r="Z328" s="40">
        <f>Temp[[#This Row],[Quantity]]*Temp[[#This Row],[Unit Price]]</f>
        <v>1026</v>
      </c>
      <c r="AA328" s="42">
        <f>Temp[[#This Row],[Quantity]]*(Temp[[#This Row],[Unit Price]]-Temp[[#This Row],[Unit Cost]])</f>
        <v>800.28</v>
      </c>
      <c r="AB328">
        <f>Temp[[#This Row],[Shipped Date]]-Temp[[#This Row],[Order Date]]</f>
        <v>9</v>
      </c>
    </row>
    <row r="329" spans="1:28" ht="17.25" hidden="1" customHeight="1">
      <c r="A329" s="26">
        <v>8374</v>
      </c>
      <c r="B329" s="6">
        <v>44906</v>
      </c>
      <c r="C329" s="4">
        <v>12</v>
      </c>
      <c r="D329" s="4" t="s">
        <v>129</v>
      </c>
      <c r="E329" s="5" t="s">
        <v>50</v>
      </c>
      <c r="F329" s="5" t="s">
        <v>51</v>
      </c>
      <c r="G329" s="5" t="s">
        <v>25</v>
      </c>
      <c r="H329" s="5" t="s">
        <v>52</v>
      </c>
      <c r="I329" s="5" t="s">
        <v>53</v>
      </c>
      <c r="J329" s="6">
        <v>44914</v>
      </c>
      <c r="K329" s="55">
        <f>YEAR(Temp[[#This Row],[Order Date]])</f>
        <v>2022</v>
      </c>
      <c r="L329" s="5" t="s">
        <v>49</v>
      </c>
      <c r="M329" s="4">
        <f t="shared" si="5"/>
        <v>4</v>
      </c>
      <c r="N329" s="5" t="s">
        <v>54</v>
      </c>
      <c r="O329" s="5" t="s">
        <v>134</v>
      </c>
      <c r="P329" s="5" t="s">
        <v>135</v>
      </c>
      <c r="Q329" s="4">
        <v>90900</v>
      </c>
      <c r="R329" s="5" t="s">
        <v>25</v>
      </c>
      <c r="S329" s="5" t="s">
        <v>30</v>
      </c>
      <c r="T329" s="5" t="s">
        <v>36</v>
      </c>
      <c r="U329" s="5" t="s">
        <v>32</v>
      </c>
      <c r="V329" s="16">
        <v>46</v>
      </c>
      <c r="W329" s="16">
        <v>7.36</v>
      </c>
      <c r="X329" s="4">
        <v>83</v>
      </c>
      <c r="Y329" s="16">
        <v>374.16399999999999</v>
      </c>
      <c r="Z329" s="40">
        <f>Temp[[#This Row],[Quantity]]*Temp[[#This Row],[Unit Price]]</f>
        <v>3818</v>
      </c>
      <c r="AA329" s="42">
        <f>Temp[[#This Row],[Quantity]]*(Temp[[#This Row],[Unit Price]]-Temp[[#This Row],[Unit Cost]])</f>
        <v>3207.12</v>
      </c>
      <c r="AB329">
        <f>Temp[[#This Row],[Shipped Date]]-Temp[[#This Row],[Order Date]]</f>
        <v>8</v>
      </c>
    </row>
    <row r="330" spans="1:28" ht="17.25" hidden="1" customHeight="1">
      <c r="A330" s="26">
        <v>8045</v>
      </c>
      <c r="B330" s="6">
        <v>44616</v>
      </c>
      <c r="C330" s="4">
        <v>25</v>
      </c>
      <c r="D330" s="4" t="s">
        <v>130</v>
      </c>
      <c r="E330" s="5" t="s">
        <v>105</v>
      </c>
      <c r="F330" s="5" t="s">
        <v>106</v>
      </c>
      <c r="G330" s="5" t="s">
        <v>25</v>
      </c>
      <c r="H330" s="5" t="s">
        <v>107</v>
      </c>
      <c r="I330" s="5" t="s">
        <v>80</v>
      </c>
      <c r="J330" s="6">
        <v>44625</v>
      </c>
      <c r="K330" s="55">
        <f>YEAR(Temp[[#This Row],[Order Date]])</f>
        <v>2022</v>
      </c>
      <c r="L330" s="5" t="s">
        <v>37</v>
      </c>
      <c r="M330" s="4">
        <f t="shared" si="5"/>
        <v>1</v>
      </c>
      <c r="N330" s="5" t="s">
        <v>81</v>
      </c>
      <c r="O330" s="5" t="s">
        <v>151</v>
      </c>
      <c r="P330" s="5" t="s">
        <v>152</v>
      </c>
      <c r="Q330" s="4">
        <v>90900</v>
      </c>
      <c r="R330" s="5" t="s">
        <v>25</v>
      </c>
      <c r="S330" s="5" t="s">
        <v>43</v>
      </c>
      <c r="T330" s="5" t="s">
        <v>109</v>
      </c>
      <c r="U330" s="5" t="s">
        <v>69</v>
      </c>
      <c r="V330" s="16">
        <v>22</v>
      </c>
      <c r="W330" s="16">
        <v>3.52</v>
      </c>
      <c r="X330" s="4">
        <v>98</v>
      </c>
      <c r="Y330" s="16">
        <v>204.82000000000002</v>
      </c>
      <c r="Z330" s="40">
        <f>Temp[[#This Row],[Quantity]]*Temp[[#This Row],[Unit Price]]</f>
        <v>2156</v>
      </c>
      <c r="AA330" s="42">
        <f>Temp[[#This Row],[Quantity]]*(Temp[[#This Row],[Unit Price]]-Temp[[#This Row],[Unit Cost]])</f>
        <v>1811.04</v>
      </c>
      <c r="AB330">
        <f>Temp[[#This Row],[Shipped Date]]-Temp[[#This Row],[Order Date]]</f>
        <v>9</v>
      </c>
    </row>
    <row r="331" spans="1:28" ht="17.25" hidden="1" customHeight="1">
      <c r="A331" s="26">
        <v>8057</v>
      </c>
      <c r="B331" s="6">
        <v>44644</v>
      </c>
      <c r="C331" s="4">
        <v>25</v>
      </c>
      <c r="D331" s="4" t="s">
        <v>130</v>
      </c>
      <c r="E331" s="5" t="s">
        <v>105</v>
      </c>
      <c r="F331" s="5" t="s">
        <v>106</v>
      </c>
      <c r="G331" s="5" t="s">
        <v>25</v>
      </c>
      <c r="H331" s="5" t="s">
        <v>107</v>
      </c>
      <c r="I331" s="5" t="s">
        <v>80</v>
      </c>
      <c r="J331" s="6">
        <v>44652</v>
      </c>
      <c r="K331" s="55">
        <f>YEAR(Temp[[#This Row],[Order Date]])</f>
        <v>2022</v>
      </c>
      <c r="L331" s="5" t="s">
        <v>40</v>
      </c>
      <c r="M331" s="4">
        <f t="shared" si="5"/>
        <v>2</v>
      </c>
      <c r="N331" s="5" t="s">
        <v>81</v>
      </c>
      <c r="O331" s="5" t="s">
        <v>151</v>
      </c>
      <c r="P331" s="5" t="s">
        <v>152</v>
      </c>
      <c r="Q331" s="4">
        <v>90900</v>
      </c>
      <c r="R331" s="5" t="s">
        <v>25</v>
      </c>
      <c r="S331" s="5" t="s">
        <v>43</v>
      </c>
      <c r="T331" s="5" t="s">
        <v>113</v>
      </c>
      <c r="U331" s="5" t="s">
        <v>85</v>
      </c>
      <c r="V331" s="16">
        <v>10</v>
      </c>
      <c r="W331" s="16">
        <v>1.7</v>
      </c>
      <c r="X331" s="4">
        <v>46</v>
      </c>
      <c r="Y331" s="16">
        <v>46.46</v>
      </c>
      <c r="Z331" s="40">
        <f>Temp[[#This Row],[Quantity]]*Temp[[#This Row],[Unit Price]]</f>
        <v>460</v>
      </c>
      <c r="AA331" s="42">
        <f>Temp[[#This Row],[Quantity]]*(Temp[[#This Row],[Unit Price]]-Temp[[#This Row],[Unit Cost]])</f>
        <v>381.8</v>
      </c>
      <c r="AB331">
        <f>Temp[[#This Row],[Shipped Date]]-Temp[[#This Row],[Order Date]]</f>
        <v>8</v>
      </c>
    </row>
    <row r="332" spans="1:28" ht="17.25" hidden="1" customHeight="1">
      <c r="A332" s="26">
        <v>8888</v>
      </c>
      <c r="B332" s="6">
        <v>44705</v>
      </c>
      <c r="C332" s="4">
        <v>25</v>
      </c>
      <c r="D332" s="4" t="s">
        <v>130</v>
      </c>
      <c r="E332" s="5" t="s">
        <v>105</v>
      </c>
      <c r="F332" s="5" t="s">
        <v>106</v>
      </c>
      <c r="G332" s="5" t="s">
        <v>25</v>
      </c>
      <c r="H332" s="5" t="s">
        <v>107</v>
      </c>
      <c r="I332" s="5" t="s">
        <v>80</v>
      </c>
      <c r="J332" s="6">
        <v>44709</v>
      </c>
      <c r="K332" s="55">
        <f>YEAR(Temp[[#This Row],[Order Date]])</f>
        <v>2022</v>
      </c>
      <c r="L332" s="5" t="s">
        <v>28</v>
      </c>
      <c r="M332" s="4">
        <f t="shared" si="5"/>
        <v>2</v>
      </c>
      <c r="N332" s="5" t="s">
        <v>81</v>
      </c>
      <c r="O332" s="5" t="s">
        <v>151</v>
      </c>
      <c r="P332" s="5" t="s">
        <v>152</v>
      </c>
      <c r="Q332" s="4">
        <v>90900</v>
      </c>
      <c r="R332" s="5" t="s">
        <v>25</v>
      </c>
      <c r="S332" s="5" t="s">
        <v>43</v>
      </c>
      <c r="T332" s="5" t="s">
        <v>113</v>
      </c>
      <c r="U332" s="5" t="s">
        <v>85</v>
      </c>
      <c r="V332" s="16">
        <v>10</v>
      </c>
      <c r="W332" s="16">
        <v>2.5</v>
      </c>
      <c r="X332" s="4">
        <v>66</v>
      </c>
      <c r="Y332" s="16">
        <v>68.64</v>
      </c>
      <c r="Z332" s="40">
        <f>Temp[[#This Row],[Quantity]]*Temp[[#This Row],[Unit Price]]</f>
        <v>660</v>
      </c>
      <c r="AA332" s="42">
        <f>Temp[[#This Row],[Quantity]]*(Temp[[#This Row],[Unit Price]]-Temp[[#This Row],[Unit Cost]])</f>
        <v>495</v>
      </c>
      <c r="AB332">
        <f>Temp[[#This Row],[Shipped Date]]-Temp[[#This Row],[Order Date]]</f>
        <v>4</v>
      </c>
    </row>
    <row r="333" spans="1:28" ht="17.25" hidden="1" customHeight="1">
      <c r="A333" s="26">
        <v>8854</v>
      </c>
      <c r="B333" s="6">
        <v>44736</v>
      </c>
      <c r="C333" s="4">
        <v>25</v>
      </c>
      <c r="D333" s="4" t="s">
        <v>130</v>
      </c>
      <c r="E333" s="5" t="s">
        <v>105</v>
      </c>
      <c r="F333" s="5" t="s">
        <v>106</v>
      </c>
      <c r="G333" s="5" t="s">
        <v>25</v>
      </c>
      <c r="H333" s="5" t="s">
        <v>107</v>
      </c>
      <c r="I333" s="5" t="s">
        <v>80</v>
      </c>
      <c r="J333" s="6">
        <v>44745</v>
      </c>
      <c r="K333" s="55">
        <f>YEAR(Temp[[#This Row],[Order Date]])</f>
        <v>2022</v>
      </c>
      <c r="L333" s="5" t="s">
        <v>42</v>
      </c>
      <c r="M333" s="4">
        <f t="shared" si="5"/>
        <v>3</v>
      </c>
      <c r="N333" s="5" t="s">
        <v>81</v>
      </c>
      <c r="O333" s="5" t="s">
        <v>151</v>
      </c>
      <c r="P333" s="5" t="s">
        <v>152</v>
      </c>
      <c r="Q333" s="4">
        <v>90900</v>
      </c>
      <c r="R333" s="5" t="s">
        <v>25</v>
      </c>
      <c r="S333" s="5" t="s">
        <v>43</v>
      </c>
      <c r="T333" s="5" t="s">
        <v>113</v>
      </c>
      <c r="U333" s="5" t="s">
        <v>85</v>
      </c>
      <c r="V333" s="16">
        <v>10</v>
      </c>
      <c r="W333" s="16">
        <v>1.3</v>
      </c>
      <c r="X333" s="4">
        <v>49</v>
      </c>
      <c r="Y333" s="16">
        <v>47.04</v>
      </c>
      <c r="Z333" s="40">
        <f>Temp[[#This Row],[Quantity]]*Temp[[#This Row],[Unit Price]]</f>
        <v>490</v>
      </c>
      <c r="AA333" s="42">
        <f>Temp[[#This Row],[Quantity]]*(Temp[[#This Row],[Unit Price]]-Temp[[#This Row],[Unit Cost]])</f>
        <v>426.29999999999995</v>
      </c>
      <c r="AB333">
        <f>Temp[[#This Row],[Shipped Date]]-Temp[[#This Row],[Order Date]]</f>
        <v>9</v>
      </c>
    </row>
    <row r="334" spans="1:28" ht="17.25" hidden="1" customHeight="1">
      <c r="A334" s="26">
        <v>8888</v>
      </c>
      <c r="B334" s="6">
        <v>44736</v>
      </c>
      <c r="C334" s="4">
        <v>25</v>
      </c>
      <c r="D334" s="4" t="s">
        <v>130</v>
      </c>
      <c r="E334" s="5" t="s">
        <v>105</v>
      </c>
      <c r="F334" s="5" t="s">
        <v>106</v>
      </c>
      <c r="G334" s="5" t="s">
        <v>25</v>
      </c>
      <c r="H334" s="5" t="s">
        <v>107</v>
      </c>
      <c r="I334" s="5" t="s">
        <v>80</v>
      </c>
      <c r="J334" s="6">
        <v>44739</v>
      </c>
      <c r="K334" s="55">
        <f>YEAR(Temp[[#This Row],[Order Date]])</f>
        <v>2022</v>
      </c>
      <c r="L334" s="5" t="s">
        <v>42</v>
      </c>
      <c r="M334" s="4">
        <f t="shared" si="5"/>
        <v>2</v>
      </c>
      <c r="N334" s="5" t="s">
        <v>81</v>
      </c>
      <c r="O334" s="5" t="s">
        <v>151</v>
      </c>
      <c r="P334" s="5" t="s">
        <v>152</v>
      </c>
      <c r="Q334" s="4">
        <v>90900</v>
      </c>
      <c r="R334" s="5" t="s">
        <v>25</v>
      </c>
      <c r="S334" s="5" t="s">
        <v>43</v>
      </c>
      <c r="T334" s="5" t="s">
        <v>109</v>
      </c>
      <c r="U334" s="5" t="s">
        <v>69</v>
      </c>
      <c r="V334" s="16">
        <v>22</v>
      </c>
      <c r="W334" s="16">
        <v>3.3</v>
      </c>
      <c r="X334" s="4">
        <v>93</v>
      </c>
      <c r="Y334" s="16">
        <v>200.50800000000001</v>
      </c>
      <c r="Z334" s="40">
        <f>Temp[[#This Row],[Quantity]]*Temp[[#This Row],[Unit Price]]</f>
        <v>2046</v>
      </c>
      <c r="AA334" s="42">
        <f>Temp[[#This Row],[Quantity]]*(Temp[[#This Row],[Unit Price]]-Temp[[#This Row],[Unit Cost]])</f>
        <v>1739.1</v>
      </c>
      <c r="AB334">
        <f>Temp[[#This Row],[Shipped Date]]-Temp[[#This Row],[Order Date]]</f>
        <v>3</v>
      </c>
    </row>
    <row r="335" spans="1:28" ht="17.25" hidden="1" customHeight="1">
      <c r="A335" s="26">
        <v>8896</v>
      </c>
      <c r="B335" s="6">
        <v>44766</v>
      </c>
      <c r="C335" s="4">
        <v>25</v>
      </c>
      <c r="D335" s="4" t="s">
        <v>130</v>
      </c>
      <c r="E335" s="5" t="s">
        <v>105</v>
      </c>
      <c r="F335" s="5" t="s">
        <v>106</v>
      </c>
      <c r="G335" s="5" t="s">
        <v>25</v>
      </c>
      <c r="H335" s="5" t="s">
        <v>107</v>
      </c>
      <c r="I335" s="5" t="s">
        <v>80</v>
      </c>
      <c r="J335" s="6">
        <v>44775</v>
      </c>
      <c r="K335" s="55">
        <f>YEAR(Temp[[#This Row],[Order Date]])</f>
        <v>2022</v>
      </c>
      <c r="L335" s="5" t="s">
        <v>45</v>
      </c>
      <c r="M335" s="4">
        <f t="shared" si="5"/>
        <v>3</v>
      </c>
      <c r="N335" s="5" t="s">
        <v>81</v>
      </c>
      <c r="O335" s="5" t="s">
        <v>151</v>
      </c>
      <c r="P335" s="5" t="s">
        <v>152</v>
      </c>
      <c r="Q335" s="4">
        <v>90900</v>
      </c>
      <c r="R335" s="5" t="s">
        <v>25</v>
      </c>
      <c r="S335" s="5" t="s">
        <v>43</v>
      </c>
      <c r="T335" s="5" t="s">
        <v>113</v>
      </c>
      <c r="U335" s="5" t="s">
        <v>85</v>
      </c>
      <c r="V335" s="16">
        <v>10</v>
      </c>
      <c r="W335" s="16">
        <v>2.1</v>
      </c>
      <c r="X335" s="4">
        <v>34</v>
      </c>
      <c r="Y335" s="16">
        <v>34.340000000000003</v>
      </c>
      <c r="Z335" s="40">
        <f>Temp[[#This Row],[Quantity]]*Temp[[#This Row],[Unit Price]]</f>
        <v>340</v>
      </c>
      <c r="AA335" s="42">
        <f>Temp[[#This Row],[Quantity]]*(Temp[[#This Row],[Unit Price]]-Temp[[#This Row],[Unit Cost]])</f>
        <v>268.60000000000002</v>
      </c>
      <c r="AB335">
        <f>Temp[[#This Row],[Shipped Date]]-Temp[[#This Row],[Order Date]]</f>
        <v>9</v>
      </c>
    </row>
    <row r="336" spans="1:28" ht="17.25" hidden="1" customHeight="1">
      <c r="A336" s="26">
        <v>8848</v>
      </c>
      <c r="B336" s="6">
        <v>44797</v>
      </c>
      <c r="C336" s="4">
        <v>25</v>
      </c>
      <c r="D336" s="4" t="s">
        <v>130</v>
      </c>
      <c r="E336" s="5" t="s">
        <v>105</v>
      </c>
      <c r="F336" s="5" t="s">
        <v>106</v>
      </c>
      <c r="G336" s="5" t="s">
        <v>25</v>
      </c>
      <c r="H336" s="5" t="s">
        <v>107</v>
      </c>
      <c r="I336" s="5" t="s">
        <v>80</v>
      </c>
      <c r="J336" s="6">
        <v>44800</v>
      </c>
      <c r="K336" s="55">
        <f>YEAR(Temp[[#This Row],[Order Date]])</f>
        <v>2022</v>
      </c>
      <c r="L336" s="5" t="s">
        <v>46</v>
      </c>
      <c r="M336" s="4">
        <f t="shared" si="5"/>
        <v>3</v>
      </c>
      <c r="N336" s="5" t="s">
        <v>81</v>
      </c>
      <c r="O336" s="5" t="s">
        <v>151</v>
      </c>
      <c r="P336" s="5" t="s">
        <v>152</v>
      </c>
      <c r="Q336" s="4">
        <v>90900</v>
      </c>
      <c r="R336" s="5" t="s">
        <v>25</v>
      </c>
      <c r="S336" s="5" t="s">
        <v>43</v>
      </c>
      <c r="T336" s="5" t="s">
        <v>113</v>
      </c>
      <c r="U336" s="5" t="s">
        <v>85</v>
      </c>
      <c r="V336" s="16">
        <v>10</v>
      </c>
      <c r="W336" s="16">
        <v>1.8</v>
      </c>
      <c r="X336" s="4">
        <v>55</v>
      </c>
      <c r="Y336" s="16">
        <v>52.25</v>
      </c>
      <c r="Z336" s="40">
        <f>Temp[[#This Row],[Quantity]]*Temp[[#This Row],[Unit Price]]</f>
        <v>550</v>
      </c>
      <c r="AA336" s="42">
        <f>Temp[[#This Row],[Quantity]]*(Temp[[#This Row],[Unit Price]]-Temp[[#This Row],[Unit Cost]])</f>
        <v>450.99999999999994</v>
      </c>
      <c r="AB336">
        <f>Temp[[#This Row],[Shipped Date]]-Temp[[#This Row],[Order Date]]</f>
        <v>3</v>
      </c>
    </row>
    <row r="337" spans="1:28" ht="17.25" hidden="1" customHeight="1">
      <c r="A337" s="26">
        <v>8863</v>
      </c>
      <c r="B337" s="6">
        <v>44828</v>
      </c>
      <c r="C337" s="4">
        <v>25</v>
      </c>
      <c r="D337" s="4" t="s">
        <v>130</v>
      </c>
      <c r="E337" s="5" t="s">
        <v>105</v>
      </c>
      <c r="F337" s="5" t="s">
        <v>106</v>
      </c>
      <c r="G337" s="5" t="s">
        <v>25</v>
      </c>
      <c r="H337" s="5" t="s">
        <v>107</v>
      </c>
      <c r="I337" s="5" t="s">
        <v>80</v>
      </c>
      <c r="J337" s="6">
        <v>44834</v>
      </c>
      <c r="K337" s="55">
        <f>YEAR(Temp[[#This Row],[Order Date]])</f>
        <v>2022</v>
      </c>
      <c r="L337" s="5" t="s">
        <v>33</v>
      </c>
      <c r="M337" s="4">
        <f t="shared" si="5"/>
        <v>3</v>
      </c>
      <c r="N337" s="5" t="s">
        <v>81</v>
      </c>
      <c r="O337" s="5" t="s">
        <v>151</v>
      </c>
      <c r="P337" s="5" t="s">
        <v>152</v>
      </c>
      <c r="Q337" s="4">
        <v>90900</v>
      </c>
      <c r="R337" s="5" t="s">
        <v>25</v>
      </c>
      <c r="S337" s="5" t="s">
        <v>43</v>
      </c>
      <c r="T337" s="5" t="s">
        <v>113</v>
      </c>
      <c r="U337" s="5" t="s">
        <v>85</v>
      </c>
      <c r="V337" s="16">
        <v>10</v>
      </c>
      <c r="W337" s="16">
        <v>1.6</v>
      </c>
      <c r="X337" s="4">
        <v>94</v>
      </c>
      <c r="Y337" s="16">
        <v>97.76</v>
      </c>
      <c r="Z337" s="40">
        <f>Temp[[#This Row],[Quantity]]*Temp[[#This Row],[Unit Price]]</f>
        <v>940</v>
      </c>
      <c r="AA337" s="42">
        <f>Temp[[#This Row],[Quantity]]*(Temp[[#This Row],[Unit Price]]-Temp[[#This Row],[Unit Cost]])</f>
        <v>789.6</v>
      </c>
      <c r="AB337">
        <f>Temp[[#This Row],[Shipped Date]]-Temp[[#This Row],[Order Date]]</f>
        <v>6</v>
      </c>
    </row>
    <row r="338" spans="1:28" ht="17.25" hidden="1" customHeight="1">
      <c r="A338" s="26">
        <v>8308</v>
      </c>
      <c r="B338" s="6">
        <v>44858</v>
      </c>
      <c r="C338" s="4">
        <v>25</v>
      </c>
      <c r="D338" s="4" t="s">
        <v>130</v>
      </c>
      <c r="E338" s="5" t="s">
        <v>105</v>
      </c>
      <c r="F338" s="5" t="s">
        <v>106</v>
      </c>
      <c r="G338" s="5" t="s">
        <v>25</v>
      </c>
      <c r="H338" s="5" t="s">
        <v>107</v>
      </c>
      <c r="I338" s="5" t="s">
        <v>80</v>
      </c>
      <c r="J338" s="6">
        <v>44861</v>
      </c>
      <c r="K338" s="55">
        <f>YEAR(Temp[[#This Row],[Order Date]])</f>
        <v>2022</v>
      </c>
      <c r="L338" s="5" t="s">
        <v>47</v>
      </c>
      <c r="M338" s="4">
        <f t="shared" si="5"/>
        <v>4</v>
      </c>
      <c r="N338" s="5" t="s">
        <v>81</v>
      </c>
      <c r="O338" s="5" t="s">
        <v>151</v>
      </c>
      <c r="P338" s="5" t="s">
        <v>152</v>
      </c>
      <c r="Q338" s="4">
        <v>90900</v>
      </c>
      <c r="R338" s="5" t="s">
        <v>25</v>
      </c>
      <c r="S338" s="5" t="s">
        <v>43</v>
      </c>
      <c r="T338" s="5" t="s">
        <v>113</v>
      </c>
      <c r="U338" s="5" t="s">
        <v>85</v>
      </c>
      <c r="V338" s="16">
        <v>10</v>
      </c>
      <c r="W338" s="16">
        <v>1.3</v>
      </c>
      <c r="X338" s="4">
        <v>90</v>
      </c>
      <c r="Y338" s="16">
        <v>87.3</v>
      </c>
      <c r="Z338" s="40">
        <f>Temp[[#This Row],[Quantity]]*Temp[[#This Row],[Unit Price]]</f>
        <v>900</v>
      </c>
      <c r="AA338" s="42">
        <f>Temp[[#This Row],[Quantity]]*(Temp[[#This Row],[Unit Price]]-Temp[[#This Row],[Unit Cost]])</f>
        <v>782.99999999999989</v>
      </c>
      <c r="AB338">
        <f>Temp[[#This Row],[Shipped Date]]-Temp[[#This Row],[Order Date]]</f>
        <v>3</v>
      </c>
    </row>
    <row r="339" spans="1:28" ht="17.25" hidden="1" customHeight="1">
      <c r="A339" s="26">
        <v>8343</v>
      </c>
      <c r="B339" s="6">
        <v>44889</v>
      </c>
      <c r="C339" s="4">
        <v>25</v>
      </c>
      <c r="D339" s="4" t="s">
        <v>130</v>
      </c>
      <c r="E339" s="5" t="s">
        <v>105</v>
      </c>
      <c r="F339" s="5" t="s">
        <v>106</v>
      </c>
      <c r="G339" s="5" t="s">
        <v>25</v>
      </c>
      <c r="H339" s="5" t="s">
        <v>107</v>
      </c>
      <c r="I339" s="5" t="s">
        <v>80</v>
      </c>
      <c r="J339" s="6">
        <v>44899</v>
      </c>
      <c r="K339" s="55">
        <f>YEAR(Temp[[#This Row],[Order Date]])</f>
        <v>2022</v>
      </c>
      <c r="L339" s="5" t="s">
        <v>48</v>
      </c>
      <c r="M339" s="4">
        <f t="shared" si="5"/>
        <v>4</v>
      </c>
      <c r="N339" s="5" t="s">
        <v>81</v>
      </c>
      <c r="O339" s="5" t="s">
        <v>151</v>
      </c>
      <c r="P339" s="5" t="s">
        <v>152</v>
      </c>
      <c r="Q339" s="4">
        <v>90900</v>
      </c>
      <c r="R339" s="5" t="s">
        <v>25</v>
      </c>
      <c r="S339" s="5" t="s">
        <v>43</v>
      </c>
      <c r="T339" s="5" t="s">
        <v>113</v>
      </c>
      <c r="U339" s="5" t="s">
        <v>85</v>
      </c>
      <c r="V339" s="16">
        <v>10</v>
      </c>
      <c r="W339" s="16">
        <v>1.8</v>
      </c>
      <c r="X339" s="4">
        <v>99</v>
      </c>
      <c r="Y339" s="16">
        <v>102.96000000000001</v>
      </c>
      <c r="Z339" s="40">
        <f>Temp[[#This Row],[Quantity]]*Temp[[#This Row],[Unit Price]]</f>
        <v>990</v>
      </c>
      <c r="AA339" s="42">
        <f>Temp[[#This Row],[Quantity]]*(Temp[[#This Row],[Unit Price]]-Temp[[#This Row],[Unit Cost]])</f>
        <v>811.8</v>
      </c>
      <c r="AB339">
        <f>Temp[[#This Row],[Shipped Date]]-Temp[[#This Row],[Order Date]]</f>
        <v>10</v>
      </c>
    </row>
    <row r="340" spans="1:28" ht="17.25" hidden="1" customHeight="1">
      <c r="A340" s="26">
        <v>8399</v>
      </c>
      <c r="B340" s="6">
        <v>44919</v>
      </c>
      <c r="C340" s="4">
        <v>25</v>
      </c>
      <c r="D340" s="4" t="s">
        <v>130</v>
      </c>
      <c r="E340" s="5" t="s">
        <v>105</v>
      </c>
      <c r="F340" s="5" t="s">
        <v>106</v>
      </c>
      <c r="G340" s="5" t="s">
        <v>25</v>
      </c>
      <c r="H340" s="5" t="s">
        <v>107</v>
      </c>
      <c r="I340" s="5" t="s">
        <v>80</v>
      </c>
      <c r="J340" s="6">
        <v>44923</v>
      </c>
      <c r="K340" s="55">
        <f>YEAR(Temp[[#This Row],[Order Date]])</f>
        <v>2022</v>
      </c>
      <c r="L340" s="5" t="s">
        <v>49</v>
      </c>
      <c r="M340" s="4">
        <f t="shared" si="5"/>
        <v>4</v>
      </c>
      <c r="N340" s="5" t="s">
        <v>81</v>
      </c>
      <c r="O340" s="5" t="s">
        <v>151</v>
      </c>
      <c r="P340" s="5" t="s">
        <v>152</v>
      </c>
      <c r="Q340" s="4">
        <v>90900</v>
      </c>
      <c r="R340" s="5" t="s">
        <v>25</v>
      </c>
      <c r="S340" s="5" t="s">
        <v>43</v>
      </c>
      <c r="T340" s="5" t="s">
        <v>113</v>
      </c>
      <c r="U340" s="5" t="s">
        <v>85</v>
      </c>
      <c r="V340" s="16">
        <v>10</v>
      </c>
      <c r="W340" s="16">
        <v>2.5</v>
      </c>
      <c r="X340" s="4">
        <v>100</v>
      </c>
      <c r="Y340" s="16">
        <v>98</v>
      </c>
      <c r="Z340" s="40">
        <f>Temp[[#This Row],[Quantity]]*Temp[[#This Row],[Unit Price]]</f>
        <v>1000</v>
      </c>
      <c r="AA340" s="42">
        <f>Temp[[#This Row],[Quantity]]*(Temp[[#This Row],[Unit Price]]-Temp[[#This Row],[Unit Cost]])</f>
        <v>750</v>
      </c>
      <c r="AB340">
        <f>Temp[[#This Row],[Shipped Date]]-Temp[[#This Row],[Order Date]]</f>
        <v>4</v>
      </c>
    </row>
    <row r="341" spans="1:28" ht="17.25" hidden="1" customHeight="1">
      <c r="A341" s="26">
        <v>8486</v>
      </c>
      <c r="B341" s="6">
        <v>44919</v>
      </c>
      <c r="C341" s="4">
        <v>25</v>
      </c>
      <c r="D341" s="4" t="s">
        <v>130</v>
      </c>
      <c r="E341" s="5" t="s">
        <v>105</v>
      </c>
      <c r="F341" s="5" t="s">
        <v>106</v>
      </c>
      <c r="G341" s="5" t="s">
        <v>25</v>
      </c>
      <c r="H341" s="5" t="s">
        <v>107</v>
      </c>
      <c r="I341" s="5" t="s">
        <v>80</v>
      </c>
      <c r="J341" s="6">
        <v>44923</v>
      </c>
      <c r="K341" s="55">
        <f>YEAR(Temp[[#This Row],[Order Date]])</f>
        <v>2022</v>
      </c>
      <c r="L341" s="5" t="s">
        <v>49</v>
      </c>
      <c r="M341" s="4">
        <f t="shared" si="5"/>
        <v>4</v>
      </c>
      <c r="N341" s="5" t="s">
        <v>81</v>
      </c>
      <c r="O341" s="5" t="s">
        <v>151</v>
      </c>
      <c r="P341" s="5" t="s">
        <v>152</v>
      </c>
      <c r="Q341" s="4">
        <v>90900</v>
      </c>
      <c r="R341" s="5" t="s">
        <v>25</v>
      </c>
      <c r="S341" s="5" t="s">
        <v>43</v>
      </c>
      <c r="T341" s="5" t="s">
        <v>109</v>
      </c>
      <c r="U341" s="5" t="s">
        <v>69</v>
      </c>
      <c r="V341" s="16">
        <v>22</v>
      </c>
      <c r="W341" s="16">
        <v>5.5</v>
      </c>
      <c r="X341" s="4">
        <v>65</v>
      </c>
      <c r="Y341" s="16">
        <v>138.71</v>
      </c>
      <c r="Z341" s="40">
        <f>Temp[[#This Row],[Quantity]]*Temp[[#This Row],[Unit Price]]</f>
        <v>1430</v>
      </c>
      <c r="AA341" s="42">
        <f>Temp[[#This Row],[Quantity]]*(Temp[[#This Row],[Unit Price]]-Temp[[#This Row],[Unit Cost]])</f>
        <v>1072.5</v>
      </c>
      <c r="AB341">
        <f>Temp[[#This Row],[Shipped Date]]-Temp[[#This Row],[Order Date]]</f>
        <v>4</v>
      </c>
    </row>
    <row r="342" spans="1:28" ht="17.25" hidden="1" customHeight="1">
      <c r="A342" s="26">
        <v>8046</v>
      </c>
      <c r="B342" s="6">
        <v>44617</v>
      </c>
      <c r="C342" s="4">
        <v>26</v>
      </c>
      <c r="D342" s="4" t="s">
        <v>131</v>
      </c>
      <c r="E342" s="5" t="s">
        <v>111</v>
      </c>
      <c r="F342" s="5" t="s">
        <v>112</v>
      </c>
      <c r="G342" s="5" t="s">
        <v>25</v>
      </c>
      <c r="H342" s="5" t="s">
        <v>60</v>
      </c>
      <c r="I342" s="5" t="s">
        <v>61</v>
      </c>
      <c r="J342" s="6">
        <v>44627</v>
      </c>
      <c r="K342" s="55">
        <f>YEAR(Temp[[#This Row],[Order Date]])</f>
        <v>2022</v>
      </c>
      <c r="L342" s="5" t="s">
        <v>37</v>
      </c>
      <c r="M342" s="4">
        <f t="shared" si="5"/>
        <v>1</v>
      </c>
      <c r="N342" s="5" t="s">
        <v>29</v>
      </c>
      <c r="O342" s="5" t="s">
        <v>153</v>
      </c>
      <c r="P342" s="5" t="s">
        <v>154</v>
      </c>
      <c r="Q342" s="4">
        <v>90900</v>
      </c>
      <c r="R342" s="5" t="s">
        <v>25</v>
      </c>
      <c r="S342" s="5" t="s">
        <v>30</v>
      </c>
      <c r="T342" s="5" t="s">
        <v>108</v>
      </c>
      <c r="U342" s="5" t="s">
        <v>89</v>
      </c>
      <c r="V342" s="16">
        <v>25</v>
      </c>
      <c r="W342" s="16">
        <v>3.25</v>
      </c>
      <c r="X342" s="4">
        <v>21</v>
      </c>
      <c r="Y342" s="16">
        <v>53.550000000000004</v>
      </c>
      <c r="Z342" s="40">
        <f>Temp[[#This Row],[Quantity]]*Temp[[#This Row],[Unit Price]]</f>
        <v>525</v>
      </c>
      <c r="AA342" s="42">
        <f>Temp[[#This Row],[Quantity]]*(Temp[[#This Row],[Unit Price]]-Temp[[#This Row],[Unit Cost]])</f>
        <v>456.75</v>
      </c>
      <c r="AB342">
        <f>Temp[[#This Row],[Shipped Date]]-Temp[[#This Row],[Order Date]]</f>
        <v>10</v>
      </c>
    </row>
    <row r="343" spans="1:28" ht="17.25" hidden="1" customHeight="1">
      <c r="A343" s="26">
        <v>8058</v>
      </c>
      <c r="B343" s="6">
        <v>44645</v>
      </c>
      <c r="C343" s="4">
        <v>26</v>
      </c>
      <c r="D343" s="4" t="s">
        <v>131</v>
      </c>
      <c r="E343" s="5" t="s">
        <v>111</v>
      </c>
      <c r="F343" s="5" t="s">
        <v>112</v>
      </c>
      <c r="G343" s="5" t="s">
        <v>25</v>
      </c>
      <c r="H343" s="5" t="s">
        <v>60</v>
      </c>
      <c r="I343" s="5" t="s">
        <v>61</v>
      </c>
      <c r="J343" s="6">
        <v>44648</v>
      </c>
      <c r="K343" s="55">
        <f>YEAR(Temp[[#This Row],[Order Date]])</f>
        <v>2022</v>
      </c>
      <c r="L343" s="5" t="s">
        <v>40</v>
      </c>
      <c r="M343" s="4">
        <f t="shared" si="5"/>
        <v>1</v>
      </c>
      <c r="N343" s="5" t="s">
        <v>29</v>
      </c>
      <c r="O343" s="5" t="s">
        <v>153</v>
      </c>
      <c r="P343" s="5" t="s">
        <v>154</v>
      </c>
      <c r="Q343" s="4">
        <v>90900</v>
      </c>
      <c r="R343" s="5" t="s">
        <v>25</v>
      </c>
      <c r="S343" s="5" t="s">
        <v>30</v>
      </c>
      <c r="T343" s="5" t="s">
        <v>114</v>
      </c>
      <c r="U343" s="5" t="s">
        <v>115</v>
      </c>
      <c r="V343" s="16">
        <v>21.35</v>
      </c>
      <c r="W343" s="16">
        <v>2.9890000000000003</v>
      </c>
      <c r="X343" s="4">
        <v>97</v>
      </c>
      <c r="Y343" s="16">
        <v>196.74025</v>
      </c>
      <c r="Z343" s="40">
        <f>Temp[[#This Row],[Quantity]]*Temp[[#This Row],[Unit Price]]</f>
        <v>2070.9500000000003</v>
      </c>
      <c r="AA343" s="42">
        <f>Temp[[#This Row],[Quantity]]*(Temp[[#This Row],[Unit Price]]-Temp[[#This Row],[Unit Cost]])</f>
        <v>1781.0170000000001</v>
      </c>
      <c r="AB343">
        <f>Temp[[#This Row],[Shipped Date]]-Temp[[#This Row],[Order Date]]</f>
        <v>3</v>
      </c>
    </row>
    <row r="344" spans="1:28" ht="17.25" hidden="1" customHeight="1">
      <c r="A344" s="26">
        <v>8059</v>
      </c>
      <c r="B344" s="6">
        <v>44645</v>
      </c>
      <c r="C344" s="4">
        <v>26</v>
      </c>
      <c r="D344" s="4" t="s">
        <v>131</v>
      </c>
      <c r="E344" s="5" t="s">
        <v>111</v>
      </c>
      <c r="F344" s="5" t="s">
        <v>112</v>
      </c>
      <c r="G344" s="5" t="s">
        <v>25</v>
      </c>
      <c r="H344" s="5" t="s">
        <v>60</v>
      </c>
      <c r="I344" s="5" t="s">
        <v>61</v>
      </c>
      <c r="J344" s="6">
        <v>44652</v>
      </c>
      <c r="K344" s="55">
        <f>YEAR(Temp[[#This Row],[Order Date]])</f>
        <v>2022</v>
      </c>
      <c r="L344" s="5" t="s">
        <v>40</v>
      </c>
      <c r="M344" s="4">
        <f t="shared" si="5"/>
        <v>2</v>
      </c>
      <c r="N344" s="5" t="s">
        <v>29</v>
      </c>
      <c r="O344" s="5" t="s">
        <v>153</v>
      </c>
      <c r="P344" s="5" t="s">
        <v>154</v>
      </c>
      <c r="Q344" s="4">
        <v>90900</v>
      </c>
      <c r="R344" s="5" t="s">
        <v>25</v>
      </c>
      <c r="S344" s="5" t="s">
        <v>30</v>
      </c>
      <c r="T344" s="5" t="s">
        <v>62</v>
      </c>
      <c r="U344" s="5" t="s">
        <v>63</v>
      </c>
      <c r="V344" s="16">
        <v>9.65</v>
      </c>
      <c r="W344" s="16">
        <v>0.96499999999999997</v>
      </c>
      <c r="X344" s="4">
        <v>97</v>
      </c>
      <c r="Y344" s="16">
        <v>95.477100000000021</v>
      </c>
      <c r="Z344" s="40">
        <f>Temp[[#This Row],[Quantity]]*Temp[[#This Row],[Unit Price]]</f>
        <v>936.05000000000007</v>
      </c>
      <c r="AA344" s="42">
        <f>Temp[[#This Row],[Quantity]]*(Temp[[#This Row],[Unit Price]]-Temp[[#This Row],[Unit Cost]])</f>
        <v>842.44500000000005</v>
      </c>
      <c r="AB344">
        <f>Temp[[#This Row],[Shipped Date]]-Temp[[#This Row],[Order Date]]</f>
        <v>7</v>
      </c>
    </row>
    <row r="345" spans="1:28" ht="17.25" hidden="1" customHeight="1">
      <c r="A345" s="26">
        <v>8060</v>
      </c>
      <c r="B345" s="6">
        <v>44645</v>
      </c>
      <c r="C345" s="4">
        <v>26</v>
      </c>
      <c r="D345" s="4" t="s">
        <v>131</v>
      </c>
      <c r="E345" s="5" t="s">
        <v>111</v>
      </c>
      <c r="F345" s="5" t="s">
        <v>112</v>
      </c>
      <c r="G345" s="5" t="s">
        <v>25</v>
      </c>
      <c r="H345" s="5" t="s">
        <v>60</v>
      </c>
      <c r="I345" s="5" t="s">
        <v>61</v>
      </c>
      <c r="J345" s="6">
        <v>44651</v>
      </c>
      <c r="K345" s="55">
        <f>YEAR(Temp[[#This Row],[Order Date]])</f>
        <v>2022</v>
      </c>
      <c r="L345" s="5" t="s">
        <v>40</v>
      </c>
      <c r="M345" s="4">
        <f t="shared" si="5"/>
        <v>1</v>
      </c>
      <c r="N345" s="5" t="s">
        <v>29</v>
      </c>
      <c r="O345" s="5" t="s">
        <v>153</v>
      </c>
      <c r="P345" s="5" t="s">
        <v>154</v>
      </c>
      <c r="Q345" s="4">
        <v>90900</v>
      </c>
      <c r="R345" s="5" t="s">
        <v>25</v>
      </c>
      <c r="S345" s="5" t="s">
        <v>30</v>
      </c>
      <c r="T345" s="5" t="s">
        <v>38</v>
      </c>
      <c r="U345" s="5" t="s">
        <v>39</v>
      </c>
      <c r="V345" s="16">
        <v>18.399999999999999</v>
      </c>
      <c r="W345" s="16">
        <v>4.0479999999999992</v>
      </c>
      <c r="X345" s="4">
        <v>65</v>
      </c>
      <c r="Y345" s="16">
        <v>123.18800000000002</v>
      </c>
      <c r="Z345" s="40">
        <f>Temp[[#This Row],[Quantity]]*Temp[[#This Row],[Unit Price]]</f>
        <v>1196</v>
      </c>
      <c r="AA345" s="42">
        <f>Temp[[#This Row],[Quantity]]*(Temp[[#This Row],[Unit Price]]-Temp[[#This Row],[Unit Cost]])</f>
        <v>932.88</v>
      </c>
      <c r="AB345">
        <f>Temp[[#This Row],[Shipped Date]]-Temp[[#This Row],[Order Date]]</f>
        <v>6</v>
      </c>
    </row>
    <row r="346" spans="1:28" ht="17.25" hidden="1" customHeight="1">
      <c r="A346" s="26">
        <v>8888</v>
      </c>
      <c r="B346" s="6">
        <v>44706</v>
      </c>
      <c r="C346" s="4">
        <v>26</v>
      </c>
      <c r="D346" s="4" t="s">
        <v>131</v>
      </c>
      <c r="E346" s="5" t="s">
        <v>111</v>
      </c>
      <c r="F346" s="5" t="s">
        <v>112</v>
      </c>
      <c r="G346" s="5" t="s">
        <v>25</v>
      </c>
      <c r="H346" s="5" t="s">
        <v>60</v>
      </c>
      <c r="I346" s="5" t="s">
        <v>61</v>
      </c>
      <c r="J346" s="6">
        <v>44711</v>
      </c>
      <c r="K346" s="55">
        <f>YEAR(Temp[[#This Row],[Order Date]])</f>
        <v>2022</v>
      </c>
      <c r="L346" s="5" t="s">
        <v>28</v>
      </c>
      <c r="M346" s="4">
        <f t="shared" si="5"/>
        <v>2</v>
      </c>
      <c r="N346" s="5" t="s">
        <v>29</v>
      </c>
      <c r="O346" s="5" t="s">
        <v>153</v>
      </c>
      <c r="P346" s="5" t="s">
        <v>154</v>
      </c>
      <c r="Q346" s="4">
        <v>90900</v>
      </c>
      <c r="R346" s="5" t="s">
        <v>25</v>
      </c>
      <c r="S346" s="5" t="s">
        <v>30</v>
      </c>
      <c r="T346" s="5" t="s">
        <v>114</v>
      </c>
      <c r="U346" s="5" t="s">
        <v>115</v>
      </c>
      <c r="V346" s="16">
        <v>21.35</v>
      </c>
      <c r="W346" s="16">
        <v>5.1240000000000006</v>
      </c>
      <c r="X346" s="4">
        <v>36</v>
      </c>
      <c r="Y346" s="16">
        <v>74.554200000000009</v>
      </c>
      <c r="Z346" s="40">
        <f>Temp[[#This Row],[Quantity]]*Temp[[#This Row],[Unit Price]]</f>
        <v>768.6</v>
      </c>
      <c r="AA346" s="42">
        <f>Temp[[#This Row],[Quantity]]*(Temp[[#This Row],[Unit Price]]-Temp[[#This Row],[Unit Cost]])</f>
        <v>584.13599999999997</v>
      </c>
      <c r="AB346">
        <f>Temp[[#This Row],[Shipped Date]]-Temp[[#This Row],[Order Date]]</f>
        <v>5</v>
      </c>
    </row>
    <row r="347" spans="1:28" ht="17.25" hidden="1" customHeight="1">
      <c r="A347" s="26">
        <v>8883</v>
      </c>
      <c r="B347" s="6">
        <v>44706</v>
      </c>
      <c r="C347" s="4">
        <v>26</v>
      </c>
      <c r="D347" s="4" t="s">
        <v>131</v>
      </c>
      <c r="E347" s="5" t="s">
        <v>111</v>
      </c>
      <c r="F347" s="5" t="s">
        <v>112</v>
      </c>
      <c r="G347" s="5" t="s">
        <v>25</v>
      </c>
      <c r="H347" s="5" t="s">
        <v>60</v>
      </c>
      <c r="I347" s="5" t="s">
        <v>61</v>
      </c>
      <c r="J347" s="6">
        <v>44714</v>
      </c>
      <c r="K347" s="55">
        <f>YEAR(Temp[[#This Row],[Order Date]])</f>
        <v>2022</v>
      </c>
      <c r="L347" s="5" t="s">
        <v>28</v>
      </c>
      <c r="M347" s="4">
        <f t="shared" si="5"/>
        <v>2</v>
      </c>
      <c r="N347" s="5" t="s">
        <v>29</v>
      </c>
      <c r="O347" s="5" t="s">
        <v>153</v>
      </c>
      <c r="P347" s="5" t="s">
        <v>154</v>
      </c>
      <c r="Q347" s="4">
        <v>90900</v>
      </c>
      <c r="R347" s="5" t="s">
        <v>25</v>
      </c>
      <c r="S347" s="5" t="s">
        <v>30</v>
      </c>
      <c r="T347" s="5" t="s">
        <v>62</v>
      </c>
      <c r="U347" s="5" t="s">
        <v>63</v>
      </c>
      <c r="V347" s="16">
        <v>9.65</v>
      </c>
      <c r="W347" s="16">
        <v>2.1230000000000002</v>
      </c>
      <c r="X347" s="4">
        <v>87</v>
      </c>
      <c r="Y347" s="16">
        <v>87.313200000000009</v>
      </c>
      <c r="Z347" s="40">
        <f>Temp[[#This Row],[Quantity]]*Temp[[#This Row],[Unit Price]]</f>
        <v>839.55000000000007</v>
      </c>
      <c r="AA347" s="42">
        <f>Temp[[#This Row],[Quantity]]*(Temp[[#This Row],[Unit Price]]-Temp[[#This Row],[Unit Cost]])</f>
        <v>654.84900000000005</v>
      </c>
      <c r="AB347">
        <f>Temp[[#This Row],[Shipped Date]]-Temp[[#This Row],[Order Date]]</f>
        <v>8</v>
      </c>
    </row>
    <row r="348" spans="1:28" ht="17.25" hidden="1" customHeight="1">
      <c r="A348" s="26">
        <v>8884</v>
      </c>
      <c r="B348" s="6">
        <v>44706</v>
      </c>
      <c r="C348" s="4">
        <v>26</v>
      </c>
      <c r="D348" s="4" t="s">
        <v>131</v>
      </c>
      <c r="E348" s="5" t="s">
        <v>111</v>
      </c>
      <c r="F348" s="5" t="s">
        <v>112</v>
      </c>
      <c r="G348" s="5" t="s">
        <v>25</v>
      </c>
      <c r="H348" s="5" t="s">
        <v>60</v>
      </c>
      <c r="I348" s="5" t="s">
        <v>61</v>
      </c>
      <c r="J348" s="6">
        <v>44716</v>
      </c>
      <c r="K348" s="55">
        <f>YEAR(Temp[[#This Row],[Order Date]])</f>
        <v>2022</v>
      </c>
      <c r="L348" s="5" t="s">
        <v>28</v>
      </c>
      <c r="M348" s="4">
        <f t="shared" si="5"/>
        <v>2</v>
      </c>
      <c r="N348" s="5" t="s">
        <v>29</v>
      </c>
      <c r="O348" s="5" t="s">
        <v>153</v>
      </c>
      <c r="P348" s="5" t="s">
        <v>154</v>
      </c>
      <c r="Q348" s="4">
        <v>90900</v>
      </c>
      <c r="R348" s="5" t="s">
        <v>25</v>
      </c>
      <c r="S348" s="5" t="s">
        <v>30</v>
      </c>
      <c r="T348" s="5" t="s">
        <v>38</v>
      </c>
      <c r="U348" s="5" t="s">
        <v>39</v>
      </c>
      <c r="V348" s="16">
        <v>18.399999999999999</v>
      </c>
      <c r="W348" s="16">
        <v>3.8639999999999999</v>
      </c>
      <c r="X348" s="4">
        <v>64</v>
      </c>
      <c r="Y348" s="16">
        <v>115.40479999999999</v>
      </c>
      <c r="Z348" s="40">
        <f>Temp[[#This Row],[Quantity]]*Temp[[#This Row],[Unit Price]]</f>
        <v>1177.5999999999999</v>
      </c>
      <c r="AA348" s="42">
        <f>Temp[[#This Row],[Quantity]]*(Temp[[#This Row],[Unit Price]]-Temp[[#This Row],[Unit Cost]])</f>
        <v>930.30399999999986</v>
      </c>
      <c r="AB348">
        <f>Temp[[#This Row],[Shipped Date]]-Temp[[#This Row],[Order Date]]</f>
        <v>10</v>
      </c>
    </row>
    <row r="349" spans="1:28" ht="17.25" hidden="1" customHeight="1">
      <c r="A349" s="26">
        <v>8855</v>
      </c>
      <c r="B349" s="6">
        <v>44737</v>
      </c>
      <c r="C349" s="4">
        <v>26</v>
      </c>
      <c r="D349" s="4" t="s">
        <v>131</v>
      </c>
      <c r="E349" s="5" t="s">
        <v>111</v>
      </c>
      <c r="F349" s="5" t="s">
        <v>112</v>
      </c>
      <c r="G349" s="5" t="s">
        <v>25</v>
      </c>
      <c r="H349" s="5" t="s">
        <v>60</v>
      </c>
      <c r="I349" s="5" t="s">
        <v>61</v>
      </c>
      <c r="J349" s="6">
        <v>44739</v>
      </c>
      <c r="K349" s="55">
        <f>YEAR(Temp[[#This Row],[Order Date]])</f>
        <v>2022</v>
      </c>
      <c r="L349" s="5" t="s">
        <v>42</v>
      </c>
      <c r="M349" s="4">
        <f t="shared" si="5"/>
        <v>2</v>
      </c>
      <c r="N349" s="5" t="s">
        <v>29</v>
      </c>
      <c r="O349" s="5" t="s">
        <v>153</v>
      </c>
      <c r="P349" s="5" t="s">
        <v>154</v>
      </c>
      <c r="Q349" s="4">
        <v>90900</v>
      </c>
      <c r="R349" s="5" t="s">
        <v>25</v>
      </c>
      <c r="S349" s="5" t="s">
        <v>30</v>
      </c>
      <c r="T349" s="5" t="s">
        <v>114</v>
      </c>
      <c r="U349" s="5" t="s">
        <v>115</v>
      </c>
      <c r="V349" s="16">
        <v>21.35</v>
      </c>
      <c r="W349" s="16">
        <v>4.6970000000000001</v>
      </c>
      <c r="X349" s="4">
        <v>90</v>
      </c>
      <c r="Y349" s="16">
        <v>186.38550000000004</v>
      </c>
      <c r="Z349" s="40">
        <f>Temp[[#This Row],[Quantity]]*Temp[[#This Row],[Unit Price]]</f>
        <v>1921.5000000000002</v>
      </c>
      <c r="AA349" s="42">
        <f>Temp[[#This Row],[Quantity]]*(Temp[[#This Row],[Unit Price]]-Temp[[#This Row],[Unit Cost]])</f>
        <v>1498.7700000000002</v>
      </c>
      <c r="AB349">
        <f>Temp[[#This Row],[Shipped Date]]-Temp[[#This Row],[Order Date]]</f>
        <v>2</v>
      </c>
    </row>
    <row r="350" spans="1:28" ht="17.25" hidden="1" customHeight="1">
      <c r="A350" s="26">
        <v>8856</v>
      </c>
      <c r="B350" s="6">
        <v>44737</v>
      </c>
      <c r="C350" s="4">
        <v>26</v>
      </c>
      <c r="D350" s="4" t="s">
        <v>131</v>
      </c>
      <c r="E350" s="5" t="s">
        <v>111</v>
      </c>
      <c r="F350" s="5" t="s">
        <v>112</v>
      </c>
      <c r="G350" s="5" t="s">
        <v>25</v>
      </c>
      <c r="H350" s="5" t="s">
        <v>60</v>
      </c>
      <c r="I350" s="5" t="s">
        <v>61</v>
      </c>
      <c r="J350" s="6">
        <v>44742</v>
      </c>
      <c r="K350" s="55">
        <f>YEAR(Temp[[#This Row],[Order Date]])</f>
        <v>2022</v>
      </c>
      <c r="L350" s="5" t="s">
        <v>42</v>
      </c>
      <c r="M350" s="4">
        <f t="shared" si="5"/>
        <v>2</v>
      </c>
      <c r="N350" s="5" t="s">
        <v>29</v>
      </c>
      <c r="O350" s="5" t="s">
        <v>153</v>
      </c>
      <c r="P350" s="5" t="s">
        <v>154</v>
      </c>
      <c r="Q350" s="4">
        <v>90900</v>
      </c>
      <c r="R350" s="5" t="s">
        <v>25</v>
      </c>
      <c r="S350" s="5" t="s">
        <v>30</v>
      </c>
      <c r="T350" s="5" t="s">
        <v>62</v>
      </c>
      <c r="U350" s="5" t="s">
        <v>63</v>
      </c>
      <c r="V350" s="16">
        <v>9.65</v>
      </c>
      <c r="W350" s="16">
        <v>1.7370000000000001</v>
      </c>
      <c r="X350" s="4">
        <v>60</v>
      </c>
      <c r="Y350" s="16">
        <v>59.637000000000008</v>
      </c>
      <c r="Z350" s="40">
        <f>Temp[[#This Row],[Quantity]]*Temp[[#This Row],[Unit Price]]</f>
        <v>579</v>
      </c>
      <c r="AA350" s="42">
        <f>Temp[[#This Row],[Quantity]]*(Temp[[#This Row],[Unit Price]]-Temp[[#This Row],[Unit Cost]])</f>
        <v>474.78000000000003</v>
      </c>
      <c r="AB350">
        <f>Temp[[#This Row],[Shipped Date]]-Temp[[#This Row],[Order Date]]</f>
        <v>5</v>
      </c>
    </row>
    <row r="351" spans="1:28" ht="17.25" hidden="1" customHeight="1">
      <c r="A351" s="26">
        <v>8857</v>
      </c>
      <c r="B351" s="6">
        <v>44737</v>
      </c>
      <c r="C351" s="4">
        <v>26</v>
      </c>
      <c r="D351" s="4" t="s">
        <v>131</v>
      </c>
      <c r="E351" s="5" t="s">
        <v>111</v>
      </c>
      <c r="F351" s="5" t="s">
        <v>112</v>
      </c>
      <c r="G351" s="5" t="s">
        <v>25</v>
      </c>
      <c r="H351" s="5" t="s">
        <v>60</v>
      </c>
      <c r="I351" s="5" t="s">
        <v>61</v>
      </c>
      <c r="J351" s="6">
        <v>44745</v>
      </c>
      <c r="K351" s="55">
        <f>YEAR(Temp[[#This Row],[Order Date]])</f>
        <v>2022</v>
      </c>
      <c r="L351" s="5" t="s">
        <v>42</v>
      </c>
      <c r="M351" s="4">
        <f t="shared" si="5"/>
        <v>3</v>
      </c>
      <c r="N351" s="5" t="s">
        <v>29</v>
      </c>
      <c r="O351" s="5" t="s">
        <v>153</v>
      </c>
      <c r="P351" s="5" t="s">
        <v>154</v>
      </c>
      <c r="Q351" s="4">
        <v>90900</v>
      </c>
      <c r="R351" s="5" t="s">
        <v>25</v>
      </c>
      <c r="S351" s="5" t="s">
        <v>30</v>
      </c>
      <c r="T351" s="5" t="s">
        <v>38</v>
      </c>
      <c r="U351" s="5" t="s">
        <v>39</v>
      </c>
      <c r="V351" s="16">
        <v>18.399999999999999</v>
      </c>
      <c r="W351" s="16">
        <v>2.2079999999999997</v>
      </c>
      <c r="X351" s="4">
        <v>39</v>
      </c>
      <c r="Y351" s="16">
        <v>71.759999999999991</v>
      </c>
      <c r="Z351" s="40">
        <f>Temp[[#This Row],[Quantity]]*Temp[[#This Row],[Unit Price]]</f>
        <v>717.59999999999991</v>
      </c>
      <c r="AA351" s="42">
        <f>Temp[[#This Row],[Quantity]]*(Temp[[#This Row],[Unit Price]]-Temp[[#This Row],[Unit Cost]])</f>
        <v>631.48800000000006</v>
      </c>
      <c r="AB351">
        <f>Temp[[#This Row],[Shipped Date]]-Temp[[#This Row],[Order Date]]</f>
        <v>8</v>
      </c>
    </row>
    <row r="352" spans="1:28" ht="17.25" hidden="1" customHeight="1">
      <c r="A352" s="26">
        <v>8888</v>
      </c>
      <c r="B352" s="6">
        <v>44737</v>
      </c>
      <c r="C352" s="4">
        <v>26</v>
      </c>
      <c r="D352" s="4" t="s">
        <v>131</v>
      </c>
      <c r="E352" s="5" t="s">
        <v>111</v>
      </c>
      <c r="F352" s="5" t="s">
        <v>112</v>
      </c>
      <c r="G352" s="5" t="s">
        <v>25</v>
      </c>
      <c r="H352" s="5" t="s">
        <v>60</v>
      </c>
      <c r="I352" s="5" t="s">
        <v>61</v>
      </c>
      <c r="J352" s="6">
        <v>44747</v>
      </c>
      <c r="K352" s="55">
        <f>YEAR(Temp[[#This Row],[Order Date]])</f>
        <v>2022</v>
      </c>
      <c r="L352" s="5" t="s">
        <v>42</v>
      </c>
      <c r="M352" s="4">
        <f t="shared" si="5"/>
        <v>3</v>
      </c>
      <c r="N352" s="5" t="s">
        <v>29</v>
      </c>
      <c r="O352" s="5" t="s">
        <v>153</v>
      </c>
      <c r="P352" s="5" t="s">
        <v>154</v>
      </c>
      <c r="Q352" s="4">
        <v>90900</v>
      </c>
      <c r="R352" s="5" t="s">
        <v>25</v>
      </c>
      <c r="S352" s="5" t="s">
        <v>30</v>
      </c>
      <c r="T352" s="5" t="s">
        <v>108</v>
      </c>
      <c r="U352" s="5" t="s">
        <v>89</v>
      </c>
      <c r="V352" s="16">
        <v>25</v>
      </c>
      <c r="W352" s="16">
        <v>4</v>
      </c>
      <c r="X352" s="4">
        <v>18</v>
      </c>
      <c r="Y352" s="16">
        <v>42.75</v>
      </c>
      <c r="Z352" s="40">
        <f>Temp[[#This Row],[Quantity]]*Temp[[#This Row],[Unit Price]]</f>
        <v>450</v>
      </c>
      <c r="AA352" s="42">
        <f>Temp[[#This Row],[Quantity]]*(Temp[[#This Row],[Unit Price]]-Temp[[#This Row],[Unit Cost]])</f>
        <v>378</v>
      </c>
      <c r="AB352">
        <f>Temp[[#This Row],[Shipped Date]]-Temp[[#This Row],[Order Date]]</f>
        <v>10</v>
      </c>
    </row>
    <row r="353" spans="1:28" ht="17.25" hidden="1" customHeight="1">
      <c r="A353" s="26">
        <v>8897</v>
      </c>
      <c r="B353" s="6">
        <v>44767</v>
      </c>
      <c r="C353" s="4">
        <v>26</v>
      </c>
      <c r="D353" s="4" t="s">
        <v>131</v>
      </c>
      <c r="E353" s="5" t="s">
        <v>111</v>
      </c>
      <c r="F353" s="5" t="s">
        <v>112</v>
      </c>
      <c r="G353" s="5" t="s">
        <v>25</v>
      </c>
      <c r="H353" s="5" t="s">
        <v>60</v>
      </c>
      <c r="I353" s="5" t="s">
        <v>61</v>
      </c>
      <c r="J353" s="6">
        <v>44776</v>
      </c>
      <c r="K353" s="55">
        <f>YEAR(Temp[[#This Row],[Order Date]])</f>
        <v>2022</v>
      </c>
      <c r="L353" s="5" t="s">
        <v>45</v>
      </c>
      <c r="M353" s="4">
        <f t="shared" si="5"/>
        <v>3</v>
      </c>
      <c r="N353" s="5" t="s">
        <v>29</v>
      </c>
      <c r="O353" s="5" t="s">
        <v>153</v>
      </c>
      <c r="P353" s="5" t="s">
        <v>154</v>
      </c>
      <c r="Q353" s="4">
        <v>90900</v>
      </c>
      <c r="R353" s="5" t="s">
        <v>25</v>
      </c>
      <c r="S353" s="5" t="s">
        <v>30</v>
      </c>
      <c r="T353" s="5" t="s">
        <v>114</v>
      </c>
      <c r="U353" s="5" t="s">
        <v>115</v>
      </c>
      <c r="V353" s="16">
        <v>21.35</v>
      </c>
      <c r="W353" s="16">
        <v>4.6970000000000001</v>
      </c>
      <c r="X353" s="4">
        <v>81</v>
      </c>
      <c r="Y353" s="16">
        <v>178.12305000000003</v>
      </c>
      <c r="Z353" s="40">
        <f>Temp[[#This Row],[Quantity]]*Temp[[#This Row],[Unit Price]]</f>
        <v>1729.3500000000001</v>
      </c>
      <c r="AA353" s="42">
        <f>Temp[[#This Row],[Quantity]]*(Temp[[#This Row],[Unit Price]]-Temp[[#This Row],[Unit Cost]])</f>
        <v>1348.8930000000003</v>
      </c>
      <c r="AB353">
        <f>Temp[[#This Row],[Shipped Date]]-Temp[[#This Row],[Order Date]]</f>
        <v>9</v>
      </c>
    </row>
    <row r="354" spans="1:28" ht="17.25" hidden="1" customHeight="1">
      <c r="A354" s="26">
        <v>8898</v>
      </c>
      <c r="B354" s="6">
        <v>44767</v>
      </c>
      <c r="C354" s="4">
        <v>26</v>
      </c>
      <c r="D354" s="4" t="s">
        <v>131</v>
      </c>
      <c r="E354" s="5" t="s">
        <v>111</v>
      </c>
      <c r="F354" s="5" t="s">
        <v>112</v>
      </c>
      <c r="G354" s="5" t="s">
        <v>25</v>
      </c>
      <c r="H354" s="5" t="s">
        <v>60</v>
      </c>
      <c r="I354" s="5" t="s">
        <v>61</v>
      </c>
      <c r="J354" s="6">
        <v>44773</v>
      </c>
      <c r="K354" s="55">
        <f>YEAR(Temp[[#This Row],[Order Date]])</f>
        <v>2022</v>
      </c>
      <c r="L354" s="5" t="s">
        <v>45</v>
      </c>
      <c r="M354" s="4">
        <f t="shared" si="5"/>
        <v>3</v>
      </c>
      <c r="N354" s="5" t="s">
        <v>29</v>
      </c>
      <c r="O354" s="5" t="s">
        <v>153</v>
      </c>
      <c r="P354" s="5" t="s">
        <v>154</v>
      </c>
      <c r="Q354" s="4">
        <v>90900</v>
      </c>
      <c r="R354" s="5" t="s">
        <v>25</v>
      </c>
      <c r="S354" s="5" t="s">
        <v>30</v>
      </c>
      <c r="T354" s="5" t="s">
        <v>62</v>
      </c>
      <c r="U354" s="5" t="s">
        <v>63</v>
      </c>
      <c r="V354" s="16">
        <v>9.65</v>
      </c>
      <c r="W354" s="16">
        <v>2.3160000000000003</v>
      </c>
      <c r="X354" s="4">
        <v>25</v>
      </c>
      <c r="Y354" s="16">
        <v>23.401250000000001</v>
      </c>
      <c r="Z354" s="40">
        <f>Temp[[#This Row],[Quantity]]*Temp[[#This Row],[Unit Price]]</f>
        <v>241.25</v>
      </c>
      <c r="AA354" s="42">
        <f>Temp[[#This Row],[Quantity]]*(Temp[[#This Row],[Unit Price]]-Temp[[#This Row],[Unit Cost]])</f>
        <v>183.35</v>
      </c>
      <c r="AB354">
        <f>Temp[[#This Row],[Shipped Date]]-Temp[[#This Row],[Order Date]]</f>
        <v>6</v>
      </c>
    </row>
    <row r="355" spans="1:28" ht="17.25" hidden="1" customHeight="1">
      <c r="A355" s="26">
        <v>8899</v>
      </c>
      <c r="B355" s="6">
        <v>44767</v>
      </c>
      <c r="C355" s="4">
        <v>26</v>
      </c>
      <c r="D355" s="4" t="s">
        <v>131</v>
      </c>
      <c r="E355" s="5" t="s">
        <v>111</v>
      </c>
      <c r="F355" s="5" t="s">
        <v>112</v>
      </c>
      <c r="G355" s="5" t="s">
        <v>25</v>
      </c>
      <c r="H355" s="5" t="s">
        <v>60</v>
      </c>
      <c r="I355" s="5" t="s">
        <v>61</v>
      </c>
      <c r="J355" s="6">
        <v>44773</v>
      </c>
      <c r="K355" s="55">
        <f>YEAR(Temp[[#This Row],[Order Date]])</f>
        <v>2022</v>
      </c>
      <c r="L355" s="5" t="s">
        <v>45</v>
      </c>
      <c r="M355" s="4">
        <f t="shared" si="5"/>
        <v>3</v>
      </c>
      <c r="N355" s="5" t="s">
        <v>29</v>
      </c>
      <c r="O355" s="5" t="s">
        <v>153</v>
      </c>
      <c r="P355" s="5" t="s">
        <v>154</v>
      </c>
      <c r="Q355" s="4">
        <v>90900</v>
      </c>
      <c r="R355" s="5" t="s">
        <v>25</v>
      </c>
      <c r="S355" s="5" t="s">
        <v>30</v>
      </c>
      <c r="T355" s="5" t="s">
        <v>38</v>
      </c>
      <c r="U355" s="5" t="s">
        <v>39</v>
      </c>
      <c r="V355" s="16">
        <v>18.399999999999999</v>
      </c>
      <c r="W355" s="16">
        <v>3.68</v>
      </c>
      <c r="X355" s="4">
        <v>12</v>
      </c>
      <c r="Y355" s="16">
        <v>22.08</v>
      </c>
      <c r="Z355" s="40">
        <f>Temp[[#This Row],[Quantity]]*Temp[[#This Row],[Unit Price]]</f>
        <v>220.79999999999998</v>
      </c>
      <c r="AA355" s="42">
        <f>Temp[[#This Row],[Quantity]]*(Temp[[#This Row],[Unit Price]]-Temp[[#This Row],[Unit Cost]])</f>
        <v>176.64</v>
      </c>
      <c r="AB355">
        <f>Temp[[#This Row],[Shipped Date]]-Temp[[#This Row],[Order Date]]</f>
        <v>6</v>
      </c>
    </row>
    <row r="356" spans="1:28" ht="17.25" hidden="1" customHeight="1">
      <c r="A356" s="26">
        <v>8848</v>
      </c>
      <c r="B356" s="6">
        <v>44798</v>
      </c>
      <c r="C356" s="4">
        <v>26</v>
      </c>
      <c r="D356" s="4" t="s">
        <v>131</v>
      </c>
      <c r="E356" s="5" t="s">
        <v>111</v>
      </c>
      <c r="F356" s="5" t="s">
        <v>112</v>
      </c>
      <c r="G356" s="5" t="s">
        <v>25</v>
      </c>
      <c r="H356" s="5" t="s">
        <v>60</v>
      </c>
      <c r="I356" s="5" t="s">
        <v>61</v>
      </c>
      <c r="J356" s="6">
        <v>44808</v>
      </c>
      <c r="K356" s="55">
        <f>YEAR(Temp[[#This Row],[Order Date]])</f>
        <v>2022</v>
      </c>
      <c r="L356" s="5" t="s">
        <v>46</v>
      </c>
      <c r="M356" s="4">
        <f t="shared" si="5"/>
        <v>3</v>
      </c>
      <c r="N356" s="5" t="s">
        <v>29</v>
      </c>
      <c r="O356" s="5" t="s">
        <v>153</v>
      </c>
      <c r="P356" s="5" t="s">
        <v>154</v>
      </c>
      <c r="Q356" s="4">
        <v>90900</v>
      </c>
      <c r="R356" s="5" t="s">
        <v>25</v>
      </c>
      <c r="S356" s="5" t="s">
        <v>30</v>
      </c>
      <c r="T356" s="5" t="s">
        <v>114</v>
      </c>
      <c r="U356" s="5" t="s">
        <v>115</v>
      </c>
      <c r="V356" s="16">
        <v>21.35</v>
      </c>
      <c r="W356" s="16">
        <v>2.3485</v>
      </c>
      <c r="X356" s="4">
        <v>60</v>
      </c>
      <c r="Y356" s="16">
        <v>129.381</v>
      </c>
      <c r="Z356" s="40">
        <f>Temp[[#This Row],[Quantity]]*Temp[[#This Row],[Unit Price]]</f>
        <v>1281</v>
      </c>
      <c r="AA356" s="42">
        <f>Temp[[#This Row],[Quantity]]*(Temp[[#This Row],[Unit Price]]-Temp[[#This Row],[Unit Cost]])</f>
        <v>1140.0899999999999</v>
      </c>
      <c r="AB356">
        <f>Temp[[#This Row],[Shipped Date]]-Temp[[#This Row],[Order Date]]</f>
        <v>10</v>
      </c>
    </row>
    <row r="357" spans="1:28" ht="17.25" hidden="1" customHeight="1">
      <c r="A357" s="26">
        <v>8843</v>
      </c>
      <c r="B357" s="6">
        <v>44798</v>
      </c>
      <c r="C357" s="4">
        <v>26</v>
      </c>
      <c r="D357" s="4" t="s">
        <v>131</v>
      </c>
      <c r="E357" s="5" t="s">
        <v>111</v>
      </c>
      <c r="F357" s="5" t="s">
        <v>112</v>
      </c>
      <c r="G357" s="5" t="s">
        <v>25</v>
      </c>
      <c r="H357" s="5" t="s">
        <v>60</v>
      </c>
      <c r="I357" s="5" t="s">
        <v>61</v>
      </c>
      <c r="J357" s="6">
        <v>44807</v>
      </c>
      <c r="K357" s="55">
        <f>YEAR(Temp[[#This Row],[Order Date]])</f>
        <v>2022</v>
      </c>
      <c r="L357" s="5" t="s">
        <v>46</v>
      </c>
      <c r="M357" s="4">
        <f t="shared" si="5"/>
        <v>3</v>
      </c>
      <c r="N357" s="5" t="s">
        <v>29</v>
      </c>
      <c r="O357" s="5" t="s">
        <v>153</v>
      </c>
      <c r="P357" s="5" t="s">
        <v>154</v>
      </c>
      <c r="Q357" s="4">
        <v>90900</v>
      </c>
      <c r="R357" s="5" t="s">
        <v>25</v>
      </c>
      <c r="S357" s="5" t="s">
        <v>30</v>
      </c>
      <c r="T357" s="5" t="s">
        <v>62</v>
      </c>
      <c r="U357" s="5" t="s">
        <v>63</v>
      </c>
      <c r="V357" s="16">
        <v>9.65</v>
      </c>
      <c r="W357" s="16">
        <v>2.4125000000000001</v>
      </c>
      <c r="X357" s="4">
        <v>19</v>
      </c>
      <c r="Y357" s="16">
        <v>17.41825</v>
      </c>
      <c r="Z357" s="40">
        <f>Temp[[#This Row],[Quantity]]*Temp[[#This Row],[Unit Price]]</f>
        <v>183.35</v>
      </c>
      <c r="AA357" s="42">
        <f>Temp[[#This Row],[Quantity]]*(Temp[[#This Row],[Unit Price]]-Temp[[#This Row],[Unit Cost]])</f>
        <v>137.51250000000002</v>
      </c>
      <c r="AB357">
        <f>Temp[[#This Row],[Shipped Date]]-Temp[[#This Row],[Order Date]]</f>
        <v>9</v>
      </c>
    </row>
    <row r="358" spans="1:28" ht="17.25" hidden="1" customHeight="1">
      <c r="A358" s="26">
        <v>8844</v>
      </c>
      <c r="B358" s="6">
        <v>44798</v>
      </c>
      <c r="C358" s="4">
        <v>26</v>
      </c>
      <c r="D358" s="4" t="s">
        <v>131</v>
      </c>
      <c r="E358" s="5" t="s">
        <v>111</v>
      </c>
      <c r="F358" s="5" t="s">
        <v>112</v>
      </c>
      <c r="G358" s="5" t="s">
        <v>25</v>
      </c>
      <c r="H358" s="5" t="s">
        <v>60</v>
      </c>
      <c r="I358" s="5" t="s">
        <v>61</v>
      </c>
      <c r="J358" s="6">
        <v>44805</v>
      </c>
      <c r="K358" s="55">
        <f>YEAR(Temp[[#This Row],[Order Date]])</f>
        <v>2022</v>
      </c>
      <c r="L358" s="5" t="s">
        <v>46</v>
      </c>
      <c r="M358" s="4">
        <f t="shared" si="5"/>
        <v>3</v>
      </c>
      <c r="N358" s="5" t="s">
        <v>29</v>
      </c>
      <c r="O358" s="5" t="s">
        <v>153</v>
      </c>
      <c r="P358" s="5" t="s">
        <v>154</v>
      </c>
      <c r="Q358" s="4">
        <v>90900</v>
      </c>
      <c r="R358" s="5" t="s">
        <v>25</v>
      </c>
      <c r="S358" s="5" t="s">
        <v>30</v>
      </c>
      <c r="T358" s="5" t="s">
        <v>38</v>
      </c>
      <c r="U358" s="5" t="s">
        <v>39</v>
      </c>
      <c r="V358" s="16">
        <v>18.399999999999999</v>
      </c>
      <c r="W358" s="16">
        <v>2.3919999999999999</v>
      </c>
      <c r="X358" s="4">
        <v>66</v>
      </c>
      <c r="Y358" s="16">
        <v>125.08320000000001</v>
      </c>
      <c r="Z358" s="40">
        <f>Temp[[#This Row],[Quantity]]*Temp[[#This Row],[Unit Price]]</f>
        <v>1214.3999999999999</v>
      </c>
      <c r="AA358" s="42">
        <f>Temp[[#This Row],[Quantity]]*(Temp[[#This Row],[Unit Price]]-Temp[[#This Row],[Unit Cost]])</f>
        <v>1056.528</v>
      </c>
      <c r="AB358">
        <f>Temp[[#This Row],[Shipped Date]]-Temp[[#This Row],[Order Date]]</f>
        <v>7</v>
      </c>
    </row>
    <row r="359" spans="1:28" ht="17.25" hidden="1" customHeight="1">
      <c r="A359" s="26">
        <v>8864</v>
      </c>
      <c r="B359" s="6">
        <v>44829</v>
      </c>
      <c r="C359" s="4">
        <v>26</v>
      </c>
      <c r="D359" s="4" t="s">
        <v>131</v>
      </c>
      <c r="E359" s="5" t="s">
        <v>111</v>
      </c>
      <c r="F359" s="5" t="s">
        <v>112</v>
      </c>
      <c r="G359" s="5" t="s">
        <v>25</v>
      </c>
      <c r="H359" s="5" t="s">
        <v>60</v>
      </c>
      <c r="I359" s="5" t="s">
        <v>61</v>
      </c>
      <c r="J359" s="6">
        <v>44836</v>
      </c>
      <c r="K359" s="55">
        <f>YEAR(Temp[[#This Row],[Order Date]])</f>
        <v>2022</v>
      </c>
      <c r="L359" s="5" t="s">
        <v>33</v>
      </c>
      <c r="M359" s="4">
        <f t="shared" si="5"/>
        <v>4</v>
      </c>
      <c r="N359" s="5" t="s">
        <v>29</v>
      </c>
      <c r="O359" s="5" t="s">
        <v>153</v>
      </c>
      <c r="P359" s="5" t="s">
        <v>154</v>
      </c>
      <c r="Q359" s="4">
        <v>90900</v>
      </c>
      <c r="R359" s="5" t="s">
        <v>25</v>
      </c>
      <c r="S359" s="5" t="s">
        <v>30</v>
      </c>
      <c r="T359" s="5" t="s">
        <v>114</v>
      </c>
      <c r="U359" s="5" t="s">
        <v>115</v>
      </c>
      <c r="V359" s="16">
        <v>21.35</v>
      </c>
      <c r="W359" s="16">
        <v>2.5620000000000003</v>
      </c>
      <c r="X359" s="4">
        <v>54</v>
      </c>
      <c r="Y359" s="16">
        <v>121.05450000000003</v>
      </c>
      <c r="Z359" s="40">
        <f>Temp[[#This Row],[Quantity]]*Temp[[#This Row],[Unit Price]]</f>
        <v>1152.9000000000001</v>
      </c>
      <c r="AA359" s="42">
        <f>Temp[[#This Row],[Quantity]]*(Temp[[#This Row],[Unit Price]]-Temp[[#This Row],[Unit Cost]])</f>
        <v>1014.552</v>
      </c>
      <c r="AB359">
        <f>Temp[[#This Row],[Shipped Date]]-Temp[[#This Row],[Order Date]]</f>
        <v>7</v>
      </c>
    </row>
    <row r="360" spans="1:28" ht="17.25" hidden="1" customHeight="1">
      <c r="A360" s="26">
        <v>8865</v>
      </c>
      <c r="B360" s="6">
        <v>44829</v>
      </c>
      <c r="C360" s="4">
        <v>26</v>
      </c>
      <c r="D360" s="4" t="s">
        <v>131</v>
      </c>
      <c r="E360" s="5" t="s">
        <v>111</v>
      </c>
      <c r="F360" s="5" t="s">
        <v>112</v>
      </c>
      <c r="G360" s="5" t="s">
        <v>25</v>
      </c>
      <c r="H360" s="5" t="s">
        <v>60</v>
      </c>
      <c r="I360" s="5" t="s">
        <v>61</v>
      </c>
      <c r="J360" s="6">
        <v>44831</v>
      </c>
      <c r="K360" s="55">
        <f>YEAR(Temp[[#This Row],[Order Date]])</f>
        <v>2022</v>
      </c>
      <c r="L360" s="5" t="s">
        <v>33</v>
      </c>
      <c r="M360" s="4">
        <f t="shared" si="5"/>
        <v>3</v>
      </c>
      <c r="N360" s="5" t="s">
        <v>29</v>
      </c>
      <c r="O360" s="5" t="s">
        <v>153</v>
      </c>
      <c r="P360" s="5" t="s">
        <v>154</v>
      </c>
      <c r="Q360" s="4">
        <v>90900</v>
      </c>
      <c r="R360" s="5" t="s">
        <v>25</v>
      </c>
      <c r="S360" s="5" t="s">
        <v>30</v>
      </c>
      <c r="T360" s="5" t="s">
        <v>62</v>
      </c>
      <c r="U360" s="5" t="s">
        <v>63</v>
      </c>
      <c r="V360" s="16">
        <v>9.65</v>
      </c>
      <c r="W360" s="16">
        <v>1.2544999999999999</v>
      </c>
      <c r="X360" s="4">
        <v>43</v>
      </c>
      <c r="Y360" s="16">
        <v>40.250150000000005</v>
      </c>
      <c r="Z360" s="40">
        <f>Temp[[#This Row],[Quantity]]*Temp[[#This Row],[Unit Price]]</f>
        <v>414.95</v>
      </c>
      <c r="AA360" s="42">
        <f>Temp[[#This Row],[Quantity]]*(Temp[[#This Row],[Unit Price]]-Temp[[#This Row],[Unit Cost]])</f>
        <v>361.00650000000002</v>
      </c>
      <c r="AB360">
        <f>Temp[[#This Row],[Shipped Date]]-Temp[[#This Row],[Order Date]]</f>
        <v>2</v>
      </c>
    </row>
    <row r="361" spans="1:28" ht="17.25" hidden="1" customHeight="1">
      <c r="A361" s="26">
        <v>8866</v>
      </c>
      <c r="B361" s="6">
        <v>44829</v>
      </c>
      <c r="C361" s="4">
        <v>26</v>
      </c>
      <c r="D361" s="4" t="s">
        <v>131</v>
      </c>
      <c r="E361" s="5" t="s">
        <v>111</v>
      </c>
      <c r="F361" s="5" t="s">
        <v>112</v>
      </c>
      <c r="G361" s="5" t="s">
        <v>25</v>
      </c>
      <c r="H361" s="5" t="s">
        <v>60</v>
      </c>
      <c r="I361" s="5" t="s">
        <v>61</v>
      </c>
      <c r="J361" s="6">
        <v>44834</v>
      </c>
      <c r="K361" s="55">
        <f>YEAR(Temp[[#This Row],[Order Date]])</f>
        <v>2022</v>
      </c>
      <c r="L361" s="5" t="s">
        <v>33</v>
      </c>
      <c r="M361" s="4">
        <f t="shared" si="5"/>
        <v>3</v>
      </c>
      <c r="N361" s="5" t="s">
        <v>29</v>
      </c>
      <c r="O361" s="5" t="s">
        <v>153</v>
      </c>
      <c r="P361" s="5" t="s">
        <v>154</v>
      </c>
      <c r="Q361" s="4">
        <v>90900</v>
      </c>
      <c r="R361" s="5" t="s">
        <v>25</v>
      </c>
      <c r="S361" s="5" t="s">
        <v>30</v>
      </c>
      <c r="T361" s="5" t="s">
        <v>38</v>
      </c>
      <c r="U361" s="5" t="s">
        <v>39</v>
      </c>
      <c r="V361" s="16">
        <v>18.399999999999999</v>
      </c>
      <c r="W361" s="16">
        <v>2.3919999999999999</v>
      </c>
      <c r="X361" s="4">
        <v>71</v>
      </c>
      <c r="Y361" s="16">
        <v>134.55919999999998</v>
      </c>
      <c r="Z361" s="40">
        <f>Temp[[#This Row],[Quantity]]*Temp[[#This Row],[Unit Price]]</f>
        <v>1306.3999999999999</v>
      </c>
      <c r="AA361" s="42">
        <f>Temp[[#This Row],[Quantity]]*(Temp[[#This Row],[Unit Price]]-Temp[[#This Row],[Unit Cost]])</f>
        <v>1136.568</v>
      </c>
      <c r="AB361">
        <f>Temp[[#This Row],[Shipped Date]]-Temp[[#This Row],[Order Date]]</f>
        <v>5</v>
      </c>
    </row>
    <row r="362" spans="1:28" ht="17.25" hidden="1" customHeight="1">
      <c r="A362" s="26">
        <v>8303</v>
      </c>
      <c r="B362" s="6">
        <v>44859</v>
      </c>
      <c r="C362" s="4">
        <v>26</v>
      </c>
      <c r="D362" s="4" t="s">
        <v>131</v>
      </c>
      <c r="E362" s="5" t="s">
        <v>111</v>
      </c>
      <c r="F362" s="5" t="s">
        <v>112</v>
      </c>
      <c r="G362" s="5" t="s">
        <v>25</v>
      </c>
      <c r="H362" s="5" t="s">
        <v>60</v>
      </c>
      <c r="I362" s="5" t="s">
        <v>61</v>
      </c>
      <c r="J362" s="6">
        <v>44868</v>
      </c>
      <c r="K362" s="55">
        <f>YEAR(Temp[[#This Row],[Order Date]])</f>
        <v>2022</v>
      </c>
      <c r="L362" s="5" t="s">
        <v>47</v>
      </c>
      <c r="M362" s="4">
        <f t="shared" si="5"/>
        <v>4</v>
      </c>
      <c r="N362" s="5" t="s">
        <v>29</v>
      </c>
      <c r="O362" s="5" t="s">
        <v>153</v>
      </c>
      <c r="P362" s="5" t="s">
        <v>154</v>
      </c>
      <c r="Q362" s="4">
        <v>90900</v>
      </c>
      <c r="R362" s="5" t="s">
        <v>25</v>
      </c>
      <c r="S362" s="5" t="s">
        <v>30</v>
      </c>
      <c r="T362" s="5" t="s">
        <v>114</v>
      </c>
      <c r="U362" s="5" t="s">
        <v>115</v>
      </c>
      <c r="V362" s="16">
        <v>21.35</v>
      </c>
      <c r="W362" s="16">
        <v>4.4835000000000003</v>
      </c>
      <c r="X362" s="4">
        <v>49</v>
      </c>
      <c r="Y362" s="16">
        <v>102.5227</v>
      </c>
      <c r="Z362" s="40">
        <f>Temp[[#This Row],[Quantity]]*Temp[[#This Row],[Unit Price]]</f>
        <v>1046.1500000000001</v>
      </c>
      <c r="AA362" s="42">
        <f>Temp[[#This Row],[Quantity]]*(Temp[[#This Row],[Unit Price]]-Temp[[#This Row],[Unit Cost]])</f>
        <v>826.45850000000007</v>
      </c>
      <c r="AB362">
        <f>Temp[[#This Row],[Shipped Date]]-Temp[[#This Row],[Order Date]]</f>
        <v>9</v>
      </c>
    </row>
    <row r="363" spans="1:28" ht="17.25" hidden="1" customHeight="1">
      <c r="A363" s="26">
        <v>8304</v>
      </c>
      <c r="B363" s="6">
        <v>44859</v>
      </c>
      <c r="C363" s="4">
        <v>26</v>
      </c>
      <c r="D363" s="4" t="s">
        <v>131</v>
      </c>
      <c r="E363" s="5" t="s">
        <v>111</v>
      </c>
      <c r="F363" s="5" t="s">
        <v>112</v>
      </c>
      <c r="G363" s="5" t="s">
        <v>25</v>
      </c>
      <c r="H363" s="5" t="s">
        <v>60</v>
      </c>
      <c r="I363" s="5" t="s">
        <v>61</v>
      </c>
      <c r="J363" s="6">
        <v>44867</v>
      </c>
      <c r="K363" s="55">
        <f>YEAR(Temp[[#This Row],[Order Date]])</f>
        <v>2022</v>
      </c>
      <c r="L363" s="5" t="s">
        <v>47</v>
      </c>
      <c r="M363" s="4">
        <f t="shared" si="5"/>
        <v>4</v>
      </c>
      <c r="N363" s="5" t="s">
        <v>29</v>
      </c>
      <c r="O363" s="5" t="s">
        <v>153</v>
      </c>
      <c r="P363" s="5" t="s">
        <v>154</v>
      </c>
      <c r="Q363" s="4">
        <v>90900</v>
      </c>
      <c r="R363" s="5" t="s">
        <v>25</v>
      </c>
      <c r="S363" s="5" t="s">
        <v>30</v>
      </c>
      <c r="T363" s="5" t="s">
        <v>62</v>
      </c>
      <c r="U363" s="5" t="s">
        <v>63</v>
      </c>
      <c r="V363" s="16">
        <v>9.65</v>
      </c>
      <c r="W363" s="16">
        <v>1.0615000000000001</v>
      </c>
      <c r="X363" s="4">
        <v>71</v>
      </c>
      <c r="Y363" s="16">
        <v>65.7744</v>
      </c>
      <c r="Z363" s="40">
        <f>Temp[[#This Row],[Quantity]]*Temp[[#This Row],[Unit Price]]</f>
        <v>685.15</v>
      </c>
      <c r="AA363" s="42">
        <f>Temp[[#This Row],[Quantity]]*(Temp[[#This Row],[Unit Price]]-Temp[[#This Row],[Unit Cost]])</f>
        <v>609.7835</v>
      </c>
      <c r="AB363">
        <f>Temp[[#This Row],[Shipped Date]]-Temp[[#This Row],[Order Date]]</f>
        <v>8</v>
      </c>
    </row>
    <row r="364" spans="1:28" ht="17.25" hidden="1" customHeight="1">
      <c r="A364" s="26">
        <v>8305</v>
      </c>
      <c r="B364" s="6">
        <v>44859</v>
      </c>
      <c r="C364" s="4">
        <v>26</v>
      </c>
      <c r="D364" s="4" t="s">
        <v>131</v>
      </c>
      <c r="E364" s="5" t="s">
        <v>111</v>
      </c>
      <c r="F364" s="5" t="s">
        <v>112</v>
      </c>
      <c r="G364" s="5" t="s">
        <v>25</v>
      </c>
      <c r="H364" s="5" t="s">
        <v>60</v>
      </c>
      <c r="I364" s="5" t="s">
        <v>61</v>
      </c>
      <c r="J364" s="6">
        <v>44866</v>
      </c>
      <c r="K364" s="55">
        <f>YEAR(Temp[[#This Row],[Order Date]])</f>
        <v>2022</v>
      </c>
      <c r="L364" s="5" t="s">
        <v>47</v>
      </c>
      <c r="M364" s="4">
        <f t="shared" si="5"/>
        <v>4</v>
      </c>
      <c r="N364" s="5" t="s">
        <v>29</v>
      </c>
      <c r="O364" s="5" t="s">
        <v>153</v>
      </c>
      <c r="P364" s="5" t="s">
        <v>154</v>
      </c>
      <c r="Q364" s="4">
        <v>90900</v>
      </c>
      <c r="R364" s="5" t="s">
        <v>25</v>
      </c>
      <c r="S364" s="5" t="s">
        <v>30</v>
      </c>
      <c r="T364" s="5" t="s">
        <v>38</v>
      </c>
      <c r="U364" s="5" t="s">
        <v>39</v>
      </c>
      <c r="V364" s="16">
        <v>18.399999999999999</v>
      </c>
      <c r="W364" s="16">
        <v>3.8639999999999999</v>
      </c>
      <c r="X364" s="4">
        <v>10</v>
      </c>
      <c r="Y364" s="16">
        <v>19.136000000000003</v>
      </c>
      <c r="Z364" s="40">
        <f>Temp[[#This Row],[Quantity]]*Temp[[#This Row],[Unit Price]]</f>
        <v>184</v>
      </c>
      <c r="AA364" s="42">
        <f>Temp[[#This Row],[Quantity]]*(Temp[[#This Row],[Unit Price]]-Temp[[#This Row],[Unit Cost]])</f>
        <v>145.35999999999999</v>
      </c>
      <c r="AB364">
        <f>Temp[[#This Row],[Shipped Date]]-Temp[[#This Row],[Order Date]]</f>
        <v>7</v>
      </c>
    </row>
    <row r="365" spans="1:28" ht="17.25" hidden="1" customHeight="1">
      <c r="A365" s="26">
        <v>8344</v>
      </c>
      <c r="B365" s="6">
        <v>44890</v>
      </c>
      <c r="C365" s="4">
        <v>26</v>
      </c>
      <c r="D365" s="4" t="s">
        <v>131</v>
      </c>
      <c r="E365" s="5" t="s">
        <v>111</v>
      </c>
      <c r="F365" s="5" t="s">
        <v>112</v>
      </c>
      <c r="G365" s="5" t="s">
        <v>25</v>
      </c>
      <c r="H365" s="5" t="s">
        <v>60</v>
      </c>
      <c r="I365" s="5" t="s">
        <v>61</v>
      </c>
      <c r="J365" s="6">
        <v>44894</v>
      </c>
      <c r="K365" s="55">
        <f>YEAR(Temp[[#This Row],[Order Date]])</f>
        <v>2022</v>
      </c>
      <c r="L365" s="5" t="s">
        <v>48</v>
      </c>
      <c r="M365" s="4">
        <f t="shared" si="5"/>
        <v>4</v>
      </c>
      <c r="N365" s="5" t="s">
        <v>29</v>
      </c>
      <c r="O365" s="5" t="s">
        <v>153</v>
      </c>
      <c r="P365" s="5" t="s">
        <v>154</v>
      </c>
      <c r="Q365" s="4">
        <v>90900</v>
      </c>
      <c r="R365" s="5" t="s">
        <v>25</v>
      </c>
      <c r="S365" s="5" t="s">
        <v>30</v>
      </c>
      <c r="T365" s="5" t="s">
        <v>114</v>
      </c>
      <c r="U365" s="5" t="s">
        <v>115</v>
      </c>
      <c r="V365" s="16">
        <v>21.35</v>
      </c>
      <c r="W365" s="16">
        <v>2.9890000000000003</v>
      </c>
      <c r="X365" s="4">
        <v>69</v>
      </c>
      <c r="Y365" s="16">
        <v>153.20760000000004</v>
      </c>
      <c r="Z365" s="40">
        <f>Temp[[#This Row],[Quantity]]*Temp[[#This Row],[Unit Price]]</f>
        <v>1473.15</v>
      </c>
      <c r="AA365" s="42">
        <f>Temp[[#This Row],[Quantity]]*(Temp[[#This Row],[Unit Price]]-Temp[[#This Row],[Unit Cost]])</f>
        <v>1266.9090000000001</v>
      </c>
      <c r="AB365">
        <f>Temp[[#This Row],[Shipped Date]]-Temp[[#This Row],[Order Date]]</f>
        <v>4</v>
      </c>
    </row>
    <row r="366" spans="1:28" ht="17.25" hidden="1" customHeight="1">
      <c r="A366" s="26">
        <v>8345</v>
      </c>
      <c r="B366" s="6">
        <v>44890</v>
      </c>
      <c r="C366" s="4">
        <v>26</v>
      </c>
      <c r="D366" s="4" t="s">
        <v>131</v>
      </c>
      <c r="E366" s="5" t="s">
        <v>111</v>
      </c>
      <c r="F366" s="5" t="s">
        <v>112</v>
      </c>
      <c r="G366" s="5" t="s">
        <v>25</v>
      </c>
      <c r="H366" s="5" t="s">
        <v>60</v>
      </c>
      <c r="I366" s="5" t="s">
        <v>61</v>
      </c>
      <c r="J366" s="6">
        <v>44897</v>
      </c>
      <c r="K366" s="55">
        <f>YEAR(Temp[[#This Row],[Order Date]])</f>
        <v>2022</v>
      </c>
      <c r="L366" s="5" t="s">
        <v>48</v>
      </c>
      <c r="M366" s="4">
        <f t="shared" si="5"/>
        <v>4</v>
      </c>
      <c r="N366" s="5" t="s">
        <v>29</v>
      </c>
      <c r="O366" s="5" t="s">
        <v>153</v>
      </c>
      <c r="P366" s="5" t="s">
        <v>154</v>
      </c>
      <c r="Q366" s="4">
        <v>90900</v>
      </c>
      <c r="R366" s="5" t="s">
        <v>25</v>
      </c>
      <c r="S366" s="5" t="s">
        <v>30</v>
      </c>
      <c r="T366" s="5" t="s">
        <v>62</v>
      </c>
      <c r="U366" s="5" t="s">
        <v>63</v>
      </c>
      <c r="V366" s="16">
        <v>9.65</v>
      </c>
      <c r="W366" s="16">
        <v>1.0615000000000001</v>
      </c>
      <c r="X366" s="4">
        <v>37</v>
      </c>
      <c r="Y366" s="16">
        <v>33.919750000000001</v>
      </c>
      <c r="Z366" s="40">
        <f>Temp[[#This Row],[Quantity]]*Temp[[#This Row],[Unit Price]]</f>
        <v>357.05</v>
      </c>
      <c r="AA366" s="42">
        <f>Temp[[#This Row],[Quantity]]*(Temp[[#This Row],[Unit Price]]-Temp[[#This Row],[Unit Cost]])</f>
        <v>317.77449999999999</v>
      </c>
      <c r="AB366">
        <f>Temp[[#This Row],[Shipped Date]]-Temp[[#This Row],[Order Date]]</f>
        <v>7</v>
      </c>
    </row>
    <row r="367" spans="1:28" ht="17.25" hidden="1" customHeight="1">
      <c r="A367" s="26">
        <v>8346</v>
      </c>
      <c r="B367" s="6">
        <v>44890</v>
      </c>
      <c r="C367" s="4">
        <v>26</v>
      </c>
      <c r="D367" s="4" t="s">
        <v>131</v>
      </c>
      <c r="E367" s="5" t="s">
        <v>111</v>
      </c>
      <c r="F367" s="5" t="s">
        <v>112</v>
      </c>
      <c r="G367" s="5" t="s">
        <v>25</v>
      </c>
      <c r="H367" s="5" t="s">
        <v>60</v>
      </c>
      <c r="I367" s="5" t="s">
        <v>61</v>
      </c>
      <c r="J367" s="6">
        <v>44893</v>
      </c>
      <c r="K367" s="55">
        <f>YEAR(Temp[[#This Row],[Order Date]])</f>
        <v>2022</v>
      </c>
      <c r="L367" s="5" t="s">
        <v>48</v>
      </c>
      <c r="M367" s="4">
        <f t="shared" si="5"/>
        <v>4</v>
      </c>
      <c r="N367" s="5" t="s">
        <v>29</v>
      </c>
      <c r="O367" s="5" t="s">
        <v>153</v>
      </c>
      <c r="P367" s="5" t="s">
        <v>154</v>
      </c>
      <c r="Q367" s="4">
        <v>90900</v>
      </c>
      <c r="R367" s="5" t="s">
        <v>25</v>
      </c>
      <c r="S367" s="5" t="s">
        <v>30</v>
      </c>
      <c r="T367" s="5" t="s">
        <v>38</v>
      </c>
      <c r="U367" s="5" t="s">
        <v>39</v>
      </c>
      <c r="V367" s="16">
        <v>18.399999999999999</v>
      </c>
      <c r="W367" s="16">
        <v>2.76</v>
      </c>
      <c r="X367" s="4">
        <v>64</v>
      </c>
      <c r="Y367" s="16">
        <v>118.93759999999999</v>
      </c>
      <c r="Z367" s="40">
        <f>Temp[[#This Row],[Quantity]]*Temp[[#This Row],[Unit Price]]</f>
        <v>1177.5999999999999</v>
      </c>
      <c r="AA367" s="42">
        <f>Temp[[#This Row],[Quantity]]*(Temp[[#This Row],[Unit Price]]-Temp[[#This Row],[Unit Cost]])</f>
        <v>1000.9599999999999</v>
      </c>
      <c r="AB367">
        <f>Temp[[#This Row],[Shipped Date]]-Temp[[#This Row],[Order Date]]</f>
        <v>3</v>
      </c>
    </row>
    <row r="368" spans="1:28" ht="17.25" hidden="1" customHeight="1">
      <c r="A368" s="26">
        <v>8400</v>
      </c>
      <c r="B368" s="6">
        <v>44920</v>
      </c>
      <c r="C368" s="4">
        <v>26</v>
      </c>
      <c r="D368" s="4" t="s">
        <v>131</v>
      </c>
      <c r="E368" s="5" t="s">
        <v>111</v>
      </c>
      <c r="F368" s="5" t="s">
        <v>112</v>
      </c>
      <c r="G368" s="5" t="s">
        <v>25</v>
      </c>
      <c r="H368" s="5" t="s">
        <v>60</v>
      </c>
      <c r="I368" s="5" t="s">
        <v>61</v>
      </c>
      <c r="J368" s="6">
        <v>44927</v>
      </c>
      <c r="K368" s="55">
        <f>YEAR(Temp[[#This Row],[Order Date]])</f>
        <v>2022</v>
      </c>
      <c r="L368" s="5" t="s">
        <v>49</v>
      </c>
      <c r="M368" s="4">
        <f t="shared" si="5"/>
        <v>1</v>
      </c>
      <c r="N368" s="5" t="s">
        <v>29</v>
      </c>
      <c r="O368" s="5" t="s">
        <v>153</v>
      </c>
      <c r="P368" s="5" t="s">
        <v>154</v>
      </c>
      <c r="Q368" s="4">
        <v>90900</v>
      </c>
      <c r="R368" s="5" t="s">
        <v>25</v>
      </c>
      <c r="S368" s="5" t="s">
        <v>30</v>
      </c>
      <c r="T368" s="5" t="s">
        <v>114</v>
      </c>
      <c r="U368" s="5" t="s">
        <v>115</v>
      </c>
      <c r="V368" s="16">
        <v>21.35</v>
      </c>
      <c r="W368" s="16">
        <v>2.3485</v>
      </c>
      <c r="X368" s="4">
        <v>88</v>
      </c>
      <c r="Y368" s="16">
        <v>184.12240000000003</v>
      </c>
      <c r="Z368" s="40">
        <f>Temp[[#This Row],[Quantity]]*Temp[[#This Row],[Unit Price]]</f>
        <v>1878.8000000000002</v>
      </c>
      <c r="AA368" s="42">
        <f>Temp[[#This Row],[Quantity]]*(Temp[[#This Row],[Unit Price]]-Temp[[#This Row],[Unit Cost]])</f>
        <v>1672.1320000000001</v>
      </c>
      <c r="AB368">
        <f>Temp[[#This Row],[Shipped Date]]-Temp[[#This Row],[Order Date]]</f>
        <v>7</v>
      </c>
    </row>
    <row r="369" spans="1:28" ht="17.25" hidden="1" customHeight="1">
      <c r="A369" s="26">
        <v>8408</v>
      </c>
      <c r="B369" s="6">
        <v>44920</v>
      </c>
      <c r="C369" s="4">
        <v>26</v>
      </c>
      <c r="D369" s="4" t="s">
        <v>131</v>
      </c>
      <c r="E369" s="5" t="s">
        <v>111</v>
      </c>
      <c r="F369" s="5" t="s">
        <v>112</v>
      </c>
      <c r="G369" s="5" t="s">
        <v>25</v>
      </c>
      <c r="H369" s="5" t="s">
        <v>60</v>
      </c>
      <c r="I369" s="5" t="s">
        <v>61</v>
      </c>
      <c r="J369" s="6">
        <v>44928</v>
      </c>
      <c r="K369" s="55">
        <f>YEAR(Temp[[#This Row],[Order Date]])</f>
        <v>2022</v>
      </c>
      <c r="L369" s="5" t="s">
        <v>49</v>
      </c>
      <c r="M369" s="4">
        <f t="shared" si="5"/>
        <v>1</v>
      </c>
      <c r="N369" s="5" t="s">
        <v>29</v>
      </c>
      <c r="O369" s="5" t="s">
        <v>153</v>
      </c>
      <c r="P369" s="5" t="s">
        <v>154</v>
      </c>
      <c r="Q369" s="4">
        <v>90900</v>
      </c>
      <c r="R369" s="5" t="s">
        <v>25</v>
      </c>
      <c r="S369" s="5" t="s">
        <v>30</v>
      </c>
      <c r="T369" s="5" t="s">
        <v>62</v>
      </c>
      <c r="U369" s="5" t="s">
        <v>63</v>
      </c>
      <c r="V369" s="16">
        <v>9.65</v>
      </c>
      <c r="W369" s="16">
        <v>2.0265</v>
      </c>
      <c r="X369" s="4">
        <v>46</v>
      </c>
      <c r="Y369" s="16">
        <v>42.614400000000003</v>
      </c>
      <c r="Z369" s="40">
        <f>Temp[[#This Row],[Quantity]]*Temp[[#This Row],[Unit Price]]</f>
        <v>443.90000000000003</v>
      </c>
      <c r="AA369" s="42">
        <f>Temp[[#This Row],[Quantity]]*(Temp[[#This Row],[Unit Price]]-Temp[[#This Row],[Unit Cost]])</f>
        <v>350.68099999999998</v>
      </c>
      <c r="AB369">
        <f>Temp[[#This Row],[Shipped Date]]-Temp[[#This Row],[Order Date]]</f>
        <v>8</v>
      </c>
    </row>
    <row r="370" spans="1:28" ht="17.25" hidden="1" customHeight="1">
      <c r="A370" s="26">
        <v>8408</v>
      </c>
      <c r="B370" s="6">
        <v>44920</v>
      </c>
      <c r="C370" s="4">
        <v>26</v>
      </c>
      <c r="D370" s="4" t="s">
        <v>131</v>
      </c>
      <c r="E370" s="5" t="s">
        <v>111</v>
      </c>
      <c r="F370" s="5" t="s">
        <v>112</v>
      </c>
      <c r="G370" s="5" t="s">
        <v>25</v>
      </c>
      <c r="H370" s="5" t="s">
        <v>60</v>
      </c>
      <c r="I370" s="5" t="s">
        <v>61</v>
      </c>
      <c r="J370" s="6">
        <v>44930</v>
      </c>
      <c r="K370" s="55">
        <f>YEAR(Temp[[#This Row],[Order Date]])</f>
        <v>2022</v>
      </c>
      <c r="L370" s="5" t="s">
        <v>49</v>
      </c>
      <c r="M370" s="4">
        <f t="shared" si="5"/>
        <v>1</v>
      </c>
      <c r="N370" s="5" t="s">
        <v>29</v>
      </c>
      <c r="O370" s="5" t="s">
        <v>153</v>
      </c>
      <c r="P370" s="5" t="s">
        <v>154</v>
      </c>
      <c r="Q370" s="4">
        <v>90900</v>
      </c>
      <c r="R370" s="5" t="s">
        <v>25</v>
      </c>
      <c r="S370" s="5" t="s">
        <v>30</v>
      </c>
      <c r="T370" s="5" t="s">
        <v>38</v>
      </c>
      <c r="U370" s="5" t="s">
        <v>39</v>
      </c>
      <c r="V370" s="16">
        <v>18.399999999999999</v>
      </c>
      <c r="W370" s="16">
        <v>3.8639999999999999</v>
      </c>
      <c r="X370" s="4">
        <v>93</v>
      </c>
      <c r="Y370" s="16">
        <v>167.69759999999999</v>
      </c>
      <c r="Z370" s="40">
        <f>Temp[[#This Row],[Quantity]]*Temp[[#This Row],[Unit Price]]</f>
        <v>1711.1999999999998</v>
      </c>
      <c r="AA370" s="42">
        <f>Temp[[#This Row],[Quantity]]*(Temp[[#This Row],[Unit Price]]-Temp[[#This Row],[Unit Cost]])</f>
        <v>1351.8479999999997</v>
      </c>
      <c r="AB370">
        <f>Temp[[#This Row],[Shipped Date]]-Temp[[#This Row],[Order Date]]</f>
        <v>10</v>
      </c>
    </row>
    <row r="371" spans="1:28" ht="17.25" hidden="1" customHeight="1">
      <c r="A371" s="27">
        <v>8487</v>
      </c>
      <c r="B371" s="6">
        <v>44920</v>
      </c>
      <c r="C371" s="8">
        <v>26</v>
      </c>
      <c r="D371" s="4" t="s">
        <v>131</v>
      </c>
      <c r="E371" s="5" t="s">
        <v>111</v>
      </c>
      <c r="F371" s="9" t="s">
        <v>112</v>
      </c>
      <c r="G371" s="9" t="s">
        <v>25</v>
      </c>
      <c r="H371" s="5" t="s">
        <v>60</v>
      </c>
      <c r="I371" s="9" t="s">
        <v>61</v>
      </c>
      <c r="J371" s="6">
        <v>44923</v>
      </c>
      <c r="K371" s="55">
        <f>YEAR(Temp[[#This Row],[Order Date]])</f>
        <v>2022</v>
      </c>
      <c r="L371" s="9" t="s">
        <v>49</v>
      </c>
      <c r="M371" s="4">
        <f t="shared" si="5"/>
        <v>4</v>
      </c>
      <c r="N371" s="9" t="s">
        <v>29</v>
      </c>
      <c r="O371" s="5" t="s">
        <v>153</v>
      </c>
      <c r="P371" s="5" t="s">
        <v>154</v>
      </c>
      <c r="Q371" s="8">
        <v>90900</v>
      </c>
      <c r="R371" s="9" t="s">
        <v>25</v>
      </c>
      <c r="S371" s="9" t="s">
        <v>30</v>
      </c>
      <c r="T371" s="9" t="s">
        <v>108</v>
      </c>
      <c r="U371" s="9" t="s">
        <v>89</v>
      </c>
      <c r="V371" s="18">
        <v>25</v>
      </c>
      <c r="W371" s="16">
        <v>4.25</v>
      </c>
      <c r="X371" s="8">
        <v>13</v>
      </c>
      <c r="Y371" s="18">
        <v>32.174999999999997</v>
      </c>
      <c r="Z371" s="40">
        <f>Temp[[#This Row],[Quantity]]*Temp[[#This Row],[Unit Price]]</f>
        <v>325</v>
      </c>
      <c r="AA371" s="42">
        <f>Temp[[#This Row],[Quantity]]*(Temp[[#This Row],[Unit Price]]-Temp[[#This Row],[Unit Cost]])</f>
        <v>269.75</v>
      </c>
      <c r="AB371">
        <f>Temp[[#This Row],[Shipped Date]]-Temp[[#This Row],[Order Date]]</f>
        <v>3</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D8223-8648-419D-8ECE-CD0710281634}">
  <dimension ref="A1:A121"/>
  <sheetViews>
    <sheetView showGridLines="0" topLeftCell="A36" workbookViewId="0">
      <selection activeCell="H123" sqref="H123"/>
    </sheetView>
  </sheetViews>
  <sheetFormatPr defaultRowHeight="14.4"/>
  <sheetData>
    <row r="1" spans="1:1" ht="18">
      <c r="A1" s="36" t="s">
        <v>155</v>
      </c>
    </row>
    <row r="2" spans="1:1">
      <c r="A2" s="37"/>
    </row>
    <row r="3" spans="1:1">
      <c r="A3" s="38" t="s">
        <v>156</v>
      </c>
    </row>
    <row r="4" spans="1:1">
      <c r="A4" s="38" t="s">
        <v>157</v>
      </c>
    </row>
    <row r="5" spans="1:1">
      <c r="A5" s="38" t="s">
        <v>158</v>
      </c>
    </row>
    <row r="6" spans="1:1">
      <c r="A6" s="39" t="s">
        <v>159</v>
      </c>
    </row>
    <row r="7" spans="1:1">
      <c r="A7" s="37" t="s">
        <v>160</v>
      </c>
    </row>
    <row r="9" spans="1:1" ht="18">
      <c r="A9" s="36" t="s">
        <v>161</v>
      </c>
    </row>
    <row r="10" spans="1:1">
      <c r="A10" s="37"/>
    </row>
    <row r="11" spans="1:1">
      <c r="A11" s="38" t="s">
        <v>162</v>
      </c>
    </row>
    <row r="12" spans="1:1">
      <c r="A12" s="38" t="s">
        <v>163</v>
      </c>
    </row>
    <row r="13" spans="1:1">
      <c r="A13" s="38" t="s">
        <v>158</v>
      </c>
    </row>
    <row r="14" spans="1:1">
      <c r="A14" s="39" t="s">
        <v>164</v>
      </c>
    </row>
    <row r="15" spans="1:1">
      <c r="A15" s="39" t="s">
        <v>165</v>
      </c>
    </row>
    <row r="16" spans="1:1">
      <c r="A16" s="37" t="s">
        <v>166</v>
      </c>
    </row>
    <row r="18" spans="1:1" ht="18">
      <c r="A18" s="36" t="s">
        <v>167</v>
      </c>
    </row>
    <row r="19" spans="1:1">
      <c r="A19" s="37"/>
    </row>
    <row r="20" spans="1:1">
      <c r="A20" s="38" t="s">
        <v>168</v>
      </c>
    </row>
    <row r="21" spans="1:1">
      <c r="A21" s="38" t="s">
        <v>169</v>
      </c>
    </row>
    <row r="22" spans="1:1">
      <c r="A22" s="38" t="s">
        <v>158</v>
      </c>
    </row>
    <row r="23" spans="1:1">
      <c r="A23" s="39" t="s">
        <v>170</v>
      </c>
    </row>
    <row r="24" spans="1:1">
      <c r="A24" s="39" t="s">
        <v>171</v>
      </c>
    </row>
    <row r="25" spans="1:1">
      <c r="A25" s="37" t="s">
        <v>172</v>
      </c>
    </row>
    <row r="27" spans="1:1" ht="18">
      <c r="A27" s="36" t="s">
        <v>173</v>
      </c>
    </row>
    <row r="28" spans="1:1">
      <c r="A28" s="37"/>
    </row>
    <row r="29" spans="1:1">
      <c r="A29" s="38" t="s">
        <v>174</v>
      </c>
    </row>
    <row r="30" spans="1:1">
      <c r="A30" s="38" t="s">
        <v>175</v>
      </c>
    </row>
    <row r="31" spans="1:1">
      <c r="A31" s="38" t="s">
        <v>158</v>
      </c>
    </row>
    <row r="32" spans="1:1">
      <c r="A32" s="39" t="s">
        <v>176</v>
      </c>
    </row>
    <row r="33" spans="1:1">
      <c r="A33" s="39" t="s">
        <v>177</v>
      </c>
    </row>
    <row r="34" spans="1:1">
      <c r="A34" s="37" t="s">
        <v>178</v>
      </c>
    </row>
    <row r="36" spans="1:1" ht="18">
      <c r="A36" s="36" t="s">
        <v>179</v>
      </c>
    </row>
    <row r="37" spans="1:1">
      <c r="A37" s="37"/>
    </row>
    <row r="38" spans="1:1">
      <c r="A38" s="38" t="s">
        <v>180</v>
      </c>
    </row>
    <row r="39" spans="1:1">
      <c r="A39" s="38" t="s">
        <v>181</v>
      </c>
    </row>
    <row r="40" spans="1:1">
      <c r="A40" s="38" t="s">
        <v>158</v>
      </c>
    </row>
    <row r="41" spans="1:1">
      <c r="A41" s="39" t="s">
        <v>182</v>
      </c>
    </row>
    <row r="42" spans="1:1">
      <c r="A42" s="39" t="s">
        <v>183</v>
      </c>
    </row>
    <row r="43" spans="1:1">
      <c r="A43" s="37" t="s">
        <v>184</v>
      </c>
    </row>
    <row r="45" spans="1:1" ht="18">
      <c r="A45" s="36" t="s">
        <v>185</v>
      </c>
    </row>
    <row r="46" spans="1:1">
      <c r="A46" s="37"/>
    </row>
    <row r="47" spans="1:1">
      <c r="A47" s="38" t="s">
        <v>186</v>
      </c>
    </row>
    <row r="48" spans="1:1">
      <c r="A48" s="38" t="s">
        <v>187</v>
      </c>
    </row>
    <row r="49" spans="1:1">
      <c r="A49" s="38" t="s">
        <v>158</v>
      </c>
    </row>
    <row r="50" spans="1:1">
      <c r="A50" s="39" t="s">
        <v>188</v>
      </c>
    </row>
    <row r="51" spans="1:1">
      <c r="A51" s="37" t="s">
        <v>189</v>
      </c>
    </row>
    <row r="53" spans="1:1" ht="18">
      <c r="A53" s="36" t="s">
        <v>190</v>
      </c>
    </row>
    <row r="54" spans="1:1">
      <c r="A54" s="37"/>
    </row>
    <row r="55" spans="1:1">
      <c r="A55" s="38" t="s">
        <v>191</v>
      </c>
    </row>
    <row r="56" spans="1:1">
      <c r="A56" s="38" t="s">
        <v>192</v>
      </c>
    </row>
    <row r="57" spans="1:1">
      <c r="A57" s="38" t="s">
        <v>158</v>
      </c>
    </row>
    <row r="58" spans="1:1">
      <c r="A58" s="39" t="s">
        <v>193</v>
      </c>
    </row>
    <row r="59" spans="1:1">
      <c r="A59" s="37" t="s">
        <v>194</v>
      </c>
    </row>
    <row r="61" spans="1:1" ht="18">
      <c r="A61" s="36" t="s">
        <v>195</v>
      </c>
    </row>
    <row r="62" spans="1:1">
      <c r="A62" s="37"/>
    </row>
    <row r="63" spans="1:1">
      <c r="A63" s="38" t="s">
        <v>196</v>
      </c>
    </row>
    <row r="64" spans="1:1">
      <c r="A64" s="38" t="s">
        <v>197</v>
      </c>
    </row>
    <row r="65" spans="1:1">
      <c r="A65" s="38" t="s">
        <v>158</v>
      </c>
    </row>
    <row r="66" spans="1:1">
      <c r="A66" s="39" t="s">
        <v>203</v>
      </c>
    </row>
    <row r="67" spans="1:1">
      <c r="A67" s="39" t="s">
        <v>198</v>
      </c>
    </row>
    <row r="68" spans="1:1">
      <c r="A68" s="37" t="s">
        <v>199</v>
      </c>
    </row>
    <row r="70" spans="1:1" ht="18">
      <c r="A70" s="36" t="s">
        <v>200</v>
      </c>
    </row>
    <row r="71" spans="1:1">
      <c r="A71" s="37"/>
    </row>
    <row r="72" spans="1:1">
      <c r="A72" s="38" t="s">
        <v>201</v>
      </c>
    </row>
    <row r="73" spans="1:1">
      <c r="A73" s="38" t="s">
        <v>202</v>
      </c>
    </row>
    <row r="74" spans="1:1">
      <c r="A74" s="38" t="s">
        <v>158</v>
      </c>
    </row>
    <row r="75" spans="1:1">
      <c r="A75" s="39" t="s">
        <v>203</v>
      </c>
    </row>
    <row r="76" spans="1:1">
      <c r="A76" s="39" t="s">
        <v>204</v>
      </c>
    </row>
    <row r="77" spans="1:1">
      <c r="A77" s="37" t="s">
        <v>205</v>
      </c>
    </row>
    <row r="79" spans="1:1" ht="18">
      <c r="A79" s="36" t="s">
        <v>206</v>
      </c>
    </row>
    <row r="80" spans="1:1">
      <c r="A80" s="37"/>
    </row>
    <row r="81" spans="1:1">
      <c r="A81" s="38" t="s">
        <v>207</v>
      </c>
    </row>
    <row r="82" spans="1:1">
      <c r="A82" s="38" t="s">
        <v>208</v>
      </c>
    </row>
    <row r="83" spans="1:1">
      <c r="A83" s="38" t="s">
        <v>158</v>
      </c>
    </row>
    <row r="84" spans="1:1">
      <c r="A84" s="39" t="s">
        <v>209</v>
      </c>
    </row>
    <row r="85" spans="1:1">
      <c r="A85" s="39" t="s">
        <v>210</v>
      </c>
    </row>
    <row r="86" spans="1:1">
      <c r="A86" s="37" t="s">
        <v>211</v>
      </c>
    </row>
    <row r="88" spans="1:1" ht="18">
      <c r="A88" s="36" t="s">
        <v>212</v>
      </c>
    </row>
    <row r="89" spans="1:1">
      <c r="A89" s="37"/>
    </row>
    <row r="90" spans="1:1">
      <c r="A90" s="38" t="s">
        <v>213</v>
      </c>
    </row>
    <row r="91" spans="1:1">
      <c r="A91" s="38" t="s">
        <v>214</v>
      </c>
    </row>
    <row r="92" spans="1:1">
      <c r="A92" s="38" t="s">
        <v>158</v>
      </c>
    </row>
    <row r="93" spans="1:1">
      <c r="A93" s="39" t="s">
        <v>215</v>
      </c>
    </row>
    <row r="94" spans="1:1">
      <c r="A94" s="37" t="s">
        <v>216</v>
      </c>
    </row>
    <row r="96" spans="1:1" ht="18">
      <c r="A96" s="36" t="s">
        <v>217</v>
      </c>
    </row>
    <row r="97" spans="1:1">
      <c r="A97" s="37"/>
    </row>
    <row r="98" spans="1:1">
      <c r="A98" s="38" t="s">
        <v>218</v>
      </c>
    </row>
    <row r="99" spans="1:1">
      <c r="A99" s="38" t="s">
        <v>219</v>
      </c>
    </row>
    <row r="100" spans="1:1">
      <c r="A100" s="38" t="s">
        <v>158</v>
      </c>
    </row>
    <row r="101" spans="1:1">
      <c r="A101" s="39" t="s">
        <v>269</v>
      </c>
    </row>
    <row r="102" spans="1:1">
      <c r="A102" s="39" t="s">
        <v>220</v>
      </c>
    </row>
    <row r="103" spans="1:1">
      <c r="A103" s="37" t="s">
        <v>221</v>
      </c>
    </row>
    <row r="105" spans="1:1" ht="18">
      <c r="A105" s="36" t="s">
        <v>222</v>
      </c>
    </row>
    <row r="106" spans="1:1">
      <c r="A106" s="37"/>
    </row>
    <row r="107" spans="1:1">
      <c r="A107" s="38" t="s">
        <v>223</v>
      </c>
    </row>
    <row r="108" spans="1:1">
      <c r="A108" s="38" t="s">
        <v>224</v>
      </c>
    </row>
    <row r="109" spans="1:1">
      <c r="A109" s="38" t="s">
        <v>158</v>
      </c>
    </row>
    <row r="110" spans="1:1">
      <c r="A110" s="39" t="s">
        <v>225</v>
      </c>
    </row>
    <row r="111" spans="1:1">
      <c r="A111" s="37" t="s">
        <v>226</v>
      </c>
    </row>
    <row r="115" spans="1:1" ht="18">
      <c r="A115" s="36" t="s">
        <v>227</v>
      </c>
    </row>
    <row r="116" spans="1:1">
      <c r="A116" s="37"/>
    </row>
    <row r="117" spans="1:1">
      <c r="A117" s="38" t="s">
        <v>228</v>
      </c>
    </row>
    <row r="118" spans="1:1">
      <c r="A118" s="38" t="s">
        <v>267</v>
      </c>
    </row>
    <row r="119" spans="1:1">
      <c r="A119" s="38" t="s">
        <v>268</v>
      </c>
    </row>
    <row r="121" spans="1:1">
      <c r="A121" t="s">
        <v>229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4334B-13FF-4658-A619-2C08C595685D}">
  <dimension ref="B2:L152"/>
  <sheetViews>
    <sheetView topLeftCell="A22" zoomScaleNormal="100" zoomScaleSheetLayoutView="100" workbookViewId="0">
      <selection activeCell="C37" sqref="C37"/>
    </sheetView>
  </sheetViews>
  <sheetFormatPr defaultRowHeight="14.4"/>
  <cols>
    <col min="2" max="2" width="20.44140625" customWidth="1"/>
    <col min="3" max="3" width="14.33203125" customWidth="1"/>
    <col min="5" max="5" width="13.5546875" bestFit="1" customWidth="1"/>
    <col min="6" max="6" width="14.109375" bestFit="1" customWidth="1"/>
    <col min="7" max="7" width="4.33203125" customWidth="1"/>
    <col min="8" max="8" width="12.44140625" bestFit="1" customWidth="1"/>
    <col min="9" max="9" width="14.109375" bestFit="1" customWidth="1"/>
    <col min="11" max="11" width="19.5546875" customWidth="1"/>
    <col min="12" max="12" width="13.88671875" customWidth="1"/>
  </cols>
  <sheetData>
    <row r="2" spans="2:12">
      <c r="B2" t="s">
        <v>232</v>
      </c>
      <c r="C2" s="52">
        <f>SUM(Temp[Revenue])</f>
        <v>438707.91999999981</v>
      </c>
      <c r="E2" s="68" t="s">
        <v>241</v>
      </c>
      <c r="F2" t="s">
        <v>243</v>
      </c>
      <c r="H2" s="68" t="s">
        <v>241</v>
      </c>
      <c r="I2" t="s">
        <v>243</v>
      </c>
      <c r="K2" s="53" t="s">
        <v>241</v>
      </c>
      <c r="L2" s="53" t="s">
        <v>245</v>
      </c>
    </row>
    <row r="3" spans="2:12">
      <c r="B3" t="s">
        <v>233</v>
      </c>
      <c r="C3" s="52">
        <f>SUM(Temp[Profit])</f>
        <v>363937.20480000018</v>
      </c>
      <c r="E3" s="69" t="s">
        <v>109</v>
      </c>
      <c r="F3" s="42">
        <v>15048</v>
      </c>
      <c r="H3" s="58">
        <v>44561</v>
      </c>
      <c r="I3" s="42">
        <v>3624.33</v>
      </c>
      <c r="K3" t="s">
        <v>110</v>
      </c>
      <c r="L3">
        <v>93.6</v>
      </c>
    </row>
    <row r="4" spans="2:12">
      <c r="B4" t="s">
        <v>234</v>
      </c>
      <c r="C4" s="43">
        <f>C3/C2</f>
        <v>0.82956606937937283</v>
      </c>
      <c r="E4" s="69" t="s">
        <v>73</v>
      </c>
      <c r="F4" s="42">
        <v>17837.25</v>
      </c>
      <c r="H4" s="58">
        <v>44563</v>
      </c>
      <c r="I4" s="42">
        <v>878.15</v>
      </c>
      <c r="K4" t="s">
        <v>108</v>
      </c>
      <c r="L4">
        <v>1230</v>
      </c>
    </row>
    <row r="5" spans="2:12">
      <c r="B5" t="s">
        <v>235</v>
      </c>
      <c r="C5" s="42">
        <f>SUM(Temp[Revenue])/COUNT(Temp[Order ID])</f>
        <v>1185.6970810810806</v>
      </c>
      <c r="E5" s="69" t="s">
        <v>62</v>
      </c>
      <c r="F5" s="42">
        <v>16829.600000000002</v>
      </c>
      <c r="H5" s="58">
        <v>44564</v>
      </c>
      <c r="I5" s="42">
        <v>7635.1</v>
      </c>
      <c r="K5" t="s">
        <v>109</v>
      </c>
      <c r="L5">
        <v>1009.8000000000001</v>
      </c>
    </row>
    <row r="6" spans="2:12">
      <c r="B6" t="s">
        <v>236</v>
      </c>
      <c r="C6" s="57" t="str" cm="1">
        <f t="array" ref="C6">_xlfn.XLOOKUP(MAX(_xlfn.ANCHORARRAY(C9)),_xlfn.ANCHORARRAY(C9),_xlfn.ANCHORARRAY(B9))</f>
        <v>Coffee</v>
      </c>
      <c r="E6" s="69" t="s">
        <v>36</v>
      </c>
      <c r="F6" s="42">
        <v>75486</v>
      </c>
      <c r="H6" s="58">
        <v>44566</v>
      </c>
      <c r="I6" s="42">
        <v>2274</v>
      </c>
      <c r="K6" t="s">
        <v>34</v>
      </c>
      <c r="L6">
        <v>352.44</v>
      </c>
    </row>
    <row r="7" spans="2:12">
      <c r="B7" t="s">
        <v>237</v>
      </c>
      <c r="C7" s="46">
        <f>AVERAGE(Temp[Shipping Days])</f>
        <v>6.0405405405405403</v>
      </c>
      <c r="E7" s="69" t="s">
        <v>38</v>
      </c>
      <c r="F7" s="42">
        <v>25465.599999999995</v>
      </c>
      <c r="H7" s="58">
        <v>44567</v>
      </c>
      <c r="I7" s="42">
        <v>1104</v>
      </c>
      <c r="K7" t="s">
        <v>73</v>
      </c>
      <c r="L7">
        <v>2299.7174999999997</v>
      </c>
    </row>
    <row r="8" spans="2:12">
      <c r="E8" s="69" t="s">
        <v>64</v>
      </c>
      <c r="F8" s="42">
        <v>72600</v>
      </c>
      <c r="H8" s="58">
        <v>44568</v>
      </c>
      <c r="I8" s="42">
        <v>948.84999999999991</v>
      </c>
      <c r="K8" t="s">
        <v>84</v>
      </c>
      <c r="L8">
        <v>1105.8400000000001</v>
      </c>
    </row>
    <row r="9" spans="2:12">
      <c r="B9" t="str" cm="1">
        <f t="array" ref="B9:B32">_xlfn.UNIQUE(Temp[Product Name])</f>
        <v>Green Tea</v>
      </c>
      <c r="C9" cm="1">
        <f t="array" ref="C9:C32">SUMIF(Temp[Product Name],_xlfn.UNIQUE(Temp[Product Name]),Temp[Revenue])</f>
        <v>4822.8700000000008</v>
      </c>
      <c r="E9" s="69" t="s">
        <v>88</v>
      </c>
      <c r="F9" s="42">
        <v>41391</v>
      </c>
      <c r="H9" s="58">
        <v>44569</v>
      </c>
      <c r="I9" s="42">
        <v>3930.2999999999997</v>
      </c>
      <c r="K9" t="s">
        <v>62</v>
      </c>
      <c r="L9">
        <v>1627.7619999999999</v>
      </c>
    </row>
    <row r="10" spans="2:12">
      <c r="B10" t="str">
        <v>Chai</v>
      </c>
      <c r="C10">
        <v>12294</v>
      </c>
      <c r="E10" s="69" t="s">
        <v>99</v>
      </c>
      <c r="F10" s="42">
        <v>33129.599999999991</v>
      </c>
      <c r="H10" s="58">
        <v>44570</v>
      </c>
      <c r="I10" s="42">
        <v>1897.8999999999999</v>
      </c>
      <c r="K10" t="s">
        <v>36</v>
      </c>
      <c r="L10">
        <v>9772.24</v>
      </c>
    </row>
    <row r="11" spans="2:12">
      <c r="B11" t="str">
        <v>Coffee</v>
      </c>
      <c r="C11">
        <v>75486</v>
      </c>
      <c r="E11" s="69" t="s">
        <v>114</v>
      </c>
      <c r="F11" s="42">
        <v>13322.400000000001</v>
      </c>
      <c r="H11" s="58">
        <v>44571</v>
      </c>
      <c r="I11" s="42">
        <v>430.01</v>
      </c>
      <c r="K11" t="s">
        <v>38</v>
      </c>
      <c r="L11">
        <v>859.28</v>
      </c>
    </row>
    <row r="12" spans="2:12">
      <c r="B12" t="str">
        <v>Crab Meat</v>
      </c>
      <c r="C12">
        <v>25465.599999999995</v>
      </c>
      <c r="E12" s="69" t="s">
        <v>55</v>
      </c>
      <c r="F12" s="42">
        <v>18046</v>
      </c>
      <c r="H12" s="58">
        <v>44572</v>
      </c>
      <c r="I12" s="42">
        <v>3482</v>
      </c>
      <c r="K12" t="s">
        <v>64</v>
      </c>
      <c r="L12">
        <v>9746</v>
      </c>
    </row>
    <row r="13" spans="2:12">
      <c r="B13" t="str">
        <v>Sauce</v>
      </c>
      <c r="C13">
        <v>18046</v>
      </c>
      <c r="E13" s="69" t="s">
        <v>242</v>
      </c>
      <c r="F13" s="42">
        <v>329155.45</v>
      </c>
      <c r="H13" s="58">
        <v>44587</v>
      </c>
      <c r="I13" s="42">
        <v>850.5</v>
      </c>
      <c r="K13" t="s">
        <v>56</v>
      </c>
      <c r="L13">
        <v>280.56</v>
      </c>
    </row>
    <row r="14" spans="2:12">
      <c r="B14" t="str">
        <v>Dried Plums</v>
      </c>
      <c r="C14">
        <v>3699.5</v>
      </c>
      <c r="H14" s="58">
        <v>44588</v>
      </c>
      <c r="I14" s="42">
        <v>4654.2</v>
      </c>
      <c r="K14" t="s">
        <v>31</v>
      </c>
      <c r="L14">
        <v>392.70660000000004</v>
      </c>
    </row>
    <row r="15" spans="2:12">
      <c r="B15" t="str">
        <v>Clam Chowder</v>
      </c>
      <c r="C15">
        <v>16829.600000000002</v>
      </c>
      <c r="H15" s="58">
        <v>44589</v>
      </c>
      <c r="I15" s="42">
        <v>1198.5</v>
      </c>
      <c r="K15" t="s">
        <v>90</v>
      </c>
      <c r="L15">
        <v>172.55</v>
      </c>
    </row>
    <row r="16" spans="2:12">
      <c r="B16" t="str">
        <v>Curry Sauce</v>
      </c>
      <c r="C16">
        <v>72600</v>
      </c>
      <c r="H16" s="58">
        <v>44592</v>
      </c>
      <c r="I16" s="42">
        <v>239.2</v>
      </c>
      <c r="K16" t="s">
        <v>88</v>
      </c>
      <c r="L16">
        <v>5512.8600000000006</v>
      </c>
    </row>
    <row r="17" spans="2:12">
      <c r="B17" t="str">
        <v>Syrup</v>
      </c>
      <c r="C17">
        <v>5230</v>
      </c>
      <c r="E17" s="68" t="s">
        <v>241</v>
      </c>
      <c r="F17" t="s">
        <v>243</v>
      </c>
      <c r="H17" s="58">
        <v>44594</v>
      </c>
      <c r="I17" s="42">
        <v>2054.25</v>
      </c>
      <c r="K17" t="s">
        <v>99</v>
      </c>
      <c r="L17">
        <v>5007.7199999999993</v>
      </c>
    </row>
    <row r="18" spans="2:12">
      <c r="B18" t="str">
        <v>Chocolate</v>
      </c>
      <c r="C18">
        <v>17837.25</v>
      </c>
      <c r="E18" s="69" t="s">
        <v>150</v>
      </c>
      <c r="F18" s="42">
        <v>32530.6</v>
      </c>
      <c r="H18" s="58">
        <v>44595</v>
      </c>
      <c r="I18" s="42">
        <v>3648</v>
      </c>
      <c r="K18" t="s">
        <v>114</v>
      </c>
      <c r="L18">
        <v>826.45850000000007</v>
      </c>
    </row>
    <row r="19" spans="2:12">
      <c r="B19" t="str">
        <v>Fruit Cocktail</v>
      </c>
      <c r="C19">
        <v>6942</v>
      </c>
      <c r="E19" s="69" t="s">
        <v>147</v>
      </c>
      <c r="F19" s="42">
        <v>17204</v>
      </c>
      <c r="H19" s="58">
        <v>44597</v>
      </c>
      <c r="I19" s="42">
        <v>5833.25</v>
      </c>
      <c r="K19" t="s">
        <v>104</v>
      </c>
      <c r="L19">
        <v>1023.36</v>
      </c>
    </row>
    <row r="20" spans="2:12">
      <c r="B20" t="str">
        <v>Dried Pears</v>
      </c>
      <c r="C20">
        <v>10320</v>
      </c>
      <c r="E20" s="69" t="s">
        <v>137</v>
      </c>
      <c r="F20" s="42">
        <v>44903</v>
      </c>
      <c r="H20" s="58">
        <v>44599</v>
      </c>
      <c r="I20" s="42">
        <v>2645.75</v>
      </c>
      <c r="K20" t="s">
        <v>55</v>
      </c>
      <c r="L20">
        <v>2639.2799999999997</v>
      </c>
    </row>
    <row r="21" spans="2:12">
      <c r="B21" t="str">
        <v>Dried Apples</v>
      </c>
      <c r="C21">
        <v>9540</v>
      </c>
      <c r="E21" s="69" t="s">
        <v>139</v>
      </c>
      <c r="F21" s="42">
        <v>27077.14</v>
      </c>
      <c r="H21" s="58">
        <v>44600</v>
      </c>
      <c r="I21" s="42">
        <v>260.55</v>
      </c>
      <c r="K21" t="s">
        <v>113</v>
      </c>
      <c r="L21">
        <v>782.99999999999989</v>
      </c>
    </row>
    <row r="22" spans="2:12">
      <c r="B22" t="str">
        <v>Chocolate Biscuits Mix</v>
      </c>
      <c r="C22">
        <v>12723.6</v>
      </c>
      <c r="E22" s="69" t="s">
        <v>133</v>
      </c>
      <c r="F22" s="42">
        <v>36839.990000000005</v>
      </c>
      <c r="H22" s="58">
        <v>44601</v>
      </c>
      <c r="I22" s="42">
        <v>641.5</v>
      </c>
      <c r="K22" t="s">
        <v>68</v>
      </c>
      <c r="L22">
        <v>90.199999999999989</v>
      </c>
    </row>
    <row r="23" spans="2:12">
      <c r="B23" t="str">
        <v>Gnocchi</v>
      </c>
      <c r="C23">
        <v>9120</v>
      </c>
      <c r="E23" s="69" t="s">
        <v>135</v>
      </c>
      <c r="F23" s="42">
        <v>15365.5</v>
      </c>
      <c r="H23" s="58">
        <v>44602</v>
      </c>
      <c r="I23" s="42">
        <v>2880</v>
      </c>
      <c r="K23" s="59" t="s">
        <v>242</v>
      </c>
      <c r="L23" s="60">
        <v>44825.374600000003</v>
      </c>
    </row>
    <row r="24" spans="2:12">
      <c r="B24" t="str">
        <v>Marmalade</v>
      </c>
      <c r="C24">
        <v>41391</v>
      </c>
      <c r="E24" s="69" t="s">
        <v>145</v>
      </c>
      <c r="F24" s="42">
        <v>38618</v>
      </c>
      <c r="H24" s="58">
        <v>44616</v>
      </c>
      <c r="I24" s="42">
        <v>2156</v>
      </c>
    </row>
    <row r="25" spans="2:12">
      <c r="B25" t="str">
        <v>Long Grain Rice</v>
      </c>
      <c r="C25">
        <v>2884</v>
      </c>
      <c r="E25" s="69" t="s">
        <v>152</v>
      </c>
      <c r="F25" s="42">
        <v>41095.009999999995</v>
      </c>
      <c r="H25" s="58">
        <v>44617</v>
      </c>
      <c r="I25" s="42">
        <v>525</v>
      </c>
      <c r="K25" s="53" t="s">
        <v>241</v>
      </c>
      <c r="L25" s="53" t="s">
        <v>243</v>
      </c>
    </row>
    <row r="26" spans="2:12">
      <c r="B26" t="str">
        <v>Mozzarella</v>
      </c>
      <c r="C26">
        <v>33129.599999999991</v>
      </c>
      <c r="E26" s="69" t="s">
        <v>154</v>
      </c>
      <c r="F26" s="42">
        <v>50145.33</v>
      </c>
      <c r="H26" s="58">
        <v>44619</v>
      </c>
      <c r="I26" s="42">
        <v>2672</v>
      </c>
      <c r="K26" t="e" vm="1">
        <v>#VALUE!</v>
      </c>
      <c r="L26">
        <v>4542.8500000000004</v>
      </c>
    </row>
    <row r="27" spans="2:12">
      <c r="B27" t="str">
        <v>Ravioli</v>
      </c>
      <c r="C27">
        <v>11056.5</v>
      </c>
      <c r="E27" s="69" t="s">
        <v>141</v>
      </c>
      <c r="F27" s="42">
        <v>67748.850000000006</v>
      </c>
      <c r="H27" s="58">
        <v>44620</v>
      </c>
      <c r="I27" s="42">
        <v>2394</v>
      </c>
      <c r="K27" t="e" vm="2">
        <v>#VALUE!</v>
      </c>
      <c r="L27">
        <v>2852</v>
      </c>
    </row>
    <row r="28" spans="2:12">
      <c r="B28" t="str">
        <v>Boysenberry Spread</v>
      </c>
      <c r="C28">
        <v>10150</v>
      </c>
      <c r="E28" s="69" t="s">
        <v>143</v>
      </c>
      <c r="F28" s="42">
        <v>67180.5</v>
      </c>
      <c r="H28" s="58">
        <v>44622</v>
      </c>
      <c r="I28" s="42">
        <v>3320</v>
      </c>
      <c r="K28" t="e" vm="3">
        <v>#VALUE!</v>
      </c>
      <c r="L28">
        <v>6386.2</v>
      </c>
    </row>
    <row r="29" spans="2:12">
      <c r="B29" t="str">
        <v>Cajun Seasoning</v>
      </c>
      <c r="C29">
        <v>15048</v>
      </c>
      <c r="H29" s="58">
        <v>44623</v>
      </c>
      <c r="I29" s="42">
        <v>6496</v>
      </c>
      <c r="K29" t="e" vm="4">
        <v>#VALUE!</v>
      </c>
      <c r="L29">
        <v>3750</v>
      </c>
    </row>
    <row r="30" spans="2:12">
      <c r="B30" t="str">
        <v>Almonds</v>
      </c>
      <c r="C30">
        <v>4440</v>
      </c>
      <c r="H30" s="58">
        <v>44625</v>
      </c>
      <c r="I30" s="42">
        <v>946</v>
      </c>
      <c r="K30" t="e" vm="5">
        <v>#VALUE!</v>
      </c>
      <c r="L30">
        <v>4431.3500000000004</v>
      </c>
    </row>
    <row r="31" spans="2:12">
      <c r="B31" t="str">
        <v>Scones</v>
      </c>
      <c r="C31">
        <v>6330</v>
      </c>
      <c r="H31" s="58">
        <v>44627</v>
      </c>
      <c r="I31" s="42">
        <v>6484.7999999999993</v>
      </c>
      <c r="K31" t="e" vm="6">
        <v>#VALUE!</v>
      </c>
      <c r="L31">
        <v>6738.5</v>
      </c>
    </row>
    <row r="32" spans="2:12">
      <c r="B32" t="str">
        <v>Olive Oil</v>
      </c>
      <c r="C32">
        <v>13322.400000000001</v>
      </c>
      <c r="H32" s="58">
        <v>44628</v>
      </c>
      <c r="I32" s="42">
        <v>1455.3</v>
      </c>
      <c r="K32" t="e" vm="7">
        <v>#VALUE!</v>
      </c>
      <c r="L32">
        <v>4461.4800000000005</v>
      </c>
    </row>
    <row r="33" spans="8:12">
      <c r="H33" s="58">
        <v>44629</v>
      </c>
      <c r="I33" s="42">
        <v>623.5</v>
      </c>
      <c r="K33" t="e" vm="8">
        <v>#VALUE!</v>
      </c>
      <c r="L33">
        <v>4531.8100000000004</v>
      </c>
    </row>
    <row r="34" spans="8:12">
      <c r="H34" s="58">
        <v>44630</v>
      </c>
      <c r="I34" s="42">
        <v>2680</v>
      </c>
      <c r="K34" t="e" vm="9">
        <v>#VALUE!</v>
      </c>
      <c r="L34">
        <v>9194.4</v>
      </c>
    </row>
    <row r="35" spans="8:12">
      <c r="H35" s="58">
        <v>44644</v>
      </c>
      <c r="I35" s="42">
        <v>460</v>
      </c>
      <c r="K35" t="e" vm="10">
        <v>#VALUE!</v>
      </c>
      <c r="L35">
        <v>6845</v>
      </c>
    </row>
    <row r="36" spans="8:12">
      <c r="H36" s="58">
        <v>44645</v>
      </c>
      <c r="I36" s="42">
        <v>4203</v>
      </c>
    </row>
    <row r="37" spans="8:12">
      <c r="H37" s="58">
        <v>44647</v>
      </c>
      <c r="I37" s="42">
        <v>782</v>
      </c>
    </row>
    <row r="38" spans="8:12">
      <c r="H38" s="58">
        <v>44648</v>
      </c>
      <c r="I38" s="42">
        <v>1008</v>
      </c>
    </row>
    <row r="39" spans="8:12">
      <c r="H39" s="58">
        <v>44651</v>
      </c>
      <c r="I39" s="42">
        <v>990</v>
      </c>
    </row>
    <row r="40" spans="8:12">
      <c r="H40" s="58">
        <v>44653</v>
      </c>
      <c r="I40" s="42">
        <v>916.75</v>
      </c>
    </row>
    <row r="41" spans="8:12">
      <c r="H41" s="58">
        <v>44654</v>
      </c>
      <c r="I41" s="42">
        <v>738.4</v>
      </c>
    </row>
    <row r="42" spans="8:12">
      <c r="H42" s="58">
        <v>44656</v>
      </c>
      <c r="I42" s="42">
        <v>680</v>
      </c>
    </row>
    <row r="43" spans="8:12">
      <c r="H43" s="58">
        <v>44657</v>
      </c>
      <c r="I43" s="42">
        <v>2714</v>
      </c>
    </row>
    <row r="44" spans="8:12">
      <c r="H44" s="58">
        <v>44658</v>
      </c>
      <c r="I44" s="42">
        <v>1168.6500000000001</v>
      </c>
    </row>
    <row r="45" spans="8:12">
      <c r="H45" s="58">
        <v>44660</v>
      </c>
      <c r="I45" s="42">
        <v>2442.12</v>
      </c>
    </row>
    <row r="46" spans="8:12">
      <c r="H46" s="58">
        <v>44661</v>
      </c>
      <c r="I46" s="42">
        <v>511.62</v>
      </c>
    </row>
    <row r="47" spans="8:12">
      <c r="H47" s="58">
        <v>44662</v>
      </c>
      <c r="I47" s="42">
        <v>5748</v>
      </c>
    </row>
    <row r="48" spans="8:12">
      <c r="H48" s="58">
        <v>44678</v>
      </c>
      <c r="I48" s="42">
        <v>4416</v>
      </c>
    </row>
    <row r="49" spans="8:9">
      <c r="H49" s="58">
        <v>44679</v>
      </c>
      <c r="I49" s="42">
        <v>446.25</v>
      </c>
    </row>
    <row r="50" spans="8:9">
      <c r="H50" s="58">
        <v>44681</v>
      </c>
      <c r="I50" s="42">
        <v>4282.2700000000004</v>
      </c>
    </row>
    <row r="51" spans="8:9">
      <c r="H51" s="58">
        <v>44683</v>
      </c>
      <c r="I51" s="42">
        <v>5154.95</v>
      </c>
    </row>
    <row r="52" spans="8:9">
      <c r="H52" s="58">
        <v>44684</v>
      </c>
      <c r="I52" s="42">
        <v>2367</v>
      </c>
    </row>
    <row r="53" spans="8:9">
      <c r="H53" s="58">
        <v>44686</v>
      </c>
      <c r="I53" s="42">
        <v>3938.25</v>
      </c>
    </row>
    <row r="54" spans="8:9">
      <c r="H54" s="58">
        <v>44687</v>
      </c>
      <c r="I54" s="42">
        <v>1426</v>
      </c>
    </row>
    <row r="55" spans="8:9">
      <c r="H55" s="58">
        <v>44688</v>
      </c>
      <c r="I55" s="42">
        <v>4677.5499999999993</v>
      </c>
    </row>
    <row r="56" spans="8:9">
      <c r="H56" s="58">
        <v>44689</v>
      </c>
      <c r="I56" s="42">
        <v>2886.6</v>
      </c>
    </row>
    <row r="57" spans="8:9">
      <c r="H57" s="58">
        <v>44690</v>
      </c>
      <c r="I57" s="42">
        <v>2441.85</v>
      </c>
    </row>
    <row r="58" spans="8:9">
      <c r="H58" s="58">
        <v>44691</v>
      </c>
      <c r="I58" s="42">
        <v>384.23</v>
      </c>
    </row>
    <row r="59" spans="8:9">
      <c r="H59" s="58">
        <v>44705</v>
      </c>
      <c r="I59" s="42">
        <v>660</v>
      </c>
    </row>
    <row r="60" spans="8:9">
      <c r="H60" s="58">
        <v>44706</v>
      </c>
      <c r="I60" s="42">
        <v>2785.75</v>
      </c>
    </row>
    <row r="61" spans="8:9">
      <c r="H61" s="58">
        <v>44708</v>
      </c>
      <c r="I61" s="42">
        <v>2830.1</v>
      </c>
    </row>
    <row r="62" spans="8:9">
      <c r="H62" s="58">
        <v>44709</v>
      </c>
      <c r="I62" s="42">
        <v>472.5</v>
      </c>
    </row>
    <row r="63" spans="8:9">
      <c r="H63" s="58">
        <v>44712</v>
      </c>
      <c r="I63" s="42">
        <v>3064.89</v>
      </c>
    </row>
    <row r="64" spans="8:9">
      <c r="H64" s="58">
        <v>44714</v>
      </c>
      <c r="I64" s="42">
        <v>1623.12</v>
      </c>
    </row>
    <row r="65" spans="8:9">
      <c r="H65" s="58">
        <v>44715</v>
      </c>
      <c r="I65" s="42">
        <v>11595</v>
      </c>
    </row>
    <row r="66" spans="8:9">
      <c r="H66" s="58">
        <v>44717</v>
      </c>
      <c r="I66" s="42">
        <v>4817</v>
      </c>
    </row>
    <row r="67" spans="8:9">
      <c r="H67" s="58">
        <v>44718</v>
      </c>
      <c r="I67" s="42">
        <v>3266</v>
      </c>
    </row>
    <row r="68" spans="8:9">
      <c r="H68" s="58">
        <v>44719</v>
      </c>
      <c r="I68" s="42">
        <v>4473</v>
      </c>
    </row>
    <row r="69" spans="8:9">
      <c r="H69" s="58">
        <v>44720</v>
      </c>
      <c r="I69" s="42">
        <v>4322.2999999999993</v>
      </c>
    </row>
    <row r="70" spans="8:9">
      <c r="H70" s="58">
        <v>44721</v>
      </c>
      <c r="I70" s="42">
        <v>4164.6000000000004</v>
      </c>
    </row>
    <row r="71" spans="8:9">
      <c r="H71" s="58">
        <v>44722</v>
      </c>
      <c r="I71" s="42">
        <v>1357.4</v>
      </c>
    </row>
    <row r="72" spans="8:9">
      <c r="H72" s="58">
        <v>44736</v>
      </c>
      <c r="I72" s="42">
        <v>2536</v>
      </c>
    </row>
    <row r="73" spans="8:9">
      <c r="H73" s="58">
        <v>44737</v>
      </c>
      <c r="I73" s="42">
        <v>3668.1</v>
      </c>
    </row>
    <row r="74" spans="8:9">
      <c r="H74" s="58">
        <v>44739</v>
      </c>
      <c r="I74" s="42">
        <v>5786.2</v>
      </c>
    </row>
    <row r="75" spans="8:9">
      <c r="H75" s="58">
        <v>44740</v>
      </c>
      <c r="I75" s="42">
        <v>4928</v>
      </c>
    </row>
    <row r="76" spans="8:9">
      <c r="H76" s="58">
        <v>44742</v>
      </c>
      <c r="I76" s="42">
        <v>1014.99</v>
      </c>
    </row>
    <row r="77" spans="8:9">
      <c r="H77" s="58">
        <v>44744</v>
      </c>
      <c r="I77" s="42">
        <v>1390</v>
      </c>
    </row>
    <row r="78" spans="8:9">
      <c r="H78" s="58">
        <v>44745</v>
      </c>
      <c r="I78" s="42">
        <v>4588</v>
      </c>
    </row>
    <row r="79" spans="8:9">
      <c r="H79" s="58">
        <v>44747</v>
      </c>
      <c r="I79" s="42">
        <v>2502</v>
      </c>
    </row>
    <row r="80" spans="8:9">
      <c r="H80" s="58">
        <v>44749</v>
      </c>
      <c r="I80" s="42">
        <v>4910.7999999999993</v>
      </c>
    </row>
    <row r="81" spans="8:9">
      <c r="H81" s="58">
        <v>44750</v>
      </c>
      <c r="I81" s="42">
        <v>2997.6</v>
      </c>
    </row>
    <row r="82" spans="8:9">
      <c r="H82" s="58">
        <v>44751</v>
      </c>
      <c r="I82" s="42">
        <v>894.5</v>
      </c>
    </row>
    <row r="83" spans="8:9">
      <c r="H83" s="58">
        <v>44752</v>
      </c>
      <c r="I83" s="42">
        <v>3880</v>
      </c>
    </row>
    <row r="84" spans="8:9">
      <c r="H84" s="58">
        <v>44766</v>
      </c>
      <c r="I84" s="42">
        <v>340</v>
      </c>
    </row>
    <row r="85" spans="8:9">
      <c r="H85" s="58">
        <v>44767</v>
      </c>
      <c r="I85" s="42">
        <v>2191.4</v>
      </c>
    </row>
    <row r="86" spans="8:9">
      <c r="H86" s="58">
        <v>44769</v>
      </c>
      <c r="I86" s="42">
        <v>2287.25</v>
      </c>
    </row>
    <row r="87" spans="8:9">
      <c r="H87" s="58">
        <v>44770</v>
      </c>
      <c r="I87" s="42">
        <v>322</v>
      </c>
    </row>
    <row r="88" spans="8:9">
      <c r="H88" s="58">
        <v>44773</v>
      </c>
      <c r="I88" s="42">
        <v>2413.56</v>
      </c>
    </row>
    <row r="89" spans="8:9">
      <c r="H89" s="58">
        <v>44776</v>
      </c>
      <c r="I89" s="42">
        <v>3124</v>
      </c>
    </row>
    <row r="90" spans="8:9">
      <c r="H90" s="58">
        <v>44778</v>
      </c>
      <c r="I90" s="42">
        <v>1646</v>
      </c>
    </row>
    <row r="91" spans="8:9">
      <c r="H91" s="58">
        <v>44779</v>
      </c>
      <c r="I91" s="42">
        <v>3956</v>
      </c>
    </row>
    <row r="92" spans="8:9">
      <c r="H92" s="58">
        <v>44780</v>
      </c>
      <c r="I92" s="42">
        <v>4343.55</v>
      </c>
    </row>
    <row r="93" spans="8:9">
      <c r="H93" s="58">
        <v>44781</v>
      </c>
      <c r="I93" s="42">
        <v>2400.6</v>
      </c>
    </row>
    <row r="94" spans="8:9">
      <c r="H94" s="58">
        <v>44782</v>
      </c>
      <c r="I94" s="42">
        <v>4260.97</v>
      </c>
    </row>
    <row r="95" spans="8:9">
      <c r="H95" s="58">
        <v>44783</v>
      </c>
      <c r="I95" s="42">
        <v>263.98</v>
      </c>
    </row>
    <row r="96" spans="8:9">
      <c r="H96" s="58">
        <v>44797</v>
      </c>
      <c r="I96" s="42">
        <v>550</v>
      </c>
    </row>
    <row r="97" spans="8:9">
      <c r="H97" s="58">
        <v>44798</v>
      </c>
      <c r="I97" s="42">
        <v>2678.75</v>
      </c>
    </row>
    <row r="98" spans="8:9">
      <c r="H98" s="58">
        <v>44800</v>
      </c>
      <c r="I98" s="42">
        <v>3696.05</v>
      </c>
    </row>
    <row r="99" spans="8:9">
      <c r="H99" s="58">
        <v>44801</v>
      </c>
      <c r="I99" s="42">
        <v>588</v>
      </c>
    </row>
    <row r="100" spans="8:9">
      <c r="H100" s="58">
        <v>44804</v>
      </c>
      <c r="I100" s="42">
        <v>5547.86</v>
      </c>
    </row>
    <row r="101" spans="8:9">
      <c r="H101" s="58">
        <v>44806</v>
      </c>
      <c r="I101" s="42">
        <v>4230</v>
      </c>
    </row>
    <row r="102" spans="8:9">
      <c r="H102" s="58">
        <v>44807</v>
      </c>
      <c r="I102" s="42">
        <v>4647</v>
      </c>
    </row>
    <row r="103" spans="8:9">
      <c r="H103" s="58">
        <v>44809</v>
      </c>
      <c r="I103" s="42">
        <v>2162</v>
      </c>
    </row>
    <row r="104" spans="8:9">
      <c r="H104" s="58">
        <v>44811</v>
      </c>
      <c r="I104" s="42">
        <v>4820.7999999999993</v>
      </c>
    </row>
    <row r="105" spans="8:9">
      <c r="H105" s="58">
        <v>44812</v>
      </c>
      <c r="I105" s="42">
        <v>2919.6</v>
      </c>
    </row>
    <row r="106" spans="8:9">
      <c r="H106" s="58">
        <v>44813</v>
      </c>
      <c r="I106" s="42">
        <v>1353.6</v>
      </c>
    </row>
    <row r="107" spans="8:9">
      <c r="H107" s="58">
        <v>44814</v>
      </c>
      <c r="I107" s="42">
        <v>509.86</v>
      </c>
    </row>
    <row r="108" spans="8:9">
      <c r="H108" s="58">
        <v>44828</v>
      </c>
      <c r="I108" s="42">
        <v>940</v>
      </c>
    </row>
    <row r="109" spans="8:9">
      <c r="H109" s="58">
        <v>44829</v>
      </c>
      <c r="I109" s="42">
        <v>2874.25</v>
      </c>
    </row>
    <row r="110" spans="8:9">
      <c r="H110" s="58">
        <v>44831</v>
      </c>
      <c r="I110" s="42">
        <v>1245</v>
      </c>
    </row>
    <row r="111" spans="8:9">
      <c r="H111" s="58">
        <v>44832</v>
      </c>
      <c r="I111" s="42">
        <v>700</v>
      </c>
    </row>
    <row r="112" spans="8:9">
      <c r="H112" s="58">
        <v>44834</v>
      </c>
      <c r="I112" s="42">
        <v>4431.3500000000004</v>
      </c>
    </row>
    <row r="113" spans="8:9">
      <c r="H113" s="58">
        <v>44836</v>
      </c>
      <c r="I113" s="42">
        <v>3750</v>
      </c>
    </row>
    <row r="114" spans="8:9">
      <c r="H114" s="58">
        <v>44837</v>
      </c>
      <c r="I114" s="42">
        <v>6845</v>
      </c>
    </row>
    <row r="115" spans="8:9">
      <c r="H115" s="58">
        <v>44839</v>
      </c>
      <c r="I115" s="42">
        <v>6738.5</v>
      </c>
    </row>
    <row r="116" spans="8:9">
      <c r="H116" s="58">
        <v>44840</v>
      </c>
      <c r="I116" s="42">
        <v>2852</v>
      </c>
    </row>
    <row r="117" spans="8:9">
      <c r="H117" s="58">
        <v>44841</v>
      </c>
      <c r="I117" s="42">
        <v>7402.4</v>
      </c>
    </row>
    <row r="118" spans="8:9">
      <c r="H118" s="58">
        <v>44842</v>
      </c>
      <c r="I118" s="42">
        <v>4542.8500000000004</v>
      </c>
    </row>
    <row r="119" spans="8:9">
      <c r="H119" s="58">
        <v>44843</v>
      </c>
      <c r="I119" s="42">
        <v>3561.4800000000005</v>
      </c>
    </row>
    <row r="120" spans="8:9">
      <c r="H120" s="58">
        <v>44844</v>
      </c>
      <c r="I120" s="42">
        <v>2616.5100000000002</v>
      </c>
    </row>
    <row r="121" spans="8:9">
      <c r="H121" s="58">
        <v>44858</v>
      </c>
      <c r="I121" s="42">
        <v>900</v>
      </c>
    </row>
    <row r="122" spans="8:9">
      <c r="H122" s="58">
        <v>44859</v>
      </c>
      <c r="I122" s="42">
        <v>1915.3000000000002</v>
      </c>
    </row>
    <row r="123" spans="8:9">
      <c r="H123" s="58">
        <v>44861</v>
      </c>
      <c r="I123" s="42">
        <v>6386.2000000000007</v>
      </c>
    </row>
    <row r="124" spans="8:9">
      <c r="H124" s="58">
        <v>44862</v>
      </c>
      <c r="I124" s="42">
        <v>1092</v>
      </c>
    </row>
    <row r="125" spans="8:9">
      <c r="H125" s="58">
        <v>44865</v>
      </c>
      <c r="I125" s="42">
        <v>2956.18</v>
      </c>
    </row>
    <row r="126" spans="8:9">
      <c r="H126" s="58">
        <v>44867</v>
      </c>
      <c r="I126" s="42">
        <v>1320</v>
      </c>
    </row>
    <row r="127" spans="8:9">
      <c r="H127" s="58">
        <v>44868</v>
      </c>
      <c r="I127" s="42">
        <v>4471</v>
      </c>
    </row>
    <row r="128" spans="8:9">
      <c r="H128" s="58">
        <v>44870</v>
      </c>
      <c r="I128" s="42">
        <v>1381.25</v>
      </c>
    </row>
    <row r="129" spans="8:9">
      <c r="H129" s="58">
        <v>44872</v>
      </c>
      <c r="I129" s="42">
        <v>2130</v>
      </c>
    </row>
    <row r="130" spans="8:9">
      <c r="H130" s="58">
        <v>44873</v>
      </c>
      <c r="I130" s="42">
        <v>3849.9999999999995</v>
      </c>
    </row>
    <row r="131" spans="8:9">
      <c r="H131" s="58">
        <v>44874</v>
      </c>
      <c r="I131" s="42">
        <v>2663.3</v>
      </c>
    </row>
    <row r="132" spans="8:9">
      <c r="H132" s="58">
        <v>44875</v>
      </c>
      <c r="I132" s="42">
        <v>3566</v>
      </c>
    </row>
    <row r="133" spans="8:9">
      <c r="H133" s="58">
        <v>44889</v>
      </c>
      <c r="I133" s="42">
        <v>990</v>
      </c>
    </row>
    <row r="134" spans="8:9">
      <c r="H134" s="58">
        <v>44890</v>
      </c>
      <c r="I134" s="42">
        <v>3007.8</v>
      </c>
    </row>
    <row r="135" spans="8:9">
      <c r="H135" s="58">
        <v>44892</v>
      </c>
      <c r="I135" s="42">
        <v>4905.8999999999996</v>
      </c>
    </row>
    <row r="136" spans="8:9">
      <c r="H136" s="58">
        <v>44893</v>
      </c>
      <c r="I136" s="42">
        <v>532</v>
      </c>
    </row>
    <row r="137" spans="8:9">
      <c r="H137" s="58">
        <v>44895</v>
      </c>
      <c r="I137" s="42">
        <v>6895.36</v>
      </c>
    </row>
    <row r="138" spans="8:9">
      <c r="H138" s="58">
        <v>44897</v>
      </c>
      <c r="I138" s="42">
        <v>2439.9200000000005</v>
      </c>
    </row>
    <row r="139" spans="8:9">
      <c r="H139" s="58">
        <v>44898</v>
      </c>
      <c r="I139" s="42">
        <v>11026</v>
      </c>
    </row>
    <row r="140" spans="8:9">
      <c r="H140" s="58">
        <v>44900</v>
      </c>
      <c r="I140" s="42">
        <v>5699.75</v>
      </c>
    </row>
    <row r="141" spans="8:9">
      <c r="H141" s="58">
        <v>44901</v>
      </c>
      <c r="I141" s="42">
        <v>1886</v>
      </c>
    </row>
    <row r="142" spans="8:9">
      <c r="H142" s="58">
        <v>44902</v>
      </c>
      <c r="I142" s="42">
        <v>7392.1999999999989</v>
      </c>
    </row>
    <row r="143" spans="8:9">
      <c r="H143" s="58">
        <v>44903</v>
      </c>
      <c r="I143" s="42">
        <v>2964.8999999999996</v>
      </c>
    </row>
    <row r="144" spans="8:9">
      <c r="H144" s="58">
        <v>44904</v>
      </c>
      <c r="I144" s="42">
        <v>4187.6900000000005</v>
      </c>
    </row>
    <row r="145" spans="8:9">
      <c r="H145" s="58">
        <v>44905</v>
      </c>
      <c r="I145" s="42">
        <v>2857.4700000000003</v>
      </c>
    </row>
    <row r="146" spans="8:9">
      <c r="H146" s="58">
        <v>44906</v>
      </c>
      <c r="I146" s="42">
        <v>4844</v>
      </c>
    </row>
    <row r="147" spans="8:9">
      <c r="H147" s="58">
        <v>44919</v>
      </c>
      <c r="I147" s="42">
        <v>2430</v>
      </c>
    </row>
    <row r="148" spans="8:9">
      <c r="H148" s="58">
        <v>44920</v>
      </c>
      <c r="I148" s="42">
        <v>4358.8999999999996</v>
      </c>
    </row>
    <row r="149" spans="8:9">
      <c r="H149" s="58">
        <v>44921</v>
      </c>
      <c r="I149" s="42">
        <v>441</v>
      </c>
    </row>
    <row r="150" spans="8:9">
      <c r="H150" s="58">
        <v>44922</v>
      </c>
      <c r="I150" s="42">
        <v>5242.1000000000004</v>
      </c>
    </row>
    <row r="151" spans="8:9">
      <c r="H151" s="58">
        <v>44923</v>
      </c>
      <c r="I151" s="42">
        <v>4049.25</v>
      </c>
    </row>
    <row r="152" spans="8:9">
      <c r="H152" s="58" t="s">
        <v>242</v>
      </c>
      <c r="I152" s="42">
        <v>438707.91999999987</v>
      </c>
    </row>
  </sheetData>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12869-24D0-4767-87A8-186E50D7087C}">
  <dimension ref="A1:B14"/>
  <sheetViews>
    <sheetView workbookViewId="0">
      <selection activeCell="H10" sqref="H10"/>
    </sheetView>
  </sheetViews>
  <sheetFormatPr defaultRowHeight="14.4"/>
  <cols>
    <col min="1" max="1" width="21.44140625" customWidth="1"/>
    <col min="2" max="2" width="11.77734375" customWidth="1"/>
  </cols>
  <sheetData>
    <row r="1" spans="1:2">
      <c r="A1" s="65" t="s">
        <v>270</v>
      </c>
      <c r="B1" s="79">
        <v>60.4</v>
      </c>
    </row>
    <row r="3" spans="1:2">
      <c r="A3" s="72" t="s">
        <v>271</v>
      </c>
      <c r="B3" s="73"/>
    </row>
    <row r="4" spans="1:2">
      <c r="A4" s="62" t="s">
        <v>249</v>
      </c>
      <c r="B4" s="63">
        <v>20</v>
      </c>
    </row>
    <row r="5" spans="1:2">
      <c r="A5" s="62" t="s">
        <v>250</v>
      </c>
      <c r="B5" s="63">
        <v>20</v>
      </c>
    </row>
    <row r="6" spans="1:2">
      <c r="A6" s="62" t="s">
        <v>251</v>
      </c>
      <c r="B6" s="63">
        <v>20</v>
      </c>
    </row>
    <row r="7" spans="1:2">
      <c r="A7" s="62" t="s">
        <v>252</v>
      </c>
      <c r="B7" s="63">
        <v>20</v>
      </c>
    </row>
    <row r="8" spans="1:2">
      <c r="A8" s="62" t="s">
        <v>253</v>
      </c>
      <c r="B8" s="63">
        <v>20</v>
      </c>
    </row>
    <row r="9" spans="1:2">
      <c r="A9" s="64" t="s">
        <v>254</v>
      </c>
      <c r="B9" s="78">
        <f>SUM(B4:B8)</f>
        <v>100</v>
      </c>
    </row>
    <row r="11" spans="1:2">
      <c r="A11" s="72" t="s">
        <v>272</v>
      </c>
      <c r="B11" s="73"/>
    </row>
    <row r="12" spans="1:2">
      <c r="A12" s="62" t="s">
        <v>273</v>
      </c>
      <c r="B12" s="63">
        <f>B1-B13</f>
        <v>58.4</v>
      </c>
    </row>
    <row r="13" spans="1:2">
      <c r="A13" s="66" t="s">
        <v>255</v>
      </c>
      <c r="B13" s="67">
        <v>2</v>
      </c>
    </row>
    <row r="14" spans="1:2">
      <c r="A14" s="64" t="s">
        <v>254</v>
      </c>
      <c r="B14" s="78">
        <f>SUM(B4:B9)-B1</f>
        <v>139.6</v>
      </c>
    </row>
  </sheetData>
  <mergeCells count="2">
    <mergeCell ref="A11:B11"/>
    <mergeCell ref="A3:B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407FD-F4BC-4461-8C76-C45F128CF9B1}">
  <dimension ref="A1:V52"/>
  <sheetViews>
    <sheetView showGridLines="0" tabSelected="1" topLeftCell="A26" zoomScale="80" zoomScaleNormal="80" workbookViewId="0">
      <selection activeCell="B50" sqref="B50:K50"/>
    </sheetView>
  </sheetViews>
  <sheetFormatPr defaultRowHeight="14.4"/>
  <cols>
    <col min="1" max="1" width="3.5546875" customWidth="1"/>
    <col min="11" max="11" width="10.21875" customWidth="1"/>
  </cols>
  <sheetData>
    <row r="1" spans="1:22">
      <c r="A1" s="48"/>
      <c r="B1" s="48"/>
      <c r="C1" s="48"/>
      <c r="D1" s="48"/>
      <c r="E1" s="48"/>
      <c r="F1" s="48"/>
      <c r="G1" s="48"/>
      <c r="H1" s="48"/>
      <c r="I1" s="48"/>
      <c r="J1" s="48"/>
      <c r="K1" s="48"/>
      <c r="L1" s="48"/>
      <c r="M1" s="48"/>
      <c r="N1" s="48"/>
      <c r="O1" s="48"/>
      <c r="P1" s="48"/>
      <c r="Q1" s="48"/>
      <c r="R1" s="48"/>
      <c r="S1" s="48"/>
      <c r="T1" s="48"/>
      <c r="U1" s="48"/>
      <c r="V1" s="48"/>
    </row>
    <row r="2" spans="1:22" s="47" customFormat="1" ht="35.4">
      <c r="A2" s="49"/>
      <c r="B2" s="50" t="s">
        <v>239</v>
      </c>
      <c r="C2" s="49"/>
      <c r="D2" s="49"/>
      <c r="E2" s="49"/>
      <c r="F2" s="49"/>
      <c r="G2" s="49"/>
      <c r="H2" s="49"/>
      <c r="I2" s="49"/>
      <c r="J2" s="49"/>
      <c r="K2" s="49"/>
      <c r="L2" s="49"/>
      <c r="M2" s="49"/>
      <c r="N2" s="49"/>
      <c r="O2" s="49"/>
      <c r="P2" s="49"/>
      <c r="Q2" s="49"/>
      <c r="R2" s="49"/>
      <c r="S2" s="49"/>
      <c r="T2" s="49"/>
      <c r="U2" s="49"/>
      <c r="V2" s="49"/>
    </row>
    <row r="3" spans="1:22">
      <c r="A3" s="48"/>
      <c r="B3" s="51" t="s">
        <v>240</v>
      </c>
      <c r="C3" s="48"/>
      <c r="D3" s="48"/>
      <c r="E3" s="48"/>
      <c r="F3" s="48"/>
      <c r="G3" s="48"/>
      <c r="H3" s="48"/>
      <c r="I3" s="48"/>
      <c r="J3" s="48"/>
      <c r="K3" s="48"/>
      <c r="L3" s="48"/>
      <c r="M3" s="48"/>
      <c r="N3" s="48"/>
      <c r="O3" s="48"/>
      <c r="P3" s="48"/>
      <c r="Q3" s="48"/>
      <c r="R3" s="48"/>
      <c r="S3" s="48"/>
      <c r="T3" s="48"/>
      <c r="U3" s="48"/>
      <c r="V3" s="48"/>
    </row>
    <row r="4" spans="1:22">
      <c r="A4" s="48"/>
      <c r="B4" s="48"/>
      <c r="C4" s="48"/>
      <c r="D4" s="48"/>
      <c r="E4" s="48"/>
      <c r="F4" s="48"/>
      <c r="G4" s="48"/>
      <c r="H4" s="48"/>
      <c r="I4" s="48"/>
      <c r="J4" s="48"/>
      <c r="K4" s="48"/>
      <c r="L4" s="48"/>
      <c r="M4" s="48"/>
      <c r="N4" s="48"/>
      <c r="O4" s="48"/>
      <c r="P4" s="48"/>
      <c r="Q4" s="48"/>
      <c r="R4" s="48"/>
      <c r="S4" s="48"/>
      <c r="T4" s="48"/>
      <c r="U4" s="48"/>
      <c r="V4" s="48"/>
    </row>
    <row r="50" spans="2:22" ht="66" customHeight="1">
      <c r="B50" s="74" t="s">
        <v>246</v>
      </c>
      <c r="C50" s="74"/>
      <c r="D50" s="74"/>
      <c r="E50" s="74"/>
      <c r="F50" s="74"/>
      <c r="G50" s="74"/>
      <c r="H50" s="74"/>
      <c r="I50" s="74"/>
      <c r="J50" s="74"/>
      <c r="K50" s="74"/>
      <c r="L50" s="61"/>
      <c r="M50" s="61"/>
      <c r="N50" s="61"/>
      <c r="O50" s="61"/>
      <c r="P50" s="61"/>
      <c r="Q50" s="61"/>
      <c r="R50" s="61"/>
      <c r="S50" s="61"/>
      <c r="T50" s="61"/>
      <c r="U50" s="61"/>
      <c r="V50" s="61"/>
    </row>
    <row r="51" spans="2:22" ht="63" customHeight="1">
      <c r="B51" s="74" t="s">
        <v>247</v>
      </c>
      <c r="C51" s="74"/>
      <c r="D51" s="74"/>
      <c r="E51" s="74"/>
      <c r="F51" s="74"/>
      <c r="G51" s="74"/>
      <c r="H51" s="74"/>
      <c r="I51" s="74"/>
      <c r="J51" s="74"/>
      <c r="K51" s="74"/>
      <c r="L51" s="61"/>
      <c r="M51" s="61"/>
      <c r="N51" s="61"/>
      <c r="O51" s="61"/>
      <c r="P51" s="61"/>
      <c r="Q51" s="61"/>
      <c r="R51" s="61"/>
      <c r="S51" s="61"/>
      <c r="T51" s="61"/>
      <c r="U51" s="61"/>
      <c r="V51" s="61"/>
    </row>
    <row r="52" spans="2:22" ht="63" customHeight="1">
      <c r="B52" s="74" t="s">
        <v>248</v>
      </c>
      <c r="C52" s="74"/>
      <c r="D52" s="74"/>
      <c r="E52" s="74"/>
      <c r="F52" s="74"/>
      <c r="G52" s="74"/>
      <c r="H52" s="74"/>
      <c r="I52" s="74"/>
      <c r="J52" s="74"/>
      <c r="K52" s="74"/>
      <c r="L52" s="61"/>
      <c r="M52" s="61"/>
      <c r="N52" s="61"/>
      <c r="O52" s="61"/>
      <c r="P52" s="61"/>
      <c r="Q52" s="61"/>
      <c r="R52" s="61"/>
      <c r="S52" s="61"/>
      <c r="T52" s="61"/>
      <c r="U52" s="61"/>
      <c r="V52" s="61"/>
    </row>
  </sheetData>
  <mergeCells count="3">
    <mergeCell ref="B50:K50"/>
    <mergeCell ref="B51:K51"/>
    <mergeCell ref="B52:K5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CCA58-0565-4381-AD55-694411659EA9}">
  <sheetPr>
    <tabColor theme="5" tint="0.39997558519241921"/>
  </sheetPr>
  <dimension ref="B2:D10"/>
  <sheetViews>
    <sheetView workbookViewId="0">
      <selection activeCell="N18" sqref="N18"/>
    </sheetView>
  </sheetViews>
  <sheetFormatPr defaultRowHeight="14.4"/>
  <sheetData>
    <row r="2" spans="2:4">
      <c r="B2" s="75" t="s">
        <v>265</v>
      </c>
      <c r="C2" s="75"/>
      <c r="D2" s="75"/>
    </row>
    <row r="3" spans="2:4">
      <c r="B3" s="70" t="s">
        <v>244</v>
      </c>
      <c r="C3" s="70" t="s">
        <v>257</v>
      </c>
      <c r="D3" s="70" t="s">
        <v>258</v>
      </c>
    </row>
    <row r="4" spans="2:4">
      <c r="B4" s="71">
        <v>2015</v>
      </c>
      <c r="C4" s="62">
        <v>500</v>
      </c>
      <c r="D4" s="62">
        <v>105</v>
      </c>
    </row>
    <row r="5" spans="2:4">
      <c r="B5" s="71">
        <v>2016</v>
      </c>
      <c r="C5" s="62">
        <v>869</v>
      </c>
      <c r="D5" s="62">
        <v>258</v>
      </c>
    </row>
    <row r="6" spans="2:4">
      <c r="B6" s="71">
        <v>2017</v>
      </c>
      <c r="C6" s="62">
        <v>800</v>
      </c>
      <c r="D6" s="62">
        <v>313</v>
      </c>
    </row>
    <row r="7" spans="2:4">
      <c r="B7" s="71">
        <v>2018</v>
      </c>
      <c r="C7" s="62">
        <v>541</v>
      </c>
      <c r="D7" s="62">
        <v>137</v>
      </c>
    </row>
    <row r="8" spans="2:4">
      <c r="B8" s="71">
        <v>2019</v>
      </c>
      <c r="C8" s="62">
        <v>590</v>
      </c>
      <c r="D8" s="62">
        <v>131</v>
      </c>
    </row>
    <row r="9" spans="2:4">
      <c r="B9" s="71">
        <v>2020</v>
      </c>
      <c r="C9" s="62">
        <v>700</v>
      </c>
      <c r="D9" s="62">
        <v>500</v>
      </c>
    </row>
    <row r="10" spans="2:4">
      <c r="B10" s="71">
        <v>2021</v>
      </c>
      <c r="C10" s="62">
        <v>650</v>
      </c>
      <c r="D10" s="62">
        <v>350</v>
      </c>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38A62-FDC0-4E98-9451-900248F56D27}">
  <sheetPr>
    <tabColor theme="5" tint="0.39997558519241921"/>
  </sheetPr>
  <dimension ref="B2:D10"/>
  <sheetViews>
    <sheetView workbookViewId="0">
      <selection activeCell="H24" sqref="H24"/>
    </sheetView>
  </sheetViews>
  <sheetFormatPr defaultRowHeight="14.4"/>
  <sheetData>
    <row r="2" spans="2:4">
      <c r="B2" s="75" t="s">
        <v>264</v>
      </c>
      <c r="C2" s="75"/>
      <c r="D2" s="75"/>
    </row>
    <row r="3" spans="2:4">
      <c r="B3" s="70" t="s">
        <v>244</v>
      </c>
      <c r="C3" s="70" t="s">
        <v>257</v>
      </c>
      <c r="D3" s="70" t="s">
        <v>258</v>
      </c>
    </row>
    <row r="4" spans="2:4">
      <c r="B4" s="71">
        <v>2015</v>
      </c>
      <c r="C4" s="62">
        <v>500</v>
      </c>
      <c r="D4" s="62">
        <v>105</v>
      </c>
    </row>
    <row r="5" spans="2:4">
      <c r="B5" s="71">
        <v>2016</v>
      </c>
      <c r="C5" s="62">
        <v>869</v>
      </c>
      <c r="D5" s="62">
        <v>258</v>
      </c>
    </row>
    <row r="6" spans="2:4">
      <c r="B6" s="71">
        <v>2017</v>
      </c>
      <c r="C6" s="62">
        <v>800</v>
      </c>
      <c r="D6" s="62">
        <v>313</v>
      </c>
    </row>
    <row r="7" spans="2:4">
      <c r="B7" s="71">
        <v>2018</v>
      </c>
      <c r="C7" s="62">
        <v>541</v>
      </c>
      <c r="D7" s="62">
        <v>137</v>
      </c>
    </row>
    <row r="8" spans="2:4">
      <c r="B8" s="71">
        <v>2019</v>
      </c>
      <c r="C8" s="62">
        <v>590</v>
      </c>
      <c r="D8" s="62">
        <v>131</v>
      </c>
    </row>
    <row r="9" spans="2:4">
      <c r="B9" s="71">
        <v>2020</v>
      </c>
      <c r="C9" s="62">
        <v>700</v>
      </c>
      <c r="D9" s="62">
        <v>500</v>
      </c>
    </row>
    <row r="10" spans="2:4">
      <c r="B10" s="71">
        <v>2021</v>
      </c>
      <c r="C10" s="62">
        <v>650</v>
      </c>
      <c r="D10" s="62">
        <v>350</v>
      </c>
    </row>
  </sheetData>
  <mergeCells count="1">
    <mergeCell ref="B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ED4B5-1795-4BF5-95D5-15AC66C646B7}">
  <sheetPr>
    <tabColor theme="5" tint="0.39997558519241921"/>
  </sheetPr>
  <dimension ref="B2:D10"/>
  <sheetViews>
    <sheetView workbookViewId="0">
      <selection activeCell="F10" sqref="F10"/>
    </sheetView>
  </sheetViews>
  <sheetFormatPr defaultRowHeight="14.4"/>
  <sheetData>
    <row r="2" spans="2:4">
      <c r="B2" s="75" t="s">
        <v>263</v>
      </c>
      <c r="C2" s="75"/>
      <c r="D2" s="75"/>
    </row>
    <row r="3" spans="2:4">
      <c r="B3" s="70" t="s">
        <v>244</v>
      </c>
      <c r="C3" s="70" t="s">
        <v>257</v>
      </c>
      <c r="D3" s="70" t="s">
        <v>258</v>
      </c>
    </row>
    <row r="4" spans="2:4">
      <c r="B4" s="71">
        <v>2015</v>
      </c>
      <c r="C4" s="62">
        <v>500</v>
      </c>
      <c r="D4" s="62">
        <v>105</v>
      </c>
    </row>
    <row r="5" spans="2:4">
      <c r="B5" s="71">
        <v>2016</v>
      </c>
      <c r="C5" s="62">
        <v>869</v>
      </c>
      <c r="D5" s="62">
        <v>258</v>
      </c>
    </row>
    <row r="6" spans="2:4">
      <c r="B6" s="71">
        <v>2017</v>
      </c>
      <c r="C6" s="62">
        <v>800</v>
      </c>
      <c r="D6" s="62">
        <v>313</v>
      </c>
    </row>
    <row r="7" spans="2:4">
      <c r="B7" s="71">
        <v>2018</v>
      </c>
      <c r="C7" s="62">
        <v>541</v>
      </c>
      <c r="D7" s="62">
        <v>137</v>
      </c>
    </row>
    <row r="8" spans="2:4">
      <c r="B8" s="71">
        <v>2019</v>
      </c>
      <c r="C8" s="62">
        <v>590</v>
      </c>
      <c r="D8" s="62">
        <v>131</v>
      </c>
    </row>
    <row r="9" spans="2:4">
      <c r="B9" s="71">
        <v>2020</v>
      </c>
      <c r="C9" s="62">
        <v>700</v>
      </c>
      <c r="D9" s="62">
        <v>500</v>
      </c>
    </row>
    <row r="10" spans="2:4">
      <c r="B10" s="71">
        <v>2021</v>
      </c>
      <c r="C10" s="62">
        <v>650</v>
      </c>
      <c r="D10" s="62">
        <v>350</v>
      </c>
    </row>
  </sheetData>
  <mergeCells count="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07083-951F-48D2-92AF-8BBD61DFC7CB}">
  <sheetPr>
    <tabColor theme="5" tint="0.39997558519241921"/>
  </sheetPr>
  <dimension ref="B2:D10"/>
  <sheetViews>
    <sheetView workbookViewId="0">
      <selection activeCell="P9" sqref="P9"/>
    </sheetView>
  </sheetViews>
  <sheetFormatPr defaultRowHeight="14.4"/>
  <sheetData>
    <row r="2" spans="2:4">
      <c r="B2" s="75" t="s">
        <v>262</v>
      </c>
      <c r="C2" s="75"/>
      <c r="D2" s="75"/>
    </row>
    <row r="3" spans="2:4">
      <c r="B3" s="70" t="s">
        <v>244</v>
      </c>
      <c r="C3" s="70" t="s">
        <v>257</v>
      </c>
      <c r="D3" s="70" t="s">
        <v>258</v>
      </c>
    </row>
    <row r="4" spans="2:4">
      <c r="B4" s="71">
        <v>2015</v>
      </c>
      <c r="C4" s="62">
        <v>500</v>
      </c>
      <c r="D4" s="62">
        <v>105</v>
      </c>
    </row>
    <row r="5" spans="2:4">
      <c r="B5" s="71">
        <v>2016</v>
      </c>
      <c r="C5" s="62">
        <v>869</v>
      </c>
      <c r="D5" s="62">
        <v>-258</v>
      </c>
    </row>
    <row r="6" spans="2:4">
      <c r="B6" s="71">
        <v>2017</v>
      </c>
      <c r="C6" s="62">
        <v>800</v>
      </c>
      <c r="D6" s="62">
        <v>313</v>
      </c>
    </row>
    <row r="7" spans="2:4">
      <c r="B7" s="71">
        <v>2018</v>
      </c>
      <c r="C7" s="62">
        <v>541</v>
      </c>
      <c r="D7" s="62">
        <v>-137</v>
      </c>
    </row>
    <row r="8" spans="2:4">
      <c r="B8" s="71">
        <v>2019</v>
      </c>
      <c r="C8" s="62">
        <v>590</v>
      </c>
      <c r="D8" s="62">
        <v>-131</v>
      </c>
    </row>
    <row r="9" spans="2:4">
      <c r="B9" s="71">
        <v>2020</v>
      </c>
      <c r="C9" s="62">
        <v>700</v>
      </c>
      <c r="D9" s="62">
        <v>500</v>
      </c>
    </row>
    <row r="10" spans="2:4">
      <c r="B10" s="71">
        <v>2021</v>
      </c>
      <c r="C10" s="62">
        <v>650</v>
      </c>
      <c r="D10" s="62">
        <v>350</v>
      </c>
    </row>
  </sheetData>
  <mergeCells count="1">
    <mergeCell ref="B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5583-824F-46FD-975E-1E0B54920DD3}">
  <sheetPr>
    <tabColor theme="5" tint="0.39997558519241921"/>
  </sheetPr>
  <dimension ref="B3:D11"/>
  <sheetViews>
    <sheetView workbookViewId="0">
      <selection activeCell="K19" sqref="K19"/>
    </sheetView>
  </sheetViews>
  <sheetFormatPr defaultRowHeight="14.4"/>
  <cols>
    <col min="4" max="4" width="17.77734375" customWidth="1"/>
  </cols>
  <sheetData>
    <row r="3" spans="2:4">
      <c r="B3" s="75" t="s">
        <v>256</v>
      </c>
      <c r="C3" s="75"/>
      <c r="D3" s="75"/>
    </row>
    <row r="4" spans="2:4">
      <c r="B4" s="70" t="s">
        <v>244</v>
      </c>
      <c r="C4" s="70" t="s">
        <v>257</v>
      </c>
      <c r="D4" s="70" t="s">
        <v>259</v>
      </c>
    </row>
    <row r="5" spans="2:4">
      <c r="B5" s="71">
        <v>2015</v>
      </c>
      <c r="C5" s="62">
        <v>500</v>
      </c>
      <c r="D5" s="62">
        <v>10</v>
      </c>
    </row>
    <row r="6" spans="2:4">
      <c r="B6" s="71">
        <v>2016</v>
      </c>
      <c r="C6" s="62">
        <v>869</v>
      </c>
      <c r="D6" s="62">
        <v>25</v>
      </c>
    </row>
    <row r="7" spans="2:4">
      <c r="B7" s="71">
        <v>2017</v>
      </c>
      <c r="C7" s="62">
        <v>800</v>
      </c>
      <c r="D7" s="62">
        <v>31</v>
      </c>
    </row>
    <row r="8" spans="2:4">
      <c r="B8" s="71">
        <v>2018</v>
      </c>
      <c r="C8" s="62">
        <v>541</v>
      </c>
      <c r="D8" s="62">
        <v>13</v>
      </c>
    </row>
    <row r="9" spans="2:4">
      <c r="B9" s="71">
        <v>2019</v>
      </c>
      <c r="C9" s="62">
        <v>590</v>
      </c>
      <c r="D9" s="62">
        <v>13</v>
      </c>
    </row>
    <row r="10" spans="2:4">
      <c r="B10" s="71">
        <v>2020</v>
      </c>
      <c r="C10" s="62">
        <v>700</v>
      </c>
      <c r="D10" s="62">
        <v>50</v>
      </c>
    </row>
    <row r="11" spans="2:4">
      <c r="B11" s="71">
        <v>2021</v>
      </c>
      <c r="C11" s="62">
        <v>650</v>
      </c>
      <c r="D11" s="62">
        <v>35</v>
      </c>
    </row>
  </sheetData>
  <mergeCells count="1">
    <mergeCell ref="B3:D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C89F3-1F3A-4121-80F6-87D823391137}">
  <dimension ref="B2:C16"/>
  <sheetViews>
    <sheetView workbookViewId="0">
      <selection activeCell="I20" sqref="I20"/>
    </sheetView>
  </sheetViews>
  <sheetFormatPr defaultRowHeight="14.4"/>
  <cols>
    <col min="3" max="3" width="25.44140625" customWidth="1"/>
  </cols>
  <sheetData>
    <row r="2" spans="2:3">
      <c r="B2" s="75" t="s">
        <v>260</v>
      </c>
      <c r="C2" s="75"/>
    </row>
    <row r="3" spans="2:3">
      <c r="B3" s="70" t="s">
        <v>244</v>
      </c>
      <c r="C3" s="70" t="s">
        <v>257</v>
      </c>
    </row>
    <row r="4" spans="2:3">
      <c r="B4" s="71">
        <v>2010</v>
      </c>
      <c r="C4" s="62">
        <v>500</v>
      </c>
    </row>
    <row r="5" spans="2:3">
      <c r="B5" s="71">
        <v>2011</v>
      </c>
      <c r="C5" s="62">
        <v>541</v>
      </c>
    </row>
    <row r="6" spans="2:3">
      <c r="B6" s="71">
        <v>2012</v>
      </c>
      <c r="C6" s="62">
        <v>590</v>
      </c>
    </row>
    <row r="7" spans="2:3">
      <c r="B7" s="71">
        <v>2013</v>
      </c>
      <c r="C7" s="62">
        <v>541</v>
      </c>
    </row>
    <row r="8" spans="2:3">
      <c r="B8" s="71">
        <v>2014</v>
      </c>
      <c r="C8" s="62">
        <v>650</v>
      </c>
    </row>
    <row r="9" spans="2:3">
      <c r="B9" s="71">
        <v>2015</v>
      </c>
      <c r="C9" s="62">
        <v>700</v>
      </c>
    </row>
    <row r="10" spans="2:3">
      <c r="B10" s="71">
        <v>2016</v>
      </c>
      <c r="C10" s="62">
        <v>692</v>
      </c>
    </row>
    <row r="11" spans="2:3">
      <c r="B11" s="71">
        <v>2017</v>
      </c>
      <c r="C11" s="62">
        <v>710</v>
      </c>
    </row>
    <row r="12" spans="2:3">
      <c r="B12" s="71">
        <v>2018</v>
      </c>
      <c r="C12" s="62">
        <v>782</v>
      </c>
    </row>
    <row r="13" spans="2:3">
      <c r="B13" s="71">
        <v>2019</v>
      </c>
      <c r="C13" s="62">
        <v>779</v>
      </c>
    </row>
    <row r="14" spans="2:3">
      <c r="B14" s="71">
        <v>2020</v>
      </c>
      <c r="C14" s="62">
        <v>800</v>
      </c>
    </row>
    <row r="15" spans="2:3">
      <c r="B15" s="71">
        <v>2021</v>
      </c>
      <c r="C15" s="62">
        <v>823</v>
      </c>
    </row>
    <row r="16" spans="2:3">
      <c r="B16" s="71">
        <v>2022</v>
      </c>
      <c r="C16" s="62" t="s">
        <v>261</v>
      </c>
    </row>
  </sheetData>
  <mergeCells count="1">
    <mergeCell ref="B2:C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756E0-4340-49D0-8C1F-2F1741248B27}">
  <dimension ref="B3:E11"/>
  <sheetViews>
    <sheetView workbookViewId="0">
      <selection activeCell="G12" sqref="G12"/>
    </sheetView>
  </sheetViews>
  <sheetFormatPr defaultRowHeight="14.4"/>
  <cols>
    <col min="5" max="5" width="17.33203125" customWidth="1"/>
  </cols>
  <sheetData>
    <row r="3" spans="2:5">
      <c r="B3" s="76" t="s">
        <v>266</v>
      </c>
      <c r="C3" s="77"/>
      <c r="D3" s="77"/>
      <c r="E3" s="77"/>
    </row>
    <row r="4" spans="2:5">
      <c r="B4" s="70" t="s">
        <v>244</v>
      </c>
      <c r="C4" s="70" t="s">
        <v>257</v>
      </c>
      <c r="D4" s="70" t="s">
        <v>258</v>
      </c>
      <c r="E4" s="70" t="s">
        <v>259</v>
      </c>
    </row>
    <row r="5" spans="2:5">
      <c r="B5" s="71">
        <v>2015</v>
      </c>
      <c r="C5" s="62">
        <v>500</v>
      </c>
      <c r="D5" s="62">
        <v>105</v>
      </c>
      <c r="E5" s="62">
        <v>10</v>
      </c>
    </row>
    <row r="6" spans="2:5">
      <c r="B6" s="71">
        <v>2016</v>
      </c>
      <c r="C6" s="62">
        <v>869</v>
      </c>
      <c r="D6" s="62">
        <v>258</v>
      </c>
      <c r="E6" s="62">
        <v>25</v>
      </c>
    </row>
    <row r="7" spans="2:5">
      <c r="B7" s="71">
        <v>2017</v>
      </c>
      <c r="C7" s="62">
        <v>800</v>
      </c>
      <c r="D7" s="62">
        <v>313</v>
      </c>
      <c r="E7" s="62">
        <v>31</v>
      </c>
    </row>
    <row r="8" spans="2:5">
      <c r="B8" s="71">
        <v>2018</v>
      </c>
      <c r="C8" s="62">
        <v>541</v>
      </c>
      <c r="D8" s="62">
        <v>137</v>
      </c>
      <c r="E8" s="62">
        <v>13</v>
      </c>
    </row>
    <row r="9" spans="2:5">
      <c r="B9" s="71">
        <v>2019</v>
      </c>
      <c r="C9" s="62">
        <v>590</v>
      </c>
      <c r="D9" s="62">
        <v>131</v>
      </c>
      <c r="E9" s="62">
        <v>13</v>
      </c>
    </row>
    <row r="10" spans="2:5">
      <c r="B10" s="71">
        <v>2020</v>
      </c>
      <c r="C10" s="62">
        <v>700</v>
      </c>
      <c r="D10" s="62">
        <v>500</v>
      </c>
      <c r="E10" s="62">
        <v>50</v>
      </c>
    </row>
    <row r="11" spans="2:5">
      <c r="B11" s="71">
        <v>2021</v>
      </c>
      <c r="C11" s="62">
        <v>650</v>
      </c>
      <c r="D11" s="62">
        <v>350</v>
      </c>
      <c r="E11" s="62">
        <v>35</v>
      </c>
    </row>
  </sheetData>
  <mergeCells count="1">
    <mergeCell ref="B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Data</vt:lpstr>
      <vt:lpstr>Temp</vt:lpstr>
      <vt:lpstr>Description</vt:lpstr>
      <vt:lpstr>AnalysisTemp</vt:lpstr>
      <vt:lpstr>Gauge</vt:lpstr>
      <vt:lpstr>Dashboard</vt:lpstr>
      <vt:lpstr>Overlapped</vt:lpstr>
      <vt:lpstr>Average</vt:lpstr>
      <vt:lpstr>MaxMin</vt:lpstr>
      <vt:lpstr>Negative</vt:lpstr>
      <vt:lpstr>SecondaryAxis</vt:lpstr>
      <vt:lpstr>Scatter</vt:lpstr>
      <vt:lpstr>Interactive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Tamas Lenner</dc:creator>
  <cp:lastModifiedBy>Tamas Lenner</cp:lastModifiedBy>
  <dcterms:created xsi:type="dcterms:W3CDTF">2024-12-09T18:53:15Z</dcterms:created>
  <dcterms:modified xsi:type="dcterms:W3CDTF">2024-12-10T15:16:08Z</dcterms:modified>
</cp:coreProperties>
</file>