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<sst xmlns="http://schemas.openxmlformats.org/spreadsheetml/2006/main" count="728" uniqueCount="726">
  <si>
    <t>Variable Name</t>
  </si>
  <si>
    <t>Variable Value</t>
  </si>
  <si>
    <t>Description</t>
  </si>
  <si>
    <t>PANORAMA_NAME</t>
  </si>
  <si>
    <t>panorama01</t>
  </si>
  <si>
    <t>Panorama hostname</t>
  </si>
  <si>
    <t>PANORAMA_TYPE</t>
  </si>
  <si>
    <t>static</t>
  </si>
  <si>
    <t>Panorama management IP type - static or cloud (for dhcp)</t>
  </si>
  <si>
    <t>PANORAMA_IP</t>
  </si>
  <si>
    <t>192.168.55.6</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</si>
  <si>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</si>
  <si>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</si>
  <si>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</si>
  <si>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</si>
  <si>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</si>
  <si>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</si>
  <si>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</si>
  <si>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</si>
  <si>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</si>
  <si>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</si>
  <si>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</si>
  <si>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</si>
  <si>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</si>
  <si>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</si>
  <si>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</si>
  <si>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</si>
  <si>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</si>
  <si>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</si>
  <si>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</si>
  <si>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</si>
  <si>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</si>
  <si>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</si>
  <si>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</si>
  <si>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</si>
  <si>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</si>
  <si>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</si>
  <si>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</si>
  <si>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</si>
  <si>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</si>
  <si>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</si>
  <si>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</si>
  <si>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</si>
  <si>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</si>
  <si>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</si>
  <si>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</si>
  <si>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</si>
  <si>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</si>
  <si>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</si>
  <si>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</si>
  <si>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</si>
  <si>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</si>
  <si>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</si>
  <si>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</si>
  <si>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</si>
  <si>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</si>
  <si>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</si>
  <si>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</si>
  <si>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</si>
  <si>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</si>
  <si>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</si>
  <si>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</si>
  <si>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</si>
  <si>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</si>
  <si>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</si>
  <si>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</si>
  <si>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</si>
  <si>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</si>
  <si>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</si>
  <si>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</si>
  <si>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</si>
  <si>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</si>
  <si>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</si>
  <si>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</si>
  <si>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</si>
  <si>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</si>
  <si>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</si>
  <si>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</si>
  <si>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</si>
  <si>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</si>
  <si>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</si>
  <si>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</si>
  <si>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</si>
  <si>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</si>
  <si>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</si>
  <si>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</si>
  <si>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</si>
  <si>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Panorama version 8.1</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</si>
  <si>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</si>
  <si>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</si>
  <si>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</si>
  <si>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</si>
  <si>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</si>
  <si>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delete mgt-config users admin</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</si>
  <si>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</si>
  <si>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</si>
  <si>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</si>
  <si>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</si>
  <si>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</si>
  <si>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</si>
  <si>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</si>
  <si>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</si>
  <si>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</si>
  <si>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</si>
  <si>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</si>
  <si>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</si>
  <si>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</si>
  <si>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</si>
  <si>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</si>
  <si>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</si>
  <si>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</si>
  <si>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</si>
  <si>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</si>
  <si>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</si>
  <si>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</si>
  <si>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</si>
  <si>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</si>
  <si>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</si>
  <si>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</si>
  <si>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</si>
  <si>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</si>
  <si>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</si>
  <si>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</si>
  <si>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</si>
  <si>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</si>
  <si>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</si>
  <si>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</si>
  <si>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</si>
  <si>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</si>
  <si>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</si>
  <si>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</si>
  <si>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</si>
  <si>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</si>
  <si>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</si>
  <si>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</si>
  <si>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</si>
  <si>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eq malicious) or (verdict eq phishing)""</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</si>
  <si>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</si>
  <si>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</si>
  <si>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</si>
  <si>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</si>
  <si>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</si>
  <si>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</si>
  <si>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</si>
  <si>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</si>
  <si>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</si>
  <si>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</si>
  <si>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</si>
  <si>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</si>
  <si>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</si>
  <si>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</si>
  <si>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</si>
  <si>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</si>
  <si>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</si>
  <si>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</si>
  <si>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</si>
  <si>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</si>
  <si>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</si>
  <si>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0.0.1 for 9.0: version of this IronSkillet template file""</t>
  </si>
  <si>
    <t>set shared external-list ""Team Cymru Bogons IPv4"" type ip recurring hourly</t>
  </si>
  <si>
    <t>set shared external-list ""Team Cymru Bogons IPv4"" type ip url http://www.team-cymru.org/Services/Bogons/fullbogons-ipv4.txt</t>
  </si>
  <si>
    <t>set shared external-list ""Team Cymru Bogons IPv4"" type ip description ""IPv4 addresses that should not be routed across the Internet. Either reserved IP address space or unassigned and may be used for malicious purposes. More information: http://www.team-cymru.com/bogon-reference.html""</t>
  </si>
  <si>
    <t>set shared external-list ""Team Cymru Bogons IPv6"" type ip recurring hourly</t>
  </si>
  <si>
    <t>set shared external-list ""Team Cymru Bogons IPv6"" type ip url http://www.team-cymru.org/Services/Bogons/fullbogons-ipv6.txt</t>
  </si>
  <si>
    <t>set shared external-list ""Team Cymru Bogons IPv6"" type ip description ""IPv6 addresses that should not be routed across the Internet. Either reserved IP address space or unassigned and may be used for malicious purposes. More information: http://www.team-cymru.com/bogon-reference.html""</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</si>
  <si>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</si>
  <si>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</si>
  <si>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</si>
  <si>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</si>
  <si>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</si>
  <si>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</si>
  <si>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</si>
  <si>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</si>
  <si>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</si>
  <si>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</si>
  <si>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</si>
  <si>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</si>
  <si>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</si>
  <si>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</si>
  <si>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</si>
  <si>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</si>
  <si>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</si>
  <si>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</si>
  <si>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</si>
  <si>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</si>
  <si>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</si>
  <si>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</si>
  <si>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</si>
  <si>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</si>
  <si>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</si>
  <si>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</si>
  <si>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</si>
  <si>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</si>
  <si>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</si>
  <si>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</si>
  <si>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</si>
  <si>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</si>
  <si>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</si>
  <si>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</si>
  <si>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</si>
  <si>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</si>
  <si>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</si>
  <si>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</si>
  <si>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</si>
  <si>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</si>
  <si>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</si>
  <si>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</si>
  <si>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</si>
  <si>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</si>
  <si>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</si>
  <si>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</si>
  <si>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</si>
  <si>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</si>
  <si>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</si>
  <si>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</si>
  <si>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</si>
  <si>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</si>
  <si>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</si>
  <si>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</si>
  <si>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</si>
  <si>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</si>
  <si>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</si>
  <si>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</si>
  <si>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</si>
  <si>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</si>
  <si>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</si>
  <si>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</si>
  <si>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</si>
  <si>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</si>
  <si>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</si>
  <si>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</si>
  <si>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</si>
  <si>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</si>
  <si>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</si>
  <si>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</si>
  <si>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</si>
  <si>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</si>
  <si>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</si>
  <si>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</si>
  <si>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</si>
  <si>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</si>
  <si>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</si>
  <si>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</si>
  <si>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</si>
  <si>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</si>
  <si>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</si>
  <si>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</si>
  <si>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</si>
  <si>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</si>
  <si>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</si>
  <si>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</si>
  <si>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</si>
  <si>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</si>
  <si>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</si>
  <si>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</si>
  <si>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</si>
  <si>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</si>
  <si>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</si>
  <si>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</si>
  <si>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</si>
  <si>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</si>
  <si>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</si>
  <si>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</si>
  <si>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</si>
  <si>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</si>
  <si>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</si>
  <si>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</si>
  <si>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</si>
  <si>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</si>
  <si>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</si>
  <si>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</si>
  <si>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</si>
  <si>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</si>
  <si>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</si>
  <si>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</si>
  <si>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</si>
  <si>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</si>
  <si>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packet-capture single-packet</t>
  </si>
  <si>
    <t>set shared profiles spyware Outbound-AS botnet-domains lists default-paloalto-dns action sinkhole</t>
  </si>
  <si>
    <t>set shared profiles spyware Outbound-AS botnet-domains lists default-paloalto-cloud packet-capture single-packet</t>
  </si>
  <si>
    <t>set shared profiles spyware Outbound-AS botnet-domains lists default-paloalto-cloud action sinkhole</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</si>
  <si>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</si>
  <si>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</si>
  <si>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</si>
  <si>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</si>
  <si>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</si>
  <si>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</si>
  <si>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</si>
  <si>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</si>
  <si>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</si>
  <si>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</si>
  <si>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</si>
  <si>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</si>
  <si>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lists default-paloalto-cloud packet-capture single-packet</t>
  </si>
  <si>
    <t>set shared profiles spyware Inbound-AS botnet-domains lists default-paloalto-cloud action sinkhole</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</si>
  <si>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</si>
  <si>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</si>
  <si>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</si>
  <si>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</si>
  <si>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</si>
  <si>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</si>
  <si>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</si>
  <si>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</si>
  <si>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</si>
  <si>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</si>
  <si>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</si>
  <si>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</si>
  <si>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lists default-paloalto-cloud packet-capture single-packet</t>
  </si>
  <si>
    <t>set shared profiles spyware Internal-AS botnet-domains lists default-paloalto-cloud action sinkhole</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</si>
  <si>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</si>
  <si>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</si>
  <si>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</si>
  <si>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</si>
  <si>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</si>
  <si>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</si>
  <si>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</si>
  <si>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</si>
  <si>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</si>
  <si>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</si>
  <si>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</si>
  <si>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</si>
  <si>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lists default-paloalto-cloud packet-capture disable</t>
  </si>
  <si>
    <t>set shared profiles spyware Alert-Only-AS botnet-domains lists default-paloalto-cloud action alert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</si>
  <si>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</si>
  <si>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</si>
  <si>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</si>
  <si>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</si>
  <si>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</si>
  <si>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</si>
  <si>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</si>
  <si>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spyware Exception-AS botnet-domains lists default-paloalto-cloud packet-capture single-packet</t>
  </si>
  <si>
    <t>set shared profiles spyware Exception-AS botnet-domains lists default-paloalto-cloud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</si>
  <si>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</si>
  <si>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</si>
  <si>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</si>
  <si>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</si>
  <si>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</si>
  <si>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</si>
  <si>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</si>
  <si>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</si>
  <si>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</si>
  <si>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</si>
  <si>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</si>
  <si>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</si>
  <si>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</si>
  <si>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</si>
  <si>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</si>
  <si>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</si>
  <si>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</si>
  <si>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</si>
  <si>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</si>
  <si>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</si>
  <si>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</si>
  <si>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</si>
  <si>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</si>
  <si>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</si>
  <si>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</si>
  <si>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</si>
  <si>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</si>
  <si>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</si>
  <si>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</si>
  <si>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</si>
  <si>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</si>
  <si>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</si>
  <si>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</si>
  <si>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</si>
  <si>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</si>
  <si>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</si>
  <si>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</si>
  <si>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</si>
  <si>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</si>
  <si>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</si>
  <si>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</si>
  <si>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</si>
  <si>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</si>
  <si>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</si>
  <si>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</si>
  <si>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</si>
  <si>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</si>
  <si>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</si>
  <si>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</si>
  <si>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</si>
  <si>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</si>
  <si>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</si>
  <si>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</si>
  <si>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</si>
  <si>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</si>
  <si>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</si>
  <si>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</si>
  <si>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</si>
  <si>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</si>
  <si>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</si>
  <si>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</si>
  <si>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</si>
  <si>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</si>
  <si>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</si>
  <si>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</si>
  <si>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</si>
  <si>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</si>
  <si>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</si>
  <si>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</si>
  <si>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</si>
  <si>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</si>
  <si>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</si>
  <si>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</si>
  <si>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</si>
  <si>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</si>
  <si>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</si>
  <si>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</si>
  <si>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</si>
  <si>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</si>
  <si>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</si>
  <si>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</si>
  <si>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</si>
  <si>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</si>
  <si>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</si>
  <si>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</si>
  <si>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</si>
  <si>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</si>
  <si>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</si>
  <si>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</si>
  <si>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</si>
  <si>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</si>
  <si>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</si>
  <si>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</si>
  <si>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</si>
  <si>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</si>
  <si>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command-and-control hacking malware phishing Black-List ]</t>
  </si>
  <si>
    <t>set shared profiles url-filtering Alert-Only-URL credential-enforcement mode ip-user</t>
  </si>
  <si>
    <t>set shared profiles url-filtering Alert-Only-URL credential-enforcement log-severity medium</t>
  </si>
  <si>
    <t>set shared profiles url-filtering Alert-Only-URL credential-enforcement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</si>
  <si>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</si>
  <si>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credential-enforcement mode ip-user</t>
  </si>
  <si>
    <t>set shared profiles url-filtering Exception-URL credential-enforcement log-severity high</t>
  </si>
  <si>
    <t>set shared profiles url-filtering Exception-URL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</si>
  <si>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</si>
  <si>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</si>
  <si>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</si>
  <si>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</si>
  <si>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command-and-control hacking malware phishing Black-List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</si>
  <si>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</si>
  <si>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</si>
  <si>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</si>
  <si>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</si>
  <si>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</si>
  <si>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</si>
  <si>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</si>
  <si>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</si>
  <si>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</si>
  <si>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</si>
  <si>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</si>
  <si>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</si>
  <si>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</si>
  <si>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</si>
  <si>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</si>
  <si>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</si>
  <si>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</si>
  <si>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</si>
  <si>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</si>
  <si>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</si>
  <si>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</si>
  <si>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</si>
  <si>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</si>
  <si>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</si>
  <si>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</si>
  <si>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</si>
  <si>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</si>
  <si>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</si>
  <si>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</si>
  <si>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</si>
  <si>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</si>
  <si>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</si>
  <si>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</si>
  <si>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</si>
  <si>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</si>
  <si>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</si>
  <si>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</si>
  <si>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</si>
  <si>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</si>
  <si>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</si>
  <si>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</si>
  <si>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</si>
  <si>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</si>
  <si>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</si>
  <si>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</si>
  <si>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</si>
  <si>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</si>
  <si>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</si>
  <si>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</si>
  <si>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</si>
  <si>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</si>
  <si>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</si>
  <si>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</si>
  <si>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</si>
  <si>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</si>
  <si>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post-rulebase decryption rules ""NO-Decrypt Rule"" target negate no</t>
  </si>
  <si>
    <t>set shared post-rulebase decryption rules ""NO-Decrypt Rule"" category any</t>
  </si>
  <si>
    <t>set shared post-rulebase decryption rules ""NO-Decrypt Rule"" service any</t>
  </si>
  <si>
    <t>set shared post-rulebase decryption rules ""NO-Decrypt Rule"" type ssl-forward-proxy</t>
  </si>
  <si>
    <t>set shared post-rulebase decryption rules ""NO-Decrypt Rule"" from any</t>
  </si>
  <si>
    <t>set shared post-rulebase decryption rules ""NO-Decrypt Rule"" to any</t>
  </si>
  <si>
    <t>set shared post-rulebase decryption rules ""NO-Decrypt Rule"" source any</t>
  </si>
  <si>
    <t>set shared post-rulebase decryption rules ""NO-Decrypt Rule"" destination any</t>
  </si>
  <si>
    <t>set shared post-rulebase decryption rules ""NO-Decrypt Rule"" source-user any</t>
  </si>
  <si>
    <t>set shared post-rulebase decryption rules ""NO-Decrypt Rule"" profile Recommended_Decryption_Profile</t>
  </si>
  <si>
    <t>set shared post-rulebase decryption rules ""NO-Decrypt Rule"" action no-decrypt</t>
  </si>
  <si>
    <t>set shared post-rulebase decryption rules ""NO-Decrypt Rule"" description ""This rule does not do Decryption.  This rule is validating SSL Protocol Communications.""</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</si>
  <si>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</si>
  <si>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</si>
  <si>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</si>
  <si>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</si>
  <si>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</si>
  <si>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</si>
  <si>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</si>
  <si>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</si>
  <si>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</si>
  <si>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</si>
  <si>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</si>
  <si>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</si>
  <si>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</si>
  <si>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</si>
  <si>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</si>
  <si>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</si>
  <si>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</si>
  <si>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</si>
  <si>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</si>
  <si>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</si>
  <si>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</si>
  <si>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</si>
  <si>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</si>
  <si>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</si>
  <si>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</si>
  <si>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</si>
  <si>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</si>
  <si>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</si>
  <si>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security rules ""DNS Sinkhole Block"" description ""Block outbound sessions that match a malicious domain and have been redirected to a configured sinkhole IP address.""</t>
  </si>
  <si>
    <t>set shared pre-rulebase security rules ""DNS Sinkhole Block"" target negate no</t>
  </si>
  <si>
    <t>set shared pre-rulebase security rules ""DNS Sinkhole Block"" to any</t>
  </si>
  <si>
    <t>set shared pre-rulebase security rules ""DNS Sinkhole Block"" from any</t>
  </si>
  <si>
    <t>set shared pre-rulebase security rules ""DNS Sinkhole Block"" source any</t>
  </si>
  <si>
    <t>set shared pre-rulebase security rules ""DNS Sinkhole Block"" destination [ Sinkhole-IPv4 Sinkhole-IPv6 ]</t>
  </si>
  <si>
    <t>set shared pre-rulebase security rules ""DNS Sinkhole Block"" source-user any</t>
  </si>
  <si>
    <t>set shared pre-rulebase security rules ""DNS Sinkhole Block"" category any</t>
  </si>
  <si>
    <t>set shared pre-rulebase security rules ""DNS Sinkhole Block"" application any</t>
  </si>
  <si>
    <t>set shared pre-rulebase security rules ""DNS Sinkhole Block"" service any</t>
  </si>
  <si>
    <t>set shared pre-rulebase security rules ""DNS Sinkhole Block"" hip-profiles any</t>
  </si>
  <si>
    <t>set shared pre-rulebase security rules ""DNS Sinkhole Block"" action deny</t>
  </si>
  <si>
    <t>set shared pre-rulebase security rules ""DNS Sinkhole Block"" log-setting default</t>
  </si>
  <si>
    <t>set shared pre-rulebase security rules ""DNS Sinkhole Block"" tag Outbound</t>
  </si>
  <si>
    <t>set shared pre-rulebase security rules ""Outbound Bogon Block Rule"" description ""Block outbound sessions with a destination address matching a known bogon address that should not be transitting the firewall. Add known exceptions to the rule before activating.""</t>
  </si>
  <si>
    <t>set shared pre-rulebase security rules ""Outbound Bogon Block Rule"" target negate no</t>
  </si>
  <si>
    <t>set shared pre-rulebase security rules ""Outbound Bogon Block Rule"" to any</t>
  </si>
  <si>
    <t>set shared pre-rulebase security rules ""Outbound Bogon Block Rule"" from any</t>
  </si>
  <si>
    <t>set shared pre-rulebase security rules ""Outbound Bogon Block Rule"" source any</t>
  </si>
  <si>
    <t>set shared pre-rulebase security rules ""Outbound Bogon Block Rule"" destination [ ""Team Cymru Bogons IPv4"" ""Team Cymru Bogons IPv6"" ]</t>
  </si>
  <si>
    <t>set shared pre-rulebase security rules ""Outbound Bogon Block Rule"" source-user any</t>
  </si>
  <si>
    <t>set shared pre-rulebase security rules ""Outbound Bogon Block Rule"" category any</t>
  </si>
  <si>
    <t>set shared pre-rulebase security rules ""Outbound Bogon Block Rule"" application any</t>
  </si>
  <si>
    <t>set shared pre-rulebase security rules ""Outbound Bogon Block Rule"" service any</t>
  </si>
  <si>
    <t>set shared pre-rulebase security rules ""Outbound Bogon Block Rule"" hip-profiles any</t>
  </si>
  <si>
    <t>set shared pre-rulebase security rules ""Outbound Bogon Block Rule"" action deny</t>
  </si>
  <si>
    <t>set shared pre-rulebase security rules ""Outbound Bogon Block Rule"" log-setting default</t>
  </si>
  <si>
    <t>set shared pre-rulebase security rules ""Outbound Bogon Block Rule"" tag Outbound</t>
  </si>
  <si>
    <t>set shared pre-rulebase security rules ""Outbound Bogon Block Rule"" disabled yes</t>
  </si>
  <si>
    <t>set shared pre-rulebase security rules ""Inbound Bogon Block Rule"" description ""Block inbound sessions with a source address matching a known bogon address that should not be transitting the firewall. Add known exceptions to the rule before activating.""</t>
  </si>
  <si>
    <t>set shared pre-rulebase security rules ""Inbound Bogon Block Rule"" target negate no</t>
  </si>
  <si>
    <t>set shared pre-rulebase security rules ""Inbound Bogon Block Rule"" to any</t>
  </si>
  <si>
    <t>set shared pre-rulebase security rules ""Inbound Bogon Block Rule"" from any</t>
  </si>
  <si>
    <t>set shared pre-rulebase security rules ""Inbound Bogon Block Rule"" source [ ""Team Cymru Bogons IPv4"" ""Team Cymru Bogons IPv6"" ]</t>
  </si>
  <si>
    <t>set shared pre-rulebase security rules ""Inbound Bogon Block Rule"" destination any</t>
  </si>
  <si>
    <t>set shared pre-rulebase security rules ""Inbound Bogon Block Rule"" source-user any</t>
  </si>
  <si>
    <t>set shared pre-rulebase security rules ""Inbound Bogon Block Rule"" category any</t>
  </si>
  <si>
    <t>set shared pre-rulebase security rules ""Inbound Bogon Block Rule"" application any</t>
  </si>
  <si>
    <t>set shared pre-rulebase security rules ""Inbound Bogon Block Rule"" service any</t>
  </si>
  <si>
    <t>set shared pre-rulebase security rules ""Inbound Bogon Block Rule"" hip-profiles any</t>
  </si>
  <si>
    <t>set shared pre-rulebase security rules ""Inbound Bogon Block Rule"" action deny</t>
  </si>
  <si>
    <t>set shared pre-rulebase security rules ""Inbound Bogon Block Rule"" log-setting default</t>
  </si>
  <si>
    <t>set shared pre-rulebase security rules ""Inbound Bogon Block Rule"" tag Inbound</t>
  </si>
  <si>
    <t>set shared pre-rulebase security rules ""Inbound Bogon Block Rule"" disabled yes</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</si>
  <si>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</si>
  <si>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</si>
  <si>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</si>
  <si>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</si>
  <si>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</si>
  <si>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</si>
  <si>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</si>
  <si>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</si>
  <si>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</si>
  <si>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</si>
  <si>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</si>
  <si>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</si>
  <si>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</si>
  <si>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</si>
  <si>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</si>
  <si>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</si>
  <si>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</si>
  <si>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</si>
  <si>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</si>
  <si>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</si>
  <si>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</si>
  <si>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</si>
  <si>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</si>
  <si>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</si>
  <si>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</si>
  <si>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</si>
  <si>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</si>
  <si>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</si>
  <si>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</si>
  <si>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</si>
  <si>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</si>
  <si>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</si>
  <si>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</si>
  <si>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</si>
  <si>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</si>
  <si>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allow-http-range no</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</si>
  <si>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</si>
  <si>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</si>
  <si>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</si>
  <si>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</si>
  <si>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</si>
  <si>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wildfire file-size-limit pe size-limit 10</t>
  </si>
  <si>
    <t>set template iron-skillet config deviceconfig setting wildfire file-size-limit apk size-limit 30</t>
  </si>
  <si>
    <t>set template iron-skillet config deviceconfig setting wildfire file-size-limit pdf size-limit 1000</t>
  </si>
  <si>
    <t>set template iron-skillet config deviceconfig setting wildfire file-size-limit ms-office size-limit 2000</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</si>
  <si>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</si>
  <si>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</si>
  <si>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t>
  </si>
  <si>
    <t>set template iron-skillet config deviceconfig setting wildfire file-size-limit archive size-limit 10</t>
  </si>
  <si>
    <t>set template iron-skillet config deviceconfig setting wildfire file-size-limit linux size-limit 2</t>
  </si>
  <si>
    <t>set template iron-skillet config deviceconfig setting wildfire file-size-limit script size-limit 2000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</si>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</sst>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87"/>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93</v>
      </c>
    </row>
    <row r="22" spans="1:1">
      <c r="A22" t="s">
        <v>94</v>
      </c>
    </row>
    <row r="23" spans="1:1">
      <c r="A23" t="s">
        <v>95</v>
      </c>
    </row>
    <row r="24" spans="1:1">
      <c r="A24" t="s">
        <v>96</v>
      </c>
    </row>
    <row r="25" spans="1:1">
      <c r="A25" t="s">
        <v>97</v>
      </c>
    </row>
    <row r="26" spans="1:1">
      <c r="A26" t="s">
        <v>98</v>
      </c>
    </row>
    <row r="27" spans="1:1">
      <c r="A27" t="s">
        <v>99</v>
      </c>
    </row>
    <row r="28" spans="1:1">
      <c r="A28" t="s">
        <v>100</v>
      </c>
    </row>
    <row r="29" spans="1:1">
      <c r="A29" t="s">
        <v>101</v>
      </c>
    </row>
    <row r="30" spans="1:1">
      <c r="A30" t="s">
        <v>102</v>
      </c>
    </row>
    <row r="31" spans="1:1">
      <c r="A31" t="s">
        <v>103</v>
      </c>
    </row>
    <row r="32" spans="1:1">
      <c r="A32" t="s">
        <v>104</v>
      </c>
    </row>
    <row r="33" spans="1:1">
      <c r="A33" t="s">
        <v>105</v>
      </c>
    </row>
    <row r="34" spans="1:1">
      <c r="A34" t="s">
        <v>106</v>
      </c>
    </row>
    <row r="35" spans="1:1">
      <c r="A35" t="s">
        <v>107</v>
      </c>
    </row>
    <row r="36" spans="1:1">
      <c r="A36">
        <f>SUBSTITUTE("set deviceconfig system config-bundle-export-schedule Recommended_Config_Export protocol scp hostname {{ CONFIG_EXPORT_IP }}", "{{ CONFIG_EXPORT_IP }}", 'values'!B7)</f>
        <v>0</v>
      </c>
    </row>
    <row r="37" spans="1:1">
      <c r="A37" t="s">
        <v>108</v>
      </c>
    </row>
    <row r="38" spans="1:1">
      <c r="A38" t="s">
        <v>109</v>
      </c>
    </row>
    <row r="39" spans="1:1">
      <c r="A39" t="s">
        <v>110</v>
      </c>
    </row>
    <row r="40" spans="1:1">
      <c r="A40" t="s">
        <v>111</v>
      </c>
    </row>
    <row r="41" spans="1:1">
      <c r="A41" t="s">
        <v>112</v>
      </c>
    </row>
    <row r="42" spans="1:1">
      <c r="A42" t="s">
        <v>113</v>
      </c>
    </row>
    <row r="43" spans="1:1">
      <c r="A43" t="s">
        <v>114</v>
      </c>
    </row>
    <row r="44" spans="1:1">
      <c r="A44" t="s">
        <v>115</v>
      </c>
    </row>
    <row r="45" spans="1:1">
      <c r="A45">
        <f>SUBSTITUTE("set deviceconfig setting management api key lifetime {{ API_KEY_LIFETIME }}", "{{ API_KEY_LIFETIME }}", 'values'!B29)</f>
        <v>0</v>
      </c>
    </row>
    <row r="46" spans="1:1">
      <c r="A46" t="s">
        <v>116</v>
      </c>
    </row>
    <row r="48" spans="1:1">
      <c r="A48" t="s">
        <v>117</v>
      </c>
    </row>
    <row r="49" spans="1:1">
      <c r="A49" t="s">
        <v>118</v>
      </c>
    </row>
    <row r="50" spans="1:1">
      <c r="A50">
        <f>SUBSTITUTE("set panorama log-settings email Sample_Email_Profile server Sample_Email_Profile gateway {{ EMAIL_PROFILE_GATEWAY }}", "{{ EMAIL_PROFILE_GATEWAY }}", 'values'!B25)</f>
        <v>0</v>
      </c>
    </row>
    <row r="51" spans="1:1">
      <c r="A51">
        <f>SUBSTITUTE("set panorama log-settings email Sample_Email_Profile server Sample_Email_Profile from {{ EMAIL_PROFILE_FROM }}", "{{ EMAIL_PROFILE_FROM }}", 'values'!B26)</f>
        <v>0</v>
      </c>
    </row>
    <row r="52" spans="1:1">
      <c r="A52">
        <f>SUBSTITUTE("set panorama log-settings email Sample_Email_Profile server Sample_Email_Profile to {{ EMAIL_PROFILE_TO }}", "{{ EMAIL_PROFILE_TO }}", 'values'!B27)</f>
        <v>0</v>
      </c>
    </row>
    <row r="53" spans="1:1">
      <c r="A53" t="s">
        <v>119</v>
      </c>
    </row>
    <row r="54" spans="1:1">
      <c r="A54" t="s">
        <v>120</v>
      </c>
    </row>
    <row r="55" spans="1:1">
      <c r="A55" t="s">
        <v>121</v>
      </c>
    </row>
    <row r="56" spans="1:1">
      <c r="A56" t="s">
        <v>122</v>
      </c>
    </row>
    <row r="57" spans="1:1">
      <c r="A57" t="s">
        <v>123</v>
      </c>
    </row>
    <row r="58" spans="1:1">
      <c r="A58">
        <f>SUBSTITUTE("set panorama log-settings syslog Sample_Syslog_Profile server Sample_Syslog server {{ SYSLOG_SERVER }}", "{{ SYSLOG_SERVER }}", 'values'!B28)</f>
        <v>0</v>
      </c>
    </row>
    <row r="59" spans="1:1">
      <c r="A59" t="s">
        <v>124</v>
      </c>
    </row>
    <row r="60" spans="1:1">
      <c r="A60" t="s">
        <v>125</v>
      </c>
    </row>
    <row r="61" spans="1:1">
      <c r="A61" t="s">
        <v>126</v>
      </c>
    </row>
    <row r="62" spans="1:1">
      <c r="A62" t="s">
        <v>127</v>
      </c>
    </row>
    <row r="63" spans="1:1">
      <c r="A63" t="s">
        <v>128</v>
      </c>
    </row>
    <row r="64" spans="1:1">
      <c r="A64" t="s">
        <v>129</v>
      </c>
    </row>
    <row r="65" spans="1:1">
      <c r="A65" t="s">
        <v>130</v>
      </c>
    </row>
    <row r="66" spans="1:1">
      <c r="A66" t="s">
        <v>131</v>
      </c>
    </row>
    <row r="67" spans="1:1">
      <c r="A67" t="s">
        <v>132</v>
      </c>
    </row>
    <row r="68" spans="1:1">
      <c r="A68" t="s">
        <v>133</v>
      </c>
    </row>
    <row r="69" spans="1:1">
      <c r="A69" t="s">
        <v>134</v>
      </c>
    </row>
    <row r="70" spans="1:1">
      <c r="A70" t="s">
        <v>135</v>
      </c>
    </row>
    <row r="71" spans="1:1">
      <c r="A71" t="s">
        <v>136</v>
      </c>
    </row>
    <row r="72" spans="1:1">
      <c r="A72" t="s">
        <v>137</v>
      </c>
    </row>
    <row r="73" spans="1:1">
      <c r="A73" t="s">
        <v>138</v>
      </c>
    </row>
    <row r="74" spans="1:1">
      <c r="A74" t="s">
        <v>139</v>
      </c>
    </row>
    <row r="75" spans="1:1">
      <c r="A75" t="s">
        <v>140</v>
      </c>
    </row>
    <row r="76" spans="1:1">
      <c r="A76" t="s">
        <v>141</v>
      </c>
    </row>
    <row r="77" spans="1:1">
      <c r="A77" t="s">
        <v>142</v>
      </c>
    </row>
    <row r="78" spans="1:1">
      <c r="A78" t="s">
        <v>143</v>
      </c>
    </row>
    <row r="79" spans="1:1">
      <c r="A79" t="s">
        <v>144</v>
      </c>
    </row>
    <row r="80" spans="1:1">
      <c r="A80" t="s">
        <v>145</v>
      </c>
    </row>
    <row r="81" spans="1:1">
      <c r="A81" t="s">
        <v>146</v>
      </c>
    </row>
    <row r="82" spans="1:1">
      <c r="A82" t="s">
        <v>147</v>
      </c>
    </row>
    <row r="83" spans="1:1">
      <c r="A83" t="s">
        <v>148</v>
      </c>
    </row>
    <row r="84" spans="1:1">
      <c r="A84" t="s">
        <v>149</v>
      </c>
    </row>
    <row r="85" spans="1:1">
      <c r="A85" t="s">
        <v>150</v>
      </c>
    </row>
    <row r="86" spans="1:1">
      <c r="A86" t="s">
        <v>151</v>
      </c>
    </row>
    <row r="87" spans="1:1">
      <c r="A87" t="s">
        <v>152</v>
      </c>
    </row>
    <row r="90" spans="1:1">
      <c r="A90" t="s">
        <v>153</v>
      </c>
    </row>
    <row r="92" spans="1:1">
      <c r="A92" t="s">
        <v>154</v>
      </c>
    </row>
    <row r="93" spans="1:1">
      <c r="A93" t="s">
        <v>155</v>
      </c>
    </row>
    <row r="94" spans="1:1">
      <c r="A94" t="s">
        <v>156</v>
      </c>
    </row>
    <row r="95" spans="1:1">
      <c r="A95" t="s">
        <v>157</v>
      </c>
    </row>
    <row r="96" spans="1:1">
      <c r="A96" t="s">
        <v>158</v>
      </c>
    </row>
    <row r="97" spans="1:1">
      <c r="A97">
        <f>SUBSTITUTE("set shared address Sinkhole-IPv4 ip-netmask {{ SINKHOLE_IPV4 }}", "{{ SINKHOLE_IPV4 }}", 'values'!B22)</f>
        <v>0</v>
      </c>
    </row>
    <row r="98" spans="1:1">
      <c r="A98">
        <f>SUBSTITUTE("set shared address Sinkhole-IPv6 ip-netmask {{ SINKHOLE_IPV6 }}", "{{ SINKHOLE_IPV6 }}", 'values'!B23)</f>
        <v>0</v>
      </c>
    </row>
    <row r="99" spans="1:1">
      <c r="A99" t="s">
        <v>159</v>
      </c>
    </row>
    <row r="100" spans="1:1">
      <c r="A100" t="s">
        <v>160</v>
      </c>
    </row>
    <row r="101" spans="1:1">
      <c r="A101" t="s">
        <v>161</v>
      </c>
    </row>
    <row r="102" spans="1:1">
      <c r="A102" t="s">
        <v>162</v>
      </c>
    </row>
    <row r="103" spans="1:1">
      <c r="A103" t="s">
        <v>163</v>
      </c>
    </row>
    <row r="104" spans="1:1">
      <c r="A104" t="s">
        <v>164</v>
      </c>
    </row>
    <row r="106" spans="1:1">
      <c r="A106" t="s">
        <v>165</v>
      </c>
    </row>
    <row r="107" spans="1:1">
      <c r="A107" t="s">
        <v>166</v>
      </c>
    </row>
    <row r="108" spans="1:1">
      <c r="A108" t="s">
        <v>167</v>
      </c>
    </row>
    <row r="109" spans="1:1">
      <c r="A109" t="s">
        <v>168</v>
      </c>
    </row>
    <row r="110" spans="1:1">
      <c r="A110" t="s">
        <v>169</v>
      </c>
    </row>
    <row r="111" spans="1:1">
      <c r="A111" t="s">
        <v>170</v>
      </c>
    </row>
    <row r="112" spans="1:1">
      <c r="A112" t="s">
        <v>171</v>
      </c>
    </row>
    <row r="113" spans="1:1">
      <c r="A113" t="s">
        <v>172</v>
      </c>
    </row>
    <row r="114" spans="1:1">
      <c r="A114" t="s">
        <v>173</v>
      </c>
    </row>
    <row r="115" spans="1:1">
      <c r="A115" t="s">
        <v>174</v>
      </c>
    </row>
    <row r="116" spans="1:1">
      <c r="A116" t="s">
        <v>175</v>
      </c>
    </row>
    <row r="117" spans="1:1">
      <c r="A117" t="s">
        <v>176</v>
      </c>
    </row>
    <row r="118" spans="1:1">
      <c r="A118" t="s">
        <v>177</v>
      </c>
    </row>
    <row r="119" spans="1:1">
      <c r="A119" t="s">
        <v>178</v>
      </c>
    </row>
    <row r="120" spans="1:1">
      <c r="A120" t="s">
        <v>179</v>
      </c>
    </row>
    <row r="121" spans="1:1">
      <c r="A121" t="s">
        <v>180</v>
      </c>
    </row>
    <row r="122" spans="1:1">
      <c r="A122" t="s">
        <v>181</v>
      </c>
    </row>
    <row r="123" spans="1:1">
      <c r="A123" t="s">
        <v>182</v>
      </c>
    </row>
    <row r="124" spans="1:1">
      <c r="A124" t="s">
        <v>183</v>
      </c>
    </row>
    <row r="125" spans="1:1">
      <c r="A125" t="s">
        <v>184</v>
      </c>
    </row>
    <row r="126" spans="1:1">
      <c r="A126" t="s">
        <v>185</v>
      </c>
    </row>
    <row r="127" spans="1:1">
      <c r="A127" t="s">
        <v>186</v>
      </c>
    </row>
    <row r="129" spans="1:1">
      <c r="A129" t="s">
        <v>187</v>
      </c>
    </row>
    <row r="130" spans="1:1">
      <c r="A130" t="s">
        <v>188</v>
      </c>
    </row>
    <row r="131" spans="1:1">
      <c r="A131" t="s">
        <v>189</v>
      </c>
    </row>
    <row r="132" spans="1:1">
      <c r="A132" t="s">
        <v>190</v>
      </c>
    </row>
    <row r="133" spans="1:1">
      <c r="A133" t="s">
        <v>191</v>
      </c>
    </row>
    <row r="134" spans="1:1">
      <c r="A134" t="s">
        <v>192</v>
      </c>
    </row>
    <row r="135" spans="1:1">
      <c r="A135" t="s">
        <v>193</v>
      </c>
    </row>
    <row r="136" spans="1:1">
      <c r="A136" t="s">
        <v>194</v>
      </c>
    </row>
    <row r="137" spans="1:1">
      <c r="A137" t="s">
        <v>195</v>
      </c>
    </row>
    <row r="138" spans="1:1">
      <c r="A138" t="s">
        <v>196</v>
      </c>
    </row>
    <row r="139" spans="1:1">
      <c r="A139" t="s">
        <v>197</v>
      </c>
    </row>
    <row r="140" spans="1:1">
      <c r="A140" t="s">
        <v>198</v>
      </c>
    </row>
    <row r="141" spans="1:1">
      <c r="A141" t="s">
        <v>199</v>
      </c>
    </row>
    <row r="142" spans="1:1">
      <c r="A142" t="s">
        <v>200</v>
      </c>
    </row>
    <row r="143" spans="1:1">
      <c r="A143" t="s">
        <v>201</v>
      </c>
    </row>
    <row r="144" spans="1:1">
      <c r="A144" t="s">
        <v>202</v>
      </c>
    </row>
    <row r="145" spans="1:1">
      <c r="A145" t="s">
        <v>203</v>
      </c>
    </row>
    <row r="146" spans="1:1">
      <c r="A146" t="s">
        <v>204</v>
      </c>
    </row>
    <row r="148" spans="1:1">
      <c r="A148" t="s">
        <v>205</v>
      </c>
    </row>
    <row r="149" spans="1:1">
      <c r="A149" t="s">
        <v>206</v>
      </c>
    </row>
    <row r="150" spans="1:1">
      <c r="A150" t="s">
        <v>207</v>
      </c>
    </row>
    <row r="151" spans="1:1">
      <c r="A151" t="s">
        <v>208</v>
      </c>
    </row>
    <row r="152" spans="1:1">
      <c r="A152" t="s">
        <v>209</v>
      </c>
    </row>
    <row r="153" spans="1:1">
      <c r="A153" t="s">
        <v>210</v>
      </c>
    </row>
    <row r="154" spans="1:1">
      <c r="A154" t="s">
        <v>211</v>
      </c>
    </row>
    <row r="155" spans="1:1">
      <c r="A155" t="s">
        <v>212</v>
      </c>
    </row>
    <row r="156" spans="1:1">
      <c r="A156" t="s">
        <v>213</v>
      </c>
    </row>
    <row r="157" spans="1:1">
      <c r="A157" t="s">
        <v>214</v>
      </c>
    </row>
    <row r="158" spans="1:1">
      <c r="A158" t="s">
        <v>215</v>
      </c>
    </row>
    <row r="159" spans="1:1">
      <c r="A159" t="s">
        <v>216</v>
      </c>
    </row>
    <row r="160" spans="1:1">
      <c r="A160" t="s">
        <v>217</v>
      </c>
    </row>
    <row r="161" spans="1:1">
      <c r="A161" t="s">
        <v>218</v>
      </c>
    </row>
    <row r="162" spans="1:1">
      <c r="A162" t="s">
        <v>219</v>
      </c>
    </row>
    <row r="163" spans="1:1">
      <c r="A163" t="s">
        <v>220</v>
      </c>
    </row>
    <row r="164" spans="1:1">
      <c r="A164" t="s">
        <v>221</v>
      </c>
    </row>
    <row r="165" spans="1:1">
      <c r="A165" t="s">
        <v>222</v>
      </c>
    </row>
    <row r="166" spans="1:1">
      <c r="A166" t="s">
        <v>223</v>
      </c>
    </row>
    <row r="167" spans="1:1">
      <c r="A167" t="s">
        <v>224</v>
      </c>
    </row>
    <row r="168" spans="1:1">
      <c r="A168" t="s">
        <v>225</v>
      </c>
    </row>
    <row r="169" spans="1:1">
      <c r="A169" t="s">
        <v>226</v>
      </c>
    </row>
    <row r="170" spans="1:1">
      <c r="A170" t="s">
        <v>227</v>
      </c>
    </row>
    <row r="171" spans="1:1">
      <c r="A171" t="s">
        <v>228</v>
      </c>
    </row>
    <row r="172" spans="1:1">
      <c r="A172" t="s">
        <v>229</v>
      </c>
    </row>
    <row r="173" spans="1:1">
      <c r="A173" t="s">
        <v>230</v>
      </c>
    </row>
    <row r="174" spans="1:1">
      <c r="A174" t="s">
        <v>231</v>
      </c>
    </row>
    <row r="175" spans="1:1">
      <c r="A175" t="s">
        <v>232</v>
      </c>
    </row>
    <row r="176" spans="1:1">
      <c r="A176" t="s">
        <v>233</v>
      </c>
    </row>
    <row r="177" spans="1:1">
      <c r="A177" t="s">
        <v>234</v>
      </c>
    </row>
    <row r="178" spans="1:1">
      <c r="A178" t="s">
        <v>235</v>
      </c>
    </row>
    <row r="179" spans="1:1">
      <c r="A179" t="s">
        <v>236</v>
      </c>
    </row>
    <row r="180" spans="1:1">
      <c r="A180" t="s">
        <v>237</v>
      </c>
    </row>
    <row r="181" spans="1:1">
      <c r="A181" t="s">
        <v>238</v>
      </c>
    </row>
    <row r="182" spans="1:1">
      <c r="A182" t="s">
        <v>239</v>
      </c>
    </row>
    <row r="183" spans="1:1">
      <c r="A183" t="s">
        <v>240</v>
      </c>
    </row>
    <row r="184" spans="1:1">
      <c r="A184" t="s">
        <v>241</v>
      </c>
    </row>
    <row r="185" spans="1:1">
      <c r="A185" t="s">
        <v>242</v>
      </c>
    </row>
    <row r="186" spans="1:1">
      <c r="A186" t="s">
        <v>243</v>
      </c>
    </row>
    <row r="187" spans="1:1">
      <c r="A187" t="s">
        <v>244</v>
      </c>
    </row>
    <row r="188" spans="1:1">
      <c r="A188" t="s">
        <v>245</v>
      </c>
    </row>
    <row r="189" spans="1:1">
      <c r="A189" t="s">
        <v>246</v>
      </c>
    </row>
    <row r="190" spans="1:1">
      <c r="A190" t="s">
        <v>247</v>
      </c>
    </row>
    <row r="191" spans="1:1">
      <c r="A191" t="s">
        <v>248</v>
      </c>
    </row>
    <row r="192" spans="1:1">
      <c r="A192" t="s">
        <v>249</v>
      </c>
    </row>
    <row r="193" spans="1:1">
      <c r="A193" t="s">
        <v>250</v>
      </c>
    </row>
    <row r="194" spans="1:1">
      <c r="A194" t="s">
        <v>251</v>
      </c>
    </row>
    <row r="195" spans="1:1">
      <c r="A195" t="s">
        <v>252</v>
      </c>
    </row>
    <row r="196" spans="1:1">
      <c r="A196" t="s">
        <v>253</v>
      </c>
    </row>
    <row r="197" spans="1:1">
      <c r="A197" t="s">
        <v>254</v>
      </c>
    </row>
    <row r="198" spans="1:1">
      <c r="A198" t="s">
        <v>255</v>
      </c>
    </row>
    <row r="199" spans="1:1">
      <c r="A199" t="s">
        <v>256</v>
      </c>
    </row>
    <row r="200" spans="1:1">
      <c r="A200" t="s">
        <v>257</v>
      </c>
    </row>
    <row r="201" spans="1:1">
      <c r="A201" t="s">
        <v>258</v>
      </c>
    </row>
    <row r="202" spans="1:1">
      <c r="A202" t="s">
        <v>259</v>
      </c>
    </row>
    <row r="203" spans="1:1">
      <c r="A203" t="s">
        <v>260</v>
      </c>
    </row>
    <row r="204" spans="1:1">
      <c r="A204" t="s">
        <v>261</v>
      </c>
    </row>
    <row r="205" spans="1:1">
      <c r="A205" t="s">
        <v>262</v>
      </c>
    </row>
    <row r="206" spans="1:1">
      <c r="A206" t="s">
        <v>263</v>
      </c>
    </row>
    <row r="207" spans="1:1">
      <c r="A207" t="s">
        <v>264</v>
      </c>
    </row>
    <row r="208" spans="1:1">
      <c r="A208" t="s">
        <v>265</v>
      </c>
    </row>
    <row r="209" spans="1:1">
      <c r="A209" t="s">
        <v>266</v>
      </c>
    </row>
    <row r="210" spans="1:1">
      <c r="A210" t="s">
        <v>267</v>
      </c>
    </row>
    <row r="211" spans="1:1">
      <c r="A211" t="s">
        <v>268</v>
      </c>
    </row>
    <row r="212" spans="1:1">
      <c r="A212" t="s">
        <v>269</v>
      </c>
    </row>
    <row r="213" spans="1:1">
      <c r="A213" t="s">
        <v>270</v>
      </c>
    </row>
    <row r="214" spans="1:1">
      <c r="A214" t="s">
        <v>271</v>
      </c>
    </row>
    <row r="215" spans="1:1">
      <c r="A215" t="s">
        <v>272</v>
      </c>
    </row>
    <row r="216" spans="1:1">
      <c r="A216" t="s">
        <v>273</v>
      </c>
    </row>
    <row r="217" spans="1:1">
      <c r="A217" t="s">
        <v>274</v>
      </c>
    </row>
    <row r="218" spans="1:1">
      <c r="A218" t="s">
        <v>275</v>
      </c>
    </row>
    <row r="219" spans="1:1">
      <c r="A219" t="s">
        <v>276</v>
      </c>
    </row>
    <row r="220" spans="1:1">
      <c r="A220">
        <f>SUBSTITUTE("set shared profiles spyware Outbound-AS botnet-domains sinkhole ipv4-address {{ SINKHOLE_IPV4 }}", "{{ SINKHOLE_IPV4 }}", 'values'!B22)</f>
        <v>0</v>
      </c>
    </row>
    <row r="221" spans="1:1">
      <c r="A221">
        <f>SUBSTITUTE("set shared profiles spyware Outbound-AS botnet-domains sinkhole ipv6-address {{ SINKHOLE_IPV6 }}", "{{ SINKHOLE_IPV6 }}", 'values'!B23)</f>
        <v>0</v>
      </c>
    </row>
    <row r="222" spans="1:1">
      <c r="A222" t="s">
        <v>277</v>
      </c>
    </row>
    <row r="223" spans="1:1">
      <c r="A223" t="s">
        <v>278</v>
      </c>
    </row>
    <row r="224" spans="1:1">
      <c r="A224" t="s">
        <v>279</v>
      </c>
    </row>
    <row r="225" spans="1:1">
      <c r="A225" t="s">
        <v>280</v>
      </c>
    </row>
    <row r="226" spans="1:1">
      <c r="A226" t="s">
        <v>281</v>
      </c>
    </row>
    <row r="227" spans="1:1">
      <c r="A227" t="s">
        <v>282</v>
      </c>
    </row>
    <row r="228" spans="1:1">
      <c r="A228" t="s">
        <v>283</v>
      </c>
    </row>
    <row r="229" spans="1:1">
      <c r="A229" t="s">
        <v>284</v>
      </c>
    </row>
    <row r="230" spans="1:1">
      <c r="A230" t="s">
        <v>285</v>
      </c>
    </row>
    <row r="231" spans="1:1">
      <c r="A231" t="s">
        <v>286</v>
      </c>
    </row>
    <row r="232" spans="1:1">
      <c r="A232" t="s">
        <v>287</v>
      </c>
    </row>
    <row r="233" spans="1:1">
      <c r="A233" t="s">
        <v>288</v>
      </c>
    </row>
    <row r="234" spans="1:1">
      <c r="A234" t="s">
        <v>289</v>
      </c>
    </row>
    <row r="235" spans="1:1">
      <c r="A235" t="s">
        <v>290</v>
      </c>
    </row>
    <row r="236" spans="1:1">
      <c r="A236">
        <f>SUBSTITUTE("set shared profiles spyware Inbound-AS botnet-domains sinkhole ipv4-address {{ SINKHOLE_IPV4 }}", "{{ SINKHOLE_IPV4 }}", 'values'!B22)</f>
        <v>0</v>
      </c>
    </row>
    <row r="237" spans="1:1">
      <c r="A237">
        <f>SUBSTITUTE("set shared profiles spyware Inbound-AS botnet-domains sinkhole ipv6-address {{ SINKHOLE_IPV6 }}", "{{ SINKHOLE_IPV6 }}", 'values'!B23)</f>
        <v>0</v>
      </c>
    </row>
    <row r="238" spans="1:1">
      <c r="A238" t="s">
        <v>291</v>
      </c>
    </row>
    <row r="239" spans="1:1">
      <c r="A239" t="s">
        <v>292</v>
      </c>
    </row>
    <row r="240" spans="1:1">
      <c r="A240" t="s">
        <v>293</v>
      </c>
    </row>
    <row r="241" spans="1:1">
      <c r="A241" t="s">
        <v>294</v>
      </c>
    </row>
    <row r="242" spans="1:1">
      <c r="A242" t="s">
        <v>295</v>
      </c>
    </row>
    <row r="243" spans="1:1">
      <c r="A243" t="s">
        <v>296</v>
      </c>
    </row>
    <row r="244" spans="1:1">
      <c r="A244" t="s">
        <v>297</v>
      </c>
    </row>
    <row r="245" spans="1:1">
      <c r="A245" t="s">
        <v>298</v>
      </c>
    </row>
    <row r="246" spans="1:1">
      <c r="A246" t="s">
        <v>299</v>
      </c>
    </row>
    <row r="247" spans="1:1">
      <c r="A247" t="s">
        <v>300</v>
      </c>
    </row>
    <row r="248" spans="1:1">
      <c r="A248" t="s">
        <v>301</v>
      </c>
    </row>
    <row r="249" spans="1:1">
      <c r="A249" t="s">
        <v>302</v>
      </c>
    </row>
    <row r="250" spans="1:1">
      <c r="A250" t="s">
        <v>303</v>
      </c>
    </row>
    <row r="251" spans="1:1">
      <c r="A251" t="s">
        <v>304</v>
      </c>
    </row>
    <row r="252" spans="1:1">
      <c r="A252">
        <f>SUBSTITUTE("set shared profiles spyware Internal-AS botnet-domains sinkhole ipv4-address {{ SINKHOLE_IPV4 }}", "{{ SINKHOLE_IPV4 }}", 'values'!B22)</f>
        <v>0</v>
      </c>
    </row>
    <row r="253" spans="1:1">
      <c r="A253">
        <f>SUBSTITUTE("set shared profiles spyware Internal-AS botnet-domains sinkhole ipv6-address {{ SINKHOLE_IPV6 }}", "{{ SINKHOLE_IPV6 }}", 'values'!B23)</f>
        <v>0</v>
      </c>
    </row>
    <row r="254" spans="1:1">
      <c r="A254" t="s">
        <v>305</v>
      </c>
    </row>
    <row r="255" spans="1:1">
      <c r="A255" t="s">
        <v>306</v>
      </c>
    </row>
    <row r="256" spans="1:1">
      <c r="A256" t="s">
        <v>307</v>
      </c>
    </row>
    <row r="257" spans="1:1">
      <c r="A257" t="s">
        <v>308</v>
      </c>
    </row>
    <row r="258" spans="1:1">
      <c r="A258" t="s">
        <v>309</v>
      </c>
    </row>
    <row r="259" spans="1:1">
      <c r="A259" t="s">
        <v>310</v>
      </c>
    </row>
    <row r="260" spans="1:1">
      <c r="A260" t="s">
        <v>311</v>
      </c>
    </row>
    <row r="261" spans="1:1">
      <c r="A261" t="s">
        <v>312</v>
      </c>
    </row>
    <row r="262" spans="1:1">
      <c r="A262" t="s">
        <v>313</v>
      </c>
    </row>
    <row r="263" spans="1:1">
      <c r="A263" t="s">
        <v>314</v>
      </c>
    </row>
    <row r="264" spans="1:1">
      <c r="A264" t="s">
        <v>315</v>
      </c>
    </row>
    <row r="265" spans="1:1">
      <c r="A265" t="s">
        <v>316</v>
      </c>
    </row>
    <row r="266" spans="1:1">
      <c r="A266" t="s">
        <v>317</v>
      </c>
    </row>
    <row r="267" spans="1:1">
      <c r="A267" t="s">
        <v>318</v>
      </c>
    </row>
    <row r="268" spans="1:1">
      <c r="A268">
        <f>SUBSTITUTE("set shared profiles spyware Alert-Only-AS botnet-domains sinkhole ipv4-address {{ SINKHOLE_IPV4 }}", "{{ SINKHOLE_IPV4 }}", 'values'!B22)</f>
        <v>0</v>
      </c>
    </row>
    <row r="269" spans="1:1">
      <c r="A269">
        <f>SUBSTITUTE("set shared profiles spyware Alert-Only-AS botnet-domains sinkhole ipv6-address {{ SINKHOLE_IPV6 }}", "{{ SINKHOLE_IPV6 }}", 'values'!B23)</f>
        <v>0</v>
      </c>
    </row>
    <row r="270" spans="1:1">
      <c r="A270" t="s">
        <v>319</v>
      </c>
    </row>
    <row r="271" spans="1:1">
      <c r="A271" t="s">
        <v>320</v>
      </c>
    </row>
    <row r="272" spans="1:1">
      <c r="A272" t="s">
        <v>321</v>
      </c>
    </row>
    <row r="273" spans="1:1">
      <c r="A273" t="s">
        <v>322</v>
      </c>
    </row>
    <row r="274" spans="1:1">
      <c r="A274" t="s">
        <v>323</v>
      </c>
    </row>
    <row r="275" spans="1:1">
      <c r="A275" t="s">
        <v>324</v>
      </c>
    </row>
    <row r="276" spans="1:1">
      <c r="A276" t="s">
        <v>325</v>
      </c>
    </row>
    <row r="277" spans="1:1">
      <c r="A277" t="s">
        <v>326</v>
      </c>
    </row>
    <row r="278" spans="1:1">
      <c r="A278" t="s">
        <v>327</v>
      </c>
    </row>
    <row r="279" spans="1:1">
      <c r="A279">
        <f>SUBSTITUTE("set shared profiles spyware Exception-AS botnet-domains sinkhole ipv4-address {{ SINKHOLE_IPV4 }}", "{{ SINKHOLE_IPV4 }}", 'values'!B22)</f>
        <v>0</v>
      </c>
    </row>
    <row r="280" spans="1:1">
      <c r="A280">
        <f>SUBSTITUTE("set shared profiles spyware Exception-AS botnet-domains sinkhole ipv6-address {{ SINKHOLE_IPV6 }}", "{{ SINKHOLE_IPV6 }}", 'values'!B23)</f>
        <v>0</v>
      </c>
    </row>
    <row r="281" spans="1:1">
      <c r="A281" t="s">
        <v>328</v>
      </c>
    </row>
    <row r="282" spans="1:1">
      <c r="A282" t="s">
        <v>329</v>
      </c>
    </row>
    <row r="283" spans="1:1">
      <c r="A283" t="s">
        <v>330</v>
      </c>
    </row>
    <row r="284" spans="1:1">
      <c r="A284" t="s">
        <v>331</v>
      </c>
    </row>
    <row r="285" spans="1:1">
      <c r="A285" t="s">
        <v>332</v>
      </c>
    </row>
    <row r="286" spans="1:1">
      <c r="A286" t="s">
        <v>333</v>
      </c>
    </row>
    <row r="287" spans="1:1">
      <c r="A287" t="s">
        <v>334</v>
      </c>
    </row>
    <row r="288" spans="1:1">
      <c r="A288" t="s">
        <v>335</v>
      </c>
    </row>
    <row r="289" spans="1:1">
      <c r="A289" t="s">
        <v>336</v>
      </c>
    </row>
    <row r="290" spans="1:1">
      <c r="A290" t="s">
        <v>337</v>
      </c>
    </row>
    <row r="291" spans="1:1">
      <c r="A291" t="s">
        <v>338</v>
      </c>
    </row>
    <row r="292" spans="1:1">
      <c r="A292" t="s">
        <v>339</v>
      </c>
    </row>
    <row r="293" spans="1:1">
      <c r="A293" t="s">
        <v>340</v>
      </c>
    </row>
    <row r="294" spans="1:1">
      <c r="A294" t="s">
        <v>341</v>
      </c>
    </row>
    <row r="295" spans="1:1">
      <c r="A295" t="s">
        <v>342</v>
      </c>
    </row>
    <row r="296" spans="1:1">
      <c r="A296" t="s">
        <v>343</v>
      </c>
    </row>
    <row r="297" spans="1:1">
      <c r="A297" t="s">
        <v>344</v>
      </c>
    </row>
    <row r="298" spans="1:1">
      <c r="A298" t="s">
        <v>345</v>
      </c>
    </row>
    <row r="299" spans="1:1">
      <c r="A299" t="s">
        <v>346</v>
      </c>
    </row>
    <row r="300" spans="1:1">
      <c r="A300" t="s">
        <v>347</v>
      </c>
    </row>
    <row r="301" spans="1:1">
      <c r="A301" t="s">
        <v>348</v>
      </c>
    </row>
    <row r="302" spans="1:1">
      <c r="A302" t="s">
        <v>349</v>
      </c>
    </row>
    <row r="303" spans="1:1">
      <c r="A303" t="s">
        <v>350</v>
      </c>
    </row>
    <row r="304" spans="1:1">
      <c r="A304" t="s">
        <v>351</v>
      </c>
    </row>
    <row r="305" spans="1:1">
      <c r="A305" t="s">
        <v>352</v>
      </c>
    </row>
    <row r="306" spans="1:1">
      <c r="A306" t="s">
        <v>353</v>
      </c>
    </row>
    <row r="307" spans="1:1">
      <c r="A307" t="s">
        <v>354</v>
      </c>
    </row>
    <row r="308" spans="1:1">
      <c r="A308" t="s">
        <v>355</v>
      </c>
    </row>
    <row r="309" spans="1:1">
      <c r="A309" t="s">
        <v>356</v>
      </c>
    </row>
    <row r="310" spans="1:1">
      <c r="A310" t="s">
        <v>357</v>
      </c>
    </row>
    <row r="311" spans="1:1">
      <c r="A311" t="s">
        <v>358</v>
      </c>
    </row>
    <row r="312" spans="1:1">
      <c r="A312" t="s">
        <v>359</v>
      </c>
    </row>
    <row r="313" spans="1:1">
      <c r="A313" t="s">
        <v>360</v>
      </c>
    </row>
    <row r="314" spans="1:1">
      <c r="A314" t="s">
        <v>361</v>
      </c>
    </row>
    <row r="315" spans="1:1">
      <c r="A315" t="s">
        <v>362</v>
      </c>
    </row>
    <row r="316" spans="1:1">
      <c r="A316" t="s">
        <v>363</v>
      </c>
    </row>
    <row r="317" spans="1:1">
      <c r="A317" t="s">
        <v>364</v>
      </c>
    </row>
    <row r="318" spans="1:1">
      <c r="A318" t="s">
        <v>365</v>
      </c>
    </row>
    <row r="319" spans="1:1">
      <c r="A319" t="s">
        <v>366</v>
      </c>
    </row>
    <row r="320" spans="1:1">
      <c r="A320" t="s">
        <v>367</v>
      </c>
    </row>
    <row r="321" spans="1:1">
      <c r="A321" t="s">
        <v>368</v>
      </c>
    </row>
    <row r="322" spans="1:1">
      <c r="A322" t="s">
        <v>369</v>
      </c>
    </row>
    <row r="323" spans="1:1">
      <c r="A323" t="s">
        <v>370</v>
      </c>
    </row>
    <row r="324" spans="1:1">
      <c r="A324" t="s">
        <v>371</v>
      </c>
    </row>
    <row r="325" spans="1:1">
      <c r="A325" t="s">
        <v>372</v>
      </c>
    </row>
    <row r="326" spans="1:1">
      <c r="A326" t="s">
        <v>373</v>
      </c>
    </row>
    <row r="327" spans="1:1">
      <c r="A327" t="s">
        <v>374</v>
      </c>
    </row>
    <row r="328" spans="1:1">
      <c r="A328" t="s">
        <v>375</v>
      </c>
    </row>
    <row r="329" spans="1:1">
      <c r="A329" t="s">
        <v>376</v>
      </c>
    </row>
    <row r="330" spans="1:1">
      <c r="A330" t="s">
        <v>377</v>
      </c>
    </row>
    <row r="331" spans="1:1">
      <c r="A331" t="s">
        <v>378</v>
      </c>
    </row>
    <row r="332" spans="1:1">
      <c r="A332" t="s">
        <v>379</v>
      </c>
    </row>
    <row r="333" spans="1:1">
      <c r="A333" t="s">
        <v>380</v>
      </c>
    </row>
    <row r="334" spans="1:1">
      <c r="A334" t="s">
        <v>381</v>
      </c>
    </row>
    <row r="335" spans="1:1">
      <c r="A335" t="s">
        <v>382</v>
      </c>
    </row>
    <row r="336" spans="1:1">
      <c r="A336" t="s">
        <v>383</v>
      </c>
    </row>
    <row r="337" spans="1:1">
      <c r="A337" t="s">
        <v>384</v>
      </c>
    </row>
    <row r="338" spans="1:1">
      <c r="A338" t="s">
        <v>385</v>
      </c>
    </row>
    <row r="339" spans="1:1">
      <c r="A339" t="s">
        <v>386</v>
      </c>
    </row>
    <row r="340" spans="1:1">
      <c r="A340" t="s">
        <v>387</v>
      </c>
    </row>
    <row r="341" spans="1:1">
      <c r="A341" t="s">
        <v>388</v>
      </c>
    </row>
    <row r="342" spans="1:1">
      <c r="A342" t="s">
        <v>389</v>
      </c>
    </row>
    <row r="343" spans="1:1">
      <c r="A343" t="s">
        <v>390</v>
      </c>
    </row>
    <row r="344" spans="1:1">
      <c r="A344" t="s">
        <v>391</v>
      </c>
    </row>
    <row r="345" spans="1:1">
      <c r="A345" t="s">
        <v>392</v>
      </c>
    </row>
    <row r="346" spans="1:1">
      <c r="A346" t="s">
        <v>393</v>
      </c>
    </row>
    <row r="347" spans="1:1">
      <c r="A347" t="s">
        <v>394</v>
      </c>
    </row>
    <row r="348" spans="1:1">
      <c r="A348" t="s">
        <v>395</v>
      </c>
    </row>
    <row r="349" spans="1:1">
      <c r="A349" t="s">
        <v>396</v>
      </c>
    </row>
    <row r="350" spans="1:1">
      <c r="A350" t="s">
        <v>397</v>
      </c>
    </row>
    <row r="351" spans="1:1">
      <c r="A351" t="s">
        <v>398</v>
      </c>
    </row>
    <row r="352" spans="1:1">
      <c r="A352" t="s">
        <v>399</v>
      </c>
    </row>
    <row r="353" spans="1:1">
      <c r="A353" t="s">
        <v>400</v>
      </c>
    </row>
    <row r="354" spans="1:1">
      <c r="A354" t="s">
        <v>401</v>
      </c>
    </row>
    <row r="355" spans="1:1">
      <c r="A355" t="s">
        <v>402</v>
      </c>
    </row>
    <row r="356" spans="1:1">
      <c r="A356" t="s">
        <v>403</v>
      </c>
    </row>
    <row r="357" spans="1:1">
      <c r="A357" t="s">
        <v>404</v>
      </c>
    </row>
    <row r="358" spans="1:1">
      <c r="A358" t="s">
        <v>405</v>
      </c>
    </row>
    <row r="359" spans="1:1">
      <c r="A359" t="s">
        <v>406</v>
      </c>
    </row>
    <row r="360" spans="1:1">
      <c r="A360" t="s">
        <v>407</v>
      </c>
    </row>
    <row r="361" spans="1:1">
      <c r="A361" t="s">
        <v>408</v>
      </c>
    </row>
    <row r="362" spans="1:1">
      <c r="A362" t="s">
        <v>409</v>
      </c>
    </row>
    <row r="363" spans="1:1">
      <c r="A363" t="s">
        <v>410</v>
      </c>
    </row>
    <row r="364" spans="1:1">
      <c r="A364" t="s">
        <v>411</v>
      </c>
    </row>
    <row r="365" spans="1:1">
      <c r="A365" t="s">
        <v>412</v>
      </c>
    </row>
    <row r="366" spans="1:1">
      <c r="A366" t="s">
        <v>413</v>
      </c>
    </row>
    <row r="367" spans="1:1">
      <c r="A367" t="s">
        <v>414</v>
      </c>
    </row>
    <row r="368" spans="1:1">
      <c r="A368" t="s">
        <v>415</v>
      </c>
    </row>
    <row r="369" spans="1:1">
      <c r="A369" t="s">
        <v>416</v>
      </c>
    </row>
    <row r="370" spans="1:1">
      <c r="A370" t="s">
        <v>417</v>
      </c>
    </row>
    <row r="371" spans="1:1">
      <c r="A371" t="s">
        <v>418</v>
      </c>
    </row>
    <row r="372" spans="1:1">
      <c r="A372" t="s">
        <v>419</v>
      </c>
    </row>
    <row r="373" spans="1:1">
      <c r="A373" t="s">
        <v>420</v>
      </c>
    </row>
    <row r="374" spans="1:1">
      <c r="A374" t="s">
        <v>421</v>
      </c>
    </row>
    <row r="375" spans="1:1">
      <c r="A375" t="s">
        <v>422</v>
      </c>
    </row>
    <row r="376" spans="1:1">
      <c r="A376" t="s">
        <v>423</v>
      </c>
    </row>
    <row r="377" spans="1:1">
      <c r="A377" t="s">
        <v>424</v>
      </c>
    </row>
    <row r="378" spans="1:1">
      <c r="A378" t="s">
        <v>425</v>
      </c>
    </row>
    <row r="379" spans="1:1">
      <c r="A379" t="s">
        <v>426</v>
      </c>
    </row>
    <row r="380" spans="1:1">
      <c r="A380" t="s">
        <v>427</v>
      </c>
    </row>
    <row r="381" spans="1:1">
      <c r="A381" t="s">
        <v>428</v>
      </c>
    </row>
    <row r="382" spans="1:1">
      <c r="A382" t="s">
        <v>429</v>
      </c>
    </row>
    <row r="383" spans="1:1">
      <c r="A383" t="s">
        <v>430</v>
      </c>
    </row>
    <row r="384" spans="1:1">
      <c r="A384" t="s">
        <v>431</v>
      </c>
    </row>
    <row r="385" spans="1:1">
      <c r="A385" t="s">
        <v>432</v>
      </c>
    </row>
    <row r="386" spans="1:1">
      <c r="A386" t="s">
        <v>433</v>
      </c>
    </row>
    <row r="387" spans="1:1">
      <c r="A387" t="s">
        <v>434</v>
      </c>
    </row>
    <row r="388" spans="1:1">
      <c r="A388" t="s">
        <v>435</v>
      </c>
    </row>
    <row r="389" spans="1:1">
      <c r="A389" t="s">
        <v>436</v>
      </c>
    </row>
    <row r="390" spans="1:1">
      <c r="A390" t="s">
        <v>437</v>
      </c>
    </row>
    <row r="391" spans="1:1">
      <c r="A391" t="s">
        <v>438</v>
      </c>
    </row>
    <row r="392" spans="1:1">
      <c r="A392" t="s">
        <v>439</v>
      </c>
    </row>
    <row r="393" spans="1:1">
      <c r="A393" t="s">
        <v>440</v>
      </c>
    </row>
    <row r="394" spans="1:1">
      <c r="A394" t="s">
        <v>441</v>
      </c>
    </row>
    <row r="395" spans="1:1">
      <c r="A395" t="s">
        <v>442</v>
      </c>
    </row>
    <row r="396" spans="1:1">
      <c r="A396" t="s">
        <v>443</v>
      </c>
    </row>
    <row r="397" spans="1:1">
      <c r="A397" t="s">
        <v>444</v>
      </c>
    </row>
    <row r="398" spans="1:1">
      <c r="A398" t="s">
        <v>445</v>
      </c>
    </row>
    <row r="399" spans="1:1">
      <c r="A399" t="s">
        <v>446</v>
      </c>
    </row>
    <row r="400" spans="1:1">
      <c r="A400" t="s">
        <v>447</v>
      </c>
    </row>
    <row r="401" spans="1:1">
      <c r="A401" t="s">
        <v>448</v>
      </c>
    </row>
    <row r="402" spans="1:1">
      <c r="A402" t="s">
        <v>449</v>
      </c>
    </row>
    <row r="403" spans="1:1">
      <c r="A403" t="s">
        <v>450</v>
      </c>
    </row>
    <row r="404" spans="1:1">
      <c r="A404" t="s">
        <v>451</v>
      </c>
    </row>
    <row r="405" spans="1:1">
      <c r="A405" t="s">
        <v>452</v>
      </c>
    </row>
    <row r="406" spans="1:1">
      <c r="A406" t="s">
        <v>453</v>
      </c>
    </row>
    <row r="407" spans="1:1">
      <c r="A407" t="s">
        <v>454</v>
      </c>
    </row>
    <row r="408" spans="1:1">
      <c r="A408" t="s">
        <v>455</v>
      </c>
    </row>
    <row r="410" spans="1:1">
      <c r="A410" t="s">
        <v>456</v>
      </c>
    </row>
    <row r="411" spans="1:1">
      <c r="A411" t="s">
        <v>457</v>
      </c>
    </row>
    <row r="412" spans="1:1">
      <c r="A412" t="s">
        <v>458</v>
      </c>
    </row>
    <row r="413" spans="1:1">
      <c r="A413" t="s">
        <v>459</v>
      </c>
    </row>
    <row r="414" spans="1:1">
      <c r="A414" t="s">
        <v>460</v>
      </c>
    </row>
    <row r="415" spans="1:1">
      <c r="A415" t="s">
        <v>461</v>
      </c>
    </row>
    <row r="416" spans="1:1">
      <c r="A416" t="s">
        <v>462</v>
      </c>
    </row>
    <row r="417" spans="1:1">
      <c r="A417" t="s">
        <v>463</v>
      </c>
    </row>
    <row r="418" spans="1:1">
      <c r="A418" t="s">
        <v>464</v>
      </c>
    </row>
    <row r="419" spans="1:1">
      <c r="A419" t="s">
        <v>465</v>
      </c>
    </row>
    <row r="420" spans="1:1">
      <c r="A420" t="s">
        <v>466</v>
      </c>
    </row>
    <row r="421" spans="1:1">
      <c r="A421" t="s">
        <v>467</v>
      </c>
    </row>
    <row r="422" spans="1:1">
      <c r="A422" t="s">
        <v>468</v>
      </c>
    </row>
    <row r="423" spans="1:1">
      <c r="A423" t="s">
        <v>469</v>
      </c>
    </row>
    <row r="424" spans="1:1">
      <c r="A424" t="s">
        <v>470</v>
      </c>
    </row>
    <row r="425" spans="1:1">
      <c r="A425" t="s">
        <v>471</v>
      </c>
    </row>
    <row r="426" spans="1:1">
      <c r="A426" t="s">
        <v>472</v>
      </c>
    </row>
    <row r="427" spans="1:1">
      <c r="A427" t="s">
        <v>473</v>
      </c>
    </row>
    <row r="428" spans="1:1">
      <c r="A428" t="s">
        <v>474</v>
      </c>
    </row>
    <row r="429" spans="1:1">
      <c r="A429" t="s">
        <v>475</v>
      </c>
    </row>
    <row r="430" spans="1:1">
      <c r="A430" t="s">
        <v>476</v>
      </c>
    </row>
    <row r="431" spans="1:1">
      <c r="A431" t="s">
        <v>477</v>
      </c>
    </row>
    <row r="432" spans="1:1">
      <c r="A432" t="s">
        <v>478</v>
      </c>
    </row>
    <row r="433" spans="1:1">
      <c r="A433" t="s">
        <v>479</v>
      </c>
    </row>
    <row r="434" spans="1:1">
      <c r="A434" t="s">
        <v>480</v>
      </c>
    </row>
    <row r="435" spans="1:1">
      <c r="A435" t="s">
        <v>481</v>
      </c>
    </row>
    <row r="436" spans="1:1">
      <c r="A436" t="s">
        <v>482</v>
      </c>
    </row>
    <row r="437" spans="1:1">
      <c r="A437" t="s">
        <v>483</v>
      </c>
    </row>
    <row r="438" spans="1:1">
      <c r="A438" t="s">
        <v>484</v>
      </c>
    </row>
    <row r="440" spans="1:1">
      <c r="A440" t="s">
        <v>485</v>
      </c>
    </row>
    <row r="441" spans="1:1">
      <c r="A441" t="s">
        <v>486</v>
      </c>
    </row>
    <row r="442" spans="1:1">
      <c r="A442" t="s">
        <v>487</v>
      </c>
    </row>
    <row r="443" spans="1:1">
      <c r="A443" t="s">
        <v>488</v>
      </c>
    </row>
    <row r="444" spans="1:1">
      <c r="A444" t="s">
        <v>489</v>
      </c>
    </row>
    <row r="445" spans="1:1">
      <c r="A445" t="s">
        <v>490</v>
      </c>
    </row>
    <row r="446" spans="1:1">
      <c r="A446" t="s">
        <v>491</v>
      </c>
    </row>
    <row r="447" spans="1:1">
      <c r="A447" t="s">
        <v>492</v>
      </c>
    </row>
    <row r="448" spans="1:1">
      <c r="A448" t="s">
        <v>493</v>
      </c>
    </row>
    <row r="449" spans="1:1">
      <c r="A449" t="s">
        <v>494</v>
      </c>
    </row>
    <row r="450" spans="1:1">
      <c r="A450" t="s">
        <v>495</v>
      </c>
    </row>
    <row r="451" spans="1:1">
      <c r="A451" t="s">
        <v>496</v>
      </c>
    </row>
    <row r="452" spans="1:1">
      <c r="A452" t="s">
        <v>497</v>
      </c>
    </row>
    <row r="453" spans="1:1">
      <c r="A453" t="s">
        <v>498</v>
      </c>
    </row>
    <row r="454" spans="1:1">
      <c r="A454" t="s">
        <v>499</v>
      </c>
    </row>
    <row r="455" spans="1:1">
      <c r="A455" t="s">
        <v>500</v>
      </c>
    </row>
    <row r="456" spans="1:1">
      <c r="A456" t="s">
        <v>501</v>
      </c>
    </row>
    <row r="457" spans="1:1">
      <c r="A457" t="s">
        <v>502</v>
      </c>
    </row>
    <row r="458" spans="1:1">
      <c r="A458" t="s">
        <v>503</v>
      </c>
    </row>
    <row r="459" spans="1:1">
      <c r="A459" t="s">
        <v>504</v>
      </c>
    </row>
    <row r="460" spans="1:1">
      <c r="A460" t="s">
        <v>505</v>
      </c>
    </row>
    <row r="461" spans="1:1">
      <c r="A461" t="s">
        <v>506</v>
      </c>
    </row>
    <row r="462" spans="1:1">
      <c r="A462" t="s">
        <v>507</v>
      </c>
    </row>
    <row r="463" spans="1:1">
      <c r="A463" t="s">
        <v>508</v>
      </c>
    </row>
    <row r="464" spans="1:1">
      <c r="A464" t="s">
        <v>509</v>
      </c>
    </row>
    <row r="465" spans="1:1">
      <c r="A465" t="s">
        <v>510</v>
      </c>
    </row>
    <row r="466" spans="1:1">
      <c r="A466" t="s">
        <v>511</v>
      </c>
    </row>
    <row r="467" spans="1:1">
      <c r="A467" t="s">
        <v>512</v>
      </c>
    </row>
    <row r="468" spans="1:1">
      <c r="A468" t="s">
        <v>513</v>
      </c>
    </row>
    <row r="469" spans="1:1">
      <c r="A469" t="s">
        <v>514</v>
      </c>
    </row>
    <row r="470" spans="1:1">
      <c r="A470" t="s">
        <v>515</v>
      </c>
    </row>
    <row r="471" spans="1:1">
      <c r="A471" t="s">
        <v>516</v>
      </c>
    </row>
    <row r="472" spans="1:1">
      <c r="A472" t="s">
        <v>517</v>
      </c>
    </row>
    <row r="473" spans="1:1">
      <c r="A473" t="s">
        <v>518</v>
      </c>
    </row>
    <row r="474" spans="1:1">
      <c r="A474" t="s">
        <v>519</v>
      </c>
    </row>
    <row r="475" spans="1:1">
      <c r="A475" t="s">
        <v>520</v>
      </c>
    </row>
    <row r="476" spans="1:1">
      <c r="A476" t="s">
        <v>521</v>
      </c>
    </row>
    <row r="477" spans="1:1">
      <c r="A477" t="s">
        <v>522</v>
      </c>
    </row>
    <row r="478" spans="1:1">
      <c r="A478" t="s">
        <v>523</v>
      </c>
    </row>
    <row r="479" spans="1:1">
      <c r="A479" t="s">
        <v>524</v>
      </c>
    </row>
    <row r="480" spans="1:1">
      <c r="A480" t="s">
        <v>525</v>
      </c>
    </row>
    <row r="481" spans="1:1">
      <c r="A481" t="s">
        <v>526</v>
      </c>
    </row>
    <row r="482" spans="1:1">
      <c r="A482" t="s">
        <v>527</v>
      </c>
    </row>
    <row r="483" spans="1:1">
      <c r="A483" t="s">
        <v>528</v>
      </c>
    </row>
    <row r="484" spans="1:1">
      <c r="A484" t="s">
        <v>529</v>
      </c>
    </row>
    <row r="485" spans="1:1">
      <c r="A485" t="s">
        <v>530</v>
      </c>
    </row>
    <row r="486" spans="1:1">
      <c r="A486" t="s">
        <v>531</v>
      </c>
    </row>
    <row r="487" spans="1:1">
      <c r="A487" t="s">
        <v>532</v>
      </c>
    </row>
    <row r="488" spans="1:1">
      <c r="A488" t="s">
        <v>533</v>
      </c>
    </row>
    <row r="489" spans="1:1">
      <c r="A489" t="s">
        <v>534</v>
      </c>
    </row>
    <row r="490" spans="1:1">
      <c r="A490" t="s">
        <v>535</v>
      </c>
    </row>
    <row r="491" spans="1:1">
      <c r="A491" t="s">
        <v>536</v>
      </c>
    </row>
    <row r="492" spans="1:1">
      <c r="A492" t="s">
        <v>537</v>
      </c>
    </row>
    <row r="493" spans="1:1">
      <c r="A493" t="s">
        <v>538</v>
      </c>
    </row>
    <row r="494" spans="1:1">
      <c r="A494" t="s">
        <v>539</v>
      </c>
    </row>
    <row r="495" spans="1:1">
      <c r="A495" t="s">
        <v>540</v>
      </c>
    </row>
    <row r="496" spans="1:1">
      <c r="A496" t="s">
        <v>541</v>
      </c>
    </row>
    <row r="497" spans="1:1">
      <c r="A497" t="s">
        <v>542</v>
      </c>
    </row>
    <row r="498" spans="1:1">
      <c r="A498" t="s">
        <v>543</v>
      </c>
    </row>
    <row r="499" spans="1:1">
      <c r="A499" t="s">
        <v>544</v>
      </c>
    </row>
    <row r="500" spans="1:1">
      <c r="A500" t="s">
        <v>545</v>
      </c>
    </row>
    <row r="501" spans="1:1">
      <c r="A501" t="s">
        <v>546</v>
      </c>
    </row>
    <row r="502" spans="1:1">
      <c r="A502" t="s">
        <v>547</v>
      </c>
    </row>
    <row r="503" spans="1:1">
      <c r="A503" t="s">
        <v>548</v>
      </c>
    </row>
    <row r="504" spans="1:1">
      <c r="A504" t="s">
        <v>549</v>
      </c>
    </row>
    <row r="505" spans="1:1">
      <c r="A505" t="s">
        <v>550</v>
      </c>
    </row>
    <row r="506" spans="1:1">
      <c r="A506" t="s">
        <v>551</v>
      </c>
    </row>
    <row r="507" spans="1:1">
      <c r="A507" t="s">
        <v>552</v>
      </c>
    </row>
    <row r="508" spans="1:1">
      <c r="A508" t="s">
        <v>553</v>
      </c>
    </row>
    <row r="509" spans="1:1">
      <c r="A509" t="s">
        <v>554</v>
      </c>
    </row>
    <row r="510" spans="1:1">
      <c r="A510" t="s">
        <v>555</v>
      </c>
    </row>
    <row r="511" spans="1:1">
      <c r="A511" t="s">
        <v>556</v>
      </c>
    </row>
    <row r="512" spans="1:1">
      <c r="A512" t="s">
        <v>557</v>
      </c>
    </row>
    <row r="513" spans="1:1">
      <c r="A513" t="s">
        <v>558</v>
      </c>
    </row>
    <row r="514" spans="1:1">
      <c r="A514" t="s">
        <v>559</v>
      </c>
    </row>
    <row r="515" spans="1:1">
      <c r="A515" t="s">
        <v>560</v>
      </c>
    </row>
    <row r="516" spans="1:1">
      <c r="A516" t="s">
        <v>561</v>
      </c>
    </row>
    <row r="517" spans="1:1">
      <c r="A517" t="s">
        <v>562</v>
      </c>
    </row>
    <row r="518" spans="1:1">
      <c r="A518" t="s">
        <v>563</v>
      </c>
    </row>
    <row r="519" spans="1:1">
      <c r="A519" t="s">
        <v>564</v>
      </c>
    </row>
    <row r="520" spans="1:1">
      <c r="A520" t="s">
        <v>565</v>
      </c>
    </row>
    <row r="521" spans="1:1">
      <c r="A521" t="s">
        <v>566</v>
      </c>
    </row>
    <row r="522" spans="1:1">
      <c r="A522" t="s">
        <v>567</v>
      </c>
    </row>
    <row r="523" spans="1:1">
      <c r="A523" t="s">
        <v>568</v>
      </c>
    </row>
    <row r="524" spans="1:1">
      <c r="A524" t="s">
        <v>569</v>
      </c>
    </row>
    <row r="525" spans="1:1">
      <c r="A525" t="s">
        <v>570</v>
      </c>
    </row>
    <row r="526" spans="1:1">
      <c r="A526" t="s">
        <v>571</v>
      </c>
    </row>
    <row r="527" spans="1:1">
      <c r="A527" t="s">
        <v>572</v>
      </c>
    </row>
    <row r="528" spans="1:1">
      <c r="A528" t="s">
        <v>573</v>
      </c>
    </row>
    <row r="529" spans="1:1">
      <c r="A529" t="s">
        <v>574</v>
      </c>
    </row>
    <row r="530" spans="1:1">
      <c r="A530" t="s">
        <v>575</v>
      </c>
    </row>
    <row r="531" spans="1:1">
      <c r="A531" t="s">
        <v>576</v>
      </c>
    </row>
    <row r="532" spans="1:1">
      <c r="A532" t="s">
        <v>577</v>
      </c>
    </row>
    <row r="533" spans="1:1">
      <c r="A533" t="s">
        <v>578</v>
      </c>
    </row>
    <row r="534" spans="1:1">
      <c r="A534" t="s">
        <v>579</v>
      </c>
    </row>
    <row r="535" spans="1:1">
      <c r="A535" t="s">
        <v>580</v>
      </c>
    </row>
    <row r="536" spans="1:1">
      <c r="A536" t="s">
        <v>581</v>
      </c>
    </row>
    <row r="537" spans="1:1">
      <c r="A537" t="s">
        <v>582</v>
      </c>
    </row>
    <row r="538" spans="1:1">
      <c r="A538" t="s">
        <v>583</v>
      </c>
    </row>
    <row r="539" spans="1:1">
      <c r="A539" t="s">
        <v>584</v>
      </c>
    </row>
    <row r="540" spans="1:1">
      <c r="A540" t="s">
        <v>585</v>
      </c>
    </row>
    <row r="541" spans="1:1">
      <c r="A541" t="s">
        <v>586</v>
      </c>
    </row>
    <row r="542" spans="1:1">
      <c r="A542" t="s">
        <v>587</v>
      </c>
    </row>
    <row r="543" spans="1:1">
      <c r="A543" t="s">
        <v>588</v>
      </c>
    </row>
    <row r="544" spans="1:1">
      <c r="A544" t="s">
        <v>589</v>
      </c>
    </row>
    <row r="545" spans="1:1">
      <c r="A545" t="s">
        <v>590</v>
      </c>
    </row>
    <row r="546" spans="1:1">
      <c r="A546" t="s">
        <v>591</v>
      </c>
    </row>
    <row r="548" spans="1:1">
      <c r="A548" t="s">
        <v>592</v>
      </c>
    </row>
    <row r="549" spans="1:1">
      <c r="A549" t="s">
        <v>593</v>
      </c>
    </row>
    <row r="550" spans="1:1">
      <c r="A550" t="s">
        <v>594</v>
      </c>
    </row>
    <row r="551" spans="1:1">
      <c r="A551" t="s">
        <v>595</v>
      </c>
    </row>
    <row r="552" spans="1:1">
      <c r="A552" t="s">
        <v>596</v>
      </c>
    </row>
    <row r="553" spans="1:1">
      <c r="A553" t="s">
        <v>597</v>
      </c>
    </row>
    <row r="554" spans="1:1">
      <c r="A554" t="s">
        <v>598</v>
      </c>
    </row>
    <row r="555" spans="1:1">
      <c r="A555" t="s">
        <v>599</v>
      </c>
    </row>
    <row r="556" spans="1:1">
      <c r="A556" t="s">
        <v>600</v>
      </c>
    </row>
    <row r="557" spans="1:1">
      <c r="A557" t="s">
        <v>601</v>
      </c>
    </row>
    <row r="558" spans="1:1">
      <c r="A558" t="s">
        <v>602</v>
      </c>
    </row>
    <row r="559" spans="1:1">
      <c r="A559" t="s">
        <v>603</v>
      </c>
    </row>
    <row r="560" spans="1:1">
      <c r="A560" t="s">
        <v>604</v>
      </c>
    </row>
    <row r="561" spans="1:1">
      <c r="A561" t="s">
        <v>605</v>
      </c>
    </row>
    <row r="562" spans="1:1">
      <c r="A562" t="s">
        <v>606</v>
      </c>
    </row>
    <row r="563" spans="1:1">
      <c r="A563" t="s">
        <v>607</v>
      </c>
    </row>
    <row r="564" spans="1:1">
      <c r="A564" t="s">
        <v>608</v>
      </c>
    </row>
    <row r="565" spans="1:1">
      <c r="A565" t="s">
        <v>609</v>
      </c>
    </row>
    <row r="566" spans="1:1">
      <c r="A566">
        <f>SUBSTITUTE("set template iron-skillet config deviceconfig system dns-setting servers primary {{ DNS_1 }}", "{{ DNS_1 }}", 'values'!B20)</f>
        <v>0</v>
      </c>
    </row>
    <row r="567" spans="1:1">
      <c r="A567">
        <f>SUBSTITUTE("set template iron-skillet config deviceconfig system dns-setting servers secondary {{ DNS_2 }}", "{{ DNS_2 }}", 'values'!B21)</f>
        <v>0</v>
      </c>
    </row>
    <row r="568" spans="1:1">
      <c r="A568">
        <f>SUBSTITUTE("set template iron-skillet config deviceconfig system ntp-servers primary-ntp-server ntp-server-address {{ NTP_1 }}", "{{ NTP_1 }}", 'values'!B16)</f>
        <v>0</v>
      </c>
    </row>
    <row r="569" spans="1:1">
      <c r="A569">
        <f>SUBSTITUTE("set template iron-skillet config deviceconfig system ntp-servers secondary-ntp-server ntp-server-address {{ NTP_2 }}", "{{ NTP_2 }}", 'values'!B17)</f>
        <v>0</v>
      </c>
    </row>
    <row r="570" spans="1:1">
      <c r="A570" t="s">
        <v>610</v>
      </c>
    </row>
    <row r="571" spans="1:1">
      <c r="A571" t="s">
        <v>611</v>
      </c>
    </row>
    <row r="572" spans="1:1">
      <c r="A572" t="s">
        <v>612</v>
      </c>
    </row>
    <row r="573" spans="1:1">
      <c r="A573" t="s">
        <v>613</v>
      </c>
    </row>
    <row r="574" spans="1:1">
      <c r="A574" t="s">
        <v>614</v>
      </c>
    </row>
    <row r="575" spans="1:1">
      <c r="A575" t="s">
        <v>615</v>
      </c>
    </row>
    <row r="576" spans="1:1">
      <c r="A576" t="s">
        <v>616</v>
      </c>
    </row>
    <row r="577" spans="1:1">
      <c r="A577" t="s">
        <v>617</v>
      </c>
    </row>
    <row r="578" spans="1:1">
      <c r="A578" t="s">
        <v>618</v>
      </c>
    </row>
    <row r="579" spans="1:1">
      <c r="A579" t="s">
        <v>619</v>
      </c>
    </row>
    <row r="580" spans="1:1">
      <c r="A580" t="s">
        <v>620</v>
      </c>
    </row>
    <row r="581" spans="1:1">
      <c r="A581" t="s">
        <v>621</v>
      </c>
    </row>
    <row r="582" spans="1:1">
      <c r="A582" t="s">
        <v>622</v>
      </c>
    </row>
    <row r="583" spans="1:1">
      <c r="A583" t="s">
        <v>623</v>
      </c>
    </row>
    <row r="584" spans="1:1">
      <c r="A584" t="s">
        <v>624</v>
      </c>
    </row>
    <row r="585" spans="1:1">
      <c r="A585" t="s">
        <v>625</v>
      </c>
    </row>
    <row r="586" spans="1:1">
      <c r="A586" t="s">
        <v>626</v>
      </c>
    </row>
    <row r="587" spans="1:1">
      <c r="A587" t="s">
        <v>627</v>
      </c>
    </row>
    <row r="588" spans="1:1">
      <c r="A588" t="s">
        <v>628</v>
      </c>
    </row>
    <row r="589" spans="1:1">
      <c r="A589" t="s">
        <v>629</v>
      </c>
    </row>
    <row r="590" spans="1:1">
      <c r="A590" t="s">
        <v>630</v>
      </c>
    </row>
    <row r="591" spans="1:1">
      <c r="A591" t="s">
        <v>631</v>
      </c>
    </row>
    <row r="592" spans="1:1">
      <c r="A592" t="s">
        <v>632</v>
      </c>
    </row>
    <row r="593" spans="1:1">
      <c r="A593" t="s">
        <v>633</v>
      </c>
    </row>
    <row r="594" spans="1:1">
      <c r="A594" t="s">
        <v>634</v>
      </c>
    </row>
    <row r="595" spans="1:1">
      <c r="A595" t="s">
        <v>635</v>
      </c>
    </row>
    <row r="596" spans="1:1">
      <c r="A596" t="s">
        <v>636</v>
      </c>
    </row>
    <row r="597" spans="1:1">
      <c r="A597" t="s">
        <v>637</v>
      </c>
    </row>
    <row r="598" spans="1:1">
      <c r="A598" t="s">
        <v>638</v>
      </c>
    </row>
    <row r="599" spans="1:1">
      <c r="A599" t="s">
        <v>639</v>
      </c>
    </row>
    <row r="600" spans="1:1">
      <c r="A600" t="s">
        <v>640</v>
      </c>
    </row>
    <row r="601" spans="1:1">
      <c r="A601" t="s">
        <v>641</v>
      </c>
    </row>
    <row r="602" spans="1:1">
      <c r="A602" t="s">
        <v>642</v>
      </c>
    </row>
    <row r="603" spans="1:1">
      <c r="A603" t="s">
        <v>643</v>
      </c>
    </row>
    <row r="604" spans="1:1">
      <c r="A604" t="s">
        <v>644</v>
      </c>
    </row>
    <row r="605" spans="1:1">
      <c r="A605" t="s">
        <v>645</v>
      </c>
    </row>
    <row r="606" spans="1:1">
      <c r="A606" t="s">
        <v>646</v>
      </c>
    </row>
    <row r="607" spans="1:1">
      <c r="A607" t="s">
        <v>647</v>
      </c>
    </row>
    <row r="608" spans="1:1">
      <c r="A608" t="s">
        <v>648</v>
      </c>
    </row>
    <row r="609" spans="1:1">
      <c r="A609" t="s">
        <v>649</v>
      </c>
    </row>
    <row r="610" spans="1:1">
      <c r="A610" t="s">
        <v>650</v>
      </c>
    </row>
    <row r="611" spans="1:1">
      <c r="A611" t="s">
        <v>651</v>
      </c>
    </row>
    <row r="612" spans="1:1">
      <c r="A612" t="s">
        <v>652</v>
      </c>
    </row>
    <row r="613" spans="1:1">
      <c r="A613" t="s">
        <v>653</v>
      </c>
    </row>
    <row r="614" spans="1:1">
      <c r="A614" t="s">
        <v>654</v>
      </c>
    </row>
    <row r="615" spans="1:1">
      <c r="A615" t="s">
        <v>655</v>
      </c>
    </row>
    <row r="616" spans="1:1">
      <c r="A616" t="s">
        <v>656</v>
      </c>
    </row>
    <row r="617" spans="1:1">
      <c r="A617">
        <f>SUBSTITUTE("set template iron-skillet config shared log-settings email Sample_Email_Profile server Sample_Email_Profile gateway {{ EMAIL_PROFILE_GATEWAY }}", "{{ EMAIL_PROFILE_GATEWAY }}", 'values'!B25)</f>
        <v>0</v>
      </c>
    </row>
    <row r="618" spans="1:1">
      <c r="A618">
        <f>SUBSTITUTE("set template iron-skillet config shared log-settings email Sample_Email_Profile server Sample_Email_Profile from {{ EMAIL_PROFILE_FROM }}", "{{ EMAIL_PROFILE_FROM }}", 'values'!B26)</f>
        <v>0</v>
      </c>
    </row>
    <row r="619" spans="1:1">
      <c r="A619">
        <f>SUBSTITUTE("set template iron-skillet config shared log-settings email Sample_Email_Profile server Sample_Email_Profile to {{ EMAIL_PROFILE_TO }}", "{{ EMAIL_PROFILE_TO }}", 'values'!B27)</f>
        <v>0</v>
      </c>
    </row>
    <row r="620" spans="1:1">
      <c r="A620" t="s">
        <v>657</v>
      </c>
    </row>
    <row r="621" spans="1:1">
      <c r="A621" t="s">
        <v>658</v>
      </c>
    </row>
    <row r="622" spans="1:1">
      <c r="A622" t="s">
        <v>659</v>
      </c>
    </row>
    <row r="623" spans="1:1">
      <c r="A623">
        <f>SUBSTITUTE("set template iron-skillet config shared log-settings syslog Sample_Syslog_Profile server Sample_Syslog server {{ SYSLOG_SERVER }}", "{{ SYSLOG_SERVER }}", 'values'!B28)</f>
        <v>0</v>
      </c>
    </row>
    <row r="624" spans="1:1">
      <c r="A624" t="s">
        <v>660</v>
      </c>
    </row>
    <row r="625" spans="1:1">
      <c r="A625" t="s">
        <v>661</v>
      </c>
    </row>
    <row r="626" spans="1:1">
      <c r="A626" t="s">
        <v>662</v>
      </c>
    </row>
    <row r="627" spans="1:1">
      <c r="A627" t="s">
        <v>663</v>
      </c>
    </row>
    <row r="628" spans="1:1">
      <c r="A628" t="s">
        <v>664</v>
      </c>
    </row>
    <row r="629" spans="1:1">
      <c r="A629" t="s">
        <v>665</v>
      </c>
    </row>
    <row r="630" spans="1:1">
      <c r="A630" t="s">
        <v>666</v>
      </c>
    </row>
    <row r="631" spans="1:1">
      <c r="A631" t="s">
        <v>667</v>
      </c>
    </row>
    <row r="632" spans="1:1">
      <c r="A632" t="s">
        <v>668</v>
      </c>
    </row>
    <row r="633" spans="1:1">
      <c r="A633" t="s">
        <v>669</v>
      </c>
    </row>
    <row r="634" spans="1:1">
      <c r="A634" t="s">
        <v>670</v>
      </c>
    </row>
    <row r="636" spans="1:1">
      <c r="A636" t="s">
        <v>671</v>
      </c>
    </row>
    <row r="637" spans="1:1">
      <c r="A637" t="s">
        <v>672</v>
      </c>
    </row>
    <row r="638" spans="1:1">
      <c r="A638">
        <f>SUBSTITUTE("set template-stack {{ STACK }} templates iron-skillet", "{{ STACK }}", 'values'!B9)</f>
        <v>0</v>
      </c>
    </row>
    <row r="639" spans="1:1">
      <c r="A639">
        <f>SUBSTITUTE("set template-stack {{ STACK }} settings default-vsys vsys1", "{{ STACK }}", 'values'!B9)</f>
        <v>0</v>
      </c>
    </row>
    <row r="640" spans="1:1">
      <c r="A640">
        <f>SUBSTITUTE(SUBSTITUTE("set template-stack {{ STACK }} config devices localhost.localdomain deviceconfig system hostname {{ FW_NAME }}", "{{ FW_NAME }}", 'values'!B11), "{{ STACK }}", 'values'!B9)</f>
        <v>0</v>
      </c>
    </row>
    <row r="642" spans="1:1">
      <c r="A642" t="s">
        <v>673</v>
      </c>
    </row>
    <row r="643" spans="1:1">
      <c r="A643">
        <f>SUBSTITUTE("set template-stack {{ STACK }} config devices localhost.localdomain deviceconfig system type dhcp-client send-hostname yes", "{{ STACK }}", 'values'!B9)</f>
        <v>0</v>
      </c>
    </row>
    <row r="644" spans="1:1">
      <c r="A644">
        <f>SUBSTITUTE("set template-stack {{ STACK }} config devices localhost.localdomain deviceconfig system type dhcp-client send-client-id no", "{{ STACK }}", 'values'!B9)</f>
        <v>0</v>
      </c>
    </row>
    <row r="645" spans="1:1">
      <c r="A645">
        <f>SUBSTITUTE("set template-stack {{ STACK }} config devices localhost.localdomain deviceconfig system type dhcp-client accept-dhcp-hostname no", "{{ STACK }}", 'values'!B9)</f>
        <v>0</v>
      </c>
    </row>
    <row r="646" spans="1:1">
      <c r="A646">
        <f>SUBSTITUTE("set template-stack {{ STACK }} config devices localhost.localdomain deviceconfig system type dhcp-client accept-dhcp-domain no", "{{ STACK }}", 'values'!B9)</f>
        <v>0</v>
      </c>
    </row>
    <row r="648" spans="1:1">
      <c r="A648" t="s">
        <v>674</v>
      </c>
    </row>
    <row r="649" spans="1:1">
      <c r="A649">
        <f>SUBSTITUTE("set template-stack {{ STACK }} config devices localhost.localdomain deviceconfig system type static", "{{ STACK }}", 'values'!B9)</f>
        <v>0</v>
      </c>
    </row>
    <row r="650" spans="1:1">
      <c r="A650">
        <f>SUBSTITUTE(SUBSTITUTE("set template-stack {{ STACK }} config devices localhost.localdomain deviceconfig system ip-address {{ MGMT_IP }}", "{{ MGMT_IP }}", 'values'!B13), "{{ STACK }}", 'values'!B9)</f>
        <v>0</v>
      </c>
    </row>
    <row r="651" spans="1:1">
      <c r="A651">
        <f>SUBSTITUTE(SUBSTITUTE("set template-stack {{ STACK }} config devices localhost.localdomain deviceconfig system netmask {{ MGMT_MASK }}", "{{ MGMT_MASK }}", 'values'!B14), "{{ STACK }}", 'values'!B9)</f>
        <v>0</v>
      </c>
    </row>
    <row r="652" spans="1:1">
      <c r="A652">
        <f>SUBSTITUTE(SUBSTITUTE("set template-stack {{ STACK }} config devices localhost.localdomain deviceconfig system default-gateway {{ MGMT_DG }}", "{{ MGMT_DG }}", 'values'!B15), "{{ STACK }}", 'values'!B9)</f>
        <v>0</v>
      </c>
    </row>
    <row r="654" spans="1:1">
      <c r="A654">
        <f>SUBSTITUTE("set device-group {{ DEVICE_GROUP }} reports ""Host-visit malicious sites plus"" period last-7-calendar-days", "{{ DEVICE_GROUP }}", 'values'!B10)</f>
        <v>0</v>
      </c>
    </row>
    <row r="655" spans="1:1">
      <c r="A655">
        <f>SUBSTITUTE("set device-group {{ DEVICE_GROUP }} reports ""Host-visit malicious sites plus"" topn 500", "{{ DEVICE_GROUP }}", 'values'!B10)</f>
        <v>0</v>
      </c>
    </row>
    <row r="656" spans="1:1">
      <c r="A656">
        <f>SUBSTITUTE("set device-group {{ DEVICE_GROUP }} reports ""Host-visit malicious sites plus"" topm 50", "{{ DEVICE_GROUP }}", 'values'!B10)</f>
        <v>0</v>
      </c>
    </row>
    <row r="657" spans="1:1">
      <c r="A657">
        <f>SUBSTITUTE("set device-group {{ DEVICE_GROUP }} reports ""Host-visit malicious sites plus"" caption ""Host-visit malicious sites plus""", "{{ DEVICE_GROUP }}", 'values'!B10)</f>
        <v>0</v>
      </c>
    </row>
    <row r="658" spans="1:1">
      <c r="A658">
        <f>SUBSTITUTE("set device-group {{ DEVICE_GROUP }} reports ""Host-visit malicious sites plus"" frequency daily", "{{ DEVICE_GROUP }}", 'values'!B10)</f>
        <v>0</v>
      </c>
    </row>
    <row r="659" spans="1:1">
      <c r="A659">
        <f>SUBSTITUTE("set device-group {{ DEVICE_GROUP }} reports ""Host-visit malicious sites plus"" query ""(category eq command-and-control) or (category eq hacking) or (category eq malware) or (category eq phishing)""", "{{ DEVICE_GROUP }}", 'values'!B10)</f>
        <v>0</v>
      </c>
    </row>
    <row r="660" spans="1:1">
      <c r="A660">
        <f>SUBSTITUTE("set device-group {{ DEVICE_GROUP }} reports ""Host-visit malicious sites plus"" type panorama-url sortby repeatcnt", "{{ DEVICE_GROUP }}", 'values'!B10)</f>
        <v>0</v>
      </c>
    </row>
    <row r="661" spans="1:1">
      <c r="A661">
        <f>SUBSTITUTE("set device-group {{ DEVICE_GROUP }} reports ""Host-visit malicious sites plus"" type panorama-url group-by src", "{{ DEVICE_GROUP }}", 'values'!B10)</f>
        <v>0</v>
      </c>
    </row>
    <row r="662" spans="1:1">
      <c r="A662">
        <f>SUBSTITUTE("set device-group {{ DEVICE_GROUP }} reports ""Host-visit malicious sites plus"" type panorama-url aggregate-by [ from srcuser category action ]", "{{ DEVICE_GROUP }}", 'values'!B10)</f>
        <v>0</v>
      </c>
    </row>
    <row r="663" spans="1:1">
      <c r="A663">
        <f>SUBSTITUTE("set device-group {{ DEVICE_GROUP }} reports ""Host-visit malicious sites plus"" type panorama-url values repeatcnt", "{{ DEVICE_GROUP }}", 'values'!B10)</f>
        <v>0</v>
      </c>
    </row>
    <row r="664" spans="1:1">
      <c r="A664">
        <f>SUBSTITUTE("set device-group {{ DEVICE_GROUP }} reports ""Hosts visit malicious sites"" period last-7-calendar-days", "{{ DEVICE_GROUP }}", 'values'!B10)</f>
        <v>0</v>
      </c>
    </row>
    <row r="665" spans="1:1">
      <c r="A665">
        <f>SUBSTITUTE("set device-group {{ DEVICE_GROUP }} reports ""Hosts visit malicious sites"" topn 500", "{{ DEVICE_GROUP }}", 'values'!B10)</f>
        <v>0</v>
      </c>
    </row>
    <row r="666" spans="1:1">
      <c r="A666">
        <f>SUBSTITUTE("set device-group {{ DEVICE_GROUP }} reports ""Hosts visit malicious sites"" topm 50", "{{ DEVICE_GROUP }}", 'values'!B10)</f>
        <v>0</v>
      </c>
    </row>
    <row r="667" spans="1:1">
      <c r="A667">
        <f>SUBSTITUTE("set device-group {{ DEVICE_GROUP }} reports ""Hosts visit malicious sites"" caption ""Hosts visit malicious sites""", "{{ DEVICE_GROUP }}", 'values'!B10)</f>
        <v>0</v>
      </c>
    </row>
    <row r="668" spans="1:1">
      <c r="A668">
        <f>SUBSTITUTE("set device-group {{ DEVICE_GROUP }} reports ""Hosts visit malicious sites"" frequency daily", "{{ DEVICE_GROUP }}", 'values'!B10)</f>
        <v>0</v>
      </c>
    </row>
    <row r="669" spans="1:1">
      <c r="A669">
        <f>SUBSTITUTE("set device-group {{ DEVICE_GROUP }} reports ""Hosts visit malicious sites"" query ""(category eq command-and-control) or (category eq hacking) or (category eq malware) or (category eq phishing)""", "{{ DEVICE_GROUP }}", 'values'!B10)</f>
        <v>0</v>
      </c>
    </row>
    <row r="670" spans="1:1">
      <c r="A670">
        <f>SUBSTITUTE("set device-group {{ DEVICE_GROUP }} reports ""Hosts visit malicious sites"" type panorama-url sortby repeatcnt", "{{ DEVICE_GROUP }}", 'values'!B10)</f>
        <v>0</v>
      </c>
    </row>
    <row r="671" spans="1:1">
      <c r="A671">
        <f>SUBSTITUTE("set device-group {{ DEVICE_GROUP }} reports ""Hosts visit malicious sites"" type panorama-url group-by src", "{{ DEVICE_GROUP }}", 'values'!B10)</f>
        <v>0</v>
      </c>
    </row>
    <row r="672" spans="1:1">
      <c r="A672">
        <f>SUBSTITUTE("set device-group {{ DEVICE_GROUP }} reports ""Hosts visit malicious sites"" type panorama-url aggregate-by [ from srcuser ]", "{{ DEVICE_GROUP }}", 'values'!B10)</f>
        <v>0</v>
      </c>
    </row>
    <row r="673" spans="1:1">
      <c r="A673">
        <f>SUBSTITUTE("set device-group {{ DEVICE_GROUP }} reports ""Hosts visit malicious sites"" type panorama-url values repeatcnt", "{{ DEVICE_GROUP }}", 'values'!B10)</f>
        <v>0</v>
      </c>
    </row>
    <row r="674" spans="1:1">
      <c r="A674">
        <f>SUBSTITUTE("set device-group {{ DEVICE_GROUP }} reports ""Hosts visit questionable sites"" period last-7-calendar-days", "{{ DEVICE_GROUP }}", 'values'!B10)</f>
        <v>0</v>
      </c>
    </row>
    <row r="675" spans="1:1">
      <c r="A675">
        <f>SUBSTITUTE("set device-group {{ DEVICE_GROUP }} reports ""Hosts visit questionable sites"" topn 500", "{{ DEVICE_GROUP }}", 'values'!B10)</f>
        <v>0</v>
      </c>
    </row>
    <row r="676" spans="1:1">
      <c r="A676">
        <f>SUBSTITUTE("set device-group {{ DEVICE_GROUP }} reports ""Hosts visit questionable sites"" topm 50", "{{ DEVICE_GROUP }}", 'values'!B10)</f>
        <v>0</v>
      </c>
    </row>
    <row r="677" spans="1:1">
      <c r="A677">
        <f>SUBSTITUTE("set device-group {{ DEVICE_GROUP }} reports ""Hosts visit questionable sites"" caption ""Hosts visit questionable sites""", "{{ DEVICE_GROUP }}", 'values'!B10)</f>
        <v>0</v>
      </c>
    </row>
    <row r="678" spans="1:1">
      <c r="A678">
        <f>SUBSTITUTE("set device-group {{ DEVICE_GROUP }} reports ""Hosts visit questionable sites"" frequency daily", "{{ DEVICE_GROUP }}", 'values'!B10)</f>
        <v>0</v>
      </c>
    </row>
    <row r="679" spans="1:1">
      <c r="A679">
        <f>SUBSTITUTE("set device-group {{ DEVICE_GROUP }} reports ""Hosts visit questionable sites"" query ""(category eq dynamic-dns) and (category eq parked) and (category eq questionable) and (category eq unknown)""", "{{ DEVICE_GROUP }}", 'values'!B10)</f>
        <v>0</v>
      </c>
    </row>
    <row r="680" spans="1:1">
      <c r="A680">
        <f>SUBSTITUTE("set device-group {{ DEVICE_GROUP }} reports ""Hosts visit questionable sites"" type panorama-url sortby repeatcnt", "{{ DEVICE_GROUP }}", 'values'!B10)</f>
        <v>0</v>
      </c>
    </row>
    <row r="681" spans="1:1">
      <c r="A681">
        <f>SUBSTITUTE("set device-group {{ DEVICE_GROUP }} reports ""Hosts visit questionable sites"" type panorama-url group-by src", "{{ DEVICE_GROUP }}", 'values'!B10)</f>
        <v>0</v>
      </c>
    </row>
    <row r="682" spans="1:1">
      <c r="A682">
        <f>SUBSTITUTE("set device-group {{ DEVICE_GROUP }} reports ""Hosts visit questionable sites"" type panorama-url aggregate-by [ from srcuser ]", "{{ DEVICE_GROUP }}", 'values'!B10)</f>
        <v>0</v>
      </c>
    </row>
    <row r="683" spans="1:1">
      <c r="A683">
        <f>SUBSTITUTE("set device-group {{ DEVICE_GROUP }} reports ""Hosts visit questionable sites"" type panorama-url values repeatcnt", "{{ DEVICE_GROUP }}", 'values'!B10)</f>
        <v>0</v>
      </c>
    </row>
    <row r="684" spans="1:1">
      <c r="A684">
        <f>SUBSTITUTE("set device-group {{ DEVICE_GROUP }} reports ""Host-visit quest sites plus"" period last-7-calendar-days", "{{ DEVICE_GROUP }}", 'values'!B10)</f>
        <v>0</v>
      </c>
    </row>
    <row r="685" spans="1:1">
      <c r="A685">
        <f>SUBSTITUTE("set device-group {{ DEVICE_GROUP }} reports ""Host-visit quest sites plus"" topn 500", "{{ DEVICE_GROUP }}", 'values'!B10)</f>
        <v>0</v>
      </c>
    </row>
    <row r="686" spans="1:1">
      <c r="A686">
        <f>SUBSTITUTE("set device-group {{ DEVICE_GROUP }} reports ""Host-visit quest sites plus"" topm 50", "{{ DEVICE_GROUP }}", 'values'!B10)</f>
        <v>0</v>
      </c>
    </row>
    <row r="687" spans="1:1">
      <c r="A687">
        <f>SUBSTITUTE("set device-group {{ DEVICE_GROUP }} reports ""Host-visit quest sites plus"" caption ""Host-visit quest sites plus""", "{{ DEVICE_GROUP }}", 'values'!B10)</f>
        <v>0</v>
      </c>
    </row>
    <row r="688" spans="1:1">
      <c r="A688">
        <f>SUBSTITUTE("set device-group {{ DEVICE_GROUP }} reports ""Host-visit quest sites plus"" frequency daily", "{{ DEVICE_GROUP }}", 'values'!B10)</f>
        <v>0</v>
      </c>
    </row>
    <row r="689" spans="1:1">
      <c r="A689">
        <f>SUBSTITUTE("set device-group {{ DEVICE_GROUP }} reports ""Host-visit quest sites plus"" query ""(category eq dynamic-dns) and (category eq parked) and (category eq questionable) and (category eq unknown)""", "{{ DEVICE_GROUP }}", 'values'!B10)</f>
        <v>0</v>
      </c>
    </row>
    <row r="690" spans="1:1">
      <c r="A690">
        <f>SUBSTITUTE("set device-group {{ DEVICE_GROUP }} reports ""Host-visit quest sites plus"" description ""Detail of hosts visiting questionable URLs""", "{{ DEVICE_GROUP }}", 'values'!B10)</f>
        <v>0</v>
      </c>
    </row>
    <row r="691" spans="1:1">
      <c r="A691">
        <f>SUBSTITUTE("set device-group {{ DEVICE_GROUP }} reports ""Host-visit quest sites plus"" type panorama-url sortby repeatcnt", "{{ DEVICE_GROUP }}", 'values'!B10)</f>
        <v>0</v>
      </c>
    </row>
    <row r="692" spans="1:1">
      <c r="A692">
        <f>SUBSTITUTE("set device-group {{ DEVICE_GROUP }} reports ""Host-visit quest sites plus"" type panorama-url group-by src", "{{ DEVICE_GROUP }}", 'values'!B10)</f>
        <v>0</v>
      </c>
    </row>
    <row r="693" spans="1:1">
      <c r="A693">
        <f>SUBSTITUTE("set device-group {{ DEVICE_GROUP }} reports ""Host-visit quest sites plus"" type panorama-url aggregate-by [ from srcuser category action ]", "{{ DEVICE_GROUP }}", 'values'!B10)</f>
        <v>0</v>
      </c>
    </row>
    <row r="694" spans="1:1">
      <c r="A694">
        <f>SUBSTITUTE("set device-group {{ DEVICE_GROUP }} reports ""Host-visit quest sites plus"" type panorama-url values repeatcnt", "{{ DEVICE_GROUP }}", 'values'!B10)</f>
        <v>0</v>
      </c>
    </row>
    <row r="695" spans="1:1">
      <c r="A695">
        <f>SUBSTITUTE("set device-group {{ DEVICE_GROUP }} reports ""Wildfire malicious verdicts"" period last-30-calendar-days", "{{ DEVICE_GROUP }}", 'values'!B10)</f>
        <v>0</v>
      </c>
    </row>
    <row r="696" spans="1:1">
      <c r="A696">
        <f>SUBSTITUTE("set device-group {{ DEVICE_GROUP }} reports ""Wildfire malicious verdicts"" topn 500", "{{ DEVICE_GROUP }}", 'values'!B10)</f>
        <v>0</v>
      </c>
    </row>
    <row r="697" spans="1:1">
      <c r="A697">
        <f>SUBSTITUTE("set device-group {{ DEVICE_GROUP }} reports ""Wildfire malicious verdicts"" topm 10", "{{ DEVICE_GROUP }}", 'values'!B10)</f>
        <v>0</v>
      </c>
    </row>
    <row r="698" spans="1:1">
      <c r="A698">
        <f>SUBSTITUTE("set device-group {{ DEVICE_GROUP }} reports ""Wildfire malicious verdicts"" caption ""Wildfire malicious verdicts""", "{{ DEVICE_GROUP }}", 'values'!B10)</f>
        <v>0</v>
      </c>
    </row>
    <row r="699" spans="1:1">
      <c r="A699">
        <f>SUBSTITUTE("set device-group {{ DEVICE_GROUP }} reports ""Wildfire malicious verdicts"" frequency daily", "{{ DEVICE_GROUP }}", 'values'!B10)</f>
        <v>0</v>
      </c>
    </row>
    <row r="700" spans="1:1">
      <c r="A700">
        <f>SUBSTITUTE("set device-group {{ DEVICE_GROUP }} reports ""Wildfire malicious verdicts"" query ""(app neq smtp) and (category neq benign)""", "{{ DEVICE_GROUP }}", 'values'!B10)</f>
        <v>0</v>
      </c>
    </row>
    <row r="701" spans="1:1">
      <c r="A701">
        <f>SUBSTITUTE("set device-group {{ DEVICE_GROUP }} reports ""Wildfire malicious verdicts"" description ""Files uploaded or downloaded that were later found to be malicious. This is a summary. Act on real-time email.""", "{{ DEVICE_GROUP }}", 'values'!B10)</f>
        <v>0</v>
      </c>
    </row>
    <row r="702" spans="1:1">
      <c r="A702">
        <f>SUBSTITUTE("set device-group {{ DEVICE_GROUP }} reports ""Wildfire malicious verdicts"" type panorama-wildfire sortby repeatcnt", "{{ DEVICE_GROUP }}", 'values'!B10)</f>
        <v>0</v>
      </c>
    </row>
    <row r="703" spans="1:1">
      <c r="A703">
        <f>SUBSTITUTE("set device-group {{ DEVICE_GROUP }} reports ""Wildfire malicious verdicts"" type panorama-wildfire aggregate-by [ filedigest container-of-app app category filetype rule ]", "{{ DEVICE_GROUP }}", 'values'!B10)</f>
        <v>0</v>
      </c>
    </row>
    <row r="704" spans="1:1">
      <c r="A704">
        <f>SUBSTITUTE("set device-group {{ DEVICE_GROUP }} reports ""Wildfire malicious verdicts"" type panorama-wildfire values repeatcnt", "{{ DEVICE_GROUP }}", 'values'!B10)</f>
        <v>0</v>
      </c>
    </row>
    <row r="705" spans="1:1">
      <c r="A705">
        <f>SUBSTITUTE("set device-group {{ DEVICE_GROUP }} reports ""Wildfire verdicts SMTP"" period last-30-calendar-days", "{{ DEVICE_GROUP }}", 'values'!B10)</f>
        <v>0</v>
      </c>
    </row>
    <row r="706" spans="1:1">
      <c r="A706">
        <f>SUBSTITUTE("set device-group {{ DEVICE_GROUP }} reports ""Wildfire verdicts SMTP"" topn 500", "{{ DEVICE_GROUP }}", 'values'!B10)</f>
        <v>0</v>
      </c>
    </row>
    <row r="707" spans="1:1">
      <c r="A707">
        <f>SUBSTITUTE("set device-group {{ DEVICE_GROUP }} reports ""Wildfire verdicts SMTP"" topm 10", "{{ DEVICE_GROUP }}", 'values'!B10)</f>
        <v>0</v>
      </c>
    </row>
    <row r="708" spans="1:1">
      <c r="A708">
        <f>SUBSTITUTE("set device-group {{ DEVICE_GROUP }} reports ""Wildfire verdicts SMTP"" caption ""Wildfire verdicts SMTP""", "{{ DEVICE_GROUP }}", 'values'!B10)</f>
        <v>0</v>
      </c>
    </row>
    <row r="709" spans="1:1">
      <c r="A709">
        <f>SUBSTITUTE("set device-group {{ DEVICE_GROUP }} reports ""Wildfire verdicts SMTP"" frequency daily", "{{ DEVICE_GROUP }}", 'values'!B10)</f>
        <v>0</v>
      </c>
    </row>
    <row r="710" spans="1:1">
      <c r="A710">
        <f>SUBSTITUTE("set device-group {{ DEVICE_GROUP }} reports ""Wildfire verdicts SMTP"" query ""(app eq smtp) and (category neq benign)""", "{{ DEVICE_GROUP }}", 'values'!B10)</f>
        <v>0</v>
      </c>
    </row>
    <row r="711" spans="1:1">
      <c r="A711">
        <f>SUBSTITUTE("set device-group {{ DEVICE_GROUP }} reports ""Wildfire verdicts SMTP"" description ""Links sent from emails found to be malicious. """, "{{ DEVICE_GROUP }}", 'values'!B10)</f>
        <v>0</v>
      </c>
    </row>
    <row r="712" spans="1:1">
      <c r="A712">
        <f>SUBSTITUTE("set device-group {{ DEVICE_GROUP }} reports ""Wildfire verdicts SMTP"" type panorama-wildfire sortby repeatcnt", "{{ DEVICE_GROUP }}", 'values'!B10)</f>
        <v>0</v>
      </c>
    </row>
    <row r="713" spans="1:1">
      <c r="A713">
        <f>SUBSTITUTE("set device-group {{ DEVICE_GROUP }} reports ""Wildfire verdicts SMTP"" type panorama-wildfire aggregate-by [ filedigest container-of-app app category filetype rule subject sender recipient misc ]", "{{ DEVICE_GROUP }}", 'values'!B10)</f>
        <v>0</v>
      </c>
    </row>
    <row r="714" spans="1:1">
      <c r="A714">
        <f>SUBSTITUTE("set device-group {{ DEVICE_GROUP }} reports ""Clients sinkholed"" period last-30-calendar-days", "{{ DEVICE_GROUP }}", 'values'!B10)</f>
        <v>0</v>
      </c>
    </row>
    <row r="715" spans="1:1">
      <c r="A715">
        <f>SUBSTITUTE("set device-group {{ DEVICE_GROUP }} reports ""Clients sinkholed"" topn 500", "{{ DEVICE_GROUP }}", 'values'!B10)</f>
        <v>0</v>
      </c>
    </row>
    <row r="716" spans="1:1">
      <c r="A716">
        <f>SUBSTITUTE("set device-group {{ DEVICE_GROUP }} reports ""Clients sinkholed"" topm 50", "{{ DEVICE_GROUP }}", 'values'!B10)</f>
        <v>0</v>
      </c>
    </row>
    <row r="717" spans="1:1">
      <c r="A717">
        <f>SUBSTITUTE("set device-group {{ DEVICE_GROUP }} reports ""Clients sinkholed"" caption ""Clients sinkholed""", "{{ DEVICE_GROUP }}", 'values'!B10)</f>
        <v>0</v>
      </c>
    </row>
    <row r="718" spans="1:1">
      <c r="A718">
        <f>SUBSTITUTE("set device-group {{ DEVICE_GROUP }} reports ""Clients sinkholed"" query ""(rule eq 'DNS Sinkhole Block')""", "{{ DEVICE_GROUP }}", 'values'!B10)</f>
        <v>0</v>
      </c>
    </row>
    <row r="719" spans="1:1">
      <c r="A719">
        <f>SUBSTITUTE("set device-group {{ DEVICE_GROUP }} reports ""Clients sinkholed"" frequency daily", "{{ DEVICE_GROUP }}", 'values'!B10)</f>
        <v>0</v>
      </c>
    </row>
    <row r="720" spans="1:1">
      <c r="A720">
        <f>SUBSTITUTE("set device-group {{ DEVICE_GROUP }} reports ""Clients sinkholed"" type panorama-traffic sortby repeatcnt", "{{ DEVICE_GROUP }}", 'values'!B10)</f>
        <v>0</v>
      </c>
    </row>
    <row r="721" spans="1:1">
      <c r="A721">
        <f>SUBSTITUTE("set device-group {{ DEVICE_GROUP }} reports ""Clients sinkholed"" type panorama-traffic group-by from", "{{ DEVICE_GROUP }}", 'values'!B10)</f>
        <v>0</v>
      </c>
    </row>
    <row r="722" spans="1:1">
      <c r="A722">
        <f>SUBSTITUTE("set device-group {{ DEVICE_GROUP }} reports ""Clients sinkholed"" type panorama-traffic aggregate-by [ src srcuser ]", "{{ DEVICE_GROUP }}", 'values'!B10)</f>
        <v>0</v>
      </c>
    </row>
    <row r="723" spans="1:1">
      <c r="A723">
        <f>SUBSTITUTE("set device-group {{ DEVICE_GROUP }} reports ""Clients sinkholed"" type panorama-traffic values repeatcnt", "{{ DEVICE_GROUP }}", 'values'!B10)</f>
        <v>0</v>
      </c>
    </row>
    <row r="724" spans="1:1">
      <c r="A724">
        <f>SUBSTITUTE("set device-group {{ DEVICE_GROUP }} report-group ""Possible Compromise"" custom-widget 1 custom-report ""Clients sinkholed""", "{{ DEVICE_GROUP }}", 'values'!B10)</f>
        <v>0</v>
      </c>
    </row>
    <row r="725" spans="1:1">
      <c r="A725">
        <f>SUBSTITUTE("set device-group {{ DEVICE_GROUP }} report-group ""Possible Compromise"" custom-widget 2 custom-report ""Wildfire malicious verdicts""", "{{ DEVICE_GROUP }}", 'values'!B10)</f>
        <v>0</v>
      </c>
    </row>
    <row r="726" spans="1:1">
      <c r="A726">
        <f>SUBSTITUTE("set device-group {{ DEVICE_GROUP }} report-group ""Possible Compromise"" custom-widget 3 custom-report ""Wildfire verdicts SMTP""", "{{ DEVICE_GROUP }}", 'values'!B10)</f>
        <v>0</v>
      </c>
    </row>
    <row r="727" spans="1:1">
      <c r="A727">
        <f>SUBSTITUTE("set device-group {{ DEVICE_GROUP }} report-group ""Possible Compromise"" custom-widget 4 custom-report ""Hosts visit malicious sites""", "{{ DEVICE_GROUP }}", 'values'!B10)</f>
        <v>0</v>
      </c>
    </row>
    <row r="728" spans="1:1">
      <c r="A728">
        <f>SUBSTITUTE("set device-group {{ DEVICE_GROUP }} report-group ""Possible Compromise"" custom-widget 5 custom-report ""Host-visit malicious sites plus""", "{{ DEVICE_GROUP }}", 'values'!B10)</f>
        <v>0</v>
      </c>
    </row>
    <row r="729" spans="1:1">
      <c r="A729">
        <f>SUBSTITUTE("set device-group {{ DEVICE_GROUP }} report-group ""Possible Compromise"" custom-widget 6 custom-report ""Hosts visit questionable sites""", "{{ DEVICE_GROUP }}", 'values'!B10)</f>
        <v>0</v>
      </c>
    </row>
    <row r="730" spans="1:1">
      <c r="A730">
        <f>SUBSTITUTE("set device-group {{ DEVICE_GROUP }} report-group ""Possible Compromise"" custom-widget 7 custom-report ""Host-visit quest sites plus""", "{{ DEVICE_GROUP }}", 'values'!B10)</f>
        <v>0</v>
      </c>
    </row>
    <row r="731" spans="1:1">
      <c r="A731">
        <f>SUBSTITUTE("set device-group {{ DEVICE_GROUP }} report-group ""Possible Compromise"" title-page yes", "{{ DEVICE_GROUP }}", 'values'!B10)</f>
        <v>0</v>
      </c>
    </row>
    <row r="732" spans="1:1">
      <c r="A732">
        <f>SUBSTITUTE("set device-group {{ DEVICE_GROUP }} report-group ""Possible Compromise"" variable title value ""Possible Compromise""", "{{ DEVICE_GROUP }}", 'values'!B10)</f>
        <v>0</v>
      </c>
    </row>
    <row r="733" spans="1:1">
      <c r="A733">
        <f>SUBSTITUTE("set device-group {{ DEVICE_GROUP }} email-scheduler ""Possible Compromise"" report-group ""Possible Compromise""", "{{ DEVICE_GROUP }}", 'values'!B10)</f>
        <v>0</v>
      </c>
    </row>
    <row r="734" spans="1:1">
      <c r="A734">
        <f>SUBSTITUTE("set device-group {{ DEVICE_GROUP }} email-scheduler ""Possible Compromise"" recurring disabled", "{{ DEVICE_GROUP }}", 'values'!B10)</f>
        <v>0</v>
      </c>
    </row>
    <row r="735" spans="1:1">
      <c r="A735">
        <f>SUBSTITUTE("set device-group {{ DEVICE_GROUP }} email-scheduler ""Possible Compromise"" email-profile Sample_Email_Profile", "{{ DEVICE_GROUP }}", 'values'!B10)</f>
        <v>0</v>
      </c>
    </row>
    <row r="737" spans="1:1">
      <c r="A737" t="s">
        <v>675</v>
      </c>
    </row>
    <row r="738" spans="1:1">
      <c r="A738" t="s">
        <v>676</v>
      </c>
    </row>
    <row r="739" spans="1:1">
      <c r="A739" t="s">
        <v>677</v>
      </c>
    </row>
    <row r="740" spans="1:1">
      <c r="A740" t="s">
        <v>678</v>
      </c>
    </row>
    <row r="741" spans="1:1">
      <c r="A741" t="s">
        <v>679</v>
      </c>
    </row>
    <row r="742" spans="1:1">
      <c r="A742" t="s">
        <v>680</v>
      </c>
    </row>
    <row r="743" spans="1:1">
      <c r="A743" t="s">
        <v>681</v>
      </c>
    </row>
    <row r="744" spans="1:1">
      <c r="A744" t="s">
        <v>682</v>
      </c>
    </row>
    <row r="745" spans="1:1">
      <c r="A745" t="s">
        <v>683</v>
      </c>
    </row>
    <row r="746" spans="1:1">
      <c r="A746" t="s">
        <v>684</v>
      </c>
    </row>
    <row r="747" spans="1:1">
      <c r="A747" t="s">
        <v>685</v>
      </c>
    </row>
    <row r="748" spans="1:1">
      <c r="A748" t="s">
        <v>686</v>
      </c>
    </row>
    <row r="749" spans="1:1">
      <c r="A749" t="s">
        <v>687</v>
      </c>
    </row>
    <row r="750" spans="1:1">
      <c r="A750" t="s">
        <v>688</v>
      </c>
    </row>
    <row r="751" spans="1:1">
      <c r="A751" t="s">
        <v>689</v>
      </c>
    </row>
    <row r="752" spans="1:1">
      <c r="A752" t="s">
        <v>690</v>
      </c>
    </row>
    <row r="753" spans="1:1">
      <c r="A753" t="s">
        <v>691</v>
      </c>
    </row>
    <row r="754" spans="1:1">
      <c r="A754" t="s">
        <v>692</v>
      </c>
    </row>
    <row r="755" spans="1:1">
      <c r="A755" t="s">
        <v>693</v>
      </c>
    </row>
    <row r="756" spans="1:1">
      <c r="A756" t="s">
        <v>694</v>
      </c>
    </row>
    <row r="757" spans="1:1">
      <c r="A757" t="s">
        <v>695</v>
      </c>
    </row>
    <row r="758" spans="1:1">
      <c r="A758" t="s">
        <v>696</v>
      </c>
    </row>
    <row r="759" spans="1:1">
      <c r="A759" t="s">
        <v>697</v>
      </c>
    </row>
    <row r="760" spans="1:1">
      <c r="A760" t="s">
        <v>698</v>
      </c>
    </row>
    <row r="761" spans="1:1">
      <c r="A761" t="s">
        <v>699</v>
      </c>
    </row>
    <row r="762" spans="1:1">
      <c r="A762" t="s">
        <v>700</v>
      </c>
    </row>
    <row r="763" spans="1:1">
      <c r="A763" t="s">
        <v>701</v>
      </c>
    </row>
    <row r="764" spans="1:1">
      <c r="A764" t="s">
        <v>702</v>
      </c>
    </row>
    <row r="765" spans="1:1">
      <c r="A765" t="s">
        <v>703</v>
      </c>
    </row>
    <row r="766" spans="1:1">
      <c r="A766" t="s">
        <v>704</v>
      </c>
    </row>
    <row r="767" spans="1:1">
      <c r="A767" t="s">
        <v>705</v>
      </c>
    </row>
    <row r="768" spans="1:1">
      <c r="A768" t="s">
        <v>706</v>
      </c>
    </row>
    <row r="769" spans="1:1">
      <c r="A769" t="s">
        <v>707</v>
      </c>
    </row>
    <row r="770" spans="1:1">
      <c r="A770" t="s">
        <v>708</v>
      </c>
    </row>
    <row r="771" spans="1:1">
      <c r="A771" t="s">
        <v>709</v>
      </c>
    </row>
    <row r="772" spans="1:1">
      <c r="A772" t="s">
        <v>710</v>
      </c>
    </row>
    <row r="773" spans="1:1">
      <c r="A773" t="s">
        <v>711</v>
      </c>
    </row>
    <row r="774" spans="1:1">
      <c r="A774" t="s">
        <v>712</v>
      </c>
    </row>
    <row r="775" spans="1:1">
      <c r="A775" t="s">
        <v>713</v>
      </c>
    </row>
    <row r="776" spans="1:1">
      <c r="A776" t="s">
        <v>714</v>
      </c>
    </row>
    <row r="777" spans="1:1">
      <c r="A777" t="s">
        <v>715</v>
      </c>
    </row>
    <row r="778" spans="1:1">
      <c r="A778" t="s">
        <v>716</v>
      </c>
    </row>
    <row r="779" spans="1:1">
      <c r="A779" t="s">
        <v>717</v>
      </c>
    </row>
    <row r="780" spans="1:1">
      <c r="A780" t="s">
        <v>718</v>
      </c>
    </row>
    <row r="781" spans="1:1">
      <c r="A781" t="s">
        <v>719</v>
      </c>
    </row>
    <row r="782" spans="1:1">
      <c r="A782" t="s">
        <v>720</v>
      </c>
    </row>
    <row r="783" spans="1:1">
      <c r="A783" t="s">
        <v>721</v>
      </c>
    </row>
    <row r="784" spans="1:1">
      <c r="A784" t="s">
        <v>722</v>
      </c>
    </row>
    <row r="785" spans="1:1">
      <c r="A785" t="s">
        <v>723</v>
      </c>
    </row>
    <row r="786" spans="1:1">
      <c r="A786" t="s">
        <v>724</v>
      </c>
    </row>
    <row r="787" spans="1:1">
      <c r="A787" t="s">
        <v>725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2019-07-09T19:15:20Z</dcterms:created>
  <dcterms:modified xsi:type="dcterms:W3CDTF">2019-07-09T19:15:20Z</dcterms:modified>
</cp:coreProperties>
</file>