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T 44(C)\OLDDOT44\MyDocuments\cpd test checker\SOKOTO STATE PAYARENA BANK BRANCH\SOKOTO STATE SCHOOL BOARD\SETTLEMENT REPORT\MONTH OF FEBRUARY 2023\"/>
    </mc:Choice>
  </mc:AlternateContent>
  <xr:revisionPtr revIDLastSave="0" documentId="8_{0D9B0DFA-9A88-4522-A991-BE45147C6882}" xr6:coauthVersionLast="47" xr6:coauthVersionMax="47" xr10:uidLastSave="{00000000-0000-0000-0000-000000000000}"/>
  <bookViews>
    <workbookView xWindow="-120" yWindow="-120" windowWidth="20730" windowHeight="11160" xr2:uid="{668CA531-7B7E-47AD-97CB-5B57E952E7AA}"/>
  </bookViews>
  <sheets>
    <sheet name="SUMMARY" sheetId="3" r:id="rId1"/>
    <sheet name="RETAILER" sheetId="1" r:id="rId2"/>
    <sheet name="MDA" sheetId="2" r:id="rId3"/>
  </sheets>
  <definedNames>
    <definedName name="_xlnm._FilterDatabase" localSheetId="1" hidden="1">RETAILER!$A$1:$FC$6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6" i="1" l="1"/>
  <c r="BG6" i="1" s="1"/>
  <c r="AZ6" i="1"/>
  <c r="BB6" i="1" s="1"/>
  <c r="BE6" i="1" s="1"/>
  <c r="BJ5" i="1"/>
  <c r="BG5" i="1" s="1"/>
  <c r="AZ5" i="1"/>
  <c r="BB5" i="1" s="1"/>
  <c r="BJ4" i="1"/>
  <c r="BG4" i="1" s="1"/>
  <c r="AZ4" i="1"/>
  <c r="BB4" i="1" s="1"/>
  <c r="BJ3" i="1"/>
  <c r="BG3" i="1"/>
  <c r="AZ3" i="1"/>
  <c r="BB3" i="1" s="1"/>
  <c r="BJ2" i="1"/>
  <c r="BG2" i="1"/>
  <c r="AZ2" i="1"/>
  <c r="BB2" i="1" s="1"/>
  <c r="BA3" i="2"/>
  <c r="BC2" i="2"/>
  <c r="BB2" i="2" s="1"/>
  <c r="BB3" i="2" s="1"/>
  <c r="BA2" i="2"/>
  <c r="AZ2" i="2"/>
  <c r="AZ3" i="2" s="1"/>
  <c r="BC4" i="1" l="1"/>
  <c r="BE4" i="1"/>
  <c r="BD4" i="1"/>
  <c r="BD3" i="1"/>
  <c r="BC3" i="1"/>
  <c r="BE3" i="1"/>
  <c r="BE2" i="1"/>
  <c r="BD2" i="1"/>
  <c r="BC2" i="1"/>
  <c r="BC5" i="1"/>
  <c r="BE5" i="1"/>
  <c r="BD5" i="1"/>
  <c r="BC6" i="1"/>
  <c r="BD6" i="1"/>
  <c r="BC3" i="2"/>
</calcChain>
</file>

<file path=xl/sharedStrings.xml><?xml version="1.0" encoding="utf-8"?>
<sst xmlns="http://schemas.openxmlformats.org/spreadsheetml/2006/main" count="756" uniqueCount="237">
  <si>
    <t>UPPD</t>
  </si>
  <si>
    <t>SETTLEMENT DATE</t>
  </si>
  <si>
    <t>TRANSACTION ID</t>
  </si>
  <si>
    <t>SETTLEMENT SERVICE</t>
  </si>
  <si>
    <t>ISSUERBANK</t>
  </si>
  <si>
    <t>MERCHANT BANK ACCOUNT</t>
  </si>
  <si>
    <t>RETAILER NAME</t>
  </si>
  <si>
    <t>RETAILER ID</t>
  </si>
  <si>
    <t>TERMINALID</t>
  </si>
  <si>
    <t>TERMINAL LOCATION</t>
  </si>
  <si>
    <t>TRANSACTION TYPE</t>
  </si>
  <si>
    <t>TOTAL MSC RATE</t>
  </si>
  <si>
    <t>TRANAMOUNT</t>
  </si>
  <si>
    <t>CARD TYPE</t>
  </si>
  <si>
    <t>MASKEDPAN</t>
  </si>
  <si>
    <t>TRANSACTION DATETIME</t>
  </si>
  <si>
    <t>MEB BATCH NUMBER</t>
  </si>
  <si>
    <t>CLEARING DATE</t>
  </si>
  <si>
    <t>APPROVAL CODE</t>
  </si>
  <si>
    <t>MERCHANT DEPOSIT BANKNAME</t>
  </si>
  <si>
    <t>DOCNO</t>
  </si>
  <si>
    <t>UP BATCHID</t>
  </si>
  <si>
    <t>TEXTMESS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</si>
  <si>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</si>
  <si>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</si>
  <si>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</si>
  <si>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</si>
  <si>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</si>
  <si>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</si>
  <si>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</si>
  <si>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RETAILEROUTLETNAME</t>
  </si>
  <si>
    <t>MCC CODE</t>
  </si>
  <si>
    <t>MERCHANT DEPOSIT BANKCODE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</si>
  <si>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</si>
  <si>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</si>
  <si>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</si>
  <si>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</si>
  <si>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</si>
  <si>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</si>
  <si>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</si>
  <si>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ISSCOUNTRY CODE</t>
  </si>
  <si>
    <t>ISSUER RRN</t>
  </si>
  <si>
    <t>ISS_STAN</t>
  </si>
  <si>
    <t>CARDSCHEME</t>
  </si>
  <si>
    <t>CARDHOLDER ACCOUNT NO</t>
  </si>
  <si>
    <t>PHONE NO</t>
  </si>
  <si>
    <t>ISSFIID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</si>
  <si>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</si>
  <si>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</si>
  <si>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</si>
  <si>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</si>
  <si>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</si>
  <si>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</si>
  <si>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</si>
  <si>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</si>
  <si>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MSCCAP</t>
  </si>
  <si>
    <t>LCY MSC VALUE</t>
  </si>
  <si>
    <t>VATCHARGE</t>
  </si>
  <si>
    <t>DOLLAR MSC VALUE</t>
  </si>
  <si>
    <t>LCY AMOUNT DUE MERCHANT</t>
  </si>
  <si>
    <t>DOLLAR AMOUNT DUE MERCHANT</t>
  </si>
  <si>
    <t>AGENTACCOUNT</t>
  </si>
  <si>
    <t>AGENTNAME</t>
  </si>
  <si>
    <t>AGENTRATE</t>
  </si>
  <si>
    <t>AGENTFEE</t>
  </si>
  <si>
    <t>ICC</t>
  </si>
  <si>
    <t>APPLIEDMSC</t>
  </si>
  <si>
    <t>STAMPDUTY AMOUNT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</si>
  <si>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</si>
  <si>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</si>
  <si>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</si>
  <si>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</si>
  <si>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</si>
  <si>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</si>
  <si>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STAMPDUTY AMOUNT1</t>
  </si>
  <si>
    <t>STAMPDUTY CALC BASIS</t>
  </si>
  <si>
    <t>STAMPDUTY SUBSIDY VALUE1</t>
  </si>
  <si>
    <t>FEE 1 AMOUNT</t>
  </si>
  <si>
    <t>FEE 2 AMOUNT</t>
  </si>
  <si>
    <t>ISSUER NAME</t>
  </si>
  <si>
    <t>ISSR_RATE</t>
  </si>
  <si>
    <t>ISSUERFEE (IRF) VALUE</t>
  </si>
  <si>
    <t>ISSUERVAT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</si>
  <si>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</si>
  <si>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</si>
  <si>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</si>
  <si>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</si>
  <si>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</si>
  <si>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</si>
  <si>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</si>
  <si>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</si>
  <si>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</si>
  <si>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</si>
  <si>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</si>
  <si>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</si>
  <si>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</si>
  <si>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</si>
  <si>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</si>
  <si>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</si>
  <si>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</si>
  <si>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</si>
  <si>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</si>
  <si>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</si>
  <si>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</si>
  <si>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</si>
  <si>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</si>
  <si>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</si>
  <si>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</si>
  <si>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</si>
  <si>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</si>
  <si>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</si>
  <si>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</si>
  <si>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</si>
  <si>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</si>
  <si>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</si>
  <si>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</si>
  <si>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</si>
  <si>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</si>
  <si>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</si>
  <si>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</si>
  <si>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</si>
  <si>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</si>
  <si>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</si>
  <si>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</si>
  <si>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</si>
  <si>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</si>
  <si>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</si>
  <si>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</si>
  <si>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</si>
  <si>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</si>
  <si>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</si>
  <si>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</si>
  <si>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</si>
  <si>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</si>
  <si>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</si>
  <si>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</si>
  <si>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</si>
  <si>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</si>
  <si>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</si>
  <si>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</si>
  <si>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</si>
  <si>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STAMPDUTY</t>
  </si>
  <si>
    <t>MDB VAT</t>
  </si>
  <si>
    <t>MCIRF</t>
  </si>
  <si>
    <t>16/02/2023</t>
  </si>
  <si>
    <t>17/02/2023</t>
  </si>
  <si>
    <t>UP SETTLEMENT</t>
  </si>
  <si>
    <t>UNITED BANK FOR AFRICA PLC</t>
  </si>
  <si>
    <t>0006067466</t>
  </si>
  <si>
    <t>COLLEGE OF NURSING SCIENCES SOKOTO (SOIRS SCHOOL)</t>
  </si>
  <si>
    <t>3UP1SO000000007</t>
  </si>
  <si>
    <t>3UP16101</t>
  </si>
  <si>
    <t>COLLEGE OF NURSING SCIENC,COLLEGE OF NURSING SCIENC,SOKOTO,NG</t>
  </si>
  <si>
    <t>Purchase</t>
  </si>
  <si>
    <t>VISA</t>
  </si>
  <si>
    <t>519911******3085</t>
  </si>
  <si>
    <t>16-02-2023 06:53:27</t>
  </si>
  <si>
    <t>ACCESS BANK (DIAMOND)</t>
  </si>
  <si>
    <t>0521104001-BMP/2021A/134-BALKISU CHIKA ABUBAKAR-679731853045-PortalAccessFee:1000-RegFee:30000^WEBID</t>
  </si>
  <si>
    <t>0521104001-BMP/2021A/134-BALKISU CHIKA ABUBAKAR-679731853045-PortalAccessFee:1000-RegFee:30000^WEBID11824790^(IP:102.88.35.228)</t>
  </si>
  <si>
    <t>+</t>
  </si>
  <si>
    <t>SC011</t>
  </si>
  <si>
    <t>Retail</t>
  </si>
  <si>
    <t/>
  </si>
  <si>
    <t>UNIFIED PAYMENTS SERVICES LTD</t>
  </si>
  <si>
    <t>MAST</t>
  </si>
  <si>
    <t>2201036969</t>
  </si>
  <si>
    <t>UBHO</t>
  </si>
  <si>
    <t>GENERAL</t>
  </si>
  <si>
    <t>F</t>
  </si>
  <si>
    <t>UNIFIED PAYMENT SERVICES LTD</t>
  </si>
  <si>
    <t>N</t>
  </si>
  <si>
    <t>16-02-2023 06:58:33</t>
  </si>
  <si>
    <t>0521104001-BMP/2021A/248-SUMAYYA UMAR ABDULLAHI-875241667684-PortalAccessFee:1000-RegFee:30000^WEBID</t>
  </si>
  <si>
    <t>0521104001-BMP/2021A/248-SUMAYYA UMAR ABDULLAHI-875241667684-PortalAccessFee:1000-RegFee:30000^WEBID11824812^(IP:102.88.35.228)</t>
  </si>
  <si>
    <t>16-02-2023 07:01:28</t>
  </si>
  <si>
    <t>0521104001-BMP/2022A/138-HALIMA  UMAR IBRAHIM -839763325800-PortalAccessFee:1000-RegFee:30000^WEBID1</t>
  </si>
  <si>
    <t>0521104001-BMP/2022A/138-HALIMA  UMAR IBRAHIM -839763325800-PortalAccessFee:1000-RegFee:30000^WEBID11824824^(IP:102.88.35.228)</t>
  </si>
  <si>
    <t>GTBANK PLC</t>
  </si>
  <si>
    <t>SOKOTO STATE INTERNAL REVENUE SOKOTO (SOIRS)</t>
  </si>
  <si>
    <t>2UP1SO000000097</t>
  </si>
  <si>
    <t>2UP16883</t>
  </si>
  <si>
    <t>SOKOTO ETAX  (SOBIR),SOKOTO ETAX  (SOBIR),SO,NG</t>
  </si>
  <si>
    <t>Payment</t>
  </si>
  <si>
    <t>539983******6743</t>
  </si>
  <si>
    <t>16-02-2023 10:35:44</t>
  </si>
  <si>
    <t>Description:=Generic Bill|NAME:=USMAN YUSUF AMANA|Payment Ref:=12031806609|Amount:=10301.55</t>
  </si>
  <si>
    <t>APPLICATION ID=12031806609</t>
  </si>
  <si>
    <t>214861918901005900</t>
  </si>
  <si>
    <t>GTHO</t>
  </si>
  <si>
    <t>NIGERIAN INTERBANK SETTLEMENT SERVICE</t>
  </si>
  <si>
    <t>SOKOTOETAX12031806609Description:=Generic BillPayment Ref:=12031806609|Amount:=10301.55</t>
  </si>
  <si>
    <t>SPECIAL</t>
  </si>
  <si>
    <t>0702631458</t>
  </si>
  <si>
    <t>UMARU ALI SHINKAFI POLYTECHNIC (SOIRS SCHOOL)</t>
  </si>
  <si>
    <t>2UP1SO000000106</t>
  </si>
  <si>
    <t>2UP16893</t>
  </si>
  <si>
    <t>Sokoto IGR Schools on POS,Sokoto IGR Schools on POS,SO,NG</t>
  </si>
  <si>
    <t>519911******6360</t>
  </si>
  <si>
    <t>16-02-2023 11:20:37</t>
  </si>
  <si>
    <t>ACCESS BANK NIGERIA PLC</t>
  </si>
  <si>
    <t>0517018001-143331-KASIMU AMINU-1688155383--SalesOfForms:2700-PortalAccessFee:1000</t>
  </si>
  <si>
    <t>PAYMENT REFERENCE=1688155383</t>
  </si>
  <si>
    <t>2182563847</t>
  </si>
  <si>
    <t>NAME:=KASIMU AMINU|Payment Ref:=1688155383|Description:=0517018001-143331-KASIMU AMINU-1688155383--SalesOfForms:2700-PortalAccessFee:1000</t>
  </si>
  <si>
    <t>FIRST BANK OF NIGERIA PLC</t>
  </si>
  <si>
    <t>2UP17972</t>
  </si>
  <si>
    <t>539923******4562</t>
  </si>
  <si>
    <t>16-02-2023 11:31:13</t>
  </si>
  <si>
    <t>0517018001-143332-IBRAHIM IBRAHIM-1189700830--SalesOfForms:2700-PortalAccessFee:1000</t>
  </si>
  <si>
    <t>PAYMENT REFERENCE=1189700830</t>
  </si>
  <si>
    <t>3139077233</t>
  </si>
  <si>
    <t>FBHO</t>
  </si>
  <si>
    <t>NAME:=IBRAHIM IBRAHIM|Payment Ref:=1189700830|Description:=0517018001-143332-IBRAHIM IBRAHIM-1189700830--SalesOfForms:2700-PortalAccessFee:1000</t>
  </si>
  <si>
    <t>AMT DUE SOKOTO</t>
  </si>
  <si>
    <t>UP</t>
  </si>
  <si>
    <t>AMT DUE IDS</t>
  </si>
  <si>
    <t>VAT</t>
  </si>
  <si>
    <t>AMOUNT DUE LESS PORTAL ACCESS FEE &amp; ACREDITATION</t>
  </si>
  <si>
    <t>FEE</t>
  </si>
  <si>
    <t>TOTAL AMTDUE</t>
  </si>
  <si>
    <t>AMT DUE SCHOOLS</t>
  </si>
  <si>
    <t>UP FEES</t>
  </si>
  <si>
    <t>AMT DUE IDS LESS VAT</t>
  </si>
  <si>
    <t>PORTAL ACCESS FEES IDS</t>
  </si>
  <si>
    <t>AMT DUE ACCREDITATION FEES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</si>
  <si>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</si>
  <si>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</si>
  <si>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</si>
  <si>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</si>
  <si>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</si>
  <si>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</si>
  <si>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</si>
  <si>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</si>
  <si>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</si>
  <si>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Count of AMT DUE ACCREDITATION FEES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</si>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</sst>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2" fillId="0" borderId="0" xfId="0" applyFont="1"/>
    <xf numFmtId="43" fontId="4" fillId="2" borderId="0" xfId="1" applyFont="1" applyFill="1"/>
    <xf numFmtId="43" fontId="0" fillId="3" borderId="0" xfId="1" applyFont="1" applyFill="1"/>
    <xf numFmtId="43" fontId="0" fillId="0" borderId="0" xfId="1" applyFont="1"/>
    <xf numFmtId="0" fontId="5" fillId="2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6" borderId="0" xfId="0" applyNumberFormat="1" applyFill="1"/>
    <xf numFmtId="2" fontId="0" fillId="7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ESSING ABAKPA" refreshedDate="44974.378399074078" createdVersion="8" refreshedVersion="8" minRefreshableVersion="3" recordCount="5" xr:uid="{8AFFD07F-3AE9-414B-9A59-584790058387}">
  <cacheSource type="worksheet">
    <worksheetSource ref="A1:FC6" sheet="RETAILER"/>
  </cacheSource>
  <cacheFields count="159">
    <cacheField name="UPPD" numFmtId="0">
      <sharedItems/>
    </cacheField>
    <cacheField name="SETTLEMENT DATE" numFmtId="0">
      <sharedItems/>
    </cacheField>
    <cacheField name="TRANSACTION ID" numFmtId="0">
      <sharedItems containsSemiMixedTypes="0" containsString="0" containsNumber="1" containsInteger="1" minValue="9884832733" maxValue="9887229769"/>
    </cacheField>
    <cacheField name="SETTLEMENT SERVICE" numFmtId="0">
      <sharedItems/>
    </cacheField>
    <cacheField name="ISSUERBANK" numFmtId="0">
      <sharedItems/>
    </cacheField>
    <cacheField name="MERCHANT BANK ACCOUNT" numFmtId="0">
      <sharedItems/>
    </cacheField>
    <cacheField name="RETAILER NAME" numFmtId="0">
      <sharedItems count="2">
        <s v="COLLEGE OF NURSING SCIENCES SOKOTO (SOIRS SCHOOL)"/>
        <s v="UMARU ALI SHINKAFI POLYTECHNIC (SOIRS SCHOOL)"/>
      </sharedItems>
    </cacheField>
    <cacheField name="RETAILER ID" numFmtId="0">
      <sharedItems/>
    </cacheField>
    <cacheField name="TERMINALID" numFmtId="0">
      <sharedItems/>
    </cacheField>
    <cacheField name="TERMINAL LOCATION" numFmtId="0">
      <sharedItems/>
    </cacheField>
    <cacheField name="TRANSACTION TYPE" numFmtId="0">
      <sharedItems/>
    </cacheField>
    <cacheField name="TOTAL MSC RATE" numFmtId="0">
      <sharedItems containsSemiMixedTypes="0" containsString="0" containsNumber="1" minValue="0.5" maxValue="0.5"/>
    </cacheField>
    <cacheField name="TRANAMOUNT" numFmtId="0">
      <sharedItems containsSemiMixedTypes="0" containsString="0" containsNumber="1" containsInteger="1" minValue="3700" maxValue="31350"/>
    </cacheField>
    <cacheField name="CARD TYPE" numFmtId="0">
      <sharedItems/>
    </cacheField>
    <cacheField name="MASKEDPAN" numFmtId="0">
      <sharedItems/>
    </cacheField>
    <cacheField name="TRANSACTION DATETIME" numFmtId="0">
      <sharedItems/>
    </cacheField>
    <cacheField name="MEB BATCH NUMBER" numFmtId="0">
      <sharedItems containsSemiMixedTypes="0" containsString="0" containsNumber="1" containsInteger="1" minValue="35087" maxValue="35088"/>
    </cacheField>
    <cacheField name="CLEARING DATE" numFmtId="0">
      <sharedItems/>
    </cacheField>
    <cacheField name="APPROVAL CODE" numFmtId="0">
      <sharedItems containsSemiMixedTypes="0" containsString="0" containsNumber="1" containsInteger="1" minValue="108568" maxValue="635016"/>
    </cacheField>
    <cacheField name="MERCHANT DEPOSIT BANKNAME" numFmtId="0">
      <sharedItems/>
    </cacheField>
    <cacheField name="DOCNO" numFmtId="0">
      <sharedItems containsSemiMixedTypes="0" containsString="0" containsNumber="1" containsInteger="1" minValue="2629038604" maxValue="2629361183"/>
    </cacheField>
    <cacheField name="UP BATCHID" numFmtId="0">
      <sharedItems containsSemiMixedTypes="0" containsString="0" containsNumber="1" containsInteger="1" minValue="5611278" maxValue="6316348"/>
    </cacheField>
    <cacheField name="TEXTMESS" numFmtId="0">
      <sharedItems/>
    </cacheField>
    <cacheField name="TEXTMESS2" numFmtId="0">
      <sharedItems/>
    </cacheField>
    <cacheField name="SEQUENCE NUMBER" numFmtId="0">
      <sharedItems containsSemiMixedTypes="0" containsString="0" containsNumber="1" containsInteger="1" minValue="0" maxValue="1001677"/>
    </cacheField>
    <cacheField name="INVOICENUM" numFmtId="0">
      <sharedItems containsMixedTypes="1" containsNumber="1" containsInteger="1" minValue="25568897" maxValue="25568909"/>
    </cacheField>
    <cacheField name="TRANNUMBER" numFmtId="0">
      <sharedItems containsSemiMixedTypes="0" containsString="0" containsNumber="1" containsInteger="1" minValue="9884832733" maxValue="9887229769"/>
    </cacheField>
    <cacheField name="ORIGID" numFmtId="0">
      <sharedItems containsSemiMixedTypes="0" containsString="0" containsNumber="1" containsInteger="1" minValue="123" maxValue="815167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OUTLETNAME" numFmtId="0">
      <sharedItems/>
    </cacheField>
    <cacheField name="MCC CODE" numFmtId="0">
      <sharedItems containsSemiMixedTypes="0" containsString="0" containsNumber="1" containsInteger="1" minValue="5999" maxValue="5999"/>
    </cacheField>
    <cacheField name="MERCHANT DEPOSIT BANKCODE" numFmtId="0">
      <sharedItems containsSemiMixedTypes="0" containsString="0" containsNumber="1" containsInteger="1" minValue="44" maxValue="63"/>
    </cacheField>
    <cacheField name="VENDORID" numFmtId="0">
      <sharedItems/>
    </cacheField>
    <cacheField name="VENDORCODE" numFmtId="0">
      <sharedItems containsMixedTypes="1" containsNumber="1" containsInteger="1" minValue="200185" maxValue="200185"/>
    </cacheField>
    <cacheField name="VENDORNAME" numFmtId="0">
      <sharedItems/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SemiMixedTypes="0" containsString="0" containsNumber="1" containsInteger="1" minValue="108568" maxValue="635016"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SemiMixedTypes="0" containsString="0" containsNumber="1" containsInteger="1" minValue="9884832733" maxValue="9887229769"/>
    </cacheField>
    <cacheField name="ISS_STAN" numFmtId="0">
      <sharedItems containsSemiMixedTypes="0" containsString="0" containsNumber="1" containsInteger="1" minValue="9884832733" maxValue="9887229769"/>
    </cacheField>
    <cacheField name="CARDSCHEME" numFmtId="0">
      <sharedItems/>
    </cacheField>
    <cacheField name="CARDHOLDER ACCOUNT NO" numFmtId="0">
      <sharedItems/>
    </cacheField>
    <cacheField name="PHONE NO" numFmtId="0">
      <sharedItems/>
    </cacheField>
    <cacheField name="ISSFIID" numFmtId="0">
      <sharedItems/>
    </cacheField>
    <cacheField name="TOTAL MSC RATE2" numFmtId="0">
      <sharedItems containsSemiMixedTypes="0" containsString="0" containsNumber="1" minValue="0.5" maxValue="0.5"/>
    </cacheField>
    <cacheField name="TRANAMOUNT2" numFmtId="0">
      <sharedItems containsSemiMixedTypes="0" containsString="0" containsNumber="1" containsInteger="1" minValue="3700" maxValue="31350"/>
    </cacheField>
    <cacheField name="ORIGINALAMOUNT" numFmtId="0">
      <sharedItems containsSemiMixedTypes="0" containsString="0" containsNumber="1" containsInteger="1" minValue="3700" maxValue="31350"/>
    </cacheField>
    <cacheField name="AMOUNT DUE LESS PORTAL ACCESS FEE &amp; ACREDITATION" numFmtId="0">
      <sharedItems containsSemiMixedTypes="0" containsString="0" containsNumber="1" containsInteger="1" minValue="2700" maxValue="3035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350" maxValue="30000"/>
    </cacheField>
    <cacheField name="AMT DUE SOKOTO" numFmtId="0">
      <sharedItems containsSemiMixedTypes="0" containsString="0" containsNumber="1" minValue="413.6" maxValue="5280.0000000000009"/>
    </cacheField>
    <cacheField name="AMT DUE SCHOOLS" numFmtId="0">
      <sharedItems containsSemiMixedTypes="0" containsString="0" containsNumber="1" containsInteger="1" minValue="1880" maxValue="24000"/>
    </cacheField>
    <cacheField name="AMT DUE IDS" numFmtId="0">
      <sharedItems containsSemiMixedTypes="0" containsString="0" containsNumber="1" minValue="56.4" maxValue="720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emiMixedTypes="0" containsString="0" containsNumber="1" containsInteger="1" minValue="1000" maxValue="1000"/>
    </cacheField>
    <cacheField name="AMT DUE ACCREDITATION FEES" numFmtId="2">
      <sharedItems containsNonDate="0" containsString="0" containsBlank="1"/>
    </cacheField>
    <cacheField name="VAT" numFmtId="0">
      <sharedItems containsSemiMixedTypes="0" containsString="0" containsNumber="1" minValue="18.75" maxValue="18.75"/>
    </cacheField>
    <cacheField name="DOLLARAMOUNT" numFmtId="0">
      <sharedItems/>
    </cacheField>
    <cacheField name="STANDARD EXCHANGERATE VALUE" numFmtId="0">
      <sharedItems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containsInteger="1" minValue="3700" maxValue="31350"/>
    </cacheField>
    <cacheField name="MSCCAP" numFmtId="0">
      <sharedItems containsSemiMixedTypes="0" containsString="0" containsNumber="1" containsInteger="1" minValue="1000" maxValue="1000"/>
    </cacheField>
    <cacheField name="LCY MSC VALUE" numFmtId="0">
      <sharedItems containsSemiMixedTypes="0" containsString="0" containsNumber="1" minValue="18.5" maxValue="156.75"/>
    </cacheField>
    <cacheField name="VATCHARGE" numFmtId="0">
      <sharedItems containsSemiMixedTypes="0" containsString="0" containsNumber="1" minValue="1.39" maxValue="11.76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3680.1125000000002" maxValue="31181.4938"/>
    </cacheField>
    <cacheField name="DOLLAR AMOUNT DUE MERCHANT" numFmtId="0">
      <sharedItems containsSemiMixedTypes="0" containsString="0" containsNumber="1" containsInteger="1" minValue="0" maxValue="0"/>
    </cacheField>
    <cacheField name="AGENTACCOUNT" numFmtId="0">
      <sharedItems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minValue="7.4" maxValue="62.7"/>
    </cacheField>
    <cacheField name="STAMPDUTY AMOUNT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minValue="0.2" maxValue="0.2"/>
    </cacheField>
    <cacheField name="SHARING MSC AMOUNT" numFmtId="0">
      <sharedItems containsSemiMixedTypes="0" containsString="0" containsNumber="1" minValue="7.4" maxValue="62.7"/>
    </cacheField>
    <cacheField name="STAMPDUTY AMOUNT1" numFmtId="0">
      <sharedItems/>
    </cacheField>
    <cacheField name="STAMPDUTY CALC BASIS" numFmtId="0">
      <sharedItems/>
    </cacheField>
    <cacheField name="STAMPDUTY SUBSIDY VALUE1" numFmtId="0">
      <sharedItems/>
    </cacheField>
    <cacheField name="FEE 1 AMOUNT" numFmtId="0">
      <sharedItems/>
    </cacheField>
    <cacheField name="FEE 2 AMOUNT" numFmtId="0">
      <sharedItems containsSemiMixedTypes="0" containsString="0" containsNumber="1" containsInteger="1" minValue="0" maxValue="0"/>
    </cacheField>
    <cacheField name="ISSUER NAME" numFmtId="0">
      <sharedItems/>
    </cacheField>
    <cacheField name="ISSR_RATE" numFmtId="0">
      <sharedItems containsSemiMixedTypes="0" containsString="0" containsNumber="1" containsInteger="1" minValue="30" maxValue="30"/>
    </cacheField>
    <cacheField name="ISSUERFEE (IRF) VALUE" numFmtId="0">
      <sharedItems containsSemiMixedTypes="0" containsString="0" containsNumber="1" minValue="2.2200000000000002" maxValue="18.809999999999999"/>
    </cacheField>
    <cacheField name="ISSUERVAT VALUE" numFmtId="0">
      <sharedItems containsSemiMixedTypes="0" containsString="0" containsNumber="1" minValue="0.17" maxValue="1.41"/>
    </cacheField>
    <cacheField name="ISSUER OBLIGATION" numFmtId="0">
      <sharedItems containsSemiMixedTypes="0" containsString="0" containsNumber="1" minValue="3697.61" maxValue="31329.78"/>
    </cacheField>
    <cacheField name="PTSP NAME" numFmtId="0">
      <sharedItems/>
    </cacheField>
    <cacheField name="PTSPRATE" numFmtId="0">
      <sharedItems containsSemiMixedTypes="0" containsString="0" containsNumber="1" containsInteger="1" minValue="25" maxValue="25"/>
    </cacheField>
    <cacheField name="PTSPFEE" numFmtId="0">
      <sharedItems containsSemiMixedTypes="0" containsString="0" containsNumber="1" minValue="1.85" maxValue="15.675000000000001"/>
    </cacheField>
    <cacheField name="PTSPVAT" numFmtId="0">
      <sharedItems containsSemiMixedTypes="0" containsString="0" containsNumber="1" minValue="0.14000000000000001" maxValue="1.18"/>
    </cacheField>
    <cacheField name="PTSA NAME" numFmtId="0">
      <sharedItems/>
    </cacheField>
    <cacheField name="PTSARATE" numFmtId="0">
      <sharedItems containsSemiMixedTypes="0" containsString="0" containsNumber="1" minValue="7.5" maxValue="7.5"/>
    </cacheField>
    <cacheField name="PTSAFEE" numFmtId="0">
      <sharedItems containsSemiMixedTypes="0" containsString="0" containsNumber="1" minValue="0.55500000000000005" maxValue="4.7024999999999997"/>
    </cacheField>
    <cacheField name="PTSAVAT" numFmtId="0">
      <sharedItems containsSemiMixedTypes="0" containsString="0" containsNumber="1" minValue="0.04" maxValue="0.35"/>
    </cacheField>
    <cacheField name="PARTY ACQUIRER NAME" numFmtId="0">
      <sharedItems/>
    </cacheField>
    <cacheField name="ACQUIRERRATE" numFmtId="0">
      <sharedItems containsSemiMixedTypes="0" containsString="0" containsNumber="1" minValue="7.5" maxValue="7.5"/>
    </cacheField>
    <cacheField name="ACQUIRERFEE" numFmtId="0">
      <sharedItems containsSemiMixedTypes="0" containsString="0" containsNumber="1" minValue="0.55500000000000005" maxValue="4.7024999999999997"/>
    </cacheField>
    <cacheField name="ACQUIRERVAT" numFmtId="0">
      <sharedItems containsSemiMixedTypes="0" containsString="0" containsNumber="1" minValue="0.04" maxValue="0.35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3"/>
    </cacheField>
    <cacheField name="PROCESSINGVAT" numFmtId="0">
      <sharedItems containsSemiMixedTypes="0" containsString="0" containsNumber="1" minValue="0" maxValue="0.23"/>
    </cacheField>
    <cacheField name="SWITCH NAME" numFmtId="0">
      <sharedItems/>
    </cacheField>
    <cacheField name="SWITCHRATE" numFmtId="0">
      <sharedItems containsSemiMixedTypes="0" containsString="0" containsNumber="1" containsInteger="1" minValue="5" maxValue="5"/>
    </cacheField>
    <cacheField name="SWITCHFEE" numFmtId="0">
      <sharedItems containsSemiMixedTypes="0" containsString="0" containsNumber="1" minValue="0.37" maxValue="3.1349999999999998"/>
    </cacheField>
    <cacheField name="SWITCHVAT" numFmtId="0">
      <sharedItems containsSemiMixedTypes="0" containsString="0" containsNumber="1" minValue="0.03" maxValue="0.24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25" maxValue="25"/>
    </cacheField>
    <cacheField name="TERMINALOWNERFEE" numFmtId="0">
      <sharedItems containsSemiMixedTypes="0" containsString="0" containsNumber="1" minValue="1.85" maxValue="15.675000000000001"/>
    </cacheField>
    <cacheField name="TERMINALOWNERVAT" numFmtId="0">
      <sharedItems containsSemiMixedTypes="0" containsString="0" containsNumber="1" minValue="0.14000000000000001" maxValue="1.18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0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0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11.1" maxValue="94.05"/>
    </cacheField>
    <cacheField name="VAT MARGIN" numFmtId="0">
      <sharedItems containsSemiMixedTypes="0" containsString="0" containsNumber="1" minValue="0.83" maxValue="7.05"/>
    </cacheField>
    <cacheField name="TWCMS CREDIT ACCOUNT" numFmtId="0">
      <sharedItems containsSemiMixedTypes="0" containsString="0" containsNumber="1" containsInteger="1" minValue="2.0020566000040006E+19" maxValue="2.0020566090040005E+19"/>
    </cacheField>
    <cacheField name="TWCMS DEBIT ACCOUNT" numFmtId="0">
      <sharedItems containsSemiMixedTypes="0" containsString="0" containsNumber="1" containsInteger="1" minValue="3.0040567E+19" maxValue="3.0040567E+19"/>
    </cacheField>
    <cacheField name="BIFEE(ADDITIONAL INFO)" numFmtId="0">
      <sharedItems/>
    </cacheField>
    <cacheField name="TEXTMESS3" numFmtId="0">
      <sharedItems/>
    </cacheField>
    <cacheField name="BIFEE(ADDITIONAL INFO)1" numFmtId="0">
      <sharedItems/>
    </cacheField>
    <cacheField name="BIFEE(ADDITIONAL INFO)2" numFmtId="0">
      <sharedItems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3697.61" maxValue="31329.78"/>
    </cacheField>
    <cacheField name="UP SS-AMT DEBITED ACQUIRER" numFmtId="0">
      <sharedItems containsSemiMixedTypes="0" containsString="0" containsNumber="1" containsInteger="1" minValue="0" maxValue="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STAMPDUTY" numFmtId="0">
      <sharedItems/>
    </cacheField>
    <cacheField name="MDB VAT" numFmtId="0">
      <sharedItems containsSemiMixedTypes="0" containsString="0" containsNumber="1" containsInteger="1" minValue="0" maxValue="0"/>
    </cacheField>
    <cacheField name="MCIR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16/02/2023"/>
    <s v="17/02/2023"/>
    <n v="9884832733"/>
    <s v="UP SETTLEMENT"/>
    <s v="UNITED BANK FOR AFRICA PLC"/>
    <s v="0006067466"/>
    <x v="0"/>
    <s v="3UP1SO000000007"/>
    <s v="3UP16101"/>
    <s v="COLLEGE OF NURSING SCIENC,COLLEGE OF NURSING SCIENC,SOKOTO,NG"/>
    <s v="Purchase"/>
    <n v="0.5"/>
    <n v="31350"/>
    <s v="VISA"/>
    <s v="519911******3085"/>
    <s v="16-02-2023 06:53:27"/>
    <n v="35087"/>
    <s v="16/02/2023"/>
    <n v="604912"/>
    <s v="ACCESS BANK (DIAMOND)"/>
    <n v="2629038604"/>
    <n v="6316348"/>
    <s v="0521104001-BMP/2021A/134-BALKISU CHIKA ABUBAKAR-679731853045-PortalAccessFee:1000-RegFee:30000^WEBID"/>
    <s v="0521104001-BMP/2021A/134-BALKISU CHIKA ABUBAKAR-679731853045-PortalAccessFee:1000-RegFee:30000^WEBID11824790^(IP:102.88.35.228)"/>
    <n v="1001675"/>
    <n v="25568897"/>
    <n v="988483273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134-BALKISU CHIKA ABUBAKAR-679731853045-PortalAccessFee:1000-RegFee:30000^WEBID11824790^(IP:102.88.35.228)"/>
    <n v="566"/>
    <n v="604912"/>
    <n v="566"/>
    <n v="9884832733"/>
    <n v="9884832733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134-BALKISU CHIKA ABUBAKAR-679731853045-PortalAccessFee:1000-RegFee:30000^WEBID"/>
    <s v="0521104001-BMP/2021A/134-BALKISU CHIKA ABUBAKAR-679731853045-PortalAccessFee:1000-RegFee:30000^WEBID11824790^(IP:102.88.35.228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6/02/2023"/>
    <s v="17/02/2023"/>
    <n v="9884840309"/>
    <s v="UP SETTLEMENT"/>
    <s v="UNITED BANK FOR AFRICA PLC"/>
    <s v="0006067466"/>
    <x v="0"/>
    <s v="3UP1SO000000007"/>
    <s v="3UP16101"/>
    <s v="COLLEGE OF NURSING SCIENC,COLLEGE OF NURSING SCIENC,SOKOTO,NG"/>
    <s v="Purchase"/>
    <n v="0.5"/>
    <n v="31350"/>
    <s v="VISA"/>
    <s v="519911******3085"/>
    <s v="16-02-2023 06:58:33"/>
    <n v="35087"/>
    <s v="16/02/2023"/>
    <n v="609007"/>
    <s v="ACCESS BANK (DIAMOND)"/>
    <n v="2629041029"/>
    <n v="6316348"/>
    <s v="0521104001-BMP/2021A/248-SUMAYYA UMAR ABDULLAHI-875241667684-PortalAccessFee:1000-RegFee:30000^WEBID"/>
    <s v="0521104001-BMP/2021A/248-SUMAYYA UMAR ABDULLAHI-875241667684-PortalAccessFee:1000-RegFee:30000^WEBID11824812^(IP:102.88.35.228)"/>
    <n v="1001676"/>
    <n v="25568904"/>
    <n v="988484030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248-SUMAYYA UMAR ABDULLAHI-875241667684-PortalAccessFee:1000-RegFee:30000^WEBID11824812^(IP:102.88.35.228)"/>
    <n v="566"/>
    <n v="609007"/>
    <n v="566"/>
    <n v="9884840309"/>
    <n v="9884840309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248-SUMAYYA UMAR ABDULLAHI-875241667684-PortalAccessFee:1000-RegFee:30000^WEBID"/>
    <s v="0521104001-BMP/2021A/248-SUMAYYA UMAR ABDULLAHI-875241667684-PortalAccessFee:1000-RegFee:30000^WEBID11824812^(IP:102.88.35.228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6/02/2023"/>
    <s v="17/02/2023"/>
    <n v="9884845318"/>
    <s v="UP SETTLEMENT"/>
    <s v="UNITED BANK FOR AFRICA PLC"/>
    <s v="0006067466"/>
    <x v="0"/>
    <s v="3UP1SO000000007"/>
    <s v="3UP16101"/>
    <s v="COLLEGE OF NURSING SCIENC,COLLEGE OF NURSING SCIENC,SOKOTO,NG"/>
    <s v="Purchase"/>
    <n v="0.5"/>
    <n v="31350"/>
    <s v="VISA"/>
    <s v="519911******3085"/>
    <s v="16-02-2023 07:01:28"/>
    <n v="35087"/>
    <s v="16/02/2023"/>
    <n v="606798"/>
    <s v="ACCESS BANK (DIAMOND)"/>
    <n v="2629042524"/>
    <n v="6316348"/>
    <s v="0521104001-BMP/2022A/138-HALIMA  UMAR IBRAHIM -839763325800-PortalAccessFee:1000-RegFee:30000^WEBID1"/>
    <s v="0521104001-BMP/2022A/138-HALIMA  UMAR IBRAHIM -839763325800-PortalAccessFee:1000-RegFee:30000^WEBID11824824^(IP:102.88.35.228)"/>
    <n v="1001677"/>
    <n v="25568909"/>
    <n v="988484531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138-HALIMA  UMAR IBRAHIM -839763325800-PortalAccessFee:1000-RegFee:30000^WEBID11824824^(IP:102.88.35.228)"/>
    <n v="566"/>
    <n v="606798"/>
    <n v="566"/>
    <n v="9884845318"/>
    <n v="9884845318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2A/138-HALIMA  UMAR IBRAHIM -839763325800-PortalAccessFee:1000-RegFee:30000^WEBID1"/>
    <s v="0521104001-BMP/2022A/138-HALIMA  UMAR IBRAHIM -839763325800-PortalAccessFee:1000-RegFee:30000^WEBID11824824^(IP:102.88.35.228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16/02/2023"/>
    <s v="17/02/2023"/>
    <n v="9887102135"/>
    <s v="UP SETTLEMENT"/>
    <s v="UNITED BANK FOR AFRICA PLC"/>
    <s v="0702631458"/>
    <x v="1"/>
    <s v="2UP1SO000000106"/>
    <s v="2UP16893"/>
    <s v="Sokoto IGR Schools on POS,Sokoto IGR Schools on POS,SO,NG"/>
    <s v="Payment"/>
    <n v="0.5"/>
    <n v="3700"/>
    <s v="VISA"/>
    <s v="519911******6360"/>
    <s v="16-02-2023 11:20:37"/>
    <n v="35088"/>
    <s v="16/02/2023"/>
    <n v="635016"/>
    <s v="ACCESS BANK NIGERIA PLC"/>
    <n v="2629351841"/>
    <n v="5611278"/>
    <s v="0517018001-143331-KASIMU AMINU-1688155383--SalesOfForms:2700-PortalAccessFee:1000"/>
    <s v="0517018001-143331-KASIMU AMINU-1688155383--SalesOfForms:2700-PortalAccessFee:1000"/>
    <n v="0"/>
    <s v=""/>
    <n v="9887102135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688155383"/>
    <n v="566"/>
    <n v="635016"/>
    <n v="566"/>
    <n v="9887102135"/>
    <n v="9887102135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331-KASIMU AMINU-1688155383--SalesOfForms:2700-PortalAccessFee:1000"/>
    <s v="0517018001-143331-KASIMU AMINU-1688155383--SalesOfForms:2700-PortalAccessFee:1000"/>
    <s v="PAYMENT REFERENCE=1688155383"/>
    <s v="NAME:=KASIMU AMINU|Payment Ref:=1688155383|Description:=0517018001-143331-KASIMU AMINU-1688155383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6/02/2023"/>
    <s v="17/02/2023"/>
    <n v="9887229769"/>
    <s v="UP SETTLEMENT"/>
    <s v="FIRST BANK OF NIGERIA PLC"/>
    <s v="0006067466"/>
    <x v="1"/>
    <s v="2UP1SO000000106"/>
    <s v="2UP17972"/>
    <s v="Sokoto IGR Schools on POS,Sokoto IGR Schools on POS,SO,NG"/>
    <s v="Payment"/>
    <n v="0.5"/>
    <n v="3700"/>
    <s v="VISA"/>
    <s v="539923******4562"/>
    <s v="16-02-2023 11:31:13"/>
    <n v="35088"/>
    <s v="16/02/2023"/>
    <n v="108568"/>
    <s v="ACCESS BANK (DIAMOND)"/>
    <n v="2629361183"/>
    <n v="5611278"/>
    <s v="0517018001-143332-IBRAHIM IBRAHIM-1189700830--SalesOfForms:2700-PortalAccessFee:1000"/>
    <s v="0517018001-143332-IBRAHIM IBRAHIM-1189700830--SalesOfForms:2700-PortalAccessFee:1000"/>
    <n v="0"/>
    <s v=""/>
    <n v="9887229769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189700830"/>
    <n v="566"/>
    <n v="108568"/>
    <n v="566"/>
    <n v="9887229769"/>
    <n v="9887229769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332-IBRAHIM IBRAHIM-1189700830--SalesOfForms:2700-PortalAccessFee:1000"/>
    <s v="0517018001-143332-IBRAHIM IBRAHIM-1189700830--SalesOfForms:2700-PortalAccessFee:1000"/>
    <s v="PAYMENT REFERENCE=1189700830"/>
    <s v="NAME:=IBRAHIM IBRAHIM|Payment Ref:=1189700830|Description:=0517018001-143332-IBRAHIM IBRAHIM-1189700830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F13B5-AC8F-43D0-9ADE-EDD642141DD3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6" firstHeaderRow="0" firstDataRow="1" firstDataCol="1"/>
  <pivotFields count="159"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numFmtId="2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RIGINALAMOUNT" fld="50" baseField="0" baseItem="0"/>
    <dataField name="Sum of AMT DUE SOKOTO" fld="54" baseField="0" baseItem="0"/>
    <dataField name="Sum of AMT DUE SCHOOLS" fld="55" baseField="0" baseItem="0"/>
    <dataField name="Sum of AMT DUE IDS" fld="56" baseField="0" baseItem="0"/>
    <dataField name="Sum of UP FEES" fld="57" baseField="0" baseItem="0"/>
    <dataField name="Sum of AMT DUE IDS LESS VAT" fld="58" baseField="0" baseItem="0"/>
    <dataField name="Sum of PORTAL ACCESS FEES IDS" fld="59" baseField="0" baseItem="0"/>
    <dataField name="Count of AMT DUE ACCREDITATION FEES" fld="60" subtotal="count" baseField="0" baseItem="0"/>
    <dataField name="Sum of VAT" fld="6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7C70-B0BD-4FAA-ACC0-C343CE234AD7}">
  <dimension ref="A3:J6"/>
  <sheetViews>
    <sheetView tabSelected="1" workbookViewId="0">
      <selection activeCell="C16" sqref="C16"/>
    </sheetView>
  </sheetViews>
  <sheetFormatPr defaultRowHeight="15" x14ac:dyDescent="0.25"/>
  <cols>
    <col min="1" max="1" width="52.570312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37.28515625" bestFit="1" customWidth="1"/>
    <col min="10" max="10" width="11.140625" bestFit="1" customWidth="1"/>
  </cols>
  <sheetData>
    <row r="3" spans="1:10" x14ac:dyDescent="0.25">
      <c r="A3" s="16" t="s">
        <v>226</v>
      </c>
      <c r="B3" t="s">
        <v>228</v>
      </c>
      <c r="C3" t="s">
        <v>229</v>
      </c>
      <c r="D3" t="s">
        <v>230</v>
      </c>
      <c r="E3" t="s">
        <v>231</v>
      </c>
      <c r="F3" t="s">
        <v>232</v>
      </c>
      <c r="G3" t="s">
        <v>233</v>
      </c>
      <c r="H3" t="s">
        <v>234</v>
      </c>
      <c r="I3" t="s">
        <v>235</v>
      </c>
      <c r="J3" t="s">
        <v>236</v>
      </c>
    </row>
    <row r="4" spans="1:10" x14ac:dyDescent="0.25">
      <c r="A4" s="17" t="s">
        <v>149</v>
      </c>
      <c r="B4" s="18">
        <v>94050</v>
      </c>
      <c r="C4" s="18">
        <v>15840.000000000004</v>
      </c>
      <c r="D4" s="18">
        <v>72000</v>
      </c>
      <c r="E4" s="18">
        <v>2160</v>
      </c>
      <c r="F4" s="18">
        <v>750</v>
      </c>
      <c r="G4" s="18">
        <v>243.75</v>
      </c>
      <c r="H4" s="18">
        <v>3000</v>
      </c>
      <c r="I4" s="18"/>
      <c r="J4" s="18">
        <v>56.25</v>
      </c>
    </row>
    <row r="5" spans="1:10" x14ac:dyDescent="0.25">
      <c r="A5" s="17" t="s">
        <v>194</v>
      </c>
      <c r="B5" s="18">
        <v>7400</v>
      </c>
      <c r="C5" s="18">
        <v>827.2</v>
      </c>
      <c r="D5" s="18">
        <v>3760</v>
      </c>
      <c r="E5" s="18">
        <v>112.8</v>
      </c>
      <c r="F5" s="18">
        <v>500</v>
      </c>
      <c r="G5" s="18">
        <v>162.5</v>
      </c>
      <c r="H5" s="18">
        <v>2000</v>
      </c>
      <c r="I5" s="18"/>
      <c r="J5" s="18">
        <v>37.5</v>
      </c>
    </row>
    <row r="6" spans="1:10" x14ac:dyDescent="0.25">
      <c r="A6" s="17" t="s">
        <v>227</v>
      </c>
      <c r="B6" s="18">
        <v>101450</v>
      </c>
      <c r="C6" s="18">
        <v>16667.200000000004</v>
      </c>
      <c r="D6" s="18">
        <v>75760</v>
      </c>
      <c r="E6" s="18">
        <v>2272.8000000000002</v>
      </c>
      <c r="F6" s="18">
        <v>1250</v>
      </c>
      <c r="G6" s="18">
        <v>406.25</v>
      </c>
      <c r="H6" s="18">
        <v>5000</v>
      </c>
      <c r="I6" s="18"/>
      <c r="J6" s="18">
        <v>93.75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CC2C-946E-43B8-9182-A0C1362E8E2F}">
  <dimension ref="A1:FC6"/>
  <sheetViews>
    <sheetView workbookViewId="0">
      <selection activeCell="AA3" sqref="AA3"/>
    </sheetView>
  </sheetViews>
  <sheetFormatPr defaultRowHeight="15" x14ac:dyDescent="0.25"/>
  <cols>
    <col min="52" max="52" width="17" customWidth="1"/>
    <col min="53" max="59" width="16.5703125" customWidth="1"/>
    <col min="60" max="60" width="12.7109375" customWidth="1"/>
    <col min="61" max="61" width="12.85546875" customWidth="1"/>
    <col min="62" max="62" width="16.5703125" customWidth="1"/>
  </cols>
  <sheetData>
    <row r="1" spans="1:1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s="2" t="s">
        <v>22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6" t="s">
        <v>218</v>
      </c>
      <c r="BA1" s="6" t="s">
        <v>219</v>
      </c>
      <c r="BB1" s="6" t="s">
        <v>220</v>
      </c>
      <c r="BC1" s="7" t="s">
        <v>214</v>
      </c>
      <c r="BD1" s="8" t="s">
        <v>221</v>
      </c>
      <c r="BE1" s="9" t="s">
        <v>216</v>
      </c>
      <c r="BF1" s="6" t="s">
        <v>222</v>
      </c>
      <c r="BG1" s="9" t="s">
        <v>223</v>
      </c>
      <c r="BH1" s="9" t="s">
        <v>224</v>
      </c>
      <c r="BI1" s="6" t="s">
        <v>225</v>
      </c>
      <c r="BJ1" s="6" t="s">
        <v>217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93</v>
      </c>
      <c r="DE1" t="s">
        <v>94</v>
      </c>
      <c r="DF1" t="s">
        <v>95</v>
      </c>
      <c r="DG1" t="s">
        <v>96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121</v>
      </c>
      <c r="EG1" t="s">
        <v>122</v>
      </c>
      <c r="EH1" t="s">
        <v>123</v>
      </c>
      <c r="EI1" t="s">
        <v>22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</row>
    <row r="2" spans="1:159" x14ac:dyDescent="0.25">
      <c r="A2" t="s">
        <v>144</v>
      </c>
      <c r="B2" t="s">
        <v>145</v>
      </c>
      <c r="C2">
        <v>9884832733</v>
      </c>
      <c r="D2" t="s">
        <v>146</v>
      </c>
      <c r="E2" t="s">
        <v>147</v>
      </c>
      <c r="F2" s="1" t="s">
        <v>148</v>
      </c>
      <c r="G2" t="s">
        <v>149</v>
      </c>
      <c r="H2" t="s">
        <v>150</v>
      </c>
      <c r="I2" t="s">
        <v>151</v>
      </c>
      <c r="J2" t="s">
        <v>152</v>
      </c>
      <c r="K2" t="s">
        <v>153</v>
      </c>
      <c r="L2" s="2">
        <v>0.5</v>
      </c>
      <c r="M2" s="2">
        <v>31350</v>
      </c>
      <c r="N2" s="2" t="s">
        <v>154</v>
      </c>
      <c r="O2" t="s">
        <v>155</v>
      </c>
      <c r="P2" t="s">
        <v>156</v>
      </c>
      <c r="Q2">
        <v>35087</v>
      </c>
      <c r="R2" t="s">
        <v>144</v>
      </c>
      <c r="S2">
        <v>604912</v>
      </c>
      <c r="T2" s="1" t="s">
        <v>157</v>
      </c>
      <c r="U2">
        <v>2629038604</v>
      </c>
      <c r="V2">
        <v>6316348</v>
      </c>
      <c r="W2" s="2" t="s">
        <v>158</v>
      </c>
      <c r="X2" s="2" t="s">
        <v>159</v>
      </c>
      <c r="Y2">
        <v>1001675</v>
      </c>
      <c r="Z2">
        <v>25568897</v>
      </c>
      <c r="AA2">
        <v>9884832733</v>
      </c>
      <c r="AB2">
        <v>815167</v>
      </c>
      <c r="AC2" t="s">
        <v>160</v>
      </c>
      <c r="AD2" t="s">
        <v>161</v>
      </c>
      <c r="AE2" t="s">
        <v>162</v>
      </c>
      <c r="AF2" t="s">
        <v>152</v>
      </c>
      <c r="AG2">
        <v>5999</v>
      </c>
      <c r="AH2">
        <v>63</v>
      </c>
      <c r="AI2" t="s">
        <v>163</v>
      </c>
      <c r="AJ2" t="s">
        <v>163</v>
      </c>
      <c r="AK2" t="s">
        <v>163</v>
      </c>
      <c r="AL2" t="s">
        <v>164</v>
      </c>
      <c r="AM2" t="s">
        <v>159</v>
      </c>
      <c r="AN2">
        <v>566</v>
      </c>
      <c r="AO2">
        <v>604912</v>
      </c>
      <c r="AP2">
        <v>566</v>
      </c>
      <c r="AQ2">
        <v>9884832733</v>
      </c>
      <c r="AR2">
        <v>9884832733</v>
      </c>
      <c r="AS2" t="s">
        <v>165</v>
      </c>
      <c r="AT2" t="s">
        <v>166</v>
      </c>
      <c r="AU2" t="s">
        <v>163</v>
      </c>
      <c r="AV2" t="s">
        <v>167</v>
      </c>
      <c r="AW2" s="2">
        <v>0.5</v>
      </c>
      <c r="AX2">
        <v>31350</v>
      </c>
      <c r="AY2">
        <v>31350</v>
      </c>
      <c r="AZ2" s="10">
        <f t="shared" ref="AZ2:AZ6" si="0">AY2-BH2-BI2</f>
        <v>30350</v>
      </c>
      <c r="BA2" s="10">
        <v>350</v>
      </c>
      <c r="BB2" s="10">
        <f t="shared" ref="BB2:BB6" si="1">AZ2-BA2</f>
        <v>30000</v>
      </c>
      <c r="BC2" s="11">
        <f t="shared" ref="BC2:BC6" si="2">17.6%*BB2</f>
        <v>5280.0000000000009</v>
      </c>
      <c r="BD2" s="12">
        <f t="shared" ref="BD2:BD6" si="3">80%*BB2</f>
        <v>24000</v>
      </c>
      <c r="BE2" s="13">
        <f t="shared" ref="BE2:BE6" si="4">BB2*2.4%</f>
        <v>720</v>
      </c>
      <c r="BF2" s="10">
        <v>250</v>
      </c>
      <c r="BG2" s="14">
        <f t="shared" ref="BG2:BG6" si="5">100-BJ2</f>
        <v>81.25</v>
      </c>
      <c r="BH2" s="14">
        <v>1000</v>
      </c>
      <c r="BI2" s="15"/>
      <c r="BJ2" s="10">
        <f t="shared" ref="BJ2:BJ6" si="6">BF2*7.5%</f>
        <v>18.75</v>
      </c>
      <c r="BK2" t="s">
        <v>163</v>
      </c>
      <c r="BL2" t="s">
        <v>163</v>
      </c>
      <c r="BM2" t="s">
        <v>163</v>
      </c>
      <c r="BN2" t="s">
        <v>163</v>
      </c>
      <c r="BO2">
        <v>566</v>
      </c>
      <c r="BP2">
        <v>566</v>
      </c>
      <c r="BQ2">
        <v>31350</v>
      </c>
      <c r="BR2">
        <v>1000</v>
      </c>
      <c r="BS2">
        <v>156.75</v>
      </c>
      <c r="BT2">
        <v>11.76</v>
      </c>
      <c r="BU2">
        <v>0</v>
      </c>
      <c r="BV2">
        <v>31181.4938</v>
      </c>
      <c r="BW2">
        <v>0</v>
      </c>
      <c r="BX2" t="s">
        <v>163</v>
      </c>
      <c r="BY2" t="s">
        <v>163</v>
      </c>
      <c r="BZ2">
        <v>0</v>
      </c>
      <c r="CA2">
        <v>0</v>
      </c>
      <c r="CB2" t="s">
        <v>168</v>
      </c>
      <c r="CC2">
        <v>62.7</v>
      </c>
      <c r="CD2" t="s">
        <v>163</v>
      </c>
      <c r="CE2">
        <v>0</v>
      </c>
      <c r="CF2">
        <v>0</v>
      </c>
      <c r="CG2" t="s">
        <v>169</v>
      </c>
      <c r="CH2">
        <v>0</v>
      </c>
      <c r="CI2">
        <v>0.2</v>
      </c>
      <c r="CJ2">
        <v>62.7</v>
      </c>
      <c r="CK2" t="s">
        <v>163</v>
      </c>
      <c r="CL2" t="s">
        <v>169</v>
      </c>
      <c r="CM2" t="s">
        <v>163</v>
      </c>
      <c r="CN2" t="s">
        <v>163</v>
      </c>
      <c r="CO2">
        <v>0</v>
      </c>
      <c r="CP2" t="s">
        <v>147</v>
      </c>
      <c r="CQ2">
        <v>30</v>
      </c>
      <c r="CR2">
        <v>18.809999999999999</v>
      </c>
      <c r="CS2">
        <v>1.41</v>
      </c>
      <c r="CT2">
        <v>31329.78</v>
      </c>
      <c r="CU2" t="s">
        <v>170</v>
      </c>
      <c r="CV2">
        <v>25</v>
      </c>
      <c r="CW2">
        <v>15.675000000000001</v>
      </c>
      <c r="CX2">
        <v>1.18</v>
      </c>
      <c r="CY2" t="s">
        <v>170</v>
      </c>
      <c r="CZ2">
        <v>7.5</v>
      </c>
      <c r="DA2">
        <v>4.7024999999999997</v>
      </c>
      <c r="DB2">
        <v>0.35</v>
      </c>
      <c r="DC2" t="s">
        <v>164</v>
      </c>
      <c r="DD2">
        <v>7.5</v>
      </c>
      <c r="DE2">
        <v>4.7024999999999997</v>
      </c>
      <c r="DF2">
        <v>0.35</v>
      </c>
      <c r="DG2">
        <v>0</v>
      </c>
      <c r="DH2">
        <v>0</v>
      </c>
      <c r="DI2">
        <v>0</v>
      </c>
      <c r="DJ2" t="s">
        <v>170</v>
      </c>
      <c r="DK2">
        <v>5</v>
      </c>
      <c r="DL2">
        <v>3.1349999999999998</v>
      </c>
      <c r="DM2">
        <v>0.24</v>
      </c>
      <c r="DN2" t="s">
        <v>170</v>
      </c>
      <c r="DO2">
        <v>25</v>
      </c>
      <c r="DP2">
        <v>15.675000000000001</v>
      </c>
      <c r="DQ2">
        <v>1.18</v>
      </c>
      <c r="DR2" t="s">
        <v>163</v>
      </c>
      <c r="DS2">
        <v>0</v>
      </c>
      <c r="DT2">
        <v>0</v>
      </c>
      <c r="DU2" t="s">
        <v>163</v>
      </c>
      <c r="DV2">
        <v>0</v>
      </c>
      <c r="DW2">
        <v>0</v>
      </c>
      <c r="DX2" t="s">
        <v>163</v>
      </c>
      <c r="DY2" t="s">
        <v>163</v>
      </c>
      <c r="DZ2" t="s">
        <v>163</v>
      </c>
      <c r="EA2" t="s">
        <v>163</v>
      </c>
      <c r="EB2">
        <v>0</v>
      </c>
      <c r="EC2">
        <v>0</v>
      </c>
      <c r="ED2">
        <v>94.05</v>
      </c>
      <c r="EE2">
        <v>7.05</v>
      </c>
      <c r="EF2">
        <v>2.0020566000040006E+19</v>
      </c>
      <c r="EG2">
        <v>3.0040567E+19</v>
      </c>
      <c r="EH2" t="s">
        <v>158</v>
      </c>
      <c r="EI2" t="s">
        <v>159</v>
      </c>
      <c r="EJ2" t="s">
        <v>163</v>
      </c>
      <c r="EK2" t="s">
        <v>163</v>
      </c>
      <c r="EL2" t="s">
        <v>126</v>
      </c>
      <c r="EM2" t="s">
        <v>163</v>
      </c>
      <c r="EN2" t="s">
        <v>163</v>
      </c>
      <c r="EO2" t="s">
        <v>163</v>
      </c>
      <c r="EP2" t="s">
        <v>163</v>
      </c>
      <c r="EQ2" t="s">
        <v>163</v>
      </c>
      <c r="ER2" t="s">
        <v>163</v>
      </c>
      <c r="ES2" t="s">
        <v>163</v>
      </c>
      <c r="ET2" t="s">
        <v>163</v>
      </c>
      <c r="EU2" t="s">
        <v>163</v>
      </c>
      <c r="EV2">
        <v>31329.78</v>
      </c>
      <c r="EW2">
        <v>0</v>
      </c>
      <c r="EX2">
        <v>0</v>
      </c>
      <c r="EY2" t="s">
        <v>163</v>
      </c>
      <c r="EZ2" t="s">
        <v>171</v>
      </c>
      <c r="FA2" t="s">
        <v>163</v>
      </c>
      <c r="FB2">
        <v>0</v>
      </c>
      <c r="FC2">
        <v>0</v>
      </c>
    </row>
    <row r="3" spans="1:159" x14ac:dyDescent="0.25">
      <c r="A3" t="s">
        <v>144</v>
      </c>
      <c r="B3" t="s">
        <v>145</v>
      </c>
      <c r="C3">
        <v>9884840309</v>
      </c>
      <c r="D3" t="s">
        <v>146</v>
      </c>
      <c r="E3" t="s">
        <v>147</v>
      </c>
      <c r="F3" s="1" t="s">
        <v>148</v>
      </c>
      <c r="G3" t="s">
        <v>149</v>
      </c>
      <c r="H3" t="s">
        <v>150</v>
      </c>
      <c r="I3" t="s">
        <v>151</v>
      </c>
      <c r="J3" t="s">
        <v>152</v>
      </c>
      <c r="K3" t="s">
        <v>153</v>
      </c>
      <c r="L3" s="2">
        <v>0.5</v>
      </c>
      <c r="M3" s="2">
        <v>31350</v>
      </c>
      <c r="N3" s="2" t="s">
        <v>154</v>
      </c>
      <c r="O3" t="s">
        <v>155</v>
      </c>
      <c r="P3" t="s">
        <v>172</v>
      </c>
      <c r="Q3">
        <v>35087</v>
      </c>
      <c r="R3" t="s">
        <v>144</v>
      </c>
      <c r="S3">
        <v>609007</v>
      </c>
      <c r="T3" s="1" t="s">
        <v>157</v>
      </c>
      <c r="U3">
        <v>2629041029</v>
      </c>
      <c r="V3">
        <v>6316348</v>
      </c>
      <c r="W3" s="2" t="s">
        <v>173</v>
      </c>
      <c r="X3" s="2" t="s">
        <v>174</v>
      </c>
      <c r="Y3">
        <v>1001676</v>
      </c>
      <c r="Z3">
        <v>25568904</v>
      </c>
      <c r="AA3">
        <v>9884840309</v>
      </c>
      <c r="AB3">
        <v>815167</v>
      </c>
      <c r="AC3" t="s">
        <v>160</v>
      </c>
      <c r="AD3" t="s">
        <v>161</v>
      </c>
      <c r="AE3" t="s">
        <v>162</v>
      </c>
      <c r="AF3" t="s">
        <v>152</v>
      </c>
      <c r="AG3">
        <v>5999</v>
      </c>
      <c r="AH3">
        <v>63</v>
      </c>
      <c r="AI3" t="s">
        <v>163</v>
      </c>
      <c r="AJ3" t="s">
        <v>163</v>
      </c>
      <c r="AK3" t="s">
        <v>163</v>
      </c>
      <c r="AL3" t="s">
        <v>164</v>
      </c>
      <c r="AM3" t="s">
        <v>174</v>
      </c>
      <c r="AN3">
        <v>566</v>
      </c>
      <c r="AO3">
        <v>609007</v>
      </c>
      <c r="AP3">
        <v>566</v>
      </c>
      <c r="AQ3">
        <v>9884840309</v>
      </c>
      <c r="AR3">
        <v>9884840309</v>
      </c>
      <c r="AS3" t="s">
        <v>165</v>
      </c>
      <c r="AT3" t="s">
        <v>166</v>
      </c>
      <c r="AU3" t="s">
        <v>163</v>
      </c>
      <c r="AV3" t="s">
        <v>167</v>
      </c>
      <c r="AW3" s="2">
        <v>0.5</v>
      </c>
      <c r="AX3">
        <v>31350</v>
      </c>
      <c r="AY3">
        <v>31350</v>
      </c>
      <c r="AZ3" s="10">
        <f t="shared" si="0"/>
        <v>30350</v>
      </c>
      <c r="BA3" s="10">
        <v>350</v>
      </c>
      <c r="BB3" s="10">
        <f t="shared" si="1"/>
        <v>30000</v>
      </c>
      <c r="BC3" s="11">
        <f t="shared" si="2"/>
        <v>5280.0000000000009</v>
      </c>
      <c r="BD3" s="12">
        <f t="shared" si="3"/>
        <v>24000</v>
      </c>
      <c r="BE3" s="13">
        <f t="shared" si="4"/>
        <v>720</v>
      </c>
      <c r="BF3" s="10">
        <v>250</v>
      </c>
      <c r="BG3" s="14">
        <f t="shared" si="5"/>
        <v>81.25</v>
      </c>
      <c r="BH3" s="14">
        <v>1000</v>
      </c>
      <c r="BI3" s="15"/>
      <c r="BJ3" s="10">
        <f t="shared" si="6"/>
        <v>18.75</v>
      </c>
      <c r="BK3" t="s">
        <v>163</v>
      </c>
      <c r="BL3" t="s">
        <v>163</v>
      </c>
      <c r="BM3" t="s">
        <v>163</v>
      </c>
      <c r="BN3" t="s">
        <v>163</v>
      </c>
      <c r="BO3">
        <v>566</v>
      </c>
      <c r="BP3">
        <v>566</v>
      </c>
      <c r="BQ3">
        <v>31350</v>
      </c>
      <c r="BR3">
        <v>1000</v>
      </c>
      <c r="BS3">
        <v>156.75</v>
      </c>
      <c r="BT3">
        <v>11.76</v>
      </c>
      <c r="BU3">
        <v>0</v>
      </c>
      <c r="BV3">
        <v>31181.4938</v>
      </c>
      <c r="BW3">
        <v>0</v>
      </c>
      <c r="BX3" t="s">
        <v>163</v>
      </c>
      <c r="BY3" t="s">
        <v>163</v>
      </c>
      <c r="BZ3">
        <v>0</v>
      </c>
      <c r="CA3">
        <v>0</v>
      </c>
      <c r="CB3" t="s">
        <v>168</v>
      </c>
      <c r="CC3">
        <v>62.7</v>
      </c>
      <c r="CD3" t="s">
        <v>163</v>
      </c>
      <c r="CE3">
        <v>0</v>
      </c>
      <c r="CF3">
        <v>0</v>
      </c>
      <c r="CG3" t="s">
        <v>169</v>
      </c>
      <c r="CH3">
        <v>0</v>
      </c>
      <c r="CI3">
        <v>0.2</v>
      </c>
      <c r="CJ3">
        <v>62.7</v>
      </c>
      <c r="CK3" t="s">
        <v>163</v>
      </c>
      <c r="CL3" t="s">
        <v>169</v>
      </c>
      <c r="CM3" t="s">
        <v>163</v>
      </c>
      <c r="CN3" t="s">
        <v>163</v>
      </c>
      <c r="CO3">
        <v>0</v>
      </c>
      <c r="CP3" t="s">
        <v>147</v>
      </c>
      <c r="CQ3">
        <v>30</v>
      </c>
      <c r="CR3">
        <v>18.809999999999999</v>
      </c>
      <c r="CS3">
        <v>1.41</v>
      </c>
      <c r="CT3">
        <v>31329.78</v>
      </c>
      <c r="CU3" t="s">
        <v>170</v>
      </c>
      <c r="CV3">
        <v>25</v>
      </c>
      <c r="CW3">
        <v>15.675000000000001</v>
      </c>
      <c r="CX3">
        <v>1.18</v>
      </c>
      <c r="CY3" t="s">
        <v>170</v>
      </c>
      <c r="CZ3">
        <v>7.5</v>
      </c>
      <c r="DA3">
        <v>4.7024999999999997</v>
      </c>
      <c r="DB3">
        <v>0.35</v>
      </c>
      <c r="DC3" t="s">
        <v>164</v>
      </c>
      <c r="DD3">
        <v>7.5</v>
      </c>
      <c r="DE3">
        <v>4.7024999999999997</v>
      </c>
      <c r="DF3">
        <v>0.35</v>
      </c>
      <c r="DG3">
        <v>0</v>
      </c>
      <c r="DH3">
        <v>0</v>
      </c>
      <c r="DI3">
        <v>0</v>
      </c>
      <c r="DJ3" t="s">
        <v>170</v>
      </c>
      <c r="DK3">
        <v>5</v>
      </c>
      <c r="DL3">
        <v>3.1349999999999998</v>
      </c>
      <c r="DM3">
        <v>0.24</v>
      </c>
      <c r="DN3" t="s">
        <v>170</v>
      </c>
      <c r="DO3">
        <v>25</v>
      </c>
      <c r="DP3">
        <v>15.675000000000001</v>
      </c>
      <c r="DQ3">
        <v>1.18</v>
      </c>
      <c r="DR3" t="s">
        <v>163</v>
      </c>
      <c r="DS3">
        <v>0</v>
      </c>
      <c r="DT3">
        <v>0</v>
      </c>
      <c r="DU3" t="s">
        <v>163</v>
      </c>
      <c r="DV3">
        <v>0</v>
      </c>
      <c r="DW3">
        <v>0</v>
      </c>
      <c r="DX3" t="s">
        <v>163</v>
      </c>
      <c r="DY3" t="s">
        <v>163</v>
      </c>
      <c r="DZ3" t="s">
        <v>163</v>
      </c>
      <c r="EA3" t="s">
        <v>163</v>
      </c>
      <c r="EB3">
        <v>0</v>
      </c>
      <c r="EC3">
        <v>0</v>
      </c>
      <c r="ED3">
        <v>94.05</v>
      </c>
      <c r="EE3">
        <v>7.05</v>
      </c>
      <c r="EF3">
        <v>2.0020566000040006E+19</v>
      </c>
      <c r="EG3">
        <v>3.0040567E+19</v>
      </c>
      <c r="EH3" t="s">
        <v>173</v>
      </c>
      <c r="EI3" t="s">
        <v>174</v>
      </c>
      <c r="EJ3" t="s">
        <v>163</v>
      </c>
      <c r="EK3" t="s">
        <v>163</v>
      </c>
      <c r="EL3" t="s">
        <v>126</v>
      </c>
      <c r="EM3" t="s">
        <v>163</v>
      </c>
      <c r="EN3" t="s">
        <v>163</v>
      </c>
      <c r="EO3" t="s">
        <v>163</v>
      </c>
      <c r="EP3" t="s">
        <v>163</v>
      </c>
      <c r="EQ3" t="s">
        <v>163</v>
      </c>
      <c r="ER3" t="s">
        <v>163</v>
      </c>
      <c r="ES3" t="s">
        <v>163</v>
      </c>
      <c r="ET3" t="s">
        <v>163</v>
      </c>
      <c r="EU3" t="s">
        <v>163</v>
      </c>
      <c r="EV3">
        <v>31329.78</v>
      </c>
      <c r="EW3">
        <v>0</v>
      </c>
      <c r="EX3">
        <v>0</v>
      </c>
      <c r="EY3" t="s">
        <v>163</v>
      </c>
      <c r="EZ3" t="s">
        <v>171</v>
      </c>
      <c r="FA3" t="s">
        <v>163</v>
      </c>
      <c r="FB3">
        <v>0</v>
      </c>
      <c r="FC3">
        <v>0</v>
      </c>
    </row>
    <row r="4" spans="1:159" x14ac:dyDescent="0.25">
      <c r="A4" t="s">
        <v>144</v>
      </c>
      <c r="B4" t="s">
        <v>145</v>
      </c>
      <c r="C4">
        <v>9884845318</v>
      </c>
      <c r="D4" t="s">
        <v>146</v>
      </c>
      <c r="E4" t="s">
        <v>147</v>
      </c>
      <c r="F4" s="1" t="s">
        <v>148</v>
      </c>
      <c r="G4" t="s">
        <v>149</v>
      </c>
      <c r="H4" t="s">
        <v>150</v>
      </c>
      <c r="I4" t="s">
        <v>151</v>
      </c>
      <c r="J4" t="s">
        <v>152</v>
      </c>
      <c r="K4" t="s">
        <v>153</v>
      </c>
      <c r="L4" s="2">
        <v>0.5</v>
      </c>
      <c r="M4" s="2">
        <v>31350</v>
      </c>
      <c r="N4" s="2" t="s">
        <v>154</v>
      </c>
      <c r="O4" t="s">
        <v>155</v>
      </c>
      <c r="P4" t="s">
        <v>175</v>
      </c>
      <c r="Q4">
        <v>35087</v>
      </c>
      <c r="R4" t="s">
        <v>144</v>
      </c>
      <c r="S4">
        <v>606798</v>
      </c>
      <c r="T4" s="1" t="s">
        <v>157</v>
      </c>
      <c r="U4">
        <v>2629042524</v>
      </c>
      <c r="V4">
        <v>6316348</v>
      </c>
      <c r="W4" s="2" t="s">
        <v>176</v>
      </c>
      <c r="X4" s="2" t="s">
        <v>177</v>
      </c>
      <c r="Y4">
        <v>1001677</v>
      </c>
      <c r="Z4">
        <v>25568909</v>
      </c>
      <c r="AA4">
        <v>9884845318</v>
      </c>
      <c r="AB4">
        <v>815167</v>
      </c>
      <c r="AC4" t="s">
        <v>160</v>
      </c>
      <c r="AD4" t="s">
        <v>161</v>
      </c>
      <c r="AE4" t="s">
        <v>162</v>
      </c>
      <c r="AF4" t="s">
        <v>152</v>
      </c>
      <c r="AG4">
        <v>5999</v>
      </c>
      <c r="AH4">
        <v>63</v>
      </c>
      <c r="AI4" t="s">
        <v>163</v>
      </c>
      <c r="AJ4" t="s">
        <v>163</v>
      </c>
      <c r="AK4" t="s">
        <v>163</v>
      </c>
      <c r="AL4" t="s">
        <v>164</v>
      </c>
      <c r="AM4" t="s">
        <v>177</v>
      </c>
      <c r="AN4">
        <v>566</v>
      </c>
      <c r="AO4">
        <v>606798</v>
      </c>
      <c r="AP4">
        <v>566</v>
      </c>
      <c r="AQ4">
        <v>9884845318</v>
      </c>
      <c r="AR4">
        <v>9884845318</v>
      </c>
      <c r="AS4" t="s">
        <v>165</v>
      </c>
      <c r="AT4" t="s">
        <v>166</v>
      </c>
      <c r="AU4" t="s">
        <v>163</v>
      </c>
      <c r="AV4" t="s">
        <v>167</v>
      </c>
      <c r="AW4" s="2">
        <v>0.5</v>
      </c>
      <c r="AX4">
        <v>31350</v>
      </c>
      <c r="AY4">
        <v>31350</v>
      </c>
      <c r="AZ4" s="10">
        <f t="shared" si="0"/>
        <v>30350</v>
      </c>
      <c r="BA4" s="10">
        <v>350</v>
      </c>
      <c r="BB4" s="10">
        <f t="shared" si="1"/>
        <v>30000</v>
      </c>
      <c r="BC4" s="11">
        <f t="shared" si="2"/>
        <v>5280.0000000000009</v>
      </c>
      <c r="BD4" s="12">
        <f t="shared" si="3"/>
        <v>24000</v>
      </c>
      <c r="BE4" s="13">
        <f t="shared" si="4"/>
        <v>720</v>
      </c>
      <c r="BF4" s="10">
        <v>250</v>
      </c>
      <c r="BG4" s="14">
        <f t="shared" si="5"/>
        <v>81.25</v>
      </c>
      <c r="BH4" s="14">
        <v>1000</v>
      </c>
      <c r="BI4" s="15"/>
      <c r="BJ4" s="10">
        <f t="shared" si="6"/>
        <v>18.75</v>
      </c>
      <c r="BK4" t="s">
        <v>163</v>
      </c>
      <c r="BL4" t="s">
        <v>163</v>
      </c>
      <c r="BM4" t="s">
        <v>163</v>
      </c>
      <c r="BN4" t="s">
        <v>163</v>
      </c>
      <c r="BO4">
        <v>566</v>
      </c>
      <c r="BP4">
        <v>566</v>
      </c>
      <c r="BQ4">
        <v>31350</v>
      </c>
      <c r="BR4">
        <v>1000</v>
      </c>
      <c r="BS4">
        <v>156.75</v>
      </c>
      <c r="BT4">
        <v>11.76</v>
      </c>
      <c r="BU4">
        <v>0</v>
      </c>
      <c r="BV4">
        <v>31181.4938</v>
      </c>
      <c r="BW4">
        <v>0</v>
      </c>
      <c r="BX4" t="s">
        <v>163</v>
      </c>
      <c r="BY4" t="s">
        <v>163</v>
      </c>
      <c r="BZ4">
        <v>0</v>
      </c>
      <c r="CA4">
        <v>0</v>
      </c>
      <c r="CB4" t="s">
        <v>168</v>
      </c>
      <c r="CC4">
        <v>62.7</v>
      </c>
      <c r="CD4" t="s">
        <v>163</v>
      </c>
      <c r="CE4">
        <v>0</v>
      </c>
      <c r="CF4">
        <v>0</v>
      </c>
      <c r="CG4" t="s">
        <v>169</v>
      </c>
      <c r="CH4">
        <v>0</v>
      </c>
      <c r="CI4">
        <v>0.2</v>
      </c>
      <c r="CJ4">
        <v>62.7</v>
      </c>
      <c r="CK4" t="s">
        <v>163</v>
      </c>
      <c r="CL4" t="s">
        <v>169</v>
      </c>
      <c r="CM4" t="s">
        <v>163</v>
      </c>
      <c r="CN4" t="s">
        <v>163</v>
      </c>
      <c r="CO4">
        <v>0</v>
      </c>
      <c r="CP4" t="s">
        <v>147</v>
      </c>
      <c r="CQ4">
        <v>30</v>
      </c>
      <c r="CR4">
        <v>18.809999999999999</v>
      </c>
      <c r="CS4">
        <v>1.41</v>
      </c>
      <c r="CT4">
        <v>31329.78</v>
      </c>
      <c r="CU4" t="s">
        <v>170</v>
      </c>
      <c r="CV4">
        <v>25</v>
      </c>
      <c r="CW4">
        <v>15.675000000000001</v>
      </c>
      <c r="CX4">
        <v>1.18</v>
      </c>
      <c r="CY4" t="s">
        <v>170</v>
      </c>
      <c r="CZ4">
        <v>7.5</v>
      </c>
      <c r="DA4">
        <v>4.7024999999999997</v>
      </c>
      <c r="DB4">
        <v>0.35</v>
      </c>
      <c r="DC4" t="s">
        <v>164</v>
      </c>
      <c r="DD4">
        <v>7.5</v>
      </c>
      <c r="DE4">
        <v>4.7024999999999997</v>
      </c>
      <c r="DF4">
        <v>0.35</v>
      </c>
      <c r="DG4">
        <v>0</v>
      </c>
      <c r="DH4">
        <v>0</v>
      </c>
      <c r="DI4">
        <v>0</v>
      </c>
      <c r="DJ4" t="s">
        <v>170</v>
      </c>
      <c r="DK4">
        <v>5</v>
      </c>
      <c r="DL4">
        <v>3.1349999999999998</v>
      </c>
      <c r="DM4">
        <v>0.24</v>
      </c>
      <c r="DN4" t="s">
        <v>170</v>
      </c>
      <c r="DO4">
        <v>25</v>
      </c>
      <c r="DP4">
        <v>15.675000000000001</v>
      </c>
      <c r="DQ4">
        <v>1.18</v>
      </c>
      <c r="DR4" t="s">
        <v>163</v>
      </c>
      <c r="DS4">
        <v>0</v>
      </c>
      <c r="DT4">
        <v>0</v>
      </c>
      <c r="DU4" t="s">
        <v>163</v>
      </c>
      <c r="DV4">
        <v>0</v>
      </c>
      <c r="DW4">
        <v>0</v>
      </c>
      <c r="DX4" t="s">
        <v>163</v>
      </c>
      <c r="DY4" t="s">
        <v>163</v>
      </c>
      <c r="DZ4" t="s">
        <v>163</v>
      </c>
      <c r="EA4" t="s">
        <v>163</v>
      </c>
      <c r="EB4">
        <v>0</v>
      </c>
      <c r="EC4">
        <v>0</v>
      </c>
      <c r="ED4">
        <v>94.05</v>
      </c>
      <c r="EE4">
        <v>7.05</v>
      </c>
      <c r="EF4">
        <v>2.0020566000040006E+19</v>
      </c>
      <c r="EG4">
        <v>3.0040567E+19</v>
      </c>
      <c r="EH4" t="s">
        <v>176</v>
      </c>
      <c r="EI4" t="s">
        <v>177</v>
      </c>
      <c r="EJ4" t="s">
        <v>163</v>
      </c>
      <c r="EK4" t="s">
        <v>163</v>
      </c>
      <c r="EL4" t="s">
        <v>126</v>
      </c>
      <c r="EM4" t="s">
        <v>163</v>
      </c>
      <c r="EN4" t="s">
        <v>163</v>
      </c>
      <c r="EO4" t="s">
        <v>163</v>
      </c>
      <c r="EP4" t="s">
        <v>163</v>
      </c>
      <c r="EQ4" t="s">
        <v>163</v>
      </c>
      <c r="ER4" t="s">
        <v>163</v>
      </c>
      <c r="ES4" t="s">
        <v>163</v>
      </c>
      <c r="ET4" t="s">
        <v>163</v>
      </c>
      <c r="EU4" t="s">
        <v>163</v>
      </c>
      <c r="EV4">
        <v>31329.78</v>
      </c>
      <c r="EW4">
        <v>0</v>
      </c>
      <c r="EX4">
        <v>0</v>
      </c>
      <c r="EY4" t="s">
        <v>163</v>
      </c>
      <c r="EZ4" t="s">
        <v>171</v>
      </c>
      <c r="FA4" t="s">
        <v>163</v>
      </c>
      <c r="FB4">
        <v>0</v>
      </c>
      <c r="FC4">
        <v>0</v>
      </c>
    </row>
    <row r="5" spans="1:159" x14ac:dyDescent="0.25">
      <c r="A5" t="s">
        <v>144</v>
      </c>
      <c r="B5" t="s">
        <v>145</v>
      </c>
      <c r="C5">
        <v>9887102135</v>
      </c>
      <c r="D5" t="s">
        <v>146</v>
      </c>
      <c r="E5" t="s">
        <v>147</v>
      </c>
      <c r="F5" s="1" t="s">
        <v>193</v>
      </c>
      <c r="G5" t="s">
        <v>194</v>
      </c>
      <c r="H5" t="s">
        <v>195</v>
      </c>
      <c r="I5" t="s">
        <v>196</v>
      </c>
      <c r="J5" t="s">
        <v>197</v>
      </c>
      <c r="K5" t="s">
        <v>183</v>
      </c>
      <c r="L5" s="2">
        <v>0.5</v>
      </c>
      <c r="M5" s="2">
        <v>3700</v>
      </c>
      <c r="N5" s="2" t="s">
        <v>154</v>
      </c>
      <c r="O5" t="s">
        <v>198</v>
      </c>
      <c r="P5" t="s">
        <v>199</v>
      </c>
      <c r="Q5">
        <v>35088</v>
      </c>
      <c r="R5" t="s">
        <v>144</v>
      </c>
      <c r="S5">
        <v>635016</v>
      </c>
      <c r="T5" s="1" t="s">
        <v>200</v>
      </c>
      <c r="U5">
        <v>2629351841</v>
      </c>
      <c r="V5">
        <v>5611278</v>
      </c>
      <c r="W5" s="2" t="s">
        <v>201</v>
      </c>
      <c r="X5" s="2" t="s">
        <v>201</v>
      </c>
      <c r="Y5">
        <v>0</v>
      </c>
      <c r="Z5" t="s">
        <v>163</v>
      </c>
      <c r="AA5">
        <v>9887102135</v>
      </c>
      <c r="AB5">
        <v>123</v>
      </c>
      <c r="AC5" t="s">
        <v>160</v>
      </c>
      <c r="AD5" t="s">
        <v>161</v>
      </c>
      <c r="AE5" t="s">
        <v>162</v>
      </c>
      <c r="AF5" t="s">
        <v>197</v>
      </c>
      <c r="AG5">
        <v>5999</v>
      </c>
      <c r="AH5">
        <v>44</v>
      </c>
      <c r="AI5" t="s">
        <v>163</v>
      </c>
      <c r="AJ5">
        <v>200185</v>
      </c>
      <c r="AK5" t="s">
        <v>163</v>
      </c>
      <c r="AL5" t="s">
        <v>164</v>
      </c>
      <c r="AM5" t="s">
        <v>202</v>
      </c>
      <c r="AN5">
        <v>566</v>
      </c>
      <c r="AO5">
        <v>635016</v>
      </c>
      <c r="AP5">
        <v>566</v>
      </c>
      <c r="AQ5">
        <v>9887102135</v>
      </c>
      <c r="AR5">
        <v>9887102135</v>
      </c>
      <c r="AS5" t="s">
        <v>165</v>
      </c>
      <c r="AT5" t="s">
        <v>203</v>
      </c>
      <c r="AU5" t="s">
        <v>163</v>
      </c>
      <c r="AV5" t="s">
        <v>167</v>
      </c>
      <c r="AW5" s="2">
        <v>0.5</v>
      </c>
      <c r="AX5">
        <v>3700</v>
      </c>
      <c r="AY5">
        <v>3700</v>
      </c>
      <c r="AZ5" s="10">
        <f t="shared" si="0"/>
        <v>2700</v>
      </c>
      <c r="BA5" s="10">
        <v>350</v>
      </c>
      <c r="BB5" s="10">
        <f t="shared" si="1"/>
        <v>2350</v>
      </c>
      <c r="BC5" s="11">
        <f t="shared" si="2"/>
        <v>413.6</v>
      </c>
      <c r="BD5" s="12">
        <f t="shared" si="3"/>
        <v>1880</v>
      </c>
      <c r="BE5" s="13">
        <f t="shared" si="4"/>
        <v>56.4</v>
      </c>
      <c r="BF5" s="10">
        <v>250</v>
      </c>
      <c r="BG5" s="14">
        <f t="shared" si="5"/>
        <v>81.25</v>
      </c>
      <c r="BH5" s="14">
        <v>1000</v>
      </c>
      <c r="BI5" s="15"/>
      <c r="BJ5" s="10">
        <f t="shared" si="6"/>
        <v>18.75</v>
      </c>
      <c r="BK5" t="s">
        <v>163</v>
      </c>
      <c r="BL5" t="s">
        <v>163</v>
      </c>
      <c r="BM5" t="s">
        <v>163</v>
      </c>
      <c r="BN5" t="s">
        <v>163</v>
      </c>
      <c r="BO5">
        <v>566</v>
      </c>
      <c r="BP5">
        <v>566</v>
      </c>
      <c r="BQ5">
        <v>3700</v>
      </c>
      <c r="BR5">
        <v>1000</v>
      </c>
      <c r="BS5">
        <v>18.5</v>
      </c>
      <c r="BT5">
        <v>1.39</v>
      </c>
      <c r="BU5">
        <v>0</v>
      </c>
      <c r="BV5">
        <v>3680.1125000000002</v>
      </c>
      <c r="BW5">
        <v>0</v>
      </c>
      <c r="BX5" t="s">
        <v>163</v>
      </c>
      <c r="BY5" t="s">
        <v>163</v>
      </c>
      <c r="BZ5">
        <v>0</v>
      </c>
      <c r="CA5">
        <v>0</v>
      </c>
      <c r="CB5" t="s">
        <v>168</v>
      </c>
      <c r="CC5">
        <v>7.4</v>
      </c>
      <c r="CD5" t="s">
        <v>163</v>
      </c>
      <c r="CE5">
        <v>0</v>
      </c>
      <c r="CF5">
        <v>0</v>
      </c>
      <c r="CG5" t="s">
        <v>163</v>
      </c>
      <c r="CH5">
        <v>0</v>
      </c>
      <c r="CI5">
        <v>0.2</v>
      </c>
      <c r="CJ5">
        <v>7.4</v>
      </c>
      <c r="CK5" t="s">
        <v>163</v>
      </c>
      <c r="CL5" t="s">
        <v>163</v>
      </c>
      <c r="CM5" t="s">
        <v>163</v>
      </c>
      <c r="CN5" t="s">
        <v>163</v>
      </c>
      <c r="CO5">
        <v>0</v>
      </c>
      <c r="CP5" t="s">
        <v>147</v>
      </c>
      <c r="CQ5">
        <v>30</v>
      </c>
      <c r="CR5">
        <v>2.2200000000000002</v>
      </c>
      <c r="CS5">
        <v>0.17</v>
      </c>
      <c r="CT5">
        <v>3697.61</v>
      </c>
      <c r="CU5" t="s">
        <v>170</v>
      </c>
      <c r="CV5">
        <v>25</v>
      </c>
      <c r="CW5">
        <v>1.85</v>
      </c>
      <c r="CX5">
        <v>0.14000000000000001</v>
      </c>
      <c r="CY5" t="s">
        <v>190</v>
      </c>
      <c r="CZ5">
        <v>7.5</v>
      </c>
      <c r="DA5">
        <v>0.55500000000000005</v>
      </c>
      <c r="DB5">
        <v>0.04</v>
      </c>
      <c r="DC5" t="s">
        <v>164</v>
      </c>
      <c r="DD5">
        <v>7.5</v>
      </c>
      <c r="DE5">
        <v>0.55500000000000005</v>
      </c>
      <c r="DF5">
        <v>0.04</v>
      </c>
      <c r="DG5">
        <v>0</v>
      </c>
      <c r="DH5">
        <v>0</v>
      </c>
      <c r="DI5">
        <v>0</v>
      </c>
      <c r="DJ5" t="s">
        <v>170</v>
      </c>
      <c r="DK5">
        <v>5</v>
      </c>
      <c r="DL5">
        <v>0.37</v>
      </c>
      <c r="DM5">
        <v>0.03</v>
      </c>
      <c r="DN5" t="s">
        <v>170</v>
      </c>
      <c r="DO5">
        <v>25</v>
      </c>
      <c r="DP5">
        <v>1.85</v>
      </c>
      <c r="DQ5">
        <v>0.14000000000000001</v>
      </c>
      <c r="DR5" t="s">
        <v>163</v>
      </c>
      <c r="DS5">
        <v>0</v>
      </c>
      <c r="DT5">
        <v>0</v>
      </c>
      <c r="DU5" t="s">
        <v>163</v>
      </c>
      <c r="DV5">
        <v>0</v>
      </c>
      <c r="DW5">
        <v>0</v>
      </c>
      <c r="DX5" t="s">
        <v>163</v>
      </c>
      <c r="DY5" t="s">
        <v>163</v>
      </c>
      <c r="DZ5" t="s">
        <v>163</v>
      </c>
      <c r="EA5" t="s">
        <v>163</v>
      </c>
      <c r="EB5">
        <v>0</v>
      </c>
      <c r="EC5">
        <v>0</v>
      </c>
      <c r="ED5">
        <v>11.1</v>
      </c>
      <c r="EE5">
        <v>0.83</v>
      </c>
      <c r="EF5">
        <v>2.0020566090040005E+19</v>
      </c>
      <c r="EG5">
        <v>3.0040567E+19</v>
      </c>
      <c r="EH5" t="s">
        <v>201</v>
      </c>
      <c r="EI5" t="s">
        <v>201</v>
      </c>
      <c r="EJ5" t="s">
        <v>202</v>
      </c>
      <c r="EK5" t="s">
        <v>204</v>
      </c>
      <c r="EL5" t="s">
        <v>192</v>
      </c>
      <c r="EM5" t="s">
        <v>163</v>
      </c>
      <c r="EN5" t="s">
        <v>163</v>
      </c>
      <c r="EO5" t="s">
        <v>163</v>
      </c>
      <c r="EP5" t="s">
        <v>163</v>
      </c>
      <c r="EQ5" t="s">
        <v>163</v>
      </c>
      <c r="ER5" t="s">
        <v>163</v>
      </c>
      <c r="ES5" t="s">
        <v>163</v>
      </c>
      <c r="ET5" t="s">
        <v>163</v>
      </c>
      <c r="EU5" t="s">
        <v>163</v>
      </c>
      <c r="EV5">
        <v>3697.61</v>
      </c>
      <c r="EW5">
        <v>0</v>
      </c>
      <c r="EX5">
        <v>0</v>
      </c>
      <c r="EY5" t="s">
        <v>163</v>
      </c>
      <c r="EZ5" t="s">
        <v>171</v>
      </c>
      <c r="FA5" t="s">
        <v>163</v>
      </c>
      <c r="FB5">
        <v>0</v>
      </c>
      <c r="FC5">
        <v>0</v>
      </c>
    </row>
    <row r="6" spans="1:159" x14ac:dyDescent="0.25">
      <c r="A6" t="s">
        <v>144</v>
      </c>
      <c r="B6" t="s">
        <v>145</v>
      </c>
      <c r="C6">
        <v>9887229769</v>
      </c>
      <c r="D6" t="s">
        <v>146</v>
      </c>
      <c r="E6" t="s">
        <v>205</v>
      </c>
      <c r="F6" s="1" t="s">
        <v>148</v>
      </c>
      <c r="G6" t="s">
        <v>194</v>
      </c>
      <c r="H6" t="s">
        <v>195</v>
      </c>
      <c r="I6" t="s">
        <v>206</v>
      </c>
      <c r="J6" t="s">
        <v>197</v>
      </c>
      <c r="K6" t="s">
        <v>183</v>
      </c>
      <c r="L6" s="2">
        <v>0.5</v>
      </c>
      <c r="M6" s="2">
        <v>3700</v>
      </c>
      <c r="N6" s="2" t="s">
        <v>154</v>
      </c>
      <c r="O6" t="s">
        <v>207</v>
      </c>
      <c r="P6" t="s">
        <v>208</v>
      </c>
      <c r="Q6">
        <v>35088</v>
      </c>
      <c r="R6" t="s">
        <v>144</v>
      </c>
      <c r="S6">
        <v>108568</v>
      </c>
      <c r="T6" s="1" t="s">
        <v>157</v>
      </c>
      <c r="U6">
        <v>2629361183</v>
      </c>
      <c r="V6">
        <v>5611278</v>
      </c>
      <c r="W6" s="2" t="s">
        <v>209</v>
      </c>
      <c r="X6" s="2" t="s">
        <v>209</v>
      </c>
      <c r="Y6">
        <v>0</v>
      </c>
      <c r="Z6" t="s">
        <v>163</v>
      </c>
      <c r="AA6">
        <v>9887229769</v>
      </c>
      <c r="AB6">
        <v>123</v>
      </c>
      <c r="AC6" t="s">
        <v>160</v>
      </c>
      <c r="AD6" t="s">
        <v>161</v>
      </c>
      <c r="AE6" t="s">
        <v>162</v>
      </c>
      <c r="AF6" t="s">
        <v>197</v>
      </c>
      <c r="AG6">
        <v>5999</v>
      </c>
      <c r="AH6">
        <v>63</v>
      </c>
      <c r="AI6" t="s">
        <v>163</v>
      </c>
      <c r="AJ6">
        <v>200185</v>
      </c>
      <c r="AK6" t="s">
        <v>163</v>
      </c>
      <c r="AL6" t="s">
        <v>164</v>
      </c>
      <c r="AM6" t="s">
        <v>210</v>
      </c>
      <c r="AN6">
        <v>566</v>
      </c>
      <c r="AO6">
        <v>108568</v>
      </c>
      <c r="AP6">
        <v>566</v>
      </c>
      <c r="AQ6">
        <v>9887229769</v>
      </c>
      <c r="AR6">
        <v>9887229769</v>
      </c>
      <c r="AS6" t="s">
        <v>165</v>
      </c>
      <c r="AT6" t="s">
        <v>211</v>
      </c>
      <c r="AU6" t="s">
        <v>163</v>
      </c>
      <c r="AV6" t="s">
        <v>212</v>
      </c>
      <c r="AW6" s="2">
        <v>0.5</v>
      </c>
      <c r="AX6">
        <v>3700</v>
      </c>
      <c r="AY6">
        <v>3700</v>
      </c>
      <c r="AZ6" s="10">
        <f t="shared" si="0"/>
        <v>2700</v>
      </c>
      <c r="BA6" s="10">
        <v>350</v>
      </c>
      <c r="BB6" s="10">
        <f t="shared" si="1"/>
        <v>2350</v>
      </c>
      <c r="BC6" s="11">
        <f t="shared" si="2"/>
        <v>413.6</v>
      </c>
      <c r="BD6" s="12">
        <f t="shared" si="3"/>
        <v>1880</v>
      </c>
      <c r="BE6" s="13">
        <f t="shared" si="4"/>
        <v>56.4</v>
      </c>
      <c r="BF6" s="10">
        <v>250</v>
      </c>
      <c r="BG6" s="14">
        <f t="shared" si="5"/>
        <v>81.25</v>
      </c>
      <c r="BH6" s="14">
        <v>1000</v>
      </c>
      <c r="BI6" s="15"/>
      <c r="BJ6" s="10">
        <f t="shared" si="6"/>
        <v>18.75</v>
      </c>
      <c r="BK6" t="s">
        <v>163</v>
      </c>
      <c r="BL6" t="s">
        <v>163</v>
      </c>
      <c r="BM6" t="s">
        <v>163</v>
      </c>
      <c r="BN6" t="s">
        <v>163</v>
      </c>
      <c r="BO6">
        <v>566</v>
      </c>
      <c r="BP6">
        <v>566</v>
      </c>
      <c r="BQ6">
        <v>3700</v>
      </c>
      <c r="BR6">
        <v>1000</v>
      </c>
      <c r="BS6">
        <v>18.5</v>
      </c>
      <c r="BT6">
        <v>1.39</v>
      </c>
      <c r="BU6">
        <v>0</v>
      </c>
      <c r="BV6">
        <v>3680.1125000000002</v>
      </c>
      <c r="BW6">
        <v>0</v>
      </c>
      <c r="BX6" t="s">
        <v>163</v>
      </c>
      <c r="BY6" t="s">
        <v>163</v>
      </c>
      <c r="BZ6">
        <v>0</v>
      </c>
      <c r="CA6">
        <v>0</v>
      </c>
      <c r="CB6" t="s">
        <v>168</v>
      </c>
      <c r="CC6">
        <v>7.4</v>
      </c>
      <c r="CD6" t="s">
        <v>163</v>
      </c>
      <c r="CE6">
        <v>0</v>
      </c>
      <c r="CF6">
        <v>0</v>
      </c>
      <c r="CG6" t="s">
        <v>163</v>
      </c>
      <c r="CH6">
        <v>0</v>
      </c>
      <c r="CI6">
        <v>0.2</v>
      </c>
      <c r="CJ6">
        <v>7.4</v>
      </c>
      <c r="CK6" t="s">
        <v>163</v>
      </c>
      <c r="CL6" t="s">
        <v>163</v>
      </c>
      <c r="CM6" t="s">
        <v>163</v>
      </c>
      <c r="CN6" t="s">
        <v>163</v>
      </c>
      <c r="CO6">
        <v>0</v>
      </c>
      <c r="CP6" t="s">
        <v>205</v>
      </c>
      <c r="CQ6">
        <v>30</v>
      </c>
      <c r="CR6">
        <v>2.2200000000000002</v>
      </c>
      <c r="CS6">
        <v>0.17</v>
      </c>
      <c r="CT6">
        <v>3700.84</v>
      </c>
      <c r="CU6" t="s">
        <v>170</v>
      </c>
      <c r="CV6">
        <v>25</v>
      </c>
      <c r="CW6">
        <v>1.85</v>
      </c>
      <c r="CX6">
        <v>0.14000000000000001</v>
      </c>
      <c r="CY6" t="s">
        <v>190</v>
      </c>
      <c r="CZ6">
        <v>7.5</v>
      </c>
      <c r="DA6">
        <v>0.55500000000000005</v>
      </c>
      <c r="DB6">
        <v>0.04</v>
      </c>
      <c r="DC6" t="s">
        <v>164</v>
      </c>
      <c r="DD6">
        <v>7.5</v>
      </c>
      <c r="DE6">
        <v>0.55500000000000005</v>
      </c>
      <c r="DF6">
        <v>0.04</v>
      </c>
      <c r="DG6">
        <v>0</v>
      </c>
      <c r="DH6">
        <v>3</v>
      </c>
      <c r="DI6">
        <v>0.23</v>
      </c>
      <c r="DJ6" t="s">
        <v>170</v>
      </c>
      <c r="DK6">
        <v>5</v>
      </c>
      <c r="DL6">
        <v>0.37</v>
      </c>
      <c r="DM6">
        <v>0.03</v>
      </c>
      <c r="DN6" t="s">
        <v>170</v>
      </c>
      <c r="DO6">
        <v>25</v>
      </c>
      <c r="DP6">
        <v>1.85</v>
      </c>
      <c r="DQ6">
        <v>0.14000000000000001</v>
      </c>
      <c r="DR6" t="s">
        <v>163</v>
      </c>
      <c r="DS6">
        <v>0</v>
      </c>
      <c r="DT6">
        <v>0</v>
      </c>
      <c r="DU6" t="s">
        <v>163</v>
      </c>
      <c r="DV6">
        <v>0</v>
      </c>
      <c r="DW6">
        <v>0</v>
      </c>
      <c r="DX6" t="s">
        <v>163</v>
      </c>
      <c r="DY6" t="s">
        <v>163</v>
      </c>
      <c r="DZ6" t="s">
        <v>163</v>
      </c>
      <c r="EA6" t="s">
        <v>163</v>
      </c>
      <c r="EB6">
        <v>0</v>
      </c>
      <c r="EC6">
        <v>0</v>
      </c>
      <c r="ED6">
        <v>11.1</v>
      </c>
      <c r="EE6">
        <v>0.83</v>
      </c>
      <c r="EF6">
        <v>2.0020566090040005E+19</v>
      </c>
      <c r="EG6">
        <v>3.0040567E+19</v>
      </c>
      <c r="EH6" t="s">
        <v>209</v>
      </c>
      <c r="EI6" t="s">
        <v>209</v>
      </c>
      <c r="EJ6" t="s">
        <v>210</v>
      </c>
      <c r="EK6" t="s">
        <v>213</v>
      </c>
      <c r="EL6" t="s">
        <v>192</v>
      </c>
      <c r="EM6" t="s">
        <v>163</v>
      </c>
      <c r="EN6" t="s">
        <v>163</v>
      </c>
      <c r="EO6" t="s">
        <v>163</v>
      </c>
      <c r="EP6" t="s">
        <v>163</v>
      </c>
      <c r="EQ6" t="s">
        <v>163</v>
      </c>
      <c r="ER6" t="s">
        <v>163</v>
      </c>
      <c r="ES6" t="s">
        <v>163</v>
      </c>
      <c r="ET6" t="s">
        <v>163</v>
      </c>
      <c r="EU6" t="s">
        <v>163</v>
      </c>
      <c r="EV6">
        <v>3700.84</v>
      </c>
      <c r="EW6">
        <v>0</v>
      </c>
      <c r="EX6">
        <v>0</v>
      </c>
      <c r="EY6" t="s">
        <v>163</v>
      </c>
      <c r="EZ6" t="s">
        <v>171</v>
      </c>
      <c r="FA6" t="s">
        <v>163</v>
      </c>
      <c r="FB6">
        <v>0</v>
      </c>
      <c r="FC6">
        <v>0</v>
      </c>
    </row>
  </sheetData>
  <autoFilter ref="A1:FC6" xr:uid="{BDAECC2C-946E-43B8-9182-A0C1362E8E2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8D4E-D073-4D7F-9FDB-42703B84F30C}">
  <dimension ref="A1:EV3"/>
  <sheetViews>
    <sheetView topLeftCell="AS1" workbookViewId="0">
      <selection activeCell="BB3" activeCellId="2" sqref="AZ3 BA3 BB3"/>
    </sheetView>
  </sheetViews>
  <sheetFormatPr defaultRowHeight="15" x14ac:dyDescent="0.25"/>
  <cols>
    <col min="52" max="52" width="20.42578125" style="5" bestFit="1" customWidth="1"/>
    <col min="53" max="53" width="21.28515625" style="5" bestFit="1" customWidth="1"/>
    <col min="54" max="55" width="17.28515625" style="5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s="2" t="s">
        <v>22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3" t="s">
        <v>214</v>
      </c>
      <c r="BA1" s="3" t="s">
        <v>215</v>
      </c>
      <c r="BB1" s="3" t="s">
        <v>216</v>
      </c>
      <c r="BC1" s="3" t="s">
        <v>217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22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</row>
    <row r="2" spans="1:152" x14ac:dyDescent="0.25">
      <c r="A2" t="s">
        <v>144</v>
      </c>
      <c r="B2" t="s">
        <v>145</v>
      </c>
      <c r="C2">
        <v>9886578996</v>
      </c>
      <c r="D2" t="s">
        <v>146</v>
      </c>
      <c r="E2" t="s">
        <v>178</v>
      </c>
      <c r="F2" s="1" t="s">
        <v>148</v>
      </c>
      <c r="G2" t="s">
        <v>179</v>
      </c>
      <c r="H2" t="s">
        <v>180</v>
      </c>
      <c r="I2" t="s">
        <v>181</v>
      </c>
      <c r="J2" t="s">
        <v>182</v>
      </c>
      <c r="K2" t="s">
        <v>183</v>
      </c>
      <c r="L2" s="2">
        <v>0.5</v>
      </c>
      <c r="M2" s="2">
        <v>10301.549999999999</v>
      </c>
      <c r="N2" s="2" t="s">
        <v>154</v>
      </c>
      <c r="O2" t="s">
        <v>184</v>
      </c>
      <c r="P2" t="s">
        <v>185</v>
      </c>
      <c r="Q2">
        <v>35088</v>
      </c>
      <c r="R2" t="s">
        <v>144</v>
      </c>
      <c r="S2">
        <v>476795</v>
      </c>
      <c r="T2" s="1" t="s">
        <v>157</v>
      </c>
      <c r="U2">
        <v>2629323702</v>
      </c>
      <c r="V2">
        <v>5611278</v>
      </c>
      <c r="W2" s="2" t="s">
        <v>186</v>
      </c>
      <c r="X2" s="2" t="s">
        <v>186</v>
      </c>
      <c r="Y2">
        <v>0</v>
      </c>
      <c r="Z2" t="s">
        <v>163</v>
      </c>
      <c r="AA2">
        <v>9886578996</v>
      </c>
      <c r="AB2">
        <v>123</v>
      </c>
      <c r="AC2" t="s">
        <v>160</v>
      </c>
      <c r="AD2" t="s">
        <v>161</v>
      </c>
      <c r="AE2" t="s">
        <v>162</v>
      </c>
      <c r="AF2" t="s">
        <v>182</v>
      </c>
      <c r="AG2">
        <v>5999</v>
      </c>
      <c r="AH2">
        <v>63</v>
      </c>
      <c r="AI2" t="s">
        <v>163</v>
      </c>
      <c r="AJ2">
        <v>200261</v>
      </c>
      <c r="AK2" t="s">
        <v>163</v>
      </c>
      <c r="AL2" t="s">
        <v>164</v>
      </c>
      <c r="AM2" t="s">
        <v>187</v>
      </c>
      <c r="AN2">
        <v>566</v>
      </c>
      <c r="AO2">
        <v>69428</v>
      </c>
      <c r="AP2">
        <v>566</v>
      </c>
      <c r="AQ2">
        <v>9886578996</v>
      </c>
      <c r="AR2">
        <v>9886578996</v>
      </c>
      <c r="AS2" t="s">
        <v>165</v>
      </c>
      <c r="AT2" t="s">
        <v>188</v>
      </c>
      <c r="AU2" t="s">
        <v>163</v>
      </c>
      <c r="AV2" t="s">
        <v>189</v>
      </c>
      <c r="AW2" s="2">
        <v>0.5</v>
      </c>
      <c r="AX2">
        <v>10301.549999999999</v>
      </c>
      <c r="AY2">
        <v>10301.549999999999</v>
      </c>
      <c r="AZ2" s="4">
        <f t="shared" ref="AZ2" si="0">AY2*88%</f>
        <v>9065.3639999999996</v>
      </c>
      <c r="BA2" s="4">
        <f t="shared" ref="BA2" si="1">2%*AY2</f>
        <v>206.03099999999998</v>
      </c>
      <c r="BB2" s="4">
        <f t="shared" ref="BB2" si="2">AY2*10%-BC2</f>
        <v>1014.702675</v>
      </c>
      <c r="BC2" s="4">
        <f t="shared" ref="BC2" si="3">7.5%*BA2</f>
        <v>15.452324999999998</v>
      </c>
      <c r="BD2" t="s">
        <v>163</v>
      </c>
      <c r="BE2" t="s">
        <v>163</v>
      </c>
      <c r="BF2" t="s">
        <v>163</v>
      </c>
      <c r="BG2" t="s">
        <v>163</v>
      </c>
      <c r="BH2">
        <v>566</v>
      </c>
      <c r="BI2">
        <v>566</v>
      </c>
      <c r="BJ2">
        <v>10301.549999999999</v>
      </c>
      <c r="BK2">
        <v>1000</v>
      </c>
      <c r="BL2">
        <v>51.508000000000003</v>
      </c>
      <c r="BM2">
        <v>3.86</v>
      </c>
      <c r="BN2">
        <v>0</v>
      </c>
      <c r="BO2">
        <v>10246.179099999999</v>
      </c>
      <c r="BP2">
        <v>0</v>
      </c>
      <c r="BQ2" t="s">
        <v>163</v>
      </c>
      <c r="BR2" t="s">
        <v>163</v>
      </c>
      <c r="BS2">
        <v>0</v>
      </c>
      <c r="BT2">
        <v>0</v>
      </c>
      <c r="BU2" t="s">
        <v>168</v>
      </c>
      <c r="BV2">
        <v>20.6</v>
      </c>
      <c r="BW2" t="s">
        <v>163</v>
      </c>
      <c r="BX2">
        <v>0</v>
      </c>
      <c r="BY2">
        <v>0</v>
      </c>
      <c r="BZ2" t="s">
        <v>169</v>
      </c>
      <c r="CA2">
        <v>0</v>
      </c>
      <c r="CB2">
        <v>0.2</v>
      </c>
      <c r="CC2">
        <v>20.6</v>
      </c>
      <c r="CD2" t="s">
        <v>163</v>
      </c>
      <c r="CE2" t="s">
        <v>169</v>
      </c>
      <c r="CF2" t="s">
        <v>163</v>
      </c>
      <c r="CG2" t="s">
        <v>163</v>
      </c>
      <c r="CH2">
        <v>0</v>
      </c>
      <c r="CI2" t="s">
        <v>178</v>
      </c>
      <c r="CJ2">
        <v>30</v>
      </c>
      <c r="CK2">
        <v>6.18</v>
      </c>
      <c r="CL2">
        <v>0.46</v>
      </c>
      <c r="CM2">
        <v>10295.99</v>
      </c>
      <c r="CN2" t="s">
        <v>170</v>
      </c>
      <c r="CO2">
        <v>25</v>
      </c>
      <c r="CP2">
        <v>5.15</v>
      </c>
      <c r="CQ2">
        <v>0.39</v>
      </c>
      <c r="CR2" t="s">
        <v>190</v>
      </c>
      <c r="CS2">
        <v>7.5</v>
      </c>
      <c r="CT2">
        <v>1.5449999999999999</v>
      </c>
      <c r="CU2">
        <v>0.12</v>
      </c>
      <c r="CV2" t="s">
        <v>164</v>
      </c>
      <c r="CW2">
        <v>7.5</v>
      </c>
      <c r="CX2">
        <v>1.5449999999999999</v>
      </c>
      <c r="CY2">
        <v>0.12</v>
      </c>
      <c r="CZ2">
        <v>0</v>
      </c>
      <c r="DA2">
        <v>1</v>
      </c>
      <c r="DB2">
        <v>0.08</v>
      </c>
      <c r="DC2" t="s">
        <v>170</v>
      </c>
      <c r="DD2">
        <v>5</v>
      </c>
      <c r="DE2">
        <v>1.03</v>
      </c>
      <c r="DF2">
        <v>0.08</v>
      </c>
      <c r="DG2" t="s">
        <v>170</v>
      </c>
      <c r="DH2">
        <v>25</v>
      </c>
      <c r="DI2">
        <v>5.15</v>
      </c>
      <c r="DJ2">
        <v>0.39</v>
      </c>
      <c r="DK2" t="s">
        <v>163</v>
      </c>
      <c r="DL2">
        <v>0</v>
      </c>
      <c r="DM2">
        <v>0</v>
      </c>
      <c r="DN2" t="s">
        <v>163</v>
      </c>
      <c r="DO2">
        <v>0</v>
      </c>
      <c r="DP2">
        <v>0</v>
      </c>
      <c r="DQ2" t="s">
        <v>163</v>
      </c>
      <c r="DR2" t="s">
        <v>163</v>
      </c>
      <c r="DS2" t="s">
        <v>163</v>
      </c>
      <c r="DT2" t="s">
        <v>163</v>
      </c>
      <c r="DU2">
        <v>0</v>
      </c>
      <c r="DV2">
        <v>0</v>
      </c>
      <c r="DW2">
        <v>30.91</v>
      </c>
      <c r="DX2">
        <v>2.2999999999999998</v>
      </c>
      <c r="DY2">
        <v>2.0020566090040005E+19</v>
      </c>
      <c r="DZ2">
        <v>3.0040567E+19</v>
      </c>
      <c r="EA2" t="s">
        <v>186</v>
      </c>
      <c r="EB2" t="s">
        <v>186</v>
      </c>
      <c r="EC2" t="s">
        <v>187</v>
      </c>
      <c r="ED2" t="s">
        <v>191</v>
      </c>
      <c r="EE2" t="s">
        <v>192</v>
      </c>
      <c r="EF2" t="s">
        <v>163</v>
      </c>
      <c r="EG2" t="s">
        <v>163</v>
      </c>
      <c r="EH2" t="s">
        <v>163</v>
      </c>
      <c r="EI2" t="s">
        <v>163</v>
      </c>
      <c r="EJ2" t="s">
        <v>163</v>
      </c>
      <c r="EK2" t="s">
        <v>163</v>
      </c>
      <c r="EL2" t="s">
        <v>163</v>
      </c>
      <c r="EM2" t="s">
        <v>163</v>
      </c>
      <c r="EN2" t="s">
        <v>163</v>
      </c>
      <c r="EO2">
        <v>10295.99</v>
      </c>
      <c r="EP2">
        <v>0</v>
      </c>
      <c r="EQ2">
        <v>0</v>
      </c>
      <c r="ER2" t="s">
        <v>163</v>
      </c>
      <c r="ES2" t="s">
        <v>171</v>
      </c>
      <c r="ET2" t="s">
        <v>171</v>
      </c>
      <c r="EU2">
        <v>0</v>
      </c>
      <c r="EV2">
        <v>0</v>
      </c>
    </row>
    <row r="3" spans="1:152" x14ac:dyDescent="0.25">
      <c r="AZ3" s="5">
        <f>SUM(AZ2:AZ2)</f>
        <v>9065.3639999999996</v>
      </c>
      <c r="BA3" s="5">
        <f>SUM(BA2:BA2)</f>
        <v>206.03099999999998</v>
      </c>
      <c r="BB3" s="5">
        <f>SUM(BB2:BB2)</f>
        <v>1014.702675</v>
      </c>
      <c r="BC3" s="5">
        <f>SUM(BC2:BC2)</f>
        <v>15.452324999999998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 ABAKPA</dc:creator>
  <cp:lastModifiedBy>BLESSING ABAKPA</cp:lastModifiedBy>
  <dcterms:created xsi:type="dcterms:W3CDTF">2023-02-17T08:02:05Z</dcterms:created>
  <dcterms:modified xsi:type="dcterms:W3CDTF">2023-02-17T08:06:46Z</dcterms:modified>
</cp:coreProperties>
</file>