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5B9F6F82-2879-4CF6-B5B1-F8A3A633B8D8}" xr6:coauthVersionLast="47" xr6:coauthVersionMax="47" xr10:uidLastSave="{00000000-0000-0000-0000-000000000000}"/>
  <bookViews>
    <workbookView xWindow="-120" yWindow="-120" windowWidth="24240" windowHeight="13140" activeTab="2" xr2:uid="{F87A2F3F-8456-4502-B0AE-64860D041856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RETAILER!$A$1:$FC$8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2" l="1"/>
  <c r="AZ3" i="2"/>
  <c r="BA3" i="2"/>
  <c r="BB3" i="2"/>
  <c r="BC3" i="2"/>
  <c r="BA2" i="2"/>
  <c r="BC2" i="2" s="1"/>
  <c r="BB2" i="2" s="1"/>
  <c r="AZ2" i="2"/>
  <c r="BJ8" i="1"/>
  <c r="BG8" i="1" s="1"/>
  <c r="AZ8" i="1"/>
  <c r="BB8" i="1" s="1"/>
  <c r="BJ7" i="1"/>
  <c r="BG7" i="1"/>
  <c r="AZ7" i="1"/>
  <c r="BB7" i="1" s="1"/>
  <c r="BE7" i="1" s="1"/>
  <c r="BJ6" i="1"/>
  <c r="BG6" i="1" s="1"/>
  <c r="AZ6" i="1"/>
  <c r="BB6" i="1" s="1"/>
  <c r="BJ5" i="1"/>
  <c r="BG5" i="1" s="1"/>
  <c r="AZ5" i="1"/>
  <c r="BB5" i="1" s="1"/>
  <c r="BJ4" i="1"/>
  <c r="BG4" i="1" s="1"/>
  <c r="AZ4" i="1"/>
  <c r="BB4" i="1" s="1"/>
  <c r="BJ3" i="1"/>
  <c r="BG3" i="1" s="1"/>
  <c r="AZ3" i="1"/>
  <c r="BB3" i="1" s="1"/>
  <c r="BE3" i="1" s="1"/>
  <c r="BJ2" i="1"/>
  <c r="BG2" i="1"/>
  <c r="AZ2" i="1"/>
  <c r="BB2" i="1" s="1"/>
  <c r="BE8" i="1" l="1"/>
  <c r="BD8" i="1"/>
  <c r="BC8" i="1"/>
  <c r="BD4" i="1"/>
  <c r="BE4" i="1"/>
  <c r="BC4" i="1"/>
  <c r="BD6" i="1"/>
  <c r="BE6" i="1"/>
  <c r="BC6" i="1"/>
  <c r="BD2" i="1"/>
  <c r="BE2" i="1"/>
  <c r="BC2" i="1"/>
  <c r="BC5" i="1"/>
  <c r="BD5" i="1"/>
  <c r="BE5" i="1"/>
  <c r="BC7" i="1"/>
  <c r="BD3" i="1"/>
  <c r="BD7" i="1"/>
  <c r="BC3" i="1"/>
</calcChain>
</file>

<file path=xl/sharedStrings.xml><?xml version="1.0" encoding="utf-8"?>
<sst xmlns="http://schemas.openxmlformats.org/spreadsheetml/2006/main" count="900" uniqueCount="245">
  <si>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</si>
  <si>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</si>
  <si>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</si>
  <si>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</si>
  <si>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</si>
  <si>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</si>
  <si>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</si>
  <si>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</si>
  <si>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</si>
  <si>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</si>
  <si>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</si>
  <si>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</si>
  <si>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</si>
  <si>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</si>
  <si>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</si>
  <si>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</si>
  <si>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</si>
  <si>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</si>
  <si>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</si>
  <si>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</si>
  <si>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</si>
  <si>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</si>
  <si>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</si>
  <si>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</si>
  <si>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</si>
  <si>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</si>
  <si>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</si>
  <si>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</si>
  <si>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</si>
  <si>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</si>
  <si>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</si>
  <si>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</si>
  <si>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</si>
  <si>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</si>
  <si>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</si>
  <si>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</si>
  <si>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</si>
  <si>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</si>
  <si>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</si>
  <si>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</si>
  <si>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</si>
  <si>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</si>
  <si>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</si>
  <si>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</si>
  <si>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</si>
  <si>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</si>
  <si>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</si>
  <si>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</si>
  <si>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</si>
  <si>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</si>
  <si>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</si>
  <si>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</si>
  <si>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</si>
  <si>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</si>
  <si>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</si>
  <si>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</si>
  <si>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</si>
  <si>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</si>
  <si>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</si>
  <si>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</si>
  <si>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</si>
  <si>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</si>
  <si>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</si>
  <si>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</si>
  <si>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</si>
  <si>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</si>
  <si>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</si>
  <si>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</si>
  <si>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</si>
  <si>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</si>
  <si>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</si>
  <si>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</si>
  <si>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</si>
  <si>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</si>
  <si>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</si>
  <si>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</si>
  <si>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</si>
  <si>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</si>
  <si>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</si>
  <si>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</si>
  <si>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</si>
  <si>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</si>
  <si>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</si>
  <si>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</si>
  <si>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</si>
  <si>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</si>
  <si>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</si>
  <si>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</si>
  <si>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</si>
  <si>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</si>
  <si>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</si>
  <si>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</si>
  <si>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</si>
  <si>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</si>
  <si>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</si>
  <si>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</si>
  <si>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</si>
  <si>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</si>
  <si>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</si>
  <si>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</si>
  <si>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</si>
  <si>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</si>
  <si>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</si>
  <si>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</si>
  <si>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</si>
  <si>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</si>
  <si>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</si>
  <si>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</si>
  <si>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</si>
  <si>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</si>
  <si>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</si>
  <si>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</si>
  <si>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</si>
  <si>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</si>
  <si>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</si>
  <si>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</si>
  <si>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</si>
  <si>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</si>
  <si>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</si>
  <si>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</si>
  <si>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</si>
  <si>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</si>
  <si>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</si>
  <si>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</si>
  <si>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</si>
  <si>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</si>
  <si>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</si>
  <si>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</si>
  <si>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</si>
  <si>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</si>
  <si>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</si>
  <si>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</si>
  <si>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</si>
  <si>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</si>
  <si>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</si>
  <si>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</si>
  <si>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</si>
  <si>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</si>
  <si>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</si>
  <si>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</si>
  <si>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</si>
  <si>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</si>
  <si>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</si>
  <si>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</si>
  <si>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23/02/2023</t>
  </si>
  <si>
    <t>24/02/2023</t>
  </si>
  <si>
    <t>UP SETTLEMENT</t>
  </si>
  <si>
    <t>UNITED BANK FOR AFRICA PLC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</si>
  <si>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</si>
  <si>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</si>
  <si>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</si>
  <si>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</si>
  <si>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</si>
  <si>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Payment</t>
  </si>
  <si>
    <t>MAST</t>
  </si>
  <si>
    <t>519911******6360</t>
  </si>
  <si>
    <t>23-02-2023 13:17:30</t>
  </si>
  <si>
    <t>ACCESS BANK NIGERIA PLC</t>
  </si>
  <si>
    <t>0517018001-143549-SANI YAHUZA ROMO-1032587642--SalesOfForms:2700-PortalAccessFee:1000</t>
  </si>
  <si>
    <t/>
  </si>
  <si>
    <t>+</t>
  </si>
  <si>
    <t>SC011</t>
  </si>
  <si>
    <t>Retail</t>
  </si>
  <si>
    <t>UNIFIED PAYMENTS SERVICES LTD</t>
  </si>
  <si>
    <t>PAYMENT REFERENCE=1032587642</t>
  </si>
  <si>
    <t>2182563847</t>
  </si>
  <si>
    <t>UBHO</t>
  </si>
  <si>
    <t>GENERAL</t>
  </si>
  <si>
    <t>UNIFIED PAYMENT SERVICES LTD</t>
  </si>
  <si>
    <t>NIGERIAN INTERBANK SETTLEMENT SERVICE</t>
  </si>
  <si>
    <t>NAME:=SANI YAHUZA ROMO|Payment Ref:=1032587642|Description:=0517018001-143549-SANI YAHUZA ROMO-1032587642--SalesOfForms:2700-PortalAccessFee:1000</t>
  </si>
  <si>
    <t>SPECIAL</t>
  </si>
  <si>
    <t>N</t>
  </si>
  <si>
    <t>23-02-2023 13:47:06</t>
  </si>
  <si>
    <t>0517018001-143551-IMRANA SANI ROMO-1897087930--SalesOfForms:2700-PortalAccessFee:1000</t>
  </si>
  <si>
    <t>PAYMENT REFERENCE=1897087930</t>
  </si>
  <si>
    <t>NAME:=IMRANA SANI ROMO|Payment Ref:=1897087930|Description:=0517018001-143551-IMRANA SANI ROMO-1897087930--SalesOfForms:2700-PortalAccessFee:1000</t>
  </si>
  <si>
    <t>23-02-2023 13:33:46</t>
  </si>
  <si>
    <t>0517018001-143550-SANI MARYAM ROMO-1709860454--SalesOfForms:2700-PortalAccessFee:1000</t>
  </si>
  <si>
    <t>PAYMENT REFERENCE=1709860454</t>
  </si>
  <si>
    <t>NAME:=SANI MARYAM ROMO|Payment Ref:=1709860454|Description:=0517018001-143550-SANI MARYAM ROMO-1709860454--SalesOfForms:2700-PortalAccessFee:1000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</si>
  <si>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</si>
  <si>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</si>
  <si>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</si>
  <si>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</si>
  <si>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</si>
  <si>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</si>
  <si>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519911******3085</t>
  </si>
  <si>
    <t>23-02-2023 06:57:08</t>
  </si>
  <si>
    <t>ACCESS BANK (DIAMOND)</t>
  </si>
  <si>
    <t>0521104001-APP221211546443447-SADIYA MUHAMMAD SANYINNA-215689118504-PortalAccessFee:1000-RegFee:70000^WEBID11910209^(IP:197.210.71.27)</t>
  </si>
  <si>
    <t>2201036969</t>
  </si>
  <si>
    <t>F</t>
  </si>
  <si>
    <t>0521104001-APP221211546443447-SADIYA MUHAMMAD SANYINNA-215689118504-PortalAccessFee:1000-RegFee:7000</t>
  </si>
  <si>
    <t>23-02-2023 07:01:26</t>
  </si>
  <si>
    <t>0521104001-APP221211580177471-FATIMA IBRAHIM MUKHTAR-398631317082-PortalAccessFee:1000-RegFee:70000^WEBID11910248^(IP:197.210.70.183)</t>
  </si>
  <si>
    <t>0521104001-APP221211580177471-FATIMA IBRAHIM MUKHTAR-398631317082-PortalAccessFee:1000-RegFee:70000^</t>
  </si>
  <si>
    <t>Sokoto IGR Schools on POS,SO,SO,NG</t>
  </si>
  <si>
    <t>VISA</t>
  </si>
  <si>
    <t>418745******1390</t>
  </si>
  <si>
    <t>23-02-2023 13:31:54</t>
  </si>
  <si>
    <t>0517018001-142603-ASHIRU SHEHU-1725786765--SalesOfForms:2700-PortalAccessFee:1000</t>
  </si>
  <si>
    <t>PAYMENT REFERENCE=1725786765</t>
  </si>
  <si>
    <t>1641595917</t>
  </si>
  <si>
    <t>ACCE</t>
  </si>
  <si>
    <t>NAME:=ASHIRU SHEHU|Payment Ref:=1725786765|Description:=0517018001-142603-ASHIRU SHEHU-1725786765--SalesOfForms:2700-PortalAccessFee:1000</t>
  </si>
  <si>
    <t>ZENITH INTERNATIONAL BANK PLC</t>
  </si>
  <si>
    <t>SOKOTO STATE INTERNAL REVENUE SOKOTO (SOIRS)</t>
  </si>
  <si>
    <t>2UP1SO000000097</t>
  </si>
  <si>
    <t>2UP16883</t>
  </si>
  <si>
    <t>SOKOTO ETAX  (SOBIR),SO,SO,NG</t>
  </si>
  <si>
    <t>539941******4972</t>
  </si>
  <si>
    <t>23-02-2023 10:51:42</t>
  </si>
  <si>
    <t>B3FE82</t>
  </si>
  <si>
    <t>Description:=Generic Bill|NAME:=FORTKNOX GUARDS|Payment Ref:=12026972979|Amount:=17000</t>
  </si>
  <si>
    <t>APPLICATION ID=12026972979</t>
  </si>
  <si>
    <t>2120468940</t>
  </si>
  <si>
    <t>ZENI</t>
  </si>
  <si>
    <t>SOKOTOETAX12026972979Description:=Generic BillPayment Ref:=12026972979|Amount:=17000</t>
  </si>
  <si>
    <t>23-02-2023 12:53:06</t>
  </si>
  <si>
    <t>0517018001-143548-RADE YUSUF BABA-8420042740--SalesOfForms:2700-PortalAccessFee:1000</t>
  </si>
  <si>
    <t>PAYMENT REFERENCE=8420042740</t>
  </si>
  <si>
    <t>NAME:=RADE YUSUF BABA|Payment Ref:=8420042740|Description:=0517018001-143548-RADE YUSUF BABA-8420042740--SalesOfForms:2700-PortalAccessFee:1000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</si>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</sst>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5" fillId="2" borderId="0" xfId="1" applyFont="1" applyFill="1"/>
    <xf numFmtId="43" fontId="0" fillId="7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1.310140624999" createdVersion="8" refreshedVersion="8" minRefreshableVersion="3" recordCount="7" xr:uid="{D5D68AD4-FC66-4E56-9AAF-1C97D9EFBC79}">
  <cacheSource type="worksheet">
    <worksheetSource ref="A1:FC8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962172423" maxValue="9967445466"/>
    </cacheField>
    <cacheField name="SETTLEMENT SERVICE" numFmtId="0">
      <sharedItems/>
    </cacheField>
    <cacheField name="ISSUERBANK" numFmtId="0">
      <sharedItems/>
    </cacheField>
    <cacheField name="MERCHANT BANK ACCOUNT" numFmtId="0">
      <sharedItems/>
    </cacheField>
    <cacheField name="RETAILER NAME" numFmtId="0">
      <sharedItems count="2">
        <s v="UMARU ALI SHINKAFI POLYTECHNIC (SOIRS SCHOOL)"/>
        <s v="COLLEGE OF NURSING SCIENCES SOKOTO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3700" maxValue="7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186" maxValue="35189"/>
    </cacheField>
    <cacheField name="CLEARING DATE" numFmtId="0">
      <sharedItems/>
    </cacheField>
    <cacheField name="APPROVAL CODE" numFmtId="0">
      <sharedItems containsSemiMixedTypes="0" containsString="0" containsNumber="1" containsInteger="1" minValue="107901" maxValue="980056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42388015" maxValue="2642792243"/>
    </cacheField>
    <cacheField name="UP BATCHID" numFmtId="0">
      <sharedItems containsSemiMixedTypes="0" containsString="0" containsNumber="1" containsInteger="1" minValue="2566797" maxValue="8689922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807"/>
    </cacheField>
    <cacheField name="INVOICENUM" numFmtId="0">
      <sharedItems containsMixedTypes="1" containsNumber="1" containsInteger="1" minValue="25590842" maxValue="25590853"/>
    </cacheField>
    <cacheField name="TRANNUMBER" numFmtId="0">
      <sharedItems containsSemiMixedTypes="0" containsString="0" containsNumber="1" containsInteger="1" minValue="9962172423" maxValue="9967445466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99355" maxValue="728324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62172423" maxValue="9967445466"/>
    </cacheField>
    <cacheField name="ISS_STAN" numFmtId="0">
      <sharedItems containsSemiMixedTypes="0" containsString="0" containsNumber="1" containsInteger="1" minValue="9962172423" maxValue="9967445466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3700" maxValue="71350"/>
    </cacheField>
    <cacheField name="ORIGINALAMOUNT" numFmtId="0">
      <sharedItems containsSemiMixedTypes="0" containsString="0" containsNumber="1" containsInteger="1" minValue="3700" maxValue="71350"/>
    </cacheField>
    <cacheField name="AMOUNT DUE LESS PORTAL ACCESS FEE &amp; ACREDITATION" numFmtId="0">
      <sharedItems containsSemiMixedTypes="0" containsString="0" containsNumber="1" containsInteger="1" minValue="2700" maxValue="7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350" maxValue="70000"/>
    </cacheField>
    <cacheField name="AMT DUE SOKOTO" numFmtId="0">
      <sharedItems containsSemiMixedTypes="0" containsString="0" containsNumber="1" minValue="413.6" maxValue="12320.000000000002"/>
    </cacheField>
    <cacheField name="AMT DUE SCHOOLS" numFmtId="0">
      <sharedItems containsSemiMixedTypes="0" containsString="0" containsNumber="1" containsInteger="1" minValue="1880" maxValue="56000"/>
    </cacheField>
    <cacheField name="AMT DUE IDS" numFmtId="0">
      <sharedItems containsSemiMixedTypes="0" containsString="0" containsNumber="1" minValue="56.4" maxValue="168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emiMixedTypes="0" containsString="0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3700" maxValue="7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8.5" maxValue="356.75"/>
    </cacheField>
    <cacheField name="VATCHARGE" numFmtId="0">
      <sharedItems containsSemiMixedTypes="0" containsString="0" containsNumber="1" minValue="1.39" maxValue="26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3680.1125000000002" maxValue="70966.493799999997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7.4" maxValue="142.69999999999999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7.4" maxValue="142.69999999999999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2.2200000000000002" maxValue="42.81"/>
    </cacheField>
    <cacheField name="ISSUERVAT VALUE" numFmtId="0">
      <sharedItems containsSemiMixedTypes="0" containsString="0" containsNumber="1" minValue="0.17" maxValue="3.21"/>
    </cacheField>
    <cacheField name="ISSUER OBLIGATION" numFmtId="0">
      <sharedItems containsSemiMixedTypes="0" containsString="0" containsNumber="1" minValue="3697.61" maxValue="71303.9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85" maxValue="35.674999999999997"/>
    </cacheField>
    <cacheField name="PTSPVAT" numFmtId="0">
      <sharedItems containsSemiMixedTypes="0" containsString="0" containsNumber="1" minValue="0.14000000000000001" maxValue="2.6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55500000000000005" maxValue="10.702500000000001"/>
    </cacheField>
    <cacheField name="PTSAVAT" numFmtId="0">
      <sharedItems containsSemiMixedTypes="0" containsString="0" containsNumber="1" minValue="0.04" maxValue="0.8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55500000000000005" maxValue="10.702500000000001"/>
    </cacheField>
    <cacheField name="ACQUIRERVAT" numFmtId="0">
      <sharedItems containsSemiMixedTypes="0" containsString="0" containsNumber="1" minValue="0.04" maxValue="0.8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5"/>
    </cacheField>
    <cacheField name="PROCESSINGVAT" numFmtId="0">
      <sharedItems containsSemiMixedTypes="0" containsString="0" containsNumber="1" minValue="0" maxValue="0.38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37" maxValue="7.1349999999999998"/>
    </cacheField>
    <cacheField name="SWITCHVAT" numFmtId="0">
      <sharedItems containsSemiMixedTypes="0" containsString="0" containsNumber="1" minValue="0.03" maxValue="0.5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85" maxValue="35.674999999999997"/>
    </cacheField>
    <cacheField name="TERMINALOWNERVAT" numFmtId="0">
      <sharedItems containsSemiMixedTypes="0" containsString="0" containsNumber="1" minValue="0.14000000000000001" maxValue="2.6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11.1" maxValue="214.05"/>
    </cacheField>
    <cacheField name="VAT MARGIN" numFmtId="0">
      <sharedItems containsSemiMixedTypes="0" containsString="0" containsNumber="1" minValue="0.83" maxValue="16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6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3697.61" maxValue="71303.9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23/02/2023"/>
    <s v="24/02/2023"/>
    <n v="9967008783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3-02-2023 13:17:30"/>
    <n v="35189"/>
    <s v="23/02/2023"/>
    <n v="270672"/>
    <s v="ACCESS BANK NIGERIA PLC"/>
    <n v="2642778179"/>
    <n v="8689922"/>
    <s v="0517018001-143549-SANI YAHUZA ROMO-1032587642--SalesOfForms:2700-PortalAccessFee:1000"/>
    <s v="0517018001-143549-SANI YAHUZA ROMO-1032587642--SalesOfForms:2700-PortalAccessFee:1000"/>
    <n v="0"/>
    <s v=""/>
    <n v="996700878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032587642"/>
    <n v="566"/>
    <n v="270672"/>
    <n v="566"/>
    <n v="9967008783"/>
    <n v="996700878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49-SANI YAHUZA ROMO-1032587642--SalesOfForms:2700-PortalAccessFee:1000"/>
    <s v="0517018001-143549-SANI YAHUZA ROMO-1032587642--SalesOfForms:2700-PortalAccessFee:1000"/>
    <s v="PAYMENT REFERENCE=1032587642"/>
    <s v="NAME:=SANI YAHUZA ROMO|Payment Ref:=1032587642|Description:=0517018001-143549-SANI YAHUZA ROMO-103258764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4/02/2023"/>
    <s v="24/02/2023"/>
    <n v="996744546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3-02-2023 13:47:06"/>
    <n v="35189"/>
    <s v="23/02/2023"/>
    <n v="728324"/>
    <s v="ACCESS BANK NIGERIA PLC"/>
    <n v="2642792243"/>
    <n v="2566797"/>
    <s v="0517018001-143551-IMRANA SANI ROMO-1897087930--SalesOfForms:2700-PortalAccessFee:1000"/>
    <s v="0517018001-143551-IMRANA SANI ROMO-1897087930--SalesOfForms:2700-PortalAccessFee:1000"/>
    <n v="0"/>
    <s v=""/>
    <n v="996744546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897087930"/>
    <n v="566"/>
    <n v="728324"/>
    <n v="566"/>
    <n v="9967445466"/>
    <n v="996744546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51-IMRANA SANI ROMO-1897087930--SalesOfForms:2700-PortalAccessFee:1000"/>
    <s v="0517018001-143551-IMRANA SANI ROMO-1897087930--SalesOfForms:2700-PortalAccessFee:1000"/>
    <s v="PAYMENT REFERENCE=1897087930"/>
    <s v="NAME:=IMRANA SANI ROMO|Payment Ref:=1897087930|Description:=0517018001-143551-IMRANA SANI ROMO-189708793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4/02/2023"/>
    <s v="24/02/2023"/>
    <n v="9967248986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3-02-2023 13:33:46"/>
    <n v="35189"/>
    <s v="23/02/2023"/>
    <n v="720737"/>
    <s v="ACCESS BANK NIGERIA PLC"/>
    <n v="2642783520"/>
    <n v="2566797"/>
    <s v="0517018001-143550-SANI MARYAM ROMO-1709860454--SalesOfForms:2700-PortalAccessFee:1000"/>
    <s v="0517018001-143550-SANI MARYAM ROMO-1709860454--SalesOfForms:2700-PortalAccessFee:1000"/>
    <n v="0"/>
    <s v=""/>
    <n v="996724898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709860454"/>
    <n v="566"/>
    <n v="720737"/>
    <n v="566"/>
    <n v="9967248986"/>
    <n v="996724898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50-SANI MARYAM ROMO-1709860454--SalesOfForms:2700-PortalAccessFee:1000"/>
    <s v="0517018001-143550-SANI MARYAM ROMO-1709860454--SalesOfForms:2700-PortalAccessFee:1000"/>
    <s v="PAYMENT REFERENCE=1709860454"/>
    <s v="NAME:=SANI MARYAM ROMO|Payment Ref:=1709860454|Description:=0517018001-143550-SANI MARYAM ROMO-170986045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3/02/2023"/>
    <s v="24/02/2023"/>
    <n v="9967221121"/>
    <s v="UP SETTLEMENT"/>
    <s v="ACCESS BANK NIGERIA PLC"/>
    <s v="0702631458"/>
    <x v="0"/>
    <s v="2UP1SO000000106"/>
    <s v="2UP16893"/>
    <s v="Sokoto IGR Schools on POS,SO,SO,NG"/>
    <s v="Payment"/>
    <n v="0.5"/>
    <n v="3700"/>
    <s v="VISA"/>
    <s v="418745******1390"/>
    <s v="23-02-2023 13:31:54"/>
    <n v="35189"/>
    <s v="23/02/2023"/>
    <n v="980056"/>
    <s v="ACCESS BANK NIGERIA PLC"/>
    <n v="2642783024"/>
    <n v="3989435"/>
    <s v="0517018001-142603-ASHIRU SHEHU-1725786765--SalesOfForms:2700-PortalAccessFee:1000"/>
    <s v="0517018001-142603-ASHIRU SHEHU-1725786765--SalesOfForms:2700-PortalAccessFee:1000"/>
    <n v="0"/>
    <s v=""/>
    <n v="9967221121"/>
    <n v="123"/>
    <s v="+"/>
    <s v="SC011"/>
    <s v="Retail"/>
    <s v="Sokoto IGR Schools on POS,SO,SO,NG"/>
    <n v="5999"/>
    <n v="44"/>
    <s v=""/>
    <n v="200185"/>
    <s v=""/>
    <s v="UNIFIED PAYMENTS SERVICES LTD"/>
    <s v="PAYMENT REFERENCE=1725786765"/>
    <n v="566"/>
    <n v="99355"/>
    <n v="566"/>
    <n v="9967221121"/>
    <n v="9967221121"/>
    <s v="VISA"/>
    <s v="1641595917"/>
    <s v=""/>
    <s v="ACCE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ACCESS BANK NIGERIA PLC"/>
    <n v="30"/>
    <n v="2.2200000000000002"/>
    <n v="0.17"/>
    <n v="3702.9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5"/>
    <n v="0.3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6E+19"/>
    <s v="0517018001-142603-ASHIRU SHEHU-1725786765--SalesOfForms:2700-PortalAccessFee:1000"/>
    <s v="0517018001-142603-ASHIRU SHEHU-1725786765--SalesOfForms:2700-PortalAccessFee:1000"/>
    <s v="PAYMENT REFERENCE=1725786765"/>
    <s v="NAME:=ASHIRU SHEHU|Payment Ref:=1725786765|Description:=0517018001-142603-ASHIRU SHEHU-1725786765--SalesOfForms:2700-PortalAccessFee:1000"/>
    <s v="SPECIAL"/>
    <s v=""/>
    <s v=""/>
    <s v=""/>
    <s v=""/>
    <s v=""/>
    <s v=""/>
    <s v=""/>
    <s v=""/>
    <s v=""/>
    <n v="3702.99"/>
    <n v="0"/>
    <n v="0"/>
    <s v=""/>
    <s v="N"/>
    <s v=""/>
    <n v="0"/>
    <n v="0"/>
  </r>
  <r>
    <s v="23/02/2023"/>
    <s v="24/02/2023"/>
    <n v="9966647777"/>
    <s v="UP SETTLEMENT"/>
    <s v="UNITED BANK FOR AFRICA PLC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3-02-2023 12:53:06"/>
    <n v="35189"/>
    <s v="23/02/2023"/>
    <n v="107901"/>
    <s v="ACCESS BANK NIGERIA PLC"/>
    <n v="2642767788"/>
    <n v="8689922"/>
    <s v="0517018001-143548-RADE YUSUF BABA-8420042740--SalesOfForms:2700-PortalAccessFee:1000"/>
    <s v="0517018001-143548-RADE YUSUF BABA-8420042740--SalesOfForms:2700-PortalAccessFee:1000"/>
    <n v="0"/>
    <s v=""/>
    <n v="996664777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8420042740"/>
    <n v="566"/>
    <n v="107901"/>
    <n v="566"/>
    <n v="9966647777"/>
    <n v="996664777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548-RADE YUSUF BABA-8420042740--SalesOfForms:2700-PortalAccessFee:1000"/>
    <s v="0517018001-143548-RADE YUSUF BABA-8420042740--SalesOfForms:2700-PortalAccessFee:1000"/>
    <s v="PAYMENT REFERENCE=8420042740"/>
    <s v="NAME:=RADE YUSUF BABA|Payment Ref:=8420042740|Description:=0517018001-143548-RADE YUSUF BABA-8420042740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3/02/2023"/>
    <s v="24/02/2023"/>
    <n v="9962172423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3-02-2023 06:57:08"/>
    <n v="35186"/>
    <s v="23/02/2023"/>
    <n v="646643"/>
    <s v="ACCESS BANK (DIAMOND)"/>
    <n v="2642388015"/>
    <n v="8689922"/>
    <s v="0521104001-APP221211546443447-SADIYA MUHAMMAD SANYINNA-215689118504-PortalAccessFee:1000-RegFee:70000^WEBID11910209^(IP:197.210.71.27)"/>
    <s v="0521104001-APP221211546443447-SADIYA MUHAMMAD SANYINNA-215689118504-PortalAccessFee:1000-RegFee:70000^WEBID11910209^(IP:197.210.71.27)"/>
    <n v="1001806"/>
    <n v="25590842"/>
    <n v="99621724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6443447-SADIYA MUHAMMAD SANYINNA-215689118504-PortalAccessFee:1000-RegFee:70000^WEBID11910209^(IP:197.210.71.27)"/>
    <n v="566"/>
    <n v="646643"/>
    <n v="566"/>
    <n v="9962172423"/>
    <n v="9962172423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46443447-SADIYA MUHAMMAD SANYINNA-215689118504-PortalAccessFee:1000-RegFee:7000"/>
    <s v="0521104001-APP221211546443447-SADIYA MUHAMMAD SANYINNA-215689118504-PortalAccessFee:1000-RegFee:70000^WEBID11910209^(IP:197.210.71.27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3/02/2023"/>
    <s v="24/02/2023"/>
    <n v="9962186480"/>
    <s v="UP SETTLEMENT"/>
    <s v="UNITED BANK FOR AFRICA PLC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3-02-2023 07:01:26"/>
    <n v="35186"/>
    <s v="23/02/2023"/>
    <n v="644700"/>
    <s v="ACCESS BANK (DIAMOND)"/>
    <n v="2642388895"/>
    <n v="8689922"/>
    <s v="0521104001-APP221211580177471-FATIMA IBRAHIM MUKHTAR-398631317082-PortalAccessFee:1000-RegFee:70000^WEBID11910248^(IP:197.210.70.183)"/>
    <s v="0521104001-APP221211580177471-FATIMA IBRAHIM MUKHTAR-398631317082-PortalAccessFee:1000-RegFee:70000^WEBID11910248^(IP:197.210.70.183)"/>
    <n v="1001807"/>
    <n v="25590853"/>
    <n v="996218648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0177471-FATIMA IBRAHIM MUKHTAR-398631317082-PortalAccessFee:1000-RegFee:70000^WEBID11910248^(IP:197.210.70.183)"/>
    <n v="566"/>
    <n v="644700"/>
    <n v="566"/>
    <n v="9962186480"/>
    <n v="9962186480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0177471-FATIMA IBRAHIM MUKHTAR-398631317082-PortalAccessFee:1000-RegFee:70000^"/>
    <s v="0521104001-APP221211580177471-FATIMA IBRAHIM MUKHTAR-398631317082-PortalAccessFee:1000-RegFee:70000^WEBID11910248^(IP:197.210.70.183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F1A8-BC98-42FC-8EDC-F125B2F59340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6" firstHeaderRow="0" firstDataRow="1" firstDataCol="1"/>
  <pivotFields count="159"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numFmtId="2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08B0-B850-48EC-B149-8C312D917294}">
  <dimension ref="A3:I6"/>
  <sheetViews>
    <sheetView workbookViewId="0">
      <selection activeCell="A22" sqref="A22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3" t="s">
        <v>234</v>
      </c>
      <c r="B3" t="s">
        <v>236</v>
      </c>
      <c r="C3" t="s">
        <v>237</v>
      </c>
      <c r="D3" t="s">
        <v>238</v>
      </c>
      <c r="E3" t="s">
        <v>239</v>
      </c>
      <c r="F3" t="s">
        <v>240</v>
      </c>
      <c r="G3" t="s">
        <v>241</v>
      </c>
      <c r="H3" t="s">
        <v>242</v>
      </c>
      <c r="I3" t="s">
        <v>243</v>
      </c>
    </row>
    <row r="4" spans="1:9" x14ac:dyDescent="0.25">
      <c r="A4" s="14" t="s">
        <v>182</v>
      </c>
      <c r="B4" s="15">
        <v>142700</v>
      </c>
      <c r="C4" s="15">
        <v>24640.000000000004</v>
      </c>
      <c r="D4" s="15">
        <v>112000</v>
      </c>
      <c r="E4" s="15">
        <v>3360</v>
      </c>
      <c r="F4" s="15">
        <v>500</v>
      </c>
      <c r="G4" s="15">
        <v>162.5</v>
      </c>
      <c r="H4" s="15">
        <v>2000</v>
      </c>
      <c r="I4" s="15">
        <v>37.5</v>
      </c>
    </row>
    <row r="5" spans="1:9" x14ac:dyDescent="0.25">
      <c r="A5" s="14" t="s">
        <v>149</v>
      </c>
      <c r="B5" s="15">
        <v>18500</v>
      </c>
      <c r="C5" s="15">
        <v>2068</v>
      </c>
      <c r="D5" s="15">
        <v>9400</v>
      </c>
      <c r="E5" s="15">
        <v>282</v>
      </c>
      <c r="F5" s="15">
        <v>1250</v>
      </c>
      <c r="G5" s="15">
        <v>406.25</v>
      </c>
      <c r="H5" s="15">
        <v>5000</v>
      </c>
      <c r="I5" s="15">
        <v>93.75</v>
      </c>
    </row>
    <row r="6" spans="1:9" x14ac:dyDescent="0.25">
      <c r="A6" s="14" t="s">
        <v>235</v>
      </c>
      <c r="B6" s="15">
        <v>161200</v>
      </c>
      <c r="C6" s="15">
        <v>26708.000000000004</v>
      </c>
      <c r="D6" s="15">
        <v>121400</v>
      </c>
      <c r="E6" s="15">
        <v>3642</v>
      </c>
      <c r="F6" s="15">
        <v>1750</v>
      </c>
      <c r="G6" s="15">
        <v>568.75</v>
      </c>
      <c r="H6" s="15">
        <v>7000</v>
      </c>
      <c r="I6" s="15">
        <v>131.25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5ABA-49B4-4D00-9BAD-668F6216BFD4}">
  <dimension ref="A1:FC8"/>
  <sheetViews>
    <sheetView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  <col min="139" max="139" width="29.1406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3" t="s">
        <v>223</v>
      </c>
      <c r="BA1" s="3" t="s">
        <v>224</v>
      </c>
      <c r="BB1" s="3" t="s">
        <v>225</v>
      </c>
      <c r="BC1" s="4" t="s">
        <v>226</v>
      </c>
      <c r="BD1" s="5" t="s">
        <v>227</v>
      </c>
      <c r="BE1" s="6" t="s">
        <v>228</v>
      </c>
      <c r="BF1" s="3" t="s">
        <v>229</v>
      </c>
      <c r="BG1" s="6" t="s">
        <v>230</v>
      </c>
      <c r="BH1" s="6" t="s">
        <v>231</v>
      </c>
      <c r="BI1" s="3" t="s">
        <v>232</v>
      </c>
      <c r="BJ1" s="3" t="s">
        <v>233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9967008783</v>
      </c>
      <c r="D2" t="s">
        <v>146</v>
      </c>
      <c r="E2" t="s">
        <v>147</v>
      </c>
      <c r="F2" s="1" t="s">
        <v>148</v>
      </c>
      <c r="G2" t="s">
        <v>149</v>
      </c>
      <c r="H2" t="s">
        <v>150</v>
      </c>
      <c r="I2" t="s">
        <v>151</v>
      </c>
      <c r="J2" t="s">
        <v>152</v>
      </c>
      <c r="K2" t="s">
        <v>153</v>
      </c>
      <c r="L2" s="2">
        <v>0.5</v>
      </c>
      <c r="M2" s="2">
        <v>3700</v>
      </c>
      <c r="N2" t="s">
        <v>154</v>
      </c>
      <c r="O2" t="s">
        <v>155</v>
      </c>
      <c r="P2" t="s">
        <v>156</v>
      </c>
      <c r="Q2">
        <v>35189</v>
      </c>
      <c r="R2" t="s">
        <v>144</v>
      </c>
      <c r="S2">
        <v>270672</v>
      </c>
      <c r="T2" s="1" t="s">
        <v>157</v>
      </c>
      <c r="U2">
        <v>2642778179</v>
      </c>
      <c r="V2">
        <v>8689922</v>
      </c>
      <c r="W2" t="s">
        <v>158</v>
      </c>
      <c r="X2" t="s">
        <v>158</v>
      </c>
      <c r="Y2">
        <v>0</v>
      </c>
      <c r="Z2" t="s">
        <v>159</v>
      </c>
      <c r="AA2">
        <v>9967008783</v>
      </c>
      <c r="AB2">
        <v>123</v>
      </c>
      <c r="AC2" t="s">
        <v>160</v>
      </c>
      <c r="AD2" t="s">
        <v>161</v>
      </c>
      <c r="AE2" t="s">
        <v>162</v>
      </c>
      <c r="AF2" t="s">
        <v>152</v>
      </c>
      <c r="AG2">
        <v>5999</v>
      </c>
      <c r="AH2">
        <v>44</v>
      </c>
      <c r="AI2" t="s">
        <v>159</v>
      </c>
      <c r="AJ2">
        <v>200185</v>
      </c>
      <c r="AK2" t="s">
        <v>159</v>
      </c>
      <c r="AL2" t="s">
        <v>163</v>
      </c>
      <c r="AM2" t="s">
        <v>164</v>
      </c>
      <c r="AN2">
        <v>566</v>
      </c>
      <c r="AO2">
        <v>270672</v>
      </c>
      <c r="AP2">
        <v>566</v>
      </c>
      <c r="AQ2">
        <v>9967008783</v>
      </c>
      <c r="AR2">
        <v>9967008783</v>
      </c>
      <c r="AS2" t="s">
        <v>154</v>
      </c>
      <c r="AT2" t="s">
        <v>165</v>
      </c>
      <c r="AU2" t="s">
        <v>159</v>
      </c>
      <c r="AV2" t="s">
        <v>166</v>
      </c>
      <c r="AW2" s="2">
        <v>0.5</v>
      </c>
      <c r="AX2">
        <v>3700</v>
      </c>
      <c r="AY2">
        <v>3700</v>
      </c>
      <c r="AZ2" s="7">
        <f t="shared" ref="AZ2:AZ8" si="0">AY2-BH2-BI2</f>
        <v>2700</v>
      </c>
      <c r="BA2" s="7">
        <v>350</v>
      </c>
      <c r="BB2" s="7">
        <f t="shared" ref="BB2:BB8" si="1">AZ2-BA2</f>
        <v>2350</v>
      </c>
      <c r="BC2" s="8">
        <f t="shared" ref="BC2:BC8" si="2">17.6%*BB2</f>
        <v>413.6</v>
      </c>
      <c r="BD2" s="9">
        <f t="shared" ref="BD2:BD8" si="3">80%*BB2</f>
        <v>1880</v>
      </c>
      <c r="BE2" s="10">
        <f t="shared" ref="BE2:BE8" si="4">BB2*2.4%</f>
        <v>56.4</v>
      </c>
      <c r="BF2" s="7">
        <v>250</v>
      </c>
      <c r="BG2" s="11">
        <f t="shared" ref="BG2:BG8" si="5">100-BJ2</f>
        <v>81.25</v>
      </c>
      <c r="BH2" s="11">
        <v>1000</v>
      </c>
      <c r="BI2" s="12"/>
      <c r="BJ2" s="7">
        <f t="shared" ref="BJ2:BJ8" si="6">BF2*7.5%</f>
        <v>18.75</v>
      </c>
      <c r="BK2" t="s">
        <v>159</v>
      </c>
      <c r="BL2" t="s">
        <v>159</v>
      </c>
      <c r="BM2" t="s">
        <v>159</v>
      </c>
      <c r="BN2" t="s">
        <v>159</v>
      </c>
      <c r="BO2">
        <v>566</v>
      </c>
      <c r="BP2">
        <v>566</v>
      </c>
      <c r="BQ2">
        <v>3700</v>
      </c>
      <c r="BR2">
        <v>1000</v>
      </c>
      <c r="BS2">
        <v>18.5</v>
      </c>
      <c r="BT2">
        <v>1.39</v>
      </c>
      <c r="BU2">
        <v>0</v>
      </c>
      <c r="BV2">
        <v>3680.1125000000002</v>
      </c>
      <c r="BW2">
        <v>0</v>
      </c>
      <c r="BX2" t="s">
        <v>159</v>
      </c>
      <c r="BY2" t="s">
        <v>159</v>
      </c>
      <c r="BZ2">
        <v>0</v>
      </c>
      <c r="CA2">
        <v>0</v>
      </c>
      <c r="CB2" t="s">
        <v>167</v>
      </c>
      <c r="CC2">
        <v>7.4</v>
      </c>
      <c r="CD2" t="s">
        <v>159</v>
      </c>
      <c r="CE2">
        <v>0</v>
      </c>
      <c r="CF2">
        <v>0</v>
      </c>
      <c r="CG2" t="s">
        <v>159</v>
      </c>
      <c r="CH2">
        <v>0</v>
      </c>
      <c r="CI2">
        <v>0.2</v>
      </c>
      <c r="CJ2">
        <v>7.4</v>
      </c>
      <c r="CK2" t="s">
        <v>159</v>
      </c>
      <c r="CL2" t="s">
        <v>159</v>
      </c>
      <c r="CM2" t="s">
        <v>159</v>
      </c>
      <c r="CN2" t="s">
        <v>159</v>
      </c>
      <c r="CO2">
        <v>0</v>
      </c>
      <c r="CP2" t="s">
        <v>147</v>
      </c>
      <c r="CQ2">
        <v>30</v>
      </c>
      <c r="CR2">
        <v>2.2200000000000002</v>
      </c>
      <c r="CS2">
        <v>0.17</v>
      </c>
      <c r="CT2">
        <v>3697.61</v>
      </c>
      <c r="CU2" t="s">
        <v>168</v>
      </c>
      <c r="CV2">
        <v>25</v>
      </c>
      <c r="CW2">
        <v>1.85</v>
      </c>
      <c r="CX2">
        <v>0.14000000000000001</v>
      </c>
      <c r="CY2" t="s">
        <v>169</v>
      </c>
      <c r="CZ2">
        <v>7.5</v>
      </c>
      <c r="DA2">
        <v>0.55500000000000005</v>
      </c>
      <c r="DB2">
        <v>0.04</v>
      </c>
      <c r="DC2" t="s">
        <v>163</v>
      </c>
      <c r="DD2">
        <v>7.5</v>
      </c>
      <c r="DE2">
        <v>0.55500000000000005</v>
      </c>
      <c r="DF2">
        <v>0.04</v>
      </c>
      <c r="DG2">
        <v>0</v>
      </c>
      <c r="DH2">
        <v>0</v>
      </c>
      <c r="DI2">
        <v>0</v>
      </c>
      <c r="DJ2" t="s">
        <v>168</v>
      </c>
      <c r="DK2">
        <v>5</v>
      </c>
      <c r="DL2">
        <v>0.37</v>
      </c>
      <c r="DM2">
        <v>0.03</v>
      </c>
      <c r="DN2" t="s">
        <v>168</v>
      </c>
      <c r="DO2">
        <v>25</v>
      </c>
      <c r="DP2">
        <v>1.85</v>
      </c>
      <c r="DQ2">
        <v>0.14000000000000001</v>
      </c>
      <c r="DR2" t="s">
        <v>159</v>
      </c>
      <c r="DS2">
        <v>0</v>
      </c>
      <c r="DT2">
        <v>0</v>
      </c>
      <c r="DU2" t="s">
        <v>159</v>
      </c>
      <c r="DV2">
        <v>0</v>
      </c>
      <c r="DW2">
        <v>0</v>
      </c>
      <c r="DX2" t="s">
        <v>159</v>
      </c>
      <c r="DY2" t="s">
        <v>159</v>
      </c>
      <c r="DZ2" t="s">
        <v>159</v>
      </c>
      <c r="EA2" t="s">
        <v>159</v>
      </c>
      <c r="EB2">
        <v>0</v>
      </c>
      <c r="EC2">
        <v>0</v>
      </c>
      <c r="ED2">
        <v>11.1</v>
      </c>
      <c r="EE2">
        <v>0.83</v>
      </c>
      <c r="EF2">
        <v>2.0020566090040005E+19</v>
      </c>
      <c r="EG2">
        <v>3.0040567E+19</v>
      </c>
      <c r="EH2" t="s">
        <v>158</v>
      </c>
      <c r="EI2" t="s">
        <v>158</v>
      </c>
      <c r="EJ2" t="s">
        <v>164</v>
      </c>
      <c r="EK2" t="s">
        <v>170</v>
      </c>
      <c r="EL2" t="s">
        <v>171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 t="s">
        <v>159</v>
      </c>
      <c r="ET2" t="s">
        <v>159</v>
      </c>
      <c r="EU2" t="s">
        <v>159</v>
      </c>
      <c r="EV2">
        <v>3697.61</v>
      </c>
      <c r="EW2">
        <v>0</v>
      </c>
      <c r="EX2">
        <v>0</v>
      </c>
      <c r="EY2" t="s">
        <v>159</v>
      </c>
      <c r="EZ2" t="s">
        <v>172</v>
      </c>
      <c r="FA2" t="s">
        <v>159</v>
      </c>
      <c r="FB2">
        <v>0</v>
      </c>
      <c r="FC2">
        <v>0</v>
      </c>
    </row>
    <row r="3" spans="1:159" x14ac:dyDescent="0.25">
      <c r="A3" t="s">
        <v>145</v>
      </c>
      <c r="B3" t="s">
        <v>145</v>
      </c>
      <c r="C3">
        <v>9967445466</v>
      </c>
      <c r="D3" t="s">
        <v>146</v>
      </c>
      <c r="E3" t="s">
        <v>147</v>
      </c>
      <c r="F3" s="1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s="2">
        <v>0.5</v>
      </c>
      <c r="M3" s="2">
        <v>3700</v>
      </c>
      <c r="N3" t="s">
        <v>154</v>
      </c>
      <c r="O3" t="s">
        <v>155</v>
      </c>
      <c r="P3" t="s">
        <v>173</v>
      </c>
      <c r="Q3">
        <v>35189</v>
      </c>
      <c r="R3" t="s">
        <v>144</v>
      </c>
      <c r="S3">
        <v>728324</v>
      </c>
      <c r="T3" s="1" t="s">
        <v>157</v>
      </c>
      <c r="U3">
        <v>2642792243</v>
      </c>
      <c r="V3">
        <v>2566797</v>
      </c>
      <c r="W3" t="s">
        <v>174</v>
      </c>
      <c r="X3" t="s">
        <v>174</v>
      </c>
      <c r="Y3">
        <v>0</v>
      </c>
      <c r="Z3" t="s">
        <v>159</v>
      </c>
      <c r="AA3">
        <v>9967445466</v>
      </c>
      <c r="AB3">
        <v>123</v>
      </c>
      <c r="AC3" t="s">
        <v>160</v>
      </c>
      <c r="AD3" t="s">
        <v>161</v>
      </c>
      <c r="AE3" t="s">
        <v>162</v>
      </c>
      <c r="AF3" t="s">
        <v>152</v>
      </c>
      <c r="AG3">
        <v>5999</v>
      </c>
      <c r="AH3">
        <v>44</v>
      </c>
      <c r="AI3" t="s">
        <v>159</v>
      </c>
      <c r="AJ3">
        <v>200185</v>
      </c>
      <c r="AK3" t="s">
        <v>159</v>
      </c>
      <c r="AL3" t="s">
        <v>163</v>
      </c>
      <c r="AM3" t="s">
        <v>175</v>
      </c>
      <c r="AN3">
        <v>566</v>
      </c>
      <c r="AO3">
        <v>728324</v>
      </c>
      <c r="AP3">
        <v>566</v>
      </c>
      <c r="AQ3">
        <v>9967445466</v>
      </c>
      <c r="AR3">
        <v>9967445466</v>
      </c>
      <c r="AS3" t="s">
        <v>154</v>
      </c>
      <c r="AT3" t="s">
        <v>165</v>
      </c>
      <c r="AU3" t="s">
        <v>159</v>
      </c>
      <c r="AV3" t="s">
        <v>166</v>
      </c>
      <c r="AW3" s="2">
        <v>0.5</v>
      </c>
      <c r="AX3">
        <v>3700</v>
      </c>
      <c r="AY3">
        <v>3700</v>
      </c>
      <c r="AZ3" s="7">
        <f t="shared" si="0"/>
        <v>2700</v>
      </c>
      <c r="BA3" s="7">
        <v>350</v>
      </c>
      <c r="BB3" s="7">
        <f t="shared" si="1"/>
        <v>2350</v>
      </c>
      <c r="BC3" s="8">
        <f t="shared" si="2"/>
        <v>413.6</v>
      </c>
      <c r="BD3" s="9">
        <f t="shared" si="3"/>
        <v>1880</v>
      </c>
      <c r="BE3" s="10">
        <f t="shared" si="4"/>
        <v>56.4</v>
      </c>
      <c r="BF3" s="7">
        <v>250</v>
      </c>
      <c r="BG3" s="11">
        <f t="shared" si="5"/>
        <v>81.25</v>
      </c>
      <c r="BH3" s="11">
        <v>1000</v>
      </c>
      <c r="BI3" s="12"/>
      <c r="BJ3" s="7">
        <f t="shared" si="6"/>
        <v>18.75</v>
      </c>
      <c r="BK3" t="s">
        <v>159</v>
      </c>
      <c r="BL3" t="s">
        <v>159</v>
      </c>
      <c r="BM3" t="s">
        <v>159</v>
      </c>
      <c r="BN3" t="s">
        <v>159</v>
      </c>
      <c r="BO3">
        <v>566</v>
      </c>
      <c r="BP3">
        <v>566</v>
      </c>
      <c r="BQ3">
        <v>3700</v>
      </c>
      <c r="BR3">
        <v>1000</v>
      </c>
      <c r="BS3">
        <v>18.5</v>
      </c>
      <c r="BT3">
        <v>1.39</v>
      </c>
      <c r="BU3">
        <v>0</v>
      </c>
      <c r="BV3">
        <v>3680.1125000000002</v>
      </c>
      <c r="BW3">
        <v>0</v>
      </c>
      <c r="BX3" t="s">
        <v>159</v>
      </c>
      <c r="BY3" t="s">
        <v>159</v>
      </c>
      <c r="BZ3">
        <v>0</v>
      </c>
      <c r="CA3">
        <v>0</v>
      </c>
      <c r="CB3" t="s">
        <v>167</v>
      </c>
      <c r="CC3">
        <v>7.4</v>
      </c>
      <c r="CD3" t="s">
        <v>159</v>
      </c>
      <c r="CE3">
        <v>0</v>
      </c>
      <c r="CF3">
        <v>0</v>
      </c>
      <c r="CG3" t="s">
        <v>159</v>
      </c>
      <c r="CH3">
        <v>0</v>
      </c>
      <c r="CI3">
        <v>0.2</v>
      </c>
      <c r="CJ3">
        <v>7.4</v>
      </c>
      <c r="CK3" t="s">
        <v>159</v>
      </c>
      <c r="CL3" t="s">
        <v>159</v>
      </c>
      <c r="CM3" t="s">
        <v>159</v>
      </c>
      <c r="CN3" t="s">
        <v>159</v>
      </c>
      <c r="CO3">
        <v>0</v>
      </c>
      <c r="CP3" t="s">
        <v>147</v>
      </c>
      <c r="CQ3">
        <v>30</v>
      </c>
      <c r="CR3">
        <v>2.2200000000000002</v>
      </c>
      <c r="CS3">
        <v>0.17</v>
      </c>
      <c r="CT3">
        <v>3697.61</v>
      </c>
      <c r="CU3" t="s">
        <v>168</v>
      </c>
      <c r="CV3">
        <v>25</v>
      </c>
      <c r="CW3">
        <v>1.85</v>
      </c>
      <c r="CX3">
        <v>0.14000000000000001</v>
      </c>
      <c r="CY3" t="s">
        <v>169</v>
      </c>
      <c r="CZ3">
        <v>7.5</v>
      </c>
      <c r="DA3">
        <v>0.55500000000000005</v>
      </c>
      <c r="DB3">
        <v>0.04</v>
      </c>
      <c r="DC3" t="s">
        <v>163</v>
      </c>
      <c r="DD3">
        <v>7.5</v>
      </c>
      <c r="DE3">
        <v>0.55500000000000005</v>
      </c>
      <c r="DF3">
        <v>0.04</v>
      </c>
      <c r="DG3">
        <v>0</v>
      </c>
      <c r="DH3">
        <v>0</v>
      </c>
      <c r="DI3">
        <v>0</v>
      </c>
      <c r="DJ3" t="s">
        <v>168</v>
      </c>
      <c r="DK3">
        <v>5</v>
      </c>
      <c r="DL3">
        <v>0.37</v>
      </c>
      <c r="DM3">
        <v>0.03</v>
      </c>
      <c r="DN3" t="s">
        <v>168</v>
      </c>
      <c r="DO3">
        <v>25</v>
      </c>
      <c r="DP3">
        <v>1.85</v>
      </c>
      <c r="DQ3">
        <v>0.14000000000000001</v>
      </c>
      <c r="DR3" t="s">
        <v>159</v>
      </c>
      <c r="DS3">
        <v>0</v>
      </c>
      <c r="DT3">
        <v>0</v>
      </c>
      <c r="DU3" t="s">
        <v>159</v>
      </c>
      <c r="DV3">
        <v>0</v>
      </c>
      <c r="DW3">
        <v>0</v>
      </c>
      <c r="DX3" t="s">
        <v>159</v>
      </c>
      <c r="DY3" t="s">
        <v>159</v>
      </c>
      <c r="DZ3" t="s">
        <v>159</v>
      </c>
      <c r="EA3" t="s">
        <v>159</v>
      </c>
      <c r="EB3">
        <v>0</v>
      </c>
      <c r="EC3">
        <v>0</v>
      </c>
      <c r="ED3">
        <v>11.1</v>
      </c>
      <c r="EE3">
        <v>0.83</v>
      </c>
      <c r="EF3">
        <v>2.0020566090040005E+19</v>
      </c>
      <c r="EG3">
        <v>3.0040567E+19</v>
      </c>
      <c r="EH3" t="s">
        <v>174</v>
      </c>
      <c r="EI3" t="s">
        <v>174</v>
      </c>
      <c r="EJ3" t="s">
        <v>175</v>
      </c>
      <c r="EK3" t="s">
        <v>176</v>
      </c>
      <c r="EL3" t="s">
        <v>171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 t="s">
        <v>159</v>
      </c>
      <c r="ET3" t="s">
        <v>159</v>
      </c>
      <c r="EU3" t="s">
        <v>159</v>
      </c>
      <c r="EV3">
        <v>3697.61</v>
      </c>
      <c r="EW3">
        <v>0</v>
      </c>
      <c r="EX3">
        <v>0</v>
      </c>
      <c r="EY3" t="s">
        <v>159</v>
      </c>
      <c r="EZ3" t="s">
        <v>172</v>
      </c>
      <c r="FA3" t="s">
        <v>159</v>
      </c>
      <c r="FB3">
        <v>0</v>
      </c>
      <c r="FC3">
        <v>0</v>
      </c>
    </row>
    <row r="4" spans="1:159" x14ac:dyDescent="0.25">
      <c r="A4" t="s">
        <v>145</v>
      </c>
      <c r="B4" t="s">
        <v>145</v>
      </c>
      <c r="C4">
        <v>9967248986</v>
      </c>
      <c r="D4" t="s">
        <v>146</v>
      </c>
      <c r="E4" t="s">
        <v>147</v>
      </c>
      <c r="F4" s="1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s="2">
        <v>0.5</v>
      </c>
      <c r="M4" s="2">
        <v>3700</v>
      </c>
      <c r="N4" t="s">
        <v>154</v>
      </c>
      <c r="O4" t="s">
        <v>155</v>
      </c>
      <c r="P4" t="s">
        <v>177</v>
      </c>
      <c r="Q4">
        <v>35189</v>
      </c>
      <c r="R4" t="s">
        <v>144</v>
      </c>
      <c r="S4">
        <v>720737</v>
      </c>
      <c r="T4" s="1" t="s">
        <v>157</v>
      </c>
      <c r="U4">
        <v>2642783520</v>
      </c>
      <c r="V4">
        <v>2566797</v>
      </c>
      <c r="W4" t="s">
        <v>178</v>
      </c>
      <c r="X4" t="s">
        <v>178</v>
      </c>
      <c r="Y4">
        <v>0</v>
      </c>
      <c r="Z4" t="s">
        <v>159</v>
      </c>
      <c r="AA4">
        <v>9967248986</v>
      </c>
      <c r="AB4">
        <v>123</v>
      </c>
      <c r="AC4" t="s">
        <v>160</v>
      </c>
      <c r="AD4" t="s">
        <v>161</v>
      </c>
      <c r="AE4" t="s">
        <v>162</v>
      </c>
      <c r="AF4" t="s">
        <v>152</v>
      </c>
      <c r="AG4">
        <v>5999</v>
      </c>
      <c r="AH4">
        <v>44</v>
      </c>
      <c r="AI4" t="s">
        <v>159</v>
      </c>
      <c r="AJ4">
        <v>200185</v>
      </c>
      <c r="AK4" t="s">
        <v>159</v>
      </c>
      <c r="AL4" t="s">
        <v>163</v>
      </c>
      <c r="AM4" t="s">
        <v>179</v>
      </c>
      <c r="AN4">
        <v>566</v>
      </c>
      <c r="AO4">
        <v>720737</v>
      </c>
      <c r="AP4">
        <v>566</v>
      </c>
      <c r="AQ4">
        <v>9967248986</v>
      </c>
      <c r="AR4">
        <v>9967248986</v>
      </c>
      <c r="AS4" t="s">
        <v>154</v>
      </c>
      <c r="AT4" t="s">
        <v>165</v>
      </c>
      <c r="AU4" t="s">
        <v>159</v>
      </c>
      <c r="AV4" t="s">
        <v>166</v>
      </c>
      <c r="AW4" s="2">
        <v>0.5</v>
      </c>
      <c r="AX4">
        <v>3700</v>
      </c>
      <c r="AY4">
        <v>3700</v>
      </c>
      <c r="AZ4" s="7">
        <f t="shared" si="0"/>
        <v>2700</v>
      </c>
      <c r="BA4" s="7">
        <v>350</v>
      </c>
      <c r="BB4" s="7">
        <f t="shared" si="1"/>
        <v>2350</v>
      </c>
      <c r="BC4" s="8">
        <f t="shared" si="2"/>
        <v>413.6</v>
      </c>
      <c r="BD4" s="9">
        <f t="shared" si="3"/>
        <v>1880</v>
      </c>
      <c r="BE4" s="10">
        <f t="shared" si="4"/>
        <v>56.4</v>
      </c>
      <c r="BF4" s="7">
        <v>250</v>
      </c>
      <c r="BG4" s="11">
        <f t="shared" si="5"/>
        <v>81.25</v>
      </c>
      <c r="BH4" s="11">
        <v>1000</v>
      </c>
      <c r="BI4" s="12"/>
      <c r="BJ4" s="7">
        <f t="shared" si="6"/>
        <v>18.75</v>
      </c>
      <c r="BK4" t="s">
        <v>159</v>
      </c>
      <c r="BL4" t="s">
        <v>159</v>
      </c>
      <c r="BM4" t="s">
        <v>159</v>
      </c>
      <c r="BN4" t="s">
        <v>159</v>
      </c>
      <c r="BO4">
        <v>566</v>
      </c>
      <c r="BP4">
        <v>566</v>
      </c>
      <c r="BQ4">
        <v>3700</v>
      </c>
      <c r="BR4">
        <v>1000</v>
      </c>
      <c r="BS4">
        <v>18.5</v>
      </c>
      <c r="BT4">
        <v>1.39</v>
      </c>
      <c r="BU4">
        <v>0</v>
      </c>
      <c r="BV4">
        <v>3680.1125000000002</v>
      </c>
      <c r="BW4">
        <v>0</v>
      </c>
      <c r="BX4" t="s">
        <v>159</v>
      </c>
      <c r="BY4" t="s">
        <v>159</v>
      </c>
      <c r="BZ4">
        <v>0</v>
      </c>
      <c r="CA4">
        <v>0</v>
      </c>
      <c r="CB4" t="s">
        <v>167</v>
      </c>
      <c r="CC4">
        <v>7.4</v>
      </c>
      <c r="CD4" t="s">
        <v>159</v>
      </c>
      <c r="CE4">
        <v>0</v>
      </c>
      <c r="CF4">
        <v>0</v>
      </c>
      <c r="CG4" t="s">
        <v>159</v>
      </c>
      <c r="CH4">
        <v>0</v>
      </c>
      <c r="CI4">
        <v>0.2</v>
      </c>
      <c r="CJ4">
        <v>7.4</v>
      </c>
      <c r="CK4" t="s">
        <v>159</v>
      </c>
      <c r="CL4" t="s">
        <v>159</v>
      </c>
      <c r="CM4" t="s">
        <v>159</v>
      </c>
      <c r="CN4" t="s">
        <v>159</v>
      </c>
      <c r="CO4">
        <v>0</v>
      </c>
      <c r="CP4" t="s">
        <v>147</v>
      </c>
      <c r="CQ4">
        <v>30</v>
      </c>
      <c r="CR4">
        <v>2.2200000000000002</v>
      </c>
      <c r="CS4">
        <v>0.17</v>
      </c>
      <c r="CT4">
        <v>3697.61</v>
      </c>
      <c r="CU4" t="s">
        <v>168</v>
      </c>
      <c r="CV4">
        <v>25</v>
      </c>
      <c r="CW4">
        <v>1.85</v>
      </c>
      <c r="CX4">
        <v>0.14000000000000001</v>
      </c>
      <c r="CY4" t="s">
        <v>169</v>
      </c>
      <c r="CZ4">
        <v>7.5</v>
      </c>
      <c r="DA4">
        <v>0.55500000000000005</v>
      </c>
      <c r="DB4">
        <v>0.04</v>
      </c>
      <c r="DC4" t="s">
        <v>163</v>
      </c>
      <c r="DD4">
        <v>7.5</v>
      </c>
      <c r="DE4">
        <v>0.55500000000000005</v>
      </c>
      <c r="DF4">
        <v>0.04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0.37</v>
      </c>
      <c r="DM4">
        <v>0.03</v>
      </c>
      <c r="DN4" t="s">
        <v>168</v>
      </c>
      <c r="DO4">
        <v>25</v>
      </c>
      <c r="DP4">
        <v>1.85</v>
      </c>
      <c r="DQ4">
        <v>0.14000000000000001</v>
      </c>
      <c r="DR4" t="s">
        <v>159</v>
      </c>
      <c r="DS4">
        <v>0</v>
      </c>
      <c r="DT4">
        <v>0</v>
      </c>
      <c r="DU4" t="s">
        <v>159</v>
      </c>
      <c r="DV4">
        <v>0</v>
      </c>
      <c r="DW4">
        <v>0</v>
      </c>
      <c r="DX4" t="s">
        <v>159</v>
      </c>
      <c r="DY4" t="s">
        <v>159</v>
      </c>
      <c r="DZ4" t="s">
        <v>159</v>
      </c>
      <c r="EA4" t="s">
        <v>159</v>
      </c>
      <c r="EB4">
        <v>0</v>
      </c>
      <c r="EC4">
        <v>0</v>
      </c>
      <c r="ED4">
        <v>11.1</v>
      </c>
      <c r="EE4">
        <v>0.83</v>
      </c>
      <c r="EF4">
        <v>2.0020566090040005E+19</v>
      </c>
      <c r="EG4">
        <v>3.0040567E+19</v>
      </c>
      <c r="EH4" t="s">
        <v>178</v>
      </c>
      <c r="EI4" t="s">
        <v>178</v>
      </c>
      <c r="EJ4" t="s">
        <v>179</v>
      </c>
      <c r="EK4" t="s">
        <v>180</v>
      </c>
      <c r="EL4" t="s">
        <v>171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 t="s">
        <v>159</v>
      </c>
      <c r="ET4" t="s">
        <v>159</v>
      </c>
      <c r="EU4" t="s">
        <v>159</v>
      </c>
      <c r="EV4">
        <v>3697.61</v>
      </c>
      <c r="EW4">
        <v>0</v>
      </c>
      <c r="EX4">
        <v>0</v>
      </c>
      <c r="EY4" t="s">
        <v>159</v>
      </c>
      <c r="EZ4" t="s">
        <v>172</v>
      </c>
      <c r="FA4" t="s">
        <v>159</v>
      </c>
      <c r="FB4">
        <v>0</v>
      </c>
      <c r="FC4">
        <v>0</v>
      </c>
    </row>
    <row r="5" spans="1:159" x14ac:dyDescent="0.25">
      <c r="A5" t="s">
        <v>144</v>
      </c>
      <c r="B5" t="s">
        <v>145</v>
      </c>
      <c r="C5">
        <v>9967221121</v>
      </c>
      <c r="D5" t="s">
        <v>146</v>
      </c>
      <c r="E5" t="s">
        <v>157</v>
      </c>
      <c r="F5" s="1" t="s">
        <v>148</v>
      </c>
      <c r="G5" t="s">
        <v>149</v>
      </c>
      <c r="H5" t="s">
        <v>150</v>
      </c>
      <c r="I5" t="s">
        <v>151</v>
      </c>
      <c r="J5" t="s">
        <v>197</v>
      </c>
      <c r="K5" t="s">
        <v>153</v>
      </c>
      <c r="L5" s="2">
        <v>0.5</v>
      </c>
      <c r="M5" s="2">
        <v>3700</v>
      </c>
      <c r="N5" t="s">
        <v>198</v>
      </c>
      <c r="O5" t="s">
        <v>199</v>
      </c>
      <c r="P5" t="s">
        <v>200</v>
      </c>
      <c r="Q5">
        <v>35189</v>
      </c>
      <c r="R5" t="s">
        <v>144</v>
      </c>
      <c r="S5">
        <v>980056</v>
      </c>
      <c r="T5" s="1" t="s">
        <v>157</v>
      </c>
      <c r="U5">
        <v>2642783024</v>
      </c>
      <c r="V5">
        <v>3989435</v>
      </c>
      <c r="W5" t="s">
        <v>201</v>
      </c>
      <c r="X5" t="s">
        <v>201</v>
      </c>
      <c r="Y5">
        <v>0</v>
      </c>
      <c r="Z5" t="s">
        <v>159</v>
      </c>
      <c r="AA5">
        <v>9967221121</v>
      </c>
      <c r="AB5">
        <v>123</v>
      </c>
      <c r="AC5" t="s">
        <v>160</v>
      </c>
      <c r="AD5" t="s">
        <v>161</v>
      </c>
      <c r="AE5" t="s">
        <v>162</v>
      </c>
      <c r="AF5" t="s">
        <v>197</v>
      </c>
      <c r="AG5">
        <v>5999</v>
      </c>
      <c r="AH5">
        <v>44</v>
      </c>
      <c r="AI5" t="s">
        <v>159</v>
      </c>
      <c r="AJ5">
        <v>200185</v>
      </c>
      <c r="AK5" t="s">
        <v>159</v>
      </c>
      <c r="AL5" t="s">
        <v>163</v>
      </c>
      <c r="AM5" t="s">
        <v>202</v>
      </c>
      <c r="AN5">
        <v>566</v>
      </c>
      <c r="AO5">
        <v>99355</v>
      </c>
      <c r="AP5">
        <v>566</v>
      </c>
      <c r="AQ5">
        <v>9967221121</v>
      </c>
      <c r="AR5">
        <v>9967221121</v>
      </c>
      <c r="AS5" t="s">
        <v>198</v>
      </c>
      <c r="AT5" t="s">
        <v>203</v>
      </c>
      <c r="AU5" t="s">
        <v>159</v>
      </c>
      <c r="AV5" t="s">
        <v>204</v>
      </c>
      <c r="AW5" s="2">
        <v>0.5</v>
      </c>
      <c r="AX5">
        <v>3700</v>
      </c>
      <c r="AY5">
        <v>3700</v>
      </c>
      <c r="AZ5" s="7">
        <f t="shared" si="0"/>
        <v>2700</v>
      </c>
      <c r="BA5" s="7">
        <v>350</v>
      </c>
      <c r="BB5" s="7">
        <f t="shared" si="1"/>
        <v>2350</v>
      </c>
      <c r="BC5" s="8">
        <f t="shared" si="2"/>
        <v>413.6</v>
      </c>
      <c r="BD5" s="9">
        <f t="shared" si="3"/>
        <v>1880</v>
      </c>
      <c r="BE5" s="10">
        <f t="shared" si="4"/>
        <v>56.4</v>
      </c>
      <c r="BF5" s="7">
        <v>250</v>
      </c>
      <c r="BG5" s="11">
        <f t="shared" si="5"/>
        <v>81.25</v>
      </c>
      <c r="BH5" s="11">
        <v>1000</v>
      </c>
      <c r="BI5" s="12"/>
      <c r="BJ5" s="7">
        <f t="shared" si="6"/>
        <v>18.75</v>
      </c>
      <c r="BK5" t="s">
        <v>159</v>
      </c>
      <c r="BL5" t="s">
        <v>159</v>
      </c>
      <c r="BM5" t="s">
        <v>159</v>
      </c>
      <c r="BN5" t="s">
        <v>159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159</v>
      </c>
      <c r="BY5" t="s">
        <v>159</v>
      </c>
      <c r="BZ5">
        <v>0</v>
      </c>
      <c r="CA5">
        <v>0</v>
      </c>
      <c r="CB5" t="s">
        <v>167</v>
      </c>
      <c r="CC5">
        <v>7.4</v>
      </c>
      <c r="CD5" t="s">
        <v>159</v>
      </c>
      <c r="CE5">
        <v>0</v>
      </c>
      <c r="CF5">
        <v>0</v>
      </c>
      <c r="CG5" t="s">
        <v>159</v>
      </c>
      <c r="CH5">
        <v>0</v>
      </c>
      <c r="CI5">
        <v>0.2</v>
      </c>
      <c r="CJ5">
        <v>7.4</v>
      </c>
      <c r="CK5" t="s">
        <v>159</v>
      </c>
      <c r="CL5" t="s">
        <v>159</v>
      </c>
      <c r="CM5" t="s">
        <v>159</v>
      </c>
      <c r="CN5" t="s">
        <v>159</v>
      </c>
      <c r="CO5">
        <v>0</v>
      </c>
      <c r="CP5" t="s">
        <v>157</v>
      </c>
      <c r="CQ5">
        <v>30</v>
      </c>
      <c r="CR5">
        <v>2.2200000000000002</v>
      </c>
      <c r="CS5">
        <v>0.17</v>
      </c>
      <c r="CT5">
        <v>3702.99</v>
      </c>
      <c r="CU5" t="s">
        <v>168</v>
      </c>
      <c r="CV5">
        <v>25</v>
      </c>
      <c r="CW5">
        <v>1.85</v>
      </c>
      <c r="CX5">
        <v>0.14000000000000001</v>
      </c>
      <c r="CY5" t="s">
        <v>169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5</v>
      </c>
      <c r="DI5">
        <v>0.38</v>
      </c>
      <c r="DJ5" t="s">
        <v>168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159</v>
      </c>
      <c r="DS5">
        <v>0</v>
      </c>
      <c r="DT5">
        <v>0</v>
      </c>
      <c r="DU5" t="s">
        <v>159</v>
      </c>
      <c r="DV5">
        <v>0</v>
      </c>
      <c r="DW5">
        <v>0</v>
      </c>
      <c r="DX5" t="s">
        <v>159</v>
      </c>
      <c r="DY5" t="s">
        <v>159</v>
      </c>
      <c r="DZ5" t="s">
        <v>159</v>
      </c>
      <c r="EA5" t="s">
        <v>159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3.0040566E+19</v>
      </c>
      <c r="EH5" t="s">
        <v>201</v>
      </c>
      <c r="EI5" t="s">
        <v>201</v>
      </c>
      <c r="EJ5" t="s">
        <v>202</v>
      </c>
      <c r="EK5" t="s">
        <v>205</v>
      </c>
      <c r="EL5" t="s">
        <v>171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 t="s">
        <v>159</v>
      </c>
      <c r="ET5" t="s">
        <v>159</v>
      </c>
      <c r="EU5" t="s">
        <v>159</v>
      </c>
      <c r="EV5">
        <v>3702.99</v>
      </c>
      <c r="EW5">
        <v>0</v>
      </c>
      <c r="EX5">
        <v>0</v>
      </c>
      <c r="EY5" t="s">
        <v>159</v>
      </c>
      <c r="EZ5" t="s">
        <v>172</v>
      </c>
      <c r="FA5" t="s">
        <v>159</v>
      </c>
      <c r="FB5">
        <v>0</v>
      </c>
      <c r="FC5">
        <v>0</v>
      </c>
    </row>
    <row r="6" spans="1:159" x14ac:dyDescent="0.25">
      <c r="A6" t="s">
        <v>144</v>
      </c>
      <c r="B6" t="s">
        <v>145</v>
      </c>
      <c r="C6">
        <v>9966647777</v>
      </c>
      <c r="D6" t="s">
        <v>146</v>
      </c>
      <c r="E6" t="s">
        <v>147</v>
      </c>
      <c r="F6" s="1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s="2">
        <v>0.5</v>
      </c>
      <c r="M6" s="2">
        <v>3700</v>
      </c>
      <c r="N6" t="s">
        <v>154</v>
      </c>
      <c r="O6" t="s">
        <v>155</v>
      </c>
      <c r="P6" t="s">
        <v>219</v>
      </c>
      <c r="Q6">
        <v>35189</v>
      </c>
      <c r="R6" t="s">
        <v>144</v>
      </c>
      <c r="S6">
        <v>107901</v>
      </c>
      <c r="T6" s="1" t="s">
        <v>157</v>
      </c>
      <c r="U6">
        <v>2642767788</v>
      </c>
      <c r="V6">
        <v>8689922</v>
      </c>
      <c r="W6" t="s">
        <v>220</v>
      </c>
      <c r="X6" t="s">
        <v>220</v>
      </c>
      <c r="Y6">
        <v>0</v>
      </c>
      <c r="Z6" t="s">
        <v>159</v>
      </c>
      <c r="AA6">
        <v>9966647777</v>
      </c>
      <c r="AB6">
        <v>123</v>
      </c>
      <c r="AC6" t="s">
        <v>160</v>
      </c>
      <c r="AD6" t="s">
        <v>161</v>
      </c>
      <c r="AE6" t="s">
        <v>162</v>
      </c>
      <c r="AF6" t="s">
        <v>152</v>
      </c>
      <c r="AG6">
        <v>5999</v>
      </c>
      <c r="AH6">
        <v>44</v>
      </c>
      <c r="AI6" t="s">
        <v>159</v>
      </c>
      <c r="AJ6">
        <v>200185</v>
      </c>
      <c r="AK6" t="s">
        <v>159</v>
      </c>
      <c r="AL6" t="s">
        <v>163</v>
      </c>
      <c r="AM6" t="s">
        <v>221</v>
      </c>
      <c r="AN6">
        <v>566</v>
      </c>
      <c r="AO6">
        <v>107901</v>
      </c>
      <c r="AP6">
        <v>566</v>
      </c>
      <c r="AQ6">
        <v>9966647777</v>
      </c>
      <c r="AR6">
        <v>9966647777</v>
      </c>
      <c r="AS6" t="s">
        <v>154</v>
      </c>
      <c r="AT6" t="s">
        <v>165</v>
      </c>
      <c r="AU6" t="s">
        <v>159</v>
      </c>
      <c r="AV6" t="s">
        <v>166</v>
      </c>
      <c r="AW6" s="2">
        <v>0.5</v>
      </c>
      <c r="AX6">
        <v>3700</v>
      </c>
      <c r="AY6">
        <v>3700</v>
      </c>
      <c r="AZ6" s="7">
        <f t="shared" si="0"/>
        <v>2700</v>
      </c>
      <c r="BA6" s="7">
        <v>350</v>
      </c>
      <c r="BB6" s="7">
        <f t="shared" si="1"/>
        <v>2350</v>
      </c>
      <c r="BC6" s="8">
        <f t="shared" si="2"/>
        <v>413.6</v>
      </c>
      <c r="BD6" s="9">
        <f t="shared" si="3"/>
        <v>1880</v>
      </c>
      <c r="BE6" s="10">
        <f t="shared" si="4"/>
        <v>56.4</v>
      </c>
      <c r="BF6" s="7">
        <v>250</v>
      </c>
      <c r="BG6" s="11">
        <f t="shared" si="5"/>
        <v>81.25</v>
      </c>
      <c r="BH6" s="11">
        <v>1000</v>
      </c>
      <c r="BI6" s="12"/>
      <c r="BJ6" s="7">
        <f t="shared" si="6"/>
        <v>18.75</v>
      </c>
      <c r="BK6" t="s">
        <v>159</v>
      </c>
      <c r="BL6" t="s">
        <v>159</v>
      </c>
      <c r="BM6" t="s">
        <v>159</v>
      </c>
      <c r="BN6" t="s">
        <v>159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159</v>
      </c>
      <c r="BY6" t="s">
        <v>159</v>
      </c>
      <c r="BZ6">
        <v>0</v>
      </c>
      <c r="CA6">
        <v>0</v>
      </c>
      <c r="CB6" t="s">
        <v>167</v>
      </c>
      <c r="CC6">
        <v>7.4</v>
      </c>
      <c r="CD6" t="s">
        <v>159</v>
      </c>
      <c r="CE6">
        <v>0</v>
      </c>
      <c r="CF6">
        <v>0</v>
      </c>
      <c r="CG6" t="s">
        <v>159</v>
      </c>
      <c r="CH6">
        <v>0</v>
      </c>
      <c r="CI6">
        <v>0.2</v>
      </c>
      <c r="CJ6">
        <v>7.4</v>
      </c>
      <c r="CK6" t="s">
        <v>159</v>
      </c>
      <c r="CL6" t="s">
        <v>159</v>
      </c>
      <c r="CM6" t="s">
        <v>159</v>
      </c>
      <c r="CN6" t="s">
        <v>159</v>
      </c>
      <c r="CO6">
        <v>0</v>
      </c>
      <c r="CP6" t="s">
        <v>147</v>
      </c>
      <c r="CQ6">
        <v>30</v>
      </c>
      <c r="CR6">
        <v>2.2200000000000002</v>
      </c>
      <c r="CS6">
        <v>0.17</v>
      </c>
      <c r="CT6">
        <v>3697.61</v>
      </c>
      <c r="CU6" t="s">
        <v>168</v>
      </c>
      <c r="CV6">
        <v>25</v>
      </c>
      <c r="CW6">
        <v>1.85</v>
      </c>
      <c r="CX6">
        <v>0.14000000000000001</v>
      </c>
      <c r="CY6" t="s">
        <v>169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0</v>
      </c>
      <c r="DI6">
        <v>0</v>
      </c>
      <c r="DJ6" t="s">
        <v>168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159</v>
      </c>
      <c r="DS6">
        <v>0</v>
      </c>
      <c r="DT6">
        <v>0</v>
      </c>
      <c r="DU6" t="s">
        <v>159</v>
      </c>
      <c r="DV6">
        <v>0</v>
      </c>
      <c r="DW6">
        <v>0</v>
      </c>
      <c r="DX6" t="s">
        <v>159</v>
      </c>
      <c r="DY6" t="s">
        <v>159</v>
      </c>
      <c r="DZ6" t="s">
        <v>159</v>
      </c>
      <c r="EA6" t="s">
        <v>159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220</v>
      </c>
      <c r="EI6" t="s">
        <v>220</v>
      </c>
      <c r="EJ6" t="s">
        <v>221</v>
      </c>
      <c r="EK6" t="s">
        <v>222</v>
      </c>
      <c r="EL6" t="s">
        <v>171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 t="s">
        <v>159</v>
      </c>
      <c r="ET6" t="s">
        <v>159</v>
      </c>
      <c r="EU6" t="s">
        <v>159</v>
      </c>
      <c r="EV6">
        <v>3697.61</v>
      </c>
      <c r="EW6">
        <v>0</v>
      </c>
      <c r="EX6">
        <v>0</v>
      </c>
      <c r="EY6" t="s">
        <v>159</v>
      </c>
      <c r="EZ6" t="s">
        <v>172</v>
      </c>
      <c r="FA6" t="s">
        <v>159</v>
      </c>
      <c r="FB6">
        <v>0</v>
      </c>
      <c r="FC6">
        <v>0</v>
      </c>
    </row>
    <row r="7" spans="1:159" x14ac:dyDescent="0.25">
      <c r="A7" t="s">
        <v>144</v>
      </c>
      <c r="B7" t="s">
        <v>145</v>
      </c>
      <c r="C7">
        <v>9962172423</v>
      </c>
      <c r="D7" t="s">
        <v>146</v>
      </c>
      <c r="E7" t="s">
        <v>147</v>
      </c>
      <c r="F7" s="1" t="s">
        <v>181</v>
      </c>
      <c r="G7" t="s">
        <v>182</v>
      </c>
      <c r="H7" t="s">
        <v>183</v>
      </c>
      <c r="I7" t="s">
        <v>184</v>
      </c>
      <c r="J7" t="s">
        <v>185</v>
      </c>
      <c r="K7" t="s">
        <v>186</v>
      </c>
      <c r="L7" s="2">
        <v>0.5</v>
      </c>
      <c r="M7" s="2">
        <v>71350</v>
      </c>
      <c r="N7" t="s">
        <v>154</v>
      </c>
      <c r="O7" t="s">
        <v>187</v>
      </c>
      <c r="P7" t="s">
        <v>188</v>
      </c>
      <c r="Q7">
        <v>35186</v>
      </c>
      <c r="R7" t="s">
        <v>144</v>
      </c>
      <c r="S7">
        <v>646643</v>
      </c>
      <c r="T7" s="1" t="s">
        <v>189</v>
      </c>
      <c r="U7">
        <v>2642388015</v>
      </c>
      <c r="V7">
        <v>8689922</v>
      </c>
      <c r="W7" t="s">
        <v>190</v>
      </c>
      <c r="X7" t="s">
        <v>190</v>
      </c>
      <c r="Y7">
        <v>1001806</v>
      </c>
      <c r="Z7">
        <v>25590842</v>
      </c>
      <c r="AA7">
        <v>9962172423</v>
      </c>
      <c r="AB7">
        <v>815167</v>
      </c>
      <c r="AC7" t="s">
        <v>160</v>
      </c>
      <c r="AD7" t="s">
        <v>161</v>
      </c>
      <c r="AE7" t="s">
        <v>162</v>
      </c>
      <c r="AF7" t="s">
        <v>185</v>
      </c>
      <c r="AG7">
        <v>5999</v>
      </c>
      <c r="AH7">
        <v>63</v>
      </c>
      <c r="AI7" t="s">
        <v>159</v>
      </c>
      <c r="AJ7" t="s">
        <v>159</v>
      </c>
      <c r="AK7" t="s">
        <v>159</v>
      </c>
      <c r="AL7" t="s">
        <v>163</v>
      </c>
      <c r="AM7" t="s">
        <v>190</v>
      </c>
      <c r="AN7">
        <v>566</v>
      </c>
      <c r="AO7">
        <v>646643</v>
      </c>
      <c r="AP7">
        <v>566</v>
      </c>
      <c r="AQ7">
        <v>9962172423</v>
      </c>
      <c r="AR7">
        <v>9962172423</v>
      </c>
      <c r="AS7" t="s">
        <v>154</v>
      </c>
      <c r="AT7" t="s">
        <v>191</v>
      </c>
      <c r="AU7" t="s">
        <v>159</v>
      </c>
      <c r="AV7" t="s">
        <v>166</v>
      </c>
      <c r="AW7" s="2">
        <v>0.5</v>
      </c>
      <c r="AX7">
        <v>71350</v>
      </c>
      <c r="AY7">
        <v>71350</v>
      </c>
      <c r="AZ7" s="7">
        <f t="shared" si="0"/>
        <v>70350</v>
      </c>
      <c r="BA7" s="7">
        <v>350</v>
      </c>
      <c r="BB7" s="7">
        <f t="shared" si="1"/>
        <v>70000</v>
      </c>
      <c r="BC7" s="8">
        <f t="shared" si="2"/>
        <v>12320.000000000002</v>
      </c>
      <c r="BD7" s="9">
        <f t="shared" si="3"/>
        <v>56000</v>
      </c>
      <c r="BE7" s="10">
        <f t="shared" si="4"/>
        <v>1680</v>
      </c>
      <c r="BF7" s="7">
        <v>250</v>
      </c>
      <c r="BG7" s="11">
        <f t="shared" si="5"/>
        <v>81.25</v>
      </c>
      <c r="BH7" s="11">
        <v>1000</v>
      </c>
      <c r="BI7" s="12"/>
      <c r="BJ7" s="7">
        <f t="shared" si="6"/>
        <v>18.75</v>
      </c>
      <c r="BK7" t="s">
        <v>159</v>
      </c>
      <c r="BL7" t="s">
        <v>159</v>
      </c>
      <c r="BM7" t="s">
        <v>159</v>
      </c>
      <c r="BN7" t="s">
        <v>159</v>
      </c>
      <c r="BO7">
        <v>566</v>
      </c>
      <c r="BP7">
        <v>566</v>
      </c>
      <c r="BQ7">
        <v>71350</v>
      </c>
      <c r="BR7">
        <v>1000</v>
      </c>
      <c r="BS7">
        <v>356.75</v>
      </c>
      <c r="BT7">
        <v>26.76</v>
      </c>
      <c r="BU7">
        <v>0</v>
      </c>
      <c r="BV7">
        <v>70966.493799999997</v>
      </c>
      <c r="BW7">
        <v>0</v>
      </c>
      <c r="BX7" t="s">
        <v>159</v>
      </c>
      <c r="BY7" t="s">
        <v>159</v>
      </c>
      <c r="BZ7">
        <v>0</v>
      </c>
      <c r="CA7">
        <v>0</v>
      </c>
      <c r="CB7" t="s">
        <v>167</v>
      </c>
      <c r="CC7">
        <v>142.69999999999999</v>
      </c>
      <c r="CD7" t="s">
        <v>159</v>
      </c>
      <c r="CE7">
        <v>0</v>
      </c>
      <c r="CF7">
        <v>0</v>
      </c>
      <c r="CG7" t="s">
        <v>192</v>
      </c>
      <c r="CH7">
        <v>0</v>
      </c>
      <c r="CI7">
        <v>0.2</v>
      </c>
      <c r="CJ7">
        <v>142.69999999999999</v>
      </c>
      <c r="CK7" t="s">
        <v>159</v>
      </c>
      <c r="CL7" t="s">
        <v>192</v>
      </c>
      <c r="CM7" t="s">
        <v>159</v>
      </c>
      <c r="CN7" t="s">
        <v>159</v>
      </c>
      <c r="CO7">
        <v>0</v>
      </c>
      <c r="CP7" t="s">
        <v>147</v>
      </c>
      <c r="CQ7">
        <v>30</v>
      </c>
      <c r="CR7">
        <v>42.81</v>
      </c>
      <c r="CS7">
        <v>3.21</v>
      </c>
      <c r="CT7">
        <v>71303.98</v>
      </c>
      <c r="CU7" t="s">
        <v>168</v>
      </c>
      <c r="CV7">
        <v>25</v>
      </c>
      <c r="CW7">
        <v>35.674999999999997</v>
      </c>
      <c r="CX7">
        <v>2.68</v>
      </c>
      <c r="CY7" t="s">
        <v>168</v>
      </c>
      <c r="CZ7">
        <v>7.5</v>
      </c>
      <c r="DA7">
        <v>10.702500000000001</v>
      </c>
      <c r="DB7">
        <v>0.8</v>
      </c>
      <c r="DC7" t="s">
        <v>163</v>
      </c>
      <c r="DD7">
        <v>7.5</v>
      </c>
      <c r="DE7">
        <v>10.702500000000001</v>
      </c>
      <c r="DF7">
        <v>0.8</v>
      </c>
      <c r="DG7">
        <v>0</v>
      </c>
      <c r="DH7">
        <v>0</v>
      </c>
      <c r="DI7">
        <v>0</v>
      </c>
      <c r="DJ7" t="s">
        <v>168</v>
      </c>
      <c r="DK7">
        <v>5</v>
      </c>
      <c r="DL7">
        <v>7.1349999999999998</v>
      </c>
      <c r="DM7">
        <v>0.54</v>
      </c>
      <c r="DN7" t="s">
        <v>168</v>
      </c>
      <c r="DO7">
        <v>25</v>
      </c>
      <c r="DP7">
        <v>35.674999999999997</v>
      </c>
      <c r="DQ7">
        <v>2.68</v>
      </c>
      <c r="DR7" t="s">
        <v>159</v>
      </c>
      <c r="DS7">
        <v>0</v>
      </c>
      <c r="DT7">
        <v>0</v>
      </c>
      <c r="DU7" t="s">
        <v>159</v>
      </c>
      <c r="DV7">
        <v>0</v>
      </c>
      <c r="DW7">
        <v>0</v>
      </c>
      <c r="DX7" t="s">
        <v>159</v>
      </c>
      <c r="DY7" t="s">
        <v>159</v>
      </c>
      <c r="DZ7" t="s">
        <v>159</v>
      </c>
      <c r="EA7" t="s">
        <v>159</v>
      </c>
      <c r="EB7">
        <v>0</v>
      </c>
      <c r="EC7">
        <v>0</v>
      </c>
      <c r="ED7">
        <v>214.05</v>
      </c>
      <c r="EE7">
        <v>16.05</v>
      </c>
      <c r="EF7">
        <v>2.0020566000040006E+19</v>
      </c>
      <c r="EG7">
        <v>3.0040567E+19</v>
      </c>
      <c r="EH7" t="s">
        <v>193</v>
      </c>
      <c r="EI7" t="s">
        <v>190</v>
      </c>
      <c r="EJ7" t="s">
        <v>159</v>
      </c>
      <c r="EK7" t="s">
        <v>159</v>
      </c>
      <c r="EL7" t="s">
        <v>126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 t="s">
        <v>159</v>
      </c>
      <c r="ET7" t="s">
        <v>159</v>
      </c>
      <c r="EU7" t="s">
        <v>159</v>
      </c>
      <c r="EV7">
        <v>71303.98</v>
      </c>
      <c r="EW7">
        <v>0</v>
      </c>
      <c r="EX7">
        <v>0</v>
      </c>
      <c r="EY7" t="s">
        <v>159</v>
      </c>
      <c r="EZ7" t="s">
        <v>172</v>
      </c>
      <c r="FA7" t="s">
        <v>159</v>
      </c>
      <c r="FB7">
        <v>0</v>
      </c>
      <c r="FC7">
        <v>0</v>
      </c>
    </row>
    <row r="8" spans="1:159" x14ac:dyDescent="0.25">
      <c r="A8" t="s">
        <v>144</v>
      </c>
      <c r="B8" t="s">
        <v>145</v>
      </c>
      <c r="C8">
        <v>9962186480</v>
      </c>
      <c r="D8" t="s">
        <v>146</v>
      </c>
      <c r="E8" t="s">
        <v>147</v>
      </c>
      <c r="F8" s="1" t="s">
        <v>181</v>
      </c>
      <c r="G8" t="s">
        <v>182</v>
      </c>
      <c r="H8" t="s">
        <v>183</v>
      </c>
      <c r="I8" t="s">
        <v>184</v>
      </c>
      <c r="J8" t="s">
        <v>185</v>
      </c>
      <c r="K8" t="s">
        <v>186</v>
      </c>
      <c r="L8" s="2">
        <v>0.5</v>
      </c>
      <c r="M8" s="2">
        <v>71350</v>
      </c>
      <c r="N8" t="s">
        <v>154</v>
      </c>
      <c r="O8" t="s">
        <v>187</v>
      </c>
      <c r="P8" t="s">
        <v>194</v>
      </c>
      <c r="Q8">
        <v>35186</v>
      </c>
      <c r="R8" t="s">
        <v>144</v>
      </c>
      <c r="S8">
        <v>644700</v>
      </c>
      <c r="T8" s="1" t="s">
        <v>189</v>
      </c>
      <c r="U8">
        <v>2642388895</v>
      </c>
      <c r="V8">
        <v>8689922</v>
      </c>
      <c r="W8" t="s">
        <v>195</v>
      </c>
      <c r="X8" t="s">
        <v>195</v>
      </c>
      <c r="Y8">
        <v>1001807</v>
      </c>
      <c r="Z8">
        <v>25590853</v>
      </c>
      <c r="AA8">
        <v>9962186480</v>
      </c>
      <c r="AB8">
        <v>815167</v>
      </c>
      <c r="AC8" t="s">
        <v>160</v>
      </c>
      <c r="AD8" t="s">
        <v>161</v>
      </c>
      <c r="AE8" t="s">
        <v>162</v>
      </c>
      <c r="AF8" t="s">
        <v>185</v>
      </c>
      <c r="AG8">
        <v>5999</v>
      </c>
      <c r="AH8">
        <v>63</v>
      </c>
      <c r="AI8" t="s">
        <v>159</v>
      </c>
      <c r="AJ8" t="s">
        <v>159</v>
      </c>
      <c r="AK8" t="s">
        <v>159</v>
      </c>
      <c r="AL8" t="s">
        <v>163</v>
      </c>
      <c r="AM8" t="s">
        <v>195</v>
      </c>
      <c r="AN8">
        <v>566</v>
      </c>
      <c r="AO8">
        <v>644700</v>
      </c>
      <c r="AP8">
        <v>566</v>
      </c>
      <c r="AQ8">
        <v>9962186480</v>
      </c>
      <c r="AR8">
        <v>9962186480</v>
      </c>
      <c r="AS8" t="s">
        <v>154</v>
      </c>
      <c r="AT8" t="s">
        <v>191</v>
      </c>
      <c r="AU8" t="s">
        <v>159</v>
      </c>
      <c r="AV8" t="s">
        <v>166</v>
      </c>
      <c r="AW8" s="2">
        <v>0.5</v>
      </c>
      <c r="AX8">
        <v>71350</v>
      </c>
      <c r="AY8">
        <v>71350</v>
      </c>
      <c r="AZ8" s="7">
        <f t="shared" si="0"/>
        <v>70350</v>
      </c>
      <c r="BA8" s="7">
        <v>350</v>
      </c>
      <c r="BB8" s="7">
        <f t="shared" si="1"/>
        <v>70000</v>
      </c>
      <c r="BC8" s="8">
        <f t="shared" si="2"/>
        <v>12320.000000000002</v>
      </c>
      <c r="BD8" s="9">
        <f t="shared" si="3"/>
        <v>56000</v>
      </c>
      <c r="BE8" s="10">
        <f t="shared" si="4"/>
        <v>1680</v>
      </c>
      <c r="BF8" s="7">
        <v>250</v>
      </c>
      <c r="BG8" s="11">
        <f t="shared" si="5"/>
        <v>81.25</v>
      </c>
      <c r="BH8" s="11">
        <v>1000</v>
      </c>
      <c r="BI8" s="12"/>
      <c r="BJ8" s="7">
        <f t="shared" si="6"/>
        <v>18.75</v>
      </c>
      <c r="BK8" t="s">
        <v>159</v>
      </c>
      <c r="BL8" t="s">
        <v>159</v>
      </c>
      <c r="BM8" t="s">
        <v>159</v>
      </c>
      <c r="BN8" t="s">
        <v>159</v>
      </c>
      <c r="BO8">
        <v>566</v>
      </c>
      <c r="BP8">
        <v>566</v>
      </c>
      <c r="BQ8">
        <v>71350</v>
      </c>
      <c r="BR8">
        <v>1000</v>
      </c>
      <c r="BS8">
        <v>356.75</v>
      </c>
      <c r="BT8">
        <v>26.76</v>
      </c>
      <c r="BU8">
        <v>0</v>
      </c>
      <c r="BV8">
        <v>70966.493799999997</v>
      </c>
      <c r="BW8">
        <v>0</v>
      </c>
      <c r="BX8" t="s">
        <v>159</v>
      </c>
      <c r="BY8" t="s">
        <v>159</v>
      </c>
      <c r="BZ8">
        <v>0</v>
      </c>
      <c r="CA8">
        <v>0</v>
      </c>
      <c r="CB8" t="s">
        <v>167</v>
      </c>
      <c r="CC8">
        <v>142.69999999999999</v>
      </c>
      <c r="CD8" t="s">
        <v>159</v>
      </c>
      <c r="CE8">
        <v>0</v>
      </c>
      <c r="CF8">
        <v>0</v>
      </c>
      <c r="CG8" t="s">
        <v>192</v>
      </c>
      <c r="CH8">
        <v>0</v>
      </c>
      <c r="CI8">
        <v>0.2</v>
      </c>
      <c r="CJ8">
        <v>142.69999999999999</v>
      </c>
      <c r="CK8" t="s">
        <v>159</v>
      </c>
      <c r="CL8" t="s">
        <v>192</v>
      </c>
      <c r="CM8" t="s">
        <v>159</v>
      </c>
      <c r="CN8" t="s">
        <v>159</v>
      </c>
      <c r="CO8">
        <v>0</v>
      </c>
      <c r="CP8" t="s">
        <v>147</v>
      </c>
      <c r="CQ8">
        <v>30</v>
      </c>
      <c r="CR8">
        <v>42.81</v>
      </c>
      <c r="CS8">
        <v>3.21</v>
      </c>
      <c r="CT8">
        <v>71303.98</v>
      </c>
      <c r="CU8" t="s">
        <v>168</v>
      </c>
      <c r="CV8">
        <v>25</v>
      </c>
      <c r="CW8">
        <v>35.674999999999997</v>
      </c>
      <c r="CX8">
        <v>2.68</v>
      </c>
      <c r="CY8" t="s">
        <v>168</v>
      </c>
      <c r="CZ8">
        <v>7.5</v>
      </c>
      <c r="DA8">
        <v>10.702500000000001</v>
      </c>
      <c r="DB8">
        <v>0.8</v>
      </c>
      <c r="DC8" t="s">
        <v>163</v>
      </c>
      <c r="DD8">
        <v>7.5</v>
      </c>
      <c r="DE8">
        <v>10.702500000000001</v>
      </c>
      <c r="DF8">
        <v>0.8</v>
      </c>
      <c r="DG8">
        <v>0</v>
      </c>
      <c r="DH8">
        <v>0</v>
      </c>
      <c r="DI8">
        <v>0</v>
      </c>
      <c r="DJ8" t="s">
        <v>168</v>
      </c>
      <c r="DK8">
        <v>5</v>
      </c>
      <c r="DL8">
        <v>7.1349999999999998</v>
      </c>
      <c r="DM8">
        <v>0.54</v>
      </c>
      <c r="DN8" t="s">
        <v>168</v>
      </c>
      <c r="DO8">
        <v>25</v>
      </c>
      <c r="DP8">
        <v>35.674999999999997</v>
      </c>
      <c r="DQ8">
        <v>2.68</v>
      </c>
      <c r="DR8" t="s">
        <v>159</v>
      </c>
      <c r="DS8">
        <v>0</v>
      </c>
      <c r="DT8">
        <v>0</v>
      </c>
      <c r="DU8" t="s">
        <v>159</v>
      </c>
      <c r="DV8">
        <v>0</v>
      </c>
      <c r="DW8">
        <v>0</v>
      </c>
      <c r="DX8" t="s">
        <v>159</v>
      </c>
      <c r="DY8" t="s">
        <v>159</v>
      </c>
      <c r="DZ8" t="s">
        <v>159</v>
      </c>
      <c r="EA8" t="s">
        <v>159</v>
      </c>
      <c r="EB8">
        <v>0</v>
      </c>
      <c r="EC8">
        <v>0</v>
      </c>
      <c r="ED8">
        <v>214.05</v>
      </c>
      <c r="EE8">
        <v>16.05</v>
      </c>
      <c r="EF8">
        <v>2.0020566000040006E+19</v>
      </c>
      <c r="EG8">
        <v>3.0040567E+19</v>
      </c>
      <c r="EH8" t="s">
        <v>196</v>
      </c>
      <c r="EI8" t="s">
        <v>195</v>
      </c>
      <c r="EJ8" t="s">
        <v>159</v>
      </c>
      <c r="EK8" t="s">
        <v>159</v>
      </c>
      <c r="EL8" t="s">
        <v>126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 t="s">
        <v>159</v>
      </c>
      <c r="ET8" t="s">
        <v>159</v>
      </c>
      <c r="EU8" t="s">
        <v>159</v>
      </c>
      <c r="EV8">
        <v>71303.98</v>
      </c>
      <c r="EW8">
        <v>0</v>
      </c>
      <c r="EX8">
        <v>0</v>
      </c>
      <c r="EY8" t="s">
        <v>159</v>
      </c>
      <c r="EZ8" t="s">
        <v>172</v>
      </c>
      <c r="FA8" t="s">
        <v>159</v>
      </c>
      <c r="FB8">
        <v>0</v>
      </c>
      <c r="FC8">
        <v>0</v>
      </c>
    </row>
  </sheetData>
  <sortState xmlns:xlrd2="http://schemas.microsoft.com/office/spreadsheetml/2017/richdata2" ref="A2:FC8">
    <sortCondition ref="AY1:AY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38D9-11F3-4BC1-9A61-641654431330}">
  <dimension ref="A1:EV3"/>
  <sheetViews>
    <sheetView tabSelected="1" topLeftCell="AR1" workbookViewId="0">
      <selection activeCell="BA9" sqref="BA9"/>
    </sheetView>
  </sheetViews>
  <sheetFormatPr defaultRowHeight="15" x14ac:dyDescent="0.25"/>
  <cols>
    <col min="52" max="52" width="20.42578125" style="18" bestFit="1" customWidth="1"/>
    <col min="53" max="53" width="21.28515625" style="18" bestFit="1" customWidth="1"/>
    <col min="54" max="55" width="17.28515625" style="18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16" t="s">
        <v>226</v>
      </c>
      <c r="BA1" s="16" t="s">
        <v>244</v>
      </c>
      <c r="BB1" s="16" t="s">
        <v>228</v>
      </c>
      <c r="BC1" s="16" t="s">
        <v>233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144</v>
      </c>
      <c r="B2" t="s">
        <v>145</v>
      </c>
      <c r="C2">
        <v>9964809056</v>
      </c>
      <c r="D2" t="s">
        <v>146</v>
      </c>
      <c r="E2" t="s">
        <v>206</v>
      </c>
      <c r="F2" s="1" t="s">
        <v>181</v>
      </c>
      <c r="G2" t="s">
        <v>207</v>
      </c>
      <c r="H2" t="s">
        <v>208</v>
      </c>
      <c r="I2" t="s">
        <v>209</v>
      </c>
      <c r="J2" t="s">
        <v>210</v>
      </c>
      <c r="K2" t="s">
        <v>153</v>
      </c>
      <c r="L2" s="2">
        <v>0.5</v>
      </c>
      <c r="M2" s="2">
        <v>17000</v>
      </c>
      <c r="N2" t="s">
        <v>154</v>
      </c>
      <c r="O2" t="s">
        <v>211</v>
      </c>
      <c r="P2" t="s">
        <v>212</v>
      </c>
      <c r="Q2">
        <v>35190</v>
      </c>
      <c r="R2" t="s">
        <v>144</v>
      </c>
      <c r="S2" t="s">
        <v>213</v>
      </c>
      <c r="T2" s="1" t="s">
        <v>189</v>
      </c>
      <c r="U2">
        <v>2642876629</v>
      </c>
      <c r="V2">
        <v>3941609</v>
      </c>
      <c r="W2" t="s">
        <v>214</v>
      </c>
      <c r="X2" t="s">
        <v>214</v>
      </c>
      <c r="Y2">
        <v>0</v>
      </c>
      <c r="Z2" t="s">
        <v>159</v>
      </c>
      <c r="AA2">
        <v>9964809056</v>
      </c>
      <c r="AB2">
        <v>123</v>
      </c>
      <c r="AC2" t="s">
        <v>160</v>
      </c>
      <c r="AD2" t="s">
        <v>161</v>
      </c>
      <c r="AE2" t="s">
        <v>162</v>
      </c>
      <c r="AF2" t="s">
        <v>210</v>
      </c>
      <c r="AG2">
        <v>5999</v>
      </c>
      <c r="AH2">
        <v>63</v>
      </c>
      <c r="AI2" t="s">
        <v>159</v>
      </c>
      <c r="AJ2">
        <v>200261</v>
      </c>
      <c r="AK2" t="s">
        <v>159</v>
      </c>
      <c r="AL2" t="s">
        <v>163</v>
      </c>
      <c r="AM2" t="s">
        <v>215</v>
      </c>
      <c r="AN2">
        <v>566</v>
      </c>
      <c r="AO2">
        <v>247431</v>
      </c>
      <c r="AP2">
        <v>566</v>
      </c>
      <c r="AQ2">
        <v>9964809056</v>
      </c>
      <c r="AR2">
        <v>9964809056</v>
      </c>
      <c r="AS2" t="s">
        <v>154</v>
      </c>
      <c r="AT2" t="s">
        <v>216</v>
      </c>
      <c r="AU2" t="s">
        <v>159</v>
      </c>
      <c r="AV2" t="s">
        <v>217</v>
      </c>
      <c r="AW2" s="2">
        <v>0.5</v>
      </c>
      <c r="AX2">
        <v>17000</v>
      </c>
      <c r="AY2">
        <v>17000</v>
      </c>
      <c r="AZ2" s="17">
        <f t="shared" ref="AZ2" si="0">AY2*88%</f>
        <v>14960</v>
      </c>
      <c r="BA2" s="17">
        <f t="shared" ref="BA2" si="1">2%*AY2</f>
        <v>340</v>
      </c>
      <c r="BB2" s="17">
        <f t="shared" ref="BB2" si="2">AY2*10%-BC2</f>
        <v>1674.5</v>
      </c>
      <c r="BC2" s="17">
        <f t="shared" ref="BC2" si="3">7.5%*BA2</f>
        <v>25.5</v>
      </c>
      <c r="BD2" t="s">
        <v>159</v>
      </c>
      <c r="BE2" t="s">
        <v>159</v>
      </c>
      <c r="BF2" t="s">
        <v>159</v>
      </c>
      <c r="BG2" t="s">
        <v>159</v>
      </c>
      <c r="BH2">
        <v>566</v>
      </c>
      <c r="BI2">
        <v>566</v>
      </c>
      <c r="BJ2">
        <v>17000</v>
      </c>
      <c r="BK2">
        <v>1000</v>
      </c>
      <c r="BL2">
        <v>85</v>
      </c>
      <c r="BM2">
        <v>6.38</v>
      </c>
      <c r="BN2">
        <v>0</v>
      </c>
      <c r="BO2">
        <v>16908.625</v>
      </c>
      <c r="BP2">
        <v>0</v>
      </c>
      <c r="BQ2" t="s">
        <v>159</v>
      </c>
      <c r="BR2" t="s">
        <v>159</v>
      </c>
      <c r="BS2">
        <v>0</v>
      </c>
      <c r="BT2">
        <v>0</v>
      </c>
      <c r="BU2" t="s">
        <v>167</v>
      </c>
      <c r="BV2">
        <v>34</v>
      </c>
      <c r="BW2" t="s">
        <v>159</v>
      </c>
      <c r="BX2">
        <v>0</v>
      </c>
      <c r="BY2">
        <v>0</v>
      </c>
      <c r="BZ2" t="s">
        <v>192</v>
      </c>
      <c r="CA2">
        <v>0</v>
      </c>
      <c r="CB2">
        <v>0.2</v>
      </c>
      <c r="CC2">
        <v>34</v>
      </c>
      <c r="CD2" t="s">
        <v>159</v>
      </c>
      <c r="CE2" t="s">
        <v>192</v>
      </c>
      <c r="CF2" t="s">
        <v>159</v>
      </c>
      <c r="CG2" t="s">
        <v>159</v>
      </c>
      <c r="CH2">
        <v>0</v>
      </c>
      <c r="CI2" t="s">
        <v>206</v>
      </c>
      <c r="CJ2">
        <v>30</v>
      </c>
      <c r="CK2">
        <v>10.199999999999999</v>
      </c>
      <c r="CL2">
        <v>0.77</v>
      </c>
      <c r="CM2">
        <v>16994.41</v>
      </c>
      <c r="CN2" t="s">
        <v>168</v>
      </c>
      <c r="CO2">
        <v>25</v>
      </c>
      <c r="CP2">
        <v>8.5</v>
      </c>
      <c r="CQ2">
        <v>0.64</v>
      </c>
      <c r="CR2" t="s">
        <v>169</v>
      </c>
      <c r="CS2">
        <v>7.5</v>
      </c>
      <c r="CT2">
        <v>2.5499999999999998</v>
      </c>
      <c r="CU2">
        <v>0.19</v>
      </c>
      <c r="CV2" t="s">
        <v>163</v>
      </c>
      <c r="CW2">
        <v>7.5</v>
      </c>
      <c r="CX2">
        <v>2.5499999999999998</v>
      </c>
      <c r="CY2">
        <v>0.19</v>
      </c>
      <c r="CZ2">
        <v>0</v>
      </c>
      <c r="DA2">
        <v>5</v>
      </c>
      <c r="DB2">
        <v>0.38</v>
      </c>
      <c r="DC2" t="s">
        <v>168</v>
      </c>
      <c r="DD2">
        <v>5</v>
      </c>
      <c r="DE2">
        <v>1.7</v>
      </c>
      <c r="DF2">
        <v>0.13</v>
      </c>
      <c r="DG2" t="s">
        <v>168</v>
      </c>
      <c r="DH2">
        <v>25</v>
      </c>
      <c r="DI2">
        <v>8.5</v>
      </c>
      <c r="DJ2">
        <v>0.64</v>
      </c>
      <c r="DK2" t="s">
        <v>159</v>
      </c>
      <c r="DL2">
        <v>0</v>
      </c>
      <c r="DM2">
        <v>0</v>
      </c>
      <c r="DN2" t="s">
        <v>159</v>
      </c>
      <c r="DO2">
        <v>0</v>
      </c>
      <c r="DP2">
        <v>0</v>
      </c>
      <c r="DQ2" t="s">
        <v>159</v>
      </c>
      <c r="DR2" t="s">
        <v>159</v>
      </c>
      <c r="DS2" t="s">
        <v>159</v>
      </c>
      <c r="DT2" t="s">
        <v>159</v>
      </c>
      <c r="DU2">
        <v>0</v>
      </c>
      <c r="DV2">
        <v>0</v>
      </c>
      <c r="DW2">
        <v>51</v>
      </c>
      <c r="DX2">
        <v>3.82</v>
      </c>
      <c r="DY2">
        <v>2.0020566090040005E+19</v>
      </c>
      <c r="DZ2">
        <v>4.0010566E+19</v>
      </c>
      <c r="EA2" t="s">
        <v>214</v>
      </c>
      <c r="EB2" t="s">
        <v>214</v>
      </c>
      <c r="EC2" t="s">
        <v>215</v>
      </c>
      <c r="ED2" t="s">
        <v>218</v>
      </c>
      <c r="EE2" t="s">
        <v>171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>
        <v>16994.41</v>
      </c>
      <c r="EP2">
        <v>0</v>
      </c>
      <c r="EQ2">
        <v>0</v>
      </c>
      <c r="ER2" t="s">
        <v>159</v>
      </c>
      <c r="ES2" t="s">
        <v>172</v>
      </c>
      <c r="ET2" t="s">
        <v>172</v>
      </c>
      <c r="EU2">
        <v>0</v>
      </c>
      <c r="EV2">
        <v>0</v>
      </c>
    </row>
    <row r="3" spans="1:152" x14ac:dyDescent="0.25">
      <c r="AY3">
        <f t="shared" ref="AY3:BC3" si="4">SUM(AY2)</f>
        <v>17000</v>
      </c>
      <c r="AZ3" s="18">
        <f t="shared" si="4"/>
        <v>14960</v>
      </c>
      <c r="BA3" s="18">
        <f t="shared" si="4"/>
        <v>340</v>
      </c>
      <c r="BB3" s="18">
        <f t="shared" si="4"/>
        <v>1674.5</v>
      </c>
      <c r="BC3" s="18">
        <f t="shared" si="4"/>
        <v>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2023-02-24T06:24:14Z</dcterms:created>
  <dcterms:modified xsi:type="dcterms:W3CDTF">2023-02-24T06:28:12Z</dcterms:modified>
</cp:coreProperties>
</file>