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1B670DB7-656B-40AE-833F-96AECAEC1EEC}" xr6:coauthVersionLast="47" xr6:coauthVersionMax="47" xr10:uidLastSave="{00000000-0000-0000-0000-000000000000}"/>
  <bookViews>
    <workbookView xWindow="-120" yWindow="-120" windowWidth="20730" windowHeight="11160" activeTab="2" xr2:uid="{5ED0984E-79F7-4F99-88CB-E382536BD784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RETAILER!$A$1:$FC$4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4" i="1" l="1"/>
  <c r="BG4" i="1" s="1"/>
  <c r="AZ4" i="1"/>
  <c r="BB4" i="1" s="1"/>
  <c r="BE4" i="1" s="1"/>
  <c r="BJ3" i="1"/>
  <c r="BG3" i="1"/>
  <c r="AZ3" i="1"/>
  <c r="BB3" i="1" s="1"/>
  <c r="BJ2" i="1"/>
  <c r="BG2" i="1" s="1"/>
  <c r="AZ2" i="1"/>
  <c r="BB2" i="1" s="1"/>
  <c r="BD3" i="1" l="1"/>
  <c r="BC3" i="1"/>
  <c r="BE3" i="1"/>
  <c r="BC2" i="1"/>
  <c r="BE2" i="1"/>
  <c r="BD2" i="1"/>
  <c r="BC4" i="1"/>
  <c r="BD4" i="1"/>
  <c r="AY4" i="2" l="1"/>
  <c r="AZ4" i="2"/>
  <c r="BA4" i="2"/>
  <c r="BB4" i="2"/>
  <c r="BC4" i="2"/>
  <c r="BA3" i="2"/>
  <c r="BC3" i="2" s="1"/>
  <c r="BB3" i="2" s="1"/>
  <c r="AZ3" i="2"/>
  <c r="BA2" i="2"/>
  <c r="BC2" i="2" s="1"/>
  <c r="BB2" i="2" s="1"/>
  <c r="AZ2" i="2"/>
</calcChain>
</file>

<file path=xl/sharedStrings.xml><?xml version="1.0" encoding="utf-8"?>
<sst xmlns="http://schemas.openxmlformats.org/spreadsheetml/2006/main" count="683" uniqueCount="226">
  <si>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</si>
  <si>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</si>
  <si>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</si>
  <si>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</si>
  <si>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</si>
  <si>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</si>
  <si>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</si>
  <si>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</si>
  <si>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</si>
  <si>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</si>
  <si>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</si>
  <si>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</si>
  <si>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</si>
  <si>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TYPE</t>
  </si>
  <si>
    <t>MASKEDPAN</t>
  </si>
  <si>
    <t>TRANSACTION DATETIME</t>
  </si>
  <si>
    <t>MEB BATCH NUMBER</t>
  </si>
  <si>
    <t>CLEARING DATE</t>
  </si>
  <si>
    <t>APPROVAL CODE</t>
  </si>
  <si>
    <t>MERCHANT DEPOSIT BANKNAME</t>
  </si>
  <si>
    <t>DOCNO</t>
  </si>
  <si>
    <t>UP BATCHID</t>
  </si>
  <si>
    <t>TEXTMESS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</si>
  <si>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</si>
  <si>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</si>
  <si>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</si>
  <si>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</si>
  <si>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</si>
  <si>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</si>
  <si>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</si>
  <si>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</si>
  <si>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</si>
  <si>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</si>
  <si>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</si>
  <si>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</si>
  <si>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</si>
  <si>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</si>
  <si>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</si>
  <si>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</si>
  <si>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</si>
  <si>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</si>
  <si>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</si>
  <si>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</si>
  <si>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</si>
  <si>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</si>
  <si>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</si>
  <si>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</si>
  <si>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</si>
  <si>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</si>
  <si>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</si>
  <si>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</si>
  <si>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</si>
  <si>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</si>
  <si>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</si>
  <si>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</si>
  <si>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</si>
  <si>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</si>
  <si>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</si>
  <si>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</si>
  <si>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</si>
  <si>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</si>
  <si>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</si>
  <si>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</si>
  <si>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</si>
  <si>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</si>
  <si>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</si>
  <si>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</si>
  <si>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</si>
  <si>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</si>
  <si>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</si>
  <si>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</si>
  <si>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</si>
  <si>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</si>
  <si>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</si>
  <si>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</si>
  <si>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</si>
  <si>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</si>
  <si>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</si>
  <si>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</si>
  <si>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</si>
  <si>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</si>
  <si>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</si>
  <si>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</si>
  <si>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</si>
  <si>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</si>
  <si>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</si>
  <si>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</si>
  <si>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</si>
  <si>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</si>
  <si>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</si>
  <si>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</si>
  <si>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</si>
  <si>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</si>
  <si>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</si>
  <si>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</si>
  <si>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</si>
  <si>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</si>
  <si>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</si>
  <si>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</si>
  <si>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</si>
  <si>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</si>
  <si>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</si>
  <si>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</si>
  <si>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</si>
  <si>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</si>
  <si>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</si>
  <si>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</si>
  <si>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</si>
  <si>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</si>
  <si>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</si>
  <si>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</si>
  <si>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</si>
  <si>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</si>
  <si>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</si>
  <si>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</si>
  <si>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</si>
  <si>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</si>
  <si>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</si>
  <si>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</si>
  <si>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</si>
  <si>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</si>
  <si>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</si>
  <si>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</si>
  <si>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</si>
  <si>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</si>
  <si>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</si>
  <si>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</si>
  <si>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</si>
  <si>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</si>
  <si>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</si>
  <si>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</si>
  <si>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</si>
  <si>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</si>
  <si>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</si>
  <si>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</si>
  <si>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</si>
  <si>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</si>
  <si>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</si>
  <si>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</si>
  <si>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</si>
  <si>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</si>
  <si>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</si>
  <si>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</si>
  <si>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</si>
  <si>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24/02/2023</t>
  </si>
  <si>
    <t>25/02/2023</t>
  </si>
  <si>
    <t>UP SETTLEMENT</t>
  </si>
  <si>
    <t>FIRST BANK OF NIGERIA PLC</t>
  </si>
  <si>
    <t>0006067466</t>
  </si>
  <si>
    <t>SOKOTO STATE INTERNAL REVENUE SOKOTO (SOIRS)</t>
  </si>
  <si>
    <t>2UP1SO000000097</t>
  </si>
  <si>
    <t>2UP16883</t>
  </si>
  <si>
    <t>SOKOTO ETAX  (SOBIR),SOKOTO ETAX  (SOBIR),SO,NG</t>
  </si>
  <si>
    <t>Payment</t>
  </si>
  <si>
    <t>MAST</t>
  </si>
  <si>
    <t>539923******1342</t>
  </si>
  <si>
    <t>23-02-2023 12:08:07</t>
  </si>
  <si>
    <t>ACCESS BANK (DIAMOND)</t>
  </si>
  <si>
    <t>Description:=Generic Bill|NAME:=SAA MAI SAA FOOD RESTAURANT|Payment Ref:=12086947308|Amount:=8000</t>
  </si>
  <si>
    <t/>
  </si>
  <si>
    <t>+</t>
  </si>
  <si>
    <t>SC011</t>
  </si>
  <si>
    <t>Retail</t>
  </si>
  <si>
    <t>UNIFIED PAYMENTS SERVICES LTD</t>
  </si>
  <si>
    <t>APPLICATION ID=12086947308</t>
  </si>
  <si>
    <t>3048292709</t>
  </si>
  <si>
    <t>FBHO</t>
  </si>
  <si>
    <t>GENERAL</t>
  </si>
  <si>
    <t>UNIFIED PAYMENT SERVICES LTD</t>
  </si>
  <si>
    <t>NIGERIAN INTERBANK SETTLEMENT SERVICE</t>
  </si>
  <si>
    <t>SOKOTOETAX12086947308Description:=Generic BillPayment Ref:=12086947308|Amount:=8000</t>
  </si>
  <si>
    <t>SPECIAL</t>
  </si>
  <si>
    <t>N</t>
  </si>
  <si>
    <t>UNITED BANK FOR AFRICA PLC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</si>
  <si>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</si>
  <si>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</si>
  <si>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</si>
  <si>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</si>
  <si>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</si>
  <si>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519911******6360</t>
  </si>
  <si>
    <t>23-02-2023 12:41:41</t>
  </si>
  <si>
    <t>ACCESS BANK NIGERIA PLC</t>
  </si>
  <si>
    <t>0517018001-141835-SUMAYYA SULEMAN-1582159984-AcceptanceFee:2500.00</t>
  </si>
  <si>
    <t>PAYMENT REFERENCE=1582159984</t>
  </si>
  <si>
    <t>2182563847</t>
  </si>
  <si>
    <t>UBHO</t>
  </si>
  <si>
    <t>NAME:=SUMAYYA SULEMAN|Payment Ref:=1582159984|Description:=0517018001-141835-SUMAYYA SULEMAN-1582159984-AcceptanceFee:2500.00</t>
  </si>
  <si>
    <t>23-02-2023 12:31:00</t>
  </si>
  <si>
    <t>0517018001-143545-MUSA SANUSI-6089685294--SalesOfForms:2700-PortalAccessFee:1000</t>
  </si>
  <si>
    <t>PAYMENT REFERENCE=6089685294</t>
  </si>
  <si>
    <t>NAME:=MUSA SANUSI|Payment Ref:=6089685294|Description:=0517018001-143545-MUSA SANUSI-6089685294--SalesOfForms:2700-PortalAccessFee:1000</t>
  </si>
  <si>
    <t>23-02-2023 12:45:28</t>
  </si>
  <si>
    <t>0517018001-141836-HADIZA ABUBAKAR-1232246186-AcceptanceFee:2500.00</t>
  </si>
  <si>
    <t>PAYMENT REFERENCE=1232246186</t>
  </si>
  <si>
    <t>NAME:=HADIZA ABUBAKAR|Payment Ref:=1232246186|Description:=0517018001-141836-HADIZA ABUBAKAR-1232246186-AcceptanceFee:2500.00</t>
  </si>
  <si>
    <t>539923******2361</t>
  </si>
  <si>
    <t>24-02-2023 10:33:04</t>
  </si>
  <si>
    <t>Description:=Generic Bill|NAME:=WANDEL INTERNATIONAL NIGERIA LIMITED|Payment Ref:=12014244144|Amount:=50970</t>
  </si>
  <si>
    <t>APPLICATION ID=12014244144</t>
  </si>
  <si>
    <t>3048915592</t>
  </si>
  <si>
    <t>F</t>
  </si>
  <si>
    <t>Description:=Generic Bill|NAME:=WANDEL INTERNATIONAL NIGERIA LIMITED|Payment Ref:=12014244144|Amount</t>
  </si>
  <si>
    <t>SOKOTOETAX12014244144Description:=Generic BillPayment Ref:=12014244144|Amount:=50970</t>
  </si>
  <si>
    <t>AMT DUE SOKOTO</t>
  </si>
  <si>
    <t>UP</t>
  </si>
  <si>
    <t>AMT DUE IDS</t>
  </si>
  <si>
    <t>VAT</t>
  </si>
  <si>
    <t>AMOUNT DUE LESS PORTAL ACCESS FEE &amp; ACREDITATION</t>
  </si>
  <si>
    <t>FEE</t>
  </si>
  <si>
    <t>TOTAL AMTDUE</t>
  </si>
  <si>
    <t>AMT DUE SCHOOLS</t>
  </si>
  <si>
    <t>UP FEES</t>
  </si>
  <si>
    <t>AMT DUE IDS LESS VAT</t>
  </si>
  <si>
    <t>PORTAL ACCESS FEES IDS</t>
  </si>
  <si>
    <t>AMT DUE ACCREDITATION FEES</t>
  </si>
  <si>
    <t>Row Labels</t>
  </si>
  <si>
    <t>Grand Total</t>
  </si>
  <si>
    <t>Sum of ORIGINALAMOUNT</t>
  </si>
  <si>
    <t>Sum of TOTAL AMTDUE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</si>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</sst>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</font>
    <font>
      <sz val="11"/>
      <color rgb="FFFF0000"/>
      <name val="Calibri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43" fontId="6" fillId="2" borderId="0" xfId="1" applyFont="1" applyFill="1"/>
    <xf numFmtId="43" fontId="0" fillId="3" borderId="0" xfId="1" applyFont="1" applyFill="1"/>
    <xf numFmtId="43" fontId="0" fillId="0" borderId="0" xfId="1" applyFont="1"/>
    <xf numFmtId="0" fontId="7" fillId="2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2" fontId="0" fillId="7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84.348557754631" createdVersion="8" refreshedVersion="8" minRefreshableVersion="3" recordCount="3" xr:uid="{63980F13-3884-4B41-A97B-B17AADF2BB25}">
  <cacheSource type="worksheet">
    <worksheetSource ref="A1:FC4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966306271" maxValue="9966531332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1">
        <s v="UMARU ALI SHINKAFI POLYTECHNIC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850" maxValue="3700"/>
    </cacheField>
    <cacheField name="CARD TYPE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SemiMixedTypes="0" containsString="0" containsNumber="1" containsInteger="1" minValue="35211" maxValue="35211"/>
    </cacheField>
    <cacheField name="CLEARING DATE" numFmtId="0">
      <sharedItems/>
    </cacheField>
    <cacheField name="APPROVAL CODE" numFmtId="0">
      <sharedItems containsSemiMixedTypes="0" containsString="0" containsNumber="1" containsInteger="1" minValue="105490" maxValue="710697"/>
    </cacheField>
    <cacheField name="MERCHANT DEPOSIT BANKNAME" numFmtId="0">
      <sharedItems/>
    </cacheField>
    <cacheField name="DOCNO" numFmtId="0">
      <sharedItems containsSemiMixedTypes="0" containsString="0" containsNumber="1" containsInteger="1" minValue="2644646138" maxValue="2644682357"/>
    </cacheField>
    <cacheField name="UP BATCHID" numFmtId="0">
      <sharedItems containsSemiMixedTypes="0" containsString="0" containsNumber="1" containsInteger="1" minValue="6266972" maxValue="6266972"/>
    </cacheField>
    <cacheField name="TEXTMESS" numFmtId="0">
      <sharedItems/>
    </cacheField>
    <cacheField name="TEXTMESS2" numFmtId="0">
      <sharedItems/>
    </cacheField>
    <cacheField name="SEQUENCE NUMBER" numFmtId="0">
      <sharedItems containsSemiMixedTypes="0" containsString="0" containsNumber="1" containsInteger="1" minValue="0" maxValue="0"/>
    </cacheField>
    <cacheField name="INVOICENUM" numFmtId="0">
      <sharedItems/>
    </cacheField>
    <cacheField name="TRANNUMBER" numFmtId="0">
      <sharedItems containsSemiMixedTypes="0" containsString="0" containsNumber="1" containsInteger="1" minValue="9966306271" maxValue="9966531332"/>
    </cacheField>
    <cacheField name="ORIGID" numFmtId="0">
      <sharedItems containsSemiMixedTypes="0" containsString="0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44"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SemiMixedTypes="0" containsString="0" containsNumber="1" containsInteger="1" minValue="105490" maxValue="710697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966306271" maxValue="9966531332"/>
    </cacheField>
    <cacheField name="ISS_STAN" numFmtId="0">
      <sharedItems containsSemiMixedTypes="0" containsString="0" containsNumber="1" containsInteger="1" minValue="9966306271" maxValue="9966531332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850" maxValue="3700"/>
    </cacheField>
    <cacheField name="ORIGINALAMOUNT" numFmtId="0">
      <sharedItems containsSemiMixedTypes="0" containsString="0" containsNumber="1" containsInteger="1" minValue="2850" maxValue="3700"/>
    </cacheField>
    <cacheField name="AMOUNT DUE LESS PORTAL ACCESS FEE &amp; ACREDITATION" numFmtId="0">
      <sharedItems containsSemiMixedTypes="0" containsString="0" containsNumber="1" containsInteger="1" minValue="2700" maxValue="28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350" maxValue="2500"/>
    </cacheField>
    <cacheField name="AMT DUE SOKOTO" numFmtId="0">
      <sharedItems containsSemiMixedTypes="0" containsString="0" containsNumber="1" minValue="413.6" maxValue="440.00000000000006"/>
    </cacheField>
    <cacheField name="AMT DUE SCHOOLS" numFmtId="0">
      <sharedItems containsSemiMixedTypes="0" containsString="0" containsNumber="1" containsInteger="1" minValue="1880" maxValue="2000"/>
    </cacheField>
    <cacheField name="AMT DUE IDS" numFmtId="0">
      <sharedItems containsSemiMixedTypes="0" containsString="0" containsNumber="1" minValue="56.4" maxValue="60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850" maxValue="370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4.25" maxValue="18.5"/>
    </cacheField>
    <cacheField name="VATCHARGE" numFmtId="0">
      <sharedItems containsSemiMixedTypes="0" containsString="0" containsNumber="1" minValue="1.07" maxValue="1.39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834.6813000000002" maxValue="3680.1125000000002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5.7" maxValue="7.4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5.7" maxValue="7.4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30" maxValue="30"/>
    </cacheField>
    <cacheField name="ISSUERFEE (IRF) VALUE" numFmtId="0">
      <sharedItems containsSemiMixedTypes="0" containsString="0" containsNumber="1" minValue="1.71" maxValue="2.2200000000000002"/>
    </cacheField>
    <cacheField name="ISSUERVAT VALUE" numFmtId="0">
      <sharedItems containsSemiMixedTypes="0" containsString="0" containsNumber="1" minValue="0.13" maxValue="0.17"/>
    </cacheField>
    <cacheField name="ISSUER OBLIGATION" numFmtId="0">
      <sharedItems containsSemiMixedTypes="0" containsString="0" containsNumber="1" minValue="2848.16" maxValue="3697.61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1.425" maxValue="1.85"/>
    </cacheField>
    <cacheField name="PTSPVAT" numFmtId="0">
      <sharedItems containsSemiMixedTypes="0" containsString="0" containsNumber="1" minValue="0.11" maxValue="0.14000000000000001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42749999999999999" maxValue="0.55500000000000005"/>
    </cacheField>
    <cacheField name="PTSAVAT" numFmtId="0">
      <sharedItems containsSemiMixedTypes="0" containsString="0" containsNumber="1" minValue="0.03" maxValue="0.04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42749999999999999" maxValue="0.55500000000000005"/>
    </cacheField>
    <cacheField name="ACQUIRERVAT" numFmtId="0">
      <sharedItems containsSemiMixedTypes="0" containsString="0" containsNumber="1" minValue="0.03" maxValue="0.04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28499999999999998" maxValue="0.37"/>
    </cacheField>
    <cacheField name="SWITCHVAT" numFmtId="0">
      <sharedItems containsSemiMixedTypes="0" containsString="0" containsNumber="1" minValue="0.02" maxValue="0.03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1.425" maxValue="1.85"/>
    </cacheField>
    <cacheField name="TERMINALOWNERVAT" numFmtId="0">
      <sharedItems containsSemiMixedTypes="0" containsString="0" containsNumber="1" minValue="0.11" maxValue="0.14000000000000001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8.5500000000000007" maxValue="11.1"/>
    </cacheField>
    <cacheField name="VAT MARGIN" numFmtId="0">
      <sharedItems containsSemiMixedTypes="0" containsString="0" containsNumber="1" minValue="0.64" maxValue="0.83"/>
    </cacheField>
    <cacheField name="TWCMS CREDIT ACCOUNT" numFmtId="0">
      <sharedItems containsSemiMixedTypes="0" containsString="0" containsNumber="1" containsInteger="1" minValue="2.0020566090040005E+19" maxValue="2.0020566090040005E+19"/>
    </cacheField>
    <cacheField name="TWCMS DEBIT ACCOUNT" numFmtId="0">
      <sharedItems containsSemiMixedTypes="0" containsString="0" containsNumber="1" containsInteger="1" minValue="3.0040567E+19" maxValue="3.0040567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848.16" maxValue="3697.61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24/02/2023"/>
    <s v="25/02/2023"/>
    <n v="996647629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MAST"/>
    <s v="519911******6360"/>
    <s v="23-02-2023 12:41:41"/>
    <n v="35211"/>
    <s v="24/02/2023"/>
    <n v="105490"/>
    <s v="ACCESS BANK NIGERIA PLC"/>
    <n v="2644675340"/>
    <n v="6266972"/>
    <s v="0517018001-141835-SUMAYYA SULEMAN-1582159984-AcceptanceFee:2500.00"/>
    <s v="0517018001-141835-SUMAYYA SULEMAN-1582159984-AcceptanceFee:2500.00"/>
    <n v="0"/>
    <s v=""/>
    <n v="996647629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582159984"/>
    <n v="566"/>
    <n v="105490"/>
    <n v="566"/>
    <n v="9966476296"/>
    <n v="9966476296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835-SUMAYYA SULEMAN-1582159984-AcceptanceFee:2500.00"/>
    <s v="0517018001-141835-SUMAYYA SULEMAN-1582159984-AcceptanceFee:2500.00"/>
    <s v="PAYMENT REFERENCE=1582159984"/>
    <s v="NAME:=SUMAYYA SULEMAN|Payment Ref:=1582159984|Description:=0517018001-141835-SUMAYYA SULEMAN-1582159984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24/02/2023"/>
    <s v="25/02/2023"/>
    <n v="996630627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3-02-2023 12:31:00"/>
    <n v="35211"/>
    <s v="24/02/2023"/>
    <n v="707294"/>
    <s v="ACCESS BANK NIGERIA PLC"/>
    <n v="2644646138"/>
    <n v="6266972"/>
    <s v="0517018001-143545-MUSA SANUSI-6089685294--SalesOfForms:2700-PortalAccessFee:1000"/>
    <s v="0517018001-143545-MUSA SANUSI-6089685294--SalesOfForms:2700-PortalAccessFee:1000"/>
    <n v="0"/>
    <s v=""/>
    <n v="996630627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6089685294"/>
    <n v="566"/>
    <n v="707294"/>
    <n v="566"/>
    <n v="9966306271"/>
    <n v="9966306271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545-MUSA SANUSI-6089685294--SalesOfForms:2700-PortalAccessFee:1000"/>
    <s v="0517018001-143545-MUSA SANUSI-6089685294--SalesOfForms:2700-PortalAccessFee:1000"/>
    <s v="PAYMENT REFERENCE=6089685294"/>
    <s v="NAME:=MUSA SANUSI|Payment Ref:=6089685294|Description:=0517018001-143545-MUSA SANUSI-6089685294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4/02/2023"/>
    <s v="25/02/2023"/>
    <n v="9966531332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MAST"/>
    <s v="519911******6360"/>
    <s v="23-02-2023 12:45:28"/>
    <n v="35211"/>
    <s v="24/02/2023"/>
    <n v="710697"/>
    <s v="ACCESS BANK NIGERIA PLC"/>
    <n v="2644682357"/>
    <n v="6266972"/>
    <s v="0517018001-141836-HADIZA ABUBAKAR-1232246186-AcceptanceFee:2500.00"/>
    <s v="0517018001-141836-HADIZA ABUBAKAR-1232246186-AcceptanceFee:2500.00"/>
    <n v="0"/>
    <s v=""/>
    <n v="996653133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232246186"/>
    <n v="566"/>
    <n v="710697"/>
    <n v="566"/>
    <n v="9966531332"/>
    <n v="9966531332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836-HADIZA ABUBAKAR-1232246186-AcceptanceFee:2500.00"/>
    <s v="0517018001-141836-HADIZA ABUBAKAR-1232246186-AcceptanceFee:2500.00"/>
    <s v="PAYMENT REFERENCE=1232246186"/>
    <s v="NAME:=HADIZA ABUBAKAR|Payment Ref:=1232246186|Description:=0517018001-141836-HADIZA ABUBAKAR-1232246186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82869-E5A0-4569-B492-35AFEAFDDAD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5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50" baseField="0" baseItem="0"/>
    <dataField name="Sum of TOTAL AMTDUE" fld="53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7F78-B816-40B8-A489-531BA9190416}">
  <dimension ref="A3:J5"/>
  <sheetViews>
    <sheetView topLeftCell="B1" workbookViewId="0">
      <selection activeCell="D5" sqref="D5"/>
    </sheetView>
  </sheetViews>
  <sheetFormatPr defaultRowHeight="15" x14ac:dyDescent="0.25"/>
  <cols>
    <col min="1" max="1" width="47.85546875" bestFit="1" customWidth="1"/>
    <col min="2" max="2" width="25.140625" bestFit="1" customWidth="1"/>
    <col min="3" max="3" width="21.85546875" bestFit="1" customWidth="1"/>
    <col min="4" max="4" width="24.140625" bestFit="1" customWidth="1"/>
    <col min="5" max="5" width="24.85546875" bestFit="1" customWidth="1"/>
    <col min="6" max="6" width="19.42578125" bestFit="1" customWidth="1"/>
    <col min="7" max="7" width="14.7109375" bestFit="1" customWidth="1"/>
    <col min="8" max="8" width="28" bestFit="1" customWidth="1"/>
    <col min="9" max="9" width="29.85546875" bestFit="1" customWidth="1"/>
    <col min="10" max="10" width="11.140625" bestFit="1" customWidth="1"/>
  </cols>
  <sheetData>
    <row r="3" spans="1:10" x14ac:dyDescent="0.25">
      <c r="A3" s="18" t="s">
        <v>215</v>
      </c>
      <c r="B3" t="s">
        <v>217</v>
      </c>
      <c r="C3" t="s">
        <v>218</v>
      </c>
      <c r="D3" t="s">
        <v>219</v>
      </c>
      <c r="E3" t="s">
        <v>220</v>
      </c>
      <c r="F3" t="s">
        <v>221</v>
      </c>
      <c r="G3" t="s">
        <v>222</v>
      </c>
      <c r="H3" t="s">
        <v>223</v>
      </c>
      <c r="I3" t="s">
        <v>224</v>
      </c>
      <c r="J3" t="s">
        <v>225</v>
      </c>
    </row>
    <row r="4" spans="1:10" x14ac:dyDescent="0.25">
      <c r="A4" s="19" t="s">
        <v>175</v>
      </c>
      <c r="B4" s="20">
        <v>9400</v>
      </c>
      <c r="C4" s="20">
        <v>7350</v>
      </c>
      <c r="D4" s="20">
        <v>1293.6000000000001</v>
      </c>
      <c r="E4" s="20">
        <v>5880</v>
      </c>
      <c r="F4" s="20">
        <v>176.4</v>
      </c>
      <c r="G4" s="20">
        <v>750</v>
      </c>
      <c r="H4" s="20">
        <v>243.75</v>
      </c>
      <c r="I4" s="20">
        <v>1000</v>
      </c>
      <c r="J4" s="20">
        <v>56.25</v>
      </c>
    </row>
    <row r="5" spans="1:10" x14ac:dyDescent="0.25">
      <c r="A5" s="19" t="s">
        <v>216</v>
      </c>
      <c r="B5" s="20">
        <v>9400</v>
      </c>
      <c r="C5" s="20">
        <v>7350</v>
      </c>
      <c r="D5" s="20">
        <v>1293.6000000000001</v>
      </c>
      <c r="E5" s="20">
        <v>5880</v>
      </c>
      <c r="F5" s="20">
        <v>176.4</v>
      </c>
      <c r="G5" s="20">
        <v>750</v>
      </c>
      <c r="H5" s="20">
        <v>243.75</v>
      </c>
      <c r="I5" s="20">
        <v>1000</v>
      </c>
      <c r="J5" s="20">
        <v>56.25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F764-F543-40AB-9745-9A4FCDB71846}">
  <dimension ref="A1:FC4"/>
  <sheetViews>
    <sheetView workbookViewId="0"/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8" t="s">
        <v>207</v>
      </c>
      <c r="BA1" s="8" t="s">
        <v>208</v>
      </c>
      <c r="BB1" s="8" t="s">
        <v>209</v>
      </c>
      <c r="BC1" s="9" t="s">
        <v>203</v>
      </c>
      <c r="BD1" s="10" t="s">
        <v>210</v>
      </c>
      <c r="BE1" s="11" t="s">
        <v>205</v>
      </c>
      <c r="BF1" s="8" t="s">
        <v>211</v>
      </c>
      <c r="BG1" s="11" t="s">
        <v>212</v>
      </c>
      <c r="BH1" s="11" t="s">
        <v>213</v>
      </c>
      <c r="BI1" s="8" t="s">
        <v>214</v>
      </c>
      <c r="BJ1" s="8" t="s">
        <v>206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22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9966476296</v>
      </c>
      <c r="D2" t="s">
        <v>146</v>
      </c>
      <c r="E2" t="s">
        <v>173</v>
      </c>
      <c r="F2" s="3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153</v>
      </c>
      <c r="L2" s="4">
        <v>0.5</v>
      </c>
      <c r="M2" s="4">
        <v>2850</v>
      </c>
      <c r="N2" t="s">
        <v>154</v>
      </c>
      <c r="O2" t="s">
        <v>179</v>
      </c>
      <c r="P2" t="s">
        <v>180</v>
      </c>
      <c r="Q2">
        <v>35211</v>
      </c>
      <c r="R2" t="s">
        <v>144</v>
      </c>
      <c r="S2">
        <v>105490</v>
      </c>
      <c r="T2" s="3" t="s">
        <v>181</v>
      </c>
      <c r="U2">
        <v>2644675340</v>
      </c>
      <c r="V2">
        <v>6266972</v>
      </c>
      <c r="W2" t="s">
        <v>182</v>
      </c>
      <c r="X2" t="s">
        <v>182</v>
      </c>
      <c r="Y2">
        <v>0</v>
      </c>
      <c r="Z2" t="s">
        <v>159</v>
      </c>
      <c r="AA2">
        <v>9966476296</v>
      </c>
      <c r="AB2">
        <v>123</v>
      </c>
      <c r="AC2" t="s">
        <v>160</v>
      </c>
      <c r="AD2" t="s">
        <v>161</v>
      </c>
      <c r="AE2" t="s">
        <v>162</v>
      </c>
      <c r="AF2" t="s">
        <v>178</v>
      </c>
      <c r="AG2">
        <v>5999</v>
      </c>
      <c r="AH2">
        <v>44</v>
      </c>
      <c r="AI2" t="s">
        <v>159</v>
      </c>
      <c r="AJ2">
        <v>200185</v>
      </c>
      <c r="AK2" t="s">
        <v>159</v>
      </c>
      <c r="AL2" t="s">
        <v>163</v>
      </c>
      <c r="AM2" t="s">
        <v>183</v>
      </c>
      <c r="AN2">
        <v>566</v>
      </c>
      <c r="AO2">
        <v>105490</v>
      </c>
      <c r="AP2">
        <v>566</v>
      </c>
      <c r="AQ2">
        <v>9966476296</v>
      </c>
      <c r="AR2">
        <v>9966476296</v>
      </c>
      <c r="AS2" t="s">
        <v>154</v>
      </c>
      <c r="AT2" t="s">
        <v>184</v>
      </c>
      <c r="AU2" t="s">
        <v>159</v>
      </c>
      <c r="AV2" t="s">
        <v>185</v>
      </c>
      <c r="AW2" s="4">
        <v>0.5</v>
      </c>
      <c r="AX2">
        <v>2850</v>
      </c>
      <c r="AY2">
        <v>2850</v>
      </c>
      <c r="AZ2" s="12">
        <f t="shared" ref="AZ2:AZ4" si="0">AY2-BH2-BI2</f>
        <v>2850</v>
      </c>
      <c r="BA2" s="12">
        <v>350</v>
      </c>
      <c r="BB2" s="12">
        <f t="shared" ref="BB2:BB4" si="1">AZ2-BA2</f>
        <v>2500</v>
      </c>
      <c r="BC2" s="13">
        <f t="shared" ref="BC2:BC4" si="2">17.6%*BB2</f>
        <v>440.00000000000006</v>
      </c>
      <c r="BD2" s="14">
        <f t="shared" ref="BD2:BD4" si="3">80%*BB2</f>
        <v>2000</v>
      </c>
      <c r="BE2" s="15">
        <f t="shared" ref="BE2:BE4" si="4">BB2*2.4%</f>
        <v>60</v>
      </c>
      <c r="BF2" s="12">
        <v>250</v>
      </c>
      <c r="BG2" s="16">
        <f t="shared" ref="BG2:BG4" si="5">100-BJ2</f>
        <v>81.25</v>
      </c>
      <c r="BH2" s="16"/>
      <c r="BI2" s="17"/>
      <c r="BJ2" s="12">
        <f t="shared" ref="BJ2:BJ4" si="6">BF2*7.5%</f>
        <v>18.75</v>
      </c>
      <c r="BK2" t="s">
        <v>159</v>
      </c>
      <c r="BL2" t="s">
        <v>159</v>
      </c>
      <c r="BM2" t="s">
        <v>159</v>
      </c>
      <c r="BN2" t="s">
        <v>159</v>
      </c>
      <c r="BO2">
        <v>566</v>
      </c>
      <c r="BP2">
        <v>566</v>
      </c>
      <c r="BQ2">
        <v>2850</v>
      </c>
      <c r="BR2">
        <v>1000</v>
      </c>
      <c r="BS2">
        <v>14.25</v>
      </c>
      <c r="BT2">
        <v>1.07</v>
      </c>
      <c r="BU2">
        <v>0</v>
      </c>
      <c r="BV2">
        <v>2834.6813000000002</v>
      </c>
      <c r="BW2">
        <v>0</v>
      </c>
      <c r="BX2" t="s">
        <v>159</v>
      </c>
      <c r="BY2" t="s">
        <v>159</v>
      </c>
      <c r="BZ2">
        <v>0</v>
      </c>
      <c r="CA2">
        <v>0</v>
      </c>
      <c r="CB2" t="s">
        <v>167</v>
      </c>
      <c r="CC2">
        <v>5.7</v>
      </c>
      <c r="CD2" t="s">
        <v>159</v>
      </c>
      <c r="CE2">
        <v>0</v>
      </c>
      <c r="CF2">
        <v>0</v>
      </c>
      <c r="CG2" t="s">
        <v>159</v>
      </c>
      <c r="CH2">
        <v>0</v>
      </c>
      <c r="CI2">
        <v>0.2</v>
      </c>
      <c r="CJ2">
        <v>5.7</v>
      </c>
      <c r="CK2" t="s">
        <v>159</v>
      </c>
      <c r="CL2" t="s">
        <v>159</v>
      </c>
      <c r="CM2" t="s">
        <v>159</v>
      </c>
      <c r="CN2" t="s">
        <v>159</v>
      </c>
      <c r="CO2">
        <v>0</v>
      </c>
      <c r="CP2" t="s">
        <v>173</v>
      </c>
      <c r="CQ2">
        <v>30</v>
      </c>
      <c r="CR2">
        <v>1.71</v>
      </c>
      <c r="CS2">
        <v>0.13</v>
      </c>
      <c r="CT2">
        <v>2848.16</v>
      </c>
      <c r="CU2" t="s">
        <v>168</v>
      </c>
      <c r="CV2">
        <v>25</v>
      </c>
      <c r="CW2">
        <v>1.425</v>
      </c>
      <c r="CX2">
        <v>0.11</v>
      </c>
      <c r="CY2" t="s">
        <v>169</v>
      </c>
      <c r="CZ2">
        <v>7.5</v>
      </c>
      <c r="DA2">
        <v>0.42749999999999999</v>
      </c>
      <c r="DB2">
        <v>0.03</v>
      </c>
      <c r="DC2" t="s">
        <v>163</v>
      </c>
      <c r="DD2">
        <v>7.5</v>
      </c>
      <c r="DE2">
        <v>0.42749999999999999</v>
      </c>
      <c r="DF2">
        <v>0.03</v>
      </c>
      <c r="DG2">
        <v>0</v>
      </c>
      <c r="DH2">
        <v>0</v>
      </c>
      <c r="DI2">
        <v>0</v>
      </c>
      <c r="DJ2" t="s">
        <v>168</v>
      </c>
      <c r="DK2">
        <v>5</v>
      </c>
      <c r="DL2">
        <v>0.28499999999999998</v>
      </c>
      <c r="DM2">
        <v>0.02</v>
      </c>
      <c r="DN2" t="s">
        <v>168</v>
      </c>
      <c r="DO2">
        <v>25</v>
      </c>
      <c r="DP2">
        <v>1.425</v>
      </c>
      <c r="DQ2">
        <v>0.11</v>
      </c>
      <c r="DR2" t="s">
        <v>159</v>
      </c>
      <c r="DS2">
        <v>0</v>
      </c>
      <c r="DT2">
        <v>0</v>
      </c>
      <c r="DU2" t="s">
        <v>159</v>
      </c>
      <c r="DV2">
        <v>0</v>
      </c>
      <c r="DW2">
        <v>0</v>
      </c>
      <c r="DX2" t="s">
        <v>159</v>
      </c>
      <c r="DY2" t="s">
        <v>159</v>
      </c>
      <c r="DZ2" t="s">
        <v>159</v>
      </c>
      <c r="EA2" t="s">
        <v>159</v>
      </c>
      <c r="EB2">
        <v>0</v>
      </c>
      <c r="EC2">
        <v>0</v>
      </c>
      <c r="ED2">
        <v>8.5500000000000007</v>
      </c>
      <c r="EE2">
        <v>0.64</v>
      </c>
      <c r="EF2">
        <v>2.0020566090040005E+19</v>
      </c>
      <c r="EG2">
        <v>3.0040567E+19</v>
      </c>
      <c r="EH2" t="s">
        <v>182</v>
      </c>
      <c r="EI2" t="s">
        <v>182</v>
      </c>
      <c r="EJ2" t="s">
        <v>183</v>
      </c>
      <c r="EK2" t="s">
        <v>186</v>
      </c>
      <c r="EL2" t="s">
        <v>171</v>
      </c>
      <c r="EM2" t="s">
        <v>159</v>
      </c>
      <c r="EN2" t="s">
        <v>159</v>
      </c>
      <c r="EO2" t="s">
        <v>159</v>
      </c>
      <c r="EP2" t="s">
        <v>159</v>
      </c>
      <c r="EQ2" t="s">
        <v>159</v>
      </c>
      <c r="ER2" t="s">
        <v>159</v>
      </c>
      <c r="ES2" t="s">
        <v>159</v>
      </c>
      <c r="ET2" t="s">
        <v>159</v>
      </c>
      <c r="EU2" t="s">
        <v>159</v>
      </c>
      <c r="EV2">
        <v>2848.16</v>
      </c>
      <c r="EW2">
        <v>0</v>
      </c>
      <c r="EX2">
        <v>0</v>
      </c>
      <c r="EY2" t="s">
        <v>159</v>
      </c>
      <c r="EZ2" t="s">
        <v>172</v>
      </c>
      <c r="FA2" t="s">
        <v>159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9966306271</v>
      </c>
      <c r="D3" t="s">
        <v>146</v>
      </c>
      <c r="E3" t="s">
        <v>173</v>
      </c>
      <c r="F3" s="3" t="s">
        <v>174</v>
      </c>
      <c r="G3" t="s">
        <v>175</v>
      </c>
      <c r="H3" t="s">
        <v>176</v>
      </c>
      <c r="I3" t="s">
        <v>177</v>
      </c>
      <c r="J3" t="s">
        <v>178</v>
      </c>
      <c r="K3" t="s">
        <v>153</v>
      </c>
      <c r="L3" s="4">
        <v>0.5</v>
      </c>
      <c r="M3" s="4">
        <v>3700</v>
      </c>
      <c r="N3" t="s">
        <v>154</v>
      </c>
      <c r="O3" t="s">
        <v>179</v>
      </c>
      <c r="P3" t="s">
        <v>187</v>
      </c>
      <c r="Q3">
        <v>35211</v>
      </c>
      <c r="R3" t="s">
        <v>144</v>
      </c>
      <c r="S3">
        <v>707294</v>
      </c>
      <c r="T3" s="3" t="s">
        <v>181</v>
      </c>
      <c r="U3">
        <v>2644646138</v>
      </c>
      <c r="V3">
        <v>6266972</v>
      </c>
      <c r="W3" t="s">
        <v>188</v>
      </c>
      <c r="X3" t="s">
        <v>188</v>
      </c>
      <c r="Y3">
        <v>0</v>
      </c>
      <c r="Z3" t="s">
        <v>159</v>
      </c>
      <c r="AA3">
        <v>9966306271</v>
      </c>
      <c r="AB3">
        <v>123</v>
      </c>
      <c r="AC3" t="s">
        <v>160</v>
      </c>
      <c r="AD3" t="s">
        <v>161</v>
      </c>
      <c r="AE3" t="s">
        <v>162</v>
      </c>
      <c r="AF3" t="s">
        <v>178</v>
      </c>
      <c r="AG3">
        <v>5999</v>
      </c>
      <c r="AH3">
        <v>44</v>
      </c>
      <c r="AI3" t="s">
        <v>159</v>
      </c>
      <c r="AJ3">
        <v>200185</v>
      </c>
      <c r="AK3" t="s">
        <v>159</v>
      </c>
      <c r="AL3" t="s">
        <v>163</v>
      </c>
      <c r="AM3" t="s">
        <v>189</v>
      </c>
      <c r="AN3">
        <v>566</v>
      </c>
      <c r="AO3">
        <v>707294</v>
      </c>
      <c r="AP3">
        <v>566</v>
      </c>
      <c r="AQ3">
        <v>9966306271</v>
      </c>
      <c r="AR3">
        <v>9966306271</v>
      </c>
      <c r="AS3" t="s">
        <v>154</v>
      </c>
      <c r="AT3" t="s">
        <v>184</v>
      </c>
      <c r="AU3" t="s">
        <v>159</v>
      </c>
      <c r="AV3" t="s">
        <v>185</v>
      </c>
      <c r="AW3" s="4">
        <v>0.5</v>
      </c>
      <c r="AX3">
        <v>3700</v>
      </c>
      <c r="AY3">
        <v>3700</v>
      </c>
      <c r="AZ3" s="12">
        <f t="shared" si="0"/>
        <v>2700</v>
      </c>
      <c r="BA3" s="12">
        <v>350</v>
      </c>
      <c r="BB3" s="12">
        <f t="shared" si="1"/>
        <v>2350</v>
      </c>
      <c r="BC3" s="13">
        <f t="shared" si="2"/>
        <v>413.6</v>
      </c>
      <c r="BD3" s="14">
        <f t="shared" si="3"/>
        <v>1880</v>
      </c>
      <c r="BE3" s="15">
        <f t="shared" si="4"/>
        <v>56.4</v>
      </c>
      <c r="BF3" s="12">
        <v>250</v>
      </c>
      <c r="BG3" s="16">
        <f t="shared" si="5"/>
        <v>81.25</v>
      </c>
      <c r="BH3" s="16">
        <v>1000</v>
      </c>
      <c r="BI3" s="17"/>
      <c r="BJ3" s="12">
        <f t="shared" si="6"/>
        <v>18.75</v>
      </c>
      <c r="BK3" t="s">
        <v>159</v>
      </c>
      <c r="BL3" t="s">
        <v>159</v>
      </c>
      <c r="BM3" t="s">
        <v>159</v>
      </c>
      <c r="BN3" t="s">
        <v>159</v>
      </c>
      <c r="BO3">
        <v>566</v>
      </c>
      <c r="BP3">
        <v>566</v>
      </c>
      <c r="BQ3">
        <v>3700</v>
      </c>
      <c r="BR3">
        <v>1000</v>
      </c>
      <c r="BS3">
        <v>18.5</v>
      </c>
      <c r="BT3">
        <v>1.39</v>
      </c>
      <c r="BU3">
        <v>0</v>
      </c>
      <c r="BV3">
        <v>3680.1125000000002</v>
      </c>
      <c r="BW3">
        <v>0</v>
      </c>
      <c r="BX3" t="s">
        <v>159</v>
      </c>
      <c r="BY3" t="s">
        <v>159</v>
      </c>
      <c r="BZ3">
        <v>0</v>
      </c>
      <c r="CA3">
        <v>0</v>
      </c>
      <c r="CB3" t="s">
        <v>167</v>
      </c>
      <c r="CC3">
        <v>7.4</v>
      </c>
      <c r="CD3" t="s">
        <v>159</v>
      </c>
      <c r="CE3">
        <v>0</v>
      </c>
      <c r="CF3">
        <v>0</v>
      </c>
      <c r="CG3" t="s">
        <v>159</v>
      </c>
      <c r="CH3">
        <v>0</v>
      </c>
      <c r="CI3">
        <v>0.2</v>
      </c>
      <c r="CJ3">
        <v>7.4</v>
      </c>
      <c r="CK3" t="s">
        <v>159</v>
      </c>
      <c r="CL3" t="s">
        <v>159</v>
      </c>
      <c r="CM3" t="s">
        <v>159</v>
      </c>
      <c r="CN3" t="s">
        <v>159</v>
      </c>
      <c r="CO3">
        <v>0</v>
      </c>
      <c r="CP3" t="s">
        <v>173</v>
      </c>
      <c r="CQ3">
        <v>30</v>
      </c>
      <c r="CR3">
        <v>2.2200000000000002</v>
      </c>
      <c r="CS3">
        <v>0.17</v>
      </c>
      <c r="CT3">
        <v>3697.61</v>
      </c>
      <c r="CU3" t="s">
        <v>168</v>
      </c>
      <c r="CV3">
        <v>25</v>
      </c>
      <c r="CW3">
        <v>1.85</v>
      </c>
      <c r="CX3">
        <v>0.14000000000000001</v>
      </c>
      <c r="CY3" t="s">
        <v>169</v>
      </c>
      <c r="CZ3">
        <v>7.5</v>
      </c>
      <c r="DA3">
        <v>0.55500000000000005</v>
      </c>
      <c r="DB3">
        <v>0.04</v>
      </c>
      <c r="DC3" t="s">
        <v>163</v>
      </c>
      <c r="DD3">
        <v>7.5</v>
      </c>
      <c r="DE3">
        <v>0.55500000000000005</v>
      </c>
      <c r="DF3">
        <v>0.04</v>
      </c>
      <c r="DG3">
        <v>0</v>
      </c>
      <c r="DH3">
        <v>0</v>
      </c>
      <c r="DI3">
        <v>0</v>
      </c>
      <c r="DJ3" t="s">
        <v>168</v>
      </c>
      <c r="DK3">
        <v>5</v>
      </c>
      <c r="DL3">
        <v>0.37</v>
      </c>
      <c r="DM3">
        <v>0.03</v>
      </c>
      <c r="DN3" t="s">
        <v>168</v>
      </c>
      <c r="DO3">
        <v>25</v>
      </c>
      <c r="DP3">
        <v>1.85</v>
      </c>
      <c r="DQ3">
        <v>0.14000000000000001</v>
      </c>
      <c r="DR3" t="s">
        <v>159</v>
      </c>
      <c r="DS3">
        <v>0</v>
      </c>
      <c r="DT3">
        <v>0</v>
      </c>
      <c r="DU3" t="s">
        <v>159</v>
      </c>
      <c r="DV3">
        <v>0</v>
      </c>
      <c r="DW3">
        <v>0</v>
      </c>
      <c r="DX3" t="s">
        <v>159</v>
      </c>
      <c r="DY3" t="s">
        <v>159</v>
      </c>
      <c r="DZ3" t="s">
        <v>159</v>
      </c>
      <c r="EA3" t="s">
        <v>159</v>
      </c>
      <c r="EB3">
        <v>0</v>
      </c>
      <c r="EC3">
        <v>0</v>
      </c>
      <c r="ED3">
        <v>11.1</v>
      </c>
      <c r="EE3">
        <v>0.83</v>
      </c>
      <c r="EF3">
        <v>2.0020566090040005E+19</v>
      </c>
      <c r="EG3">
        <v>3.0040567E+19</v>
      </c>
      <c r="EH3" t="s">
        <v>188</v>
      </c>
      <c r="EI3" t="s">
        <v>188</v>
      </c>
      <c r="EJ3" t="s">
        <v>189</v>
      </c>
      <c r="EK3" t="s">
        <v>190</v>
      </c>
      <c r="EL3" t="s">
        <v>171</v>
      </c>
      <c r="EM3" t="s">
        <v>159</v>
      </c>
      <c r="EN3" t="s">
        <v>159</v>
      </c>
      <c r="EO3" t="s">
        <v>159</v>
      </c>
      <c r="EP3" t="s">
        <v>159</v>
      </c>
      <c r="EQ3" t="s">
        <v>159</v>
      </c>
      <c r="ER3" t="s">
        <v>159</v>
      </c>
      <c r="ES3" t="s">
        <v>159</v>
      </c>
      <c r="ET3" t="s">
        <v>159</v>
      </c>
      <c r="EU3" t="s">
        <v>159</v>
      </c>
      <c r="EV3">
        <v>3697.61</v>
      </c>
      <c r="EW3">
        <v>0</v>
      </c>
      <c r="EX3">
        <v>0</v>
      </c>
      <c r="EY3" t="s">
        <v>159</v>
      </c>
      <c r="EZ3" t="s">
        <v>172</v>
      </c>
      <c r="FA3" t="s">
        <v>159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9966531332</v>
      </c>
      <c r="D4" t="s">
        <v>146</v>
      </c>
      <c r="E4" t="s">
        <v>173</v>
      </c>
      <c r="F4" s="3" t="s">
        <v>174</v>
      </c>
      <c r="G4" t="s">
        <v>175</v>
      </c>
      <c r="H4" t="s">
        <v>176</v>
      </c>
      <c r="I4" t="s">
        <v>177</v>
      </c>
      <c r="J4" t="s">
        <v>178</v>
      </c>
      <c r="K4" t="s">
        <v>153</v>
      </c>
      <c r="L4" s="4">
        <v>0.5</v>
      </c>
      <c r="M4" s="4">
        <v>2850</v>
      </c>
      <c r="N4" t="s">
        <v>154</v>
      </c>
      <c r="O4" t="s">
        <v>179</v>
      </c>
      <c r="P4" t="s">
        <v>191</v>
      </c>
      <c r="Q4">
        <v>35211</v>
      </c>
      <c r="R4" t="s">
        <v>144</v>
      </c>
      <c r="S4">
        <v>710697</v>
      </c>
      <c r="T4" s="3" t="s">
        <v>181</v>
      </c>
      <c r="U4">
        <v>2644682357</v>
      </c>
      <c r="V4">
        <v>6266972</v>
      </c>
      <c r="W4" t="s">
        <v>192</v>
      </c>
      <c r="X4" t="s">
        <v>192</v>
      </c>
      <c r="Y4">
        <v>0</v>
      </c>
      <c r="Z4" t="s">
        <v>159</v>
      </c>
      <c r="AA4">
        <v>9966531332</v>
      </c>
      <c r="AB4">
        <v>123</v>
      </c>
      <c r="AC4" t="s">
        <v>160</v>
      </c>
      <c r="AD4" t="s">
        <v>161</v>
      </c>
      <c r="AE4" t="s">
        <v>162</v>
      </c>
      <c r="AF4" t="s">
        <v>178</v>
      </c>
      <c r="AG4">
        <v>5999</v>
      </c>
      <c r="AH4">
        <v>44</v>
      </c>
      <c r="AI4" t="s">
        <v>159</v>
      </c>
      <c r="AJ4">
        <v>200185</v>
      </c>
      <c r="AK4" t="s">
        <v>159</v>
      </c>
      <c r="AL4" t="s">
        <v>163</v>
      </c>
      <c r="AM4" t="s">
        <v>193</v>
      </c>
      <c r="AN4">
        <v>566</v>
      </c>
      <c r="AO4">
        <v>710697</v>
      </c>
      <c r="AP4">
        <v>566</v>
      </c>
      <c r="AQ4">
        <v>9966531332</v>
      </c>
      <c r="AR4">
        <v>9966531332</v>
      </c>
      <c r="AS4" t="s">
        <v>154</v>
      </c>
      <c r="AT4" t="s">
        <v>184</v>
      </c>
      <c r="AU4" t="s">
        <v>159</v>
      </c>
      <c r="AV4" t="s">
        <v>185</v>
      </c>
      <c r="AW4" s="4">
        <v>0.5</v>
      </c>
      <c r="AX4">
        <v>2850</v>
      </c>
      <c r="AY4">
        <v>2850</v>
      </c>
      <c r="AZ4" s="12">
        <f t="shared" si="0"/>
        <v>2850</v>
      </c>
      <c r="BA4" s="12">
        <v>350</v>
      </c>
      <c r="BB4" s="12">
        <f t="shared" si="1"/>
        <v>2500</v>
      </c>
      <c r="BC4" s="13">
        <f t="shared" si="2"/>
        <v>440.00000000000006</v>
      </c>
      <c r="BD4" s="14">
        <f t="shared" si="3"/>
        <v>2000</v>
      </c>
      <c r="BE4" s="15">
        <f t="shared" si="4"/>
        <v>60</v>
      </c>
      <c r="BF4" s="12">
        <v>250</v>
      </c>
      <c r="BG4" s="16">
        <f t="shared" si="5"/>
        <v>81.25</v>
      </c>
      <c r="BH4" s="16"/>
      <c r="BI4" s="17"/>
      <c r="BJ4" s="12">
        <f t="shared" si="6"/>
        <v>18.75</v>
      </c>
      <c r="BK4" t="s">
        <v>159</v>
      </c>
      <c r="BL4" t="s">
        <v>159</v>
      </c>
      <c r="BM4" t="s">
        <v>159</v>
      </c>
      <c r="BN4" t="s">
        <v>159</v>
      </c>
      <c r="BO4">
        <v>566</v>
      </c>
      <c r="BP4">
        <v>566</v>
      </c>
      <c r="BQ4">
        <v>2850</v>
      </c>
      <c r="BR4">
        <v>1000</v>
      </c>
      <c r="BS4">
        <v>14.25</v>
      </c>
      <c r="BT4">
        <v>1.07</v>
      </c>
      <c r="BU4">
        <v>0</v>
      </c>
      <c r="BV4">
        <v>2834.6813000000002</v>
      </c>
      <c r="BW4">
        <v>0</v>
      </c>
      <c r="BX4" t="s">
        <v>159</v>
      </c>
      <c r="BY4" t="s">
        <v>159</v>
      </c>
      <c r="BZ4">
        <v>0</v>
      </c>
      <c r="CA4">
        <v>0</v>
      </c>
      <c r="CB4" t="s">
        <v>167</v>
      </c>
      <c r="CC4">
        <v>5.7</v>
      </c>
      <c r="CD4" t="s">
        <v>159</v>
      </c>
      <c r="CE4">
        <v>0</v>
      </c>
      <c r="CF4">
        <v>0</v>
      </c>
      <c r="CG4" t="s">
        <v>159</v>
      </c>
      <c r="CH4">
        <v>0</v>
      </c>
      <c r="CI4">
        <v>0.2</v>
      </c>
      <c r="CJ4">
        <v>5.7</v>
      </c>
      <c r="CK4" t="s">
        <v>159</v>
      </c>
      <c r="CL4" t="s">
        <v>159</v>
      </c>
      <c r="CM4" t="s">
        <v>159</v>
      </c>
      <c r="CN4" t="s">
        <v>159</v>
      </c>
      <c r="CO4">
        <v>0</v>
      </c>
      <c r="CP4" t="s">
        <v>173</v>
      </c>
      <c r="CQ4">
        <v>30</v>
      </c>
      <c r="CR4">
        <v>1.71</v>
      </c>
      <c r="CS4">
        <v>0.13</v>
      </c>
      <c r="CT4">
        <v>2848.16</v>
      </c>
      <c r="CU4" t="s">
        <v>168</v>
      </c>
      <c r="CV4">
        <v>25</v>
      </c>
      <c r="CW4">
        <v>1.425</v>
      </c>
      <c r="CX4">
        <v>0.11</v>
      </c>
      <c r="CY4" t="s">
        <v>169</v>
      </c>
      <c r="CZ4">
        <v>7.5</v>
      </c>
      <c r="DA4">
        <v>0.42749999999999999</v>
      </c>
      <c r="DB4">
        <v>0.03</v>
      </c>
      <c r="DC4" t="s">
        <v>163</v>
      </c>
      <c r="DD4">
        <v>7.5</v>
      </c>
      <c r="DE4">
        <v>0.42749999999999999</v>
      </c>
      <c r="DF4">
        <v>0.03</v>
      </c>
      <c r="DG4">
        <v>0</v>
      </c>
      <c r="DH4">
        <v>0</v>
      </c>
      <c r="DI4">
        <v>0</v>
      </c>
      <c r="DJ4" t="s">
        <v>168</v>
      </c>
      <c r="DK4">
        <v>5</v>
      </c>
      <c r="DL4">
        <v>0.28499999999999998</v>
      </c>
      <c r="DM4">
        <v>0.02</v>
      </c>
      <c r="DN4" t="s">
        <v>168</v>
      </c>
      <c r="DO4">
        <v>25</v>
      </c>
      <c r="DP4">
        <v>1.425</v>
      </c>
      <c r="DQ4">
        <v>0.11</v>
      </c>
      <c r="DR4" t="s">
        <v>159</v>
      </c>
      <c r="DS4">
        <v>0</v>
      </c>
      <c r="DT4">
        <v>0</v>
      </c>
      <c r="DU4" t="s">
        <v>159</v>
      </c>
      <c r="DV4">
        <v>0</v>
      </c>
      <c r="DW4">
        <v>0</v>
      </c>
      <c r="DX4" t="s">
        <v>159</v>
      </c>
      <c r="DY4" t="s">
        <v>159</v>
      </c>
      <c r="DZ4" t="s">
        <v>159</v>
      </c>
      <c r="EA4" t="s">
        <v>159</v>
      </c>
      <c r="EB4">
        <v>0</v>
      </c>
      <c r="EC4">
        <v>0</v>
      </c>
      <c r="ED4">
        <v>8.5500000000000007</v>
      </c>
      <c r="EE4">
        <v>0.64</v>
      </c>
      <c r="EF4">
        <v>2.0020566090040005E+19</v>
      </c>
      <c r="EG4">
        <v>3.0040567E+19</v>
      </c>
      <c r="EH4" t="s">
        <v>192</v>
      </c>
      <c r="EI4" t="s">
        <v>192</v>
      </c>
      <c r="EJ4" t="s">
        <v>193</v>
      </c>
      <c r="EK4" t="s">
        <v>194</v>
      </c>
      <c r="EL4" t="s">
        <v>171</v>
      </c>
      <c r="EM4" t="s">
        <v>159</v>
      </c>
      <c r="EN4" t="s">
        <v>159</v>
      </c>
      <c r="EO4" t="s">
        <v>159</v>
      </c>
      <c r="EP4" t="s">
        <v>159</v>
      </c>
      <c r="EQ4" t="s">
        <v>159</v>
      </c>
      <c r="ER4" t="s">
        <v>159</v>
      </c>
      <c r="ES4" t="s">
        <v>159</v>
      </c>
      <c r="ET4" t="s">
        <v>159</v>
      </c>
      <c r="EU4" t="s">
        <v>159</v>
      </c>
      <c r="EV4">
        <v>2848.16</v>
      </c>
      <c r="EW4">
        <v>0</v>
      </c>
      <c r="EX4">
        <v>0</v>
      </c>
      <c r="EY4" t="s">
        <v>159</v>
      </c>
      <c r="EZ4" t="s">
        <v>172</v>
      </c>
      <c r="FA4" t="s">
        <v>159</v>
      </c>
      <c r="FB4">
        <v>0</v>
      </c>
      <c r="FC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5052-A343-4F67-A2C1-B57A369F98D6}">
  <dimension ref="A1:EV4"/>
  <sheetViews>
    <sheetView tabSelected="1" topLeftCell="AP1" workbookViewId="0">
      <selection activeCell="AZ4" sqref="AZ4:BB4"/>
    </sheetView>
  </sheetViews>
  <sheetFormatPr defaultRowHeight="15" x14ac:dyDescent="0.25"/>
  <cols>
    <col min="52" max="52" width="20.42578125" style="7" bestFit="1" customWidth="1"/>
    <col min="53" max="53" width="21.28515625" style="7" bestFit="1" customWidth="1"/>
    <col min="54" max="55" width="17.28515625" style="7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5" t="s">
        <v>203</v>
      </c>
      <c r="BA1" s="5" t="s">
        <v>204</v>
      </c>
      <c r="BB1" s="5" t="s">
        <v>205</v>
      </c>
      <c r="BC1" s="5" t="s">
        <v>206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22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9965929600</v>
      </c>
      <c r="D2" t="s">
        <v>146</v>
      </c>
      <c r="E2" t="s">
        <v>147</v>
      </c>
      <c r="F2" s="3" t="s">
        <v>148</v>
      </c>
      <c r="G2" t="s">
        <v>149</v>
      </c>
      <c r="H2" t="s">
        <v>150</v>
      </c>
      <c r="I2" t="s">
        <v>151</v>
      </c>
      <c r="J2" t="s">
        <v>152</v>
      </c>
      <c r="K2" t="s">
        <v>153</v>
      </c>
      <c r="L2" s="4">
        <v>0.5</v>
      </c>
      <c r="M2" s="4">
        <v>8000</v>
      </c>
      <c r="N2" t="s">
        <v>154</v>
      </c>
      <c r="O2" t="s">
        <v>155</v>
      </c>
      <c r="P2" t="s">
        <v>156</v>
      </c>
      <c r="Q2">
        <v>35211</v>
      </c>
      <c r="R2" t="s">
        <v>144</v>
      </c>
      <c r="S2">
        <v>790791</v>
      </c>
      <c r="T2" s="3" t="s">
        <v>157</v>
      </c>
      <c r="U2">
        <v>2644621460</v>
      </c>
      <c r="V2">
        <v>8320077</v>
      </c>
      <c r="W2" t="s">
        <v>158</v>
      </c>
      <c r="X2" t="s">
        <v>158</v>
      </c>
      <c r="Y2">
        <v>0</v>
      </c>
      <c r="Z2" t="s">
        <v>159</v>
      </c>
      <c r="AA2">
        <v>9965929600</v>
      </c>
      <c r="AB2">
        <v>123</v>
      </c>
      <c r="AC2" t="s">
        <v>160</v>
      </c>
      <c r="AD2" t="s">
        <v>161</v>
      </c>
      <c r="AE2" t="s">
        <v>162</v>
      </c>
      <c r="AF2" t="s">
        <v>152</v>
      </c>
      <c r="AG2">
        <v>5999</v>
      </c>
      <c r="AH2">
        <v>63</v>
      </c>
      <c r="AI2" t="s">
        <v>159</v>
      </c>
      <c r="AJ2">
        <v>200261</v>
      </c>
      <c r="AK2" t="s">
        <v>159</v>
      </c>
      <c r="AL2" t="s">
        <v>163</v>
      </c>
      <c r="AM2" t="s">
        <v>164</v>
      </c>
      <c r="AN2">
        <v>566</v>
      </c>
      <c r="AO2">
        <v>790791</v>
      </c>
      <c r="AP2">
        <v>566</v>
      </c>
      <c r="AQ2">
        <v>9965929600</v>
      </c>
      <c r="AR2">
        <v>9965929600</v>
      </c>
      <c r="AS2" t="s">
        <v>154</v>
      </c>
      <c r="AT2" t="s">
        <v>165</v>
      </c>
      <c r="AU2" t="s">
        <v>159</v>
      </c>
      <c r="AV2" t="s">
        <v>166</v>
      </c>
      <c r="AW2" s="4">
        <v>0.5</v>
      </c>
      <c r="AX2">
        <v>8000</v>
      </c>
      <c r="AY2">
        <v>8000</v>
      </c>
      <c r="AZ2" s="6">
        <f t="shared" ref="AZ2:AZ3" si="0">AY2*88%</f>
        <v>7040</v>
      </c>
      <c r="BA2" s="6">
        <f t="shared" ref="BA2:BA3" si="1">2%*AY2</f>
        <v>160</v>
      </c>
      <c r="BB2" s="6">
        <f t="shared" ref="BB2:BB3" si="2">AY2*10%-BC2</f>
        <v>788</v>
      </c>
      <c r="BC2" s="6">
        <f t="shared" ref="BC2:BC3" si="3">7.5%*BA2</f>
        <v>12</v>
      </c>
      <c r="BD2" t="s">
        <v>159</v>
      </c>
      <c r="BE2" t="s">
        <v>159</v>
      </c>
      <c r="BF2" t="s">
        <v>159</v>
      </c>
      <c r="BG2" t="s">
        <v>159</v>
      </c>
      <c r="BH2">
        <v>566</v>
      </c>
      <c r="BI2">
        <v>566</v>
      </c>
      <c r="BJ2">
        <v>8000</v>
      </c>
      <c r="BK2">
        <v>1000</v>
      </c>
      <c r="BL2">
        <v>40</v>
      </c>
      <c r="BM2">
        <v>3</v>
      </c>
      <c r="BN2">
        <v>0</v>
      </c>
      <c r="BO2">
        <v>7957</v>
      </c>
      <c r="BP2">
        <v>0</v>
      </c>
      <c r="BQ2" t="s">
        <v>159</v>
      </c>
      <c r="BR2" t="s">
        <v>159</v>
      </c>
      <c r="BS2">
        <v>0</v>
      </c>
      <c r="BT2">
        <v>0</v>
      </c>
      <c r="BU2" t="s">
        <v>167</v>
      </c>
      <c r="BV2">
        <v>16</v>
      </c>
      <c r="BW2" t="s">
        <v>159</v>
      </c>
      <c r="BX2">
        <v>0</v>
      </c>
      <c r="BY2">
        <v>0</v>
      </c>
      <c r="BZ2" t="s">
        <v>159</v>
      </c>
      <c r="CA2">
        <v>0</v>
      </c>
      <c r="CB2">
        <v>0.2</v>
      </c>
      <c r="CC2">
        <v>16</v>
      </c>
      <c r="CD2" t="s">
        <v>159</v>
      </c>
      <c r="CE2" t="s">
        <v>159</v>
      </c>
      <c r="CF2" t="s">
        <v>159</v>
      </c>
      <c r="CG2" t="s">
        <v>159</v>
      </c>
      <c r="CH2">
        <v>0</v>
      </c>
      <c r="CI2" t="s">
        <v>147</v>
      </c>
      <c r="CJ2">
        <v>30</v>
      </c>
      <c r="CK2">
        <v>4.8</v>
      </c>
      <c r="CL2">
        <v>0.36</v>
      </c>
      <c r="CM2">
        <v>7998.07</v>
      </c>
      <c r="CN2" t="s">
        <v>168</v>
      </c>
      <c r="CO2">
        <v>25</v>
      </c>
      <c r="CP2">
        <v>4</v>
      </c>
      <c r="CQ2">
        <v>0.3</v>
      </c>
      <c r="CR2" t="s">
        <v>169</v>
      </c>
      <c r="CS2">
        <v>7.5</v>
      </c>
      <c r="CT2">
        <v>1.2</v>
      </c>
      <c r="CU2">
        <v>0.09</v>
      </c>
      <c r="CV2" t="s">
        <v>163</v>
      </c>
      <c r="CW2">
        <v>7.5</v>
      </c>
      <c r="CX2">
        <v>1.2</v>
      </c>
      <c r="CY2">
        <v>0.09</v>
      </c>
      <c r="CZ2">
        <v>0</v>
      </c>
      <c r="DA2">
        <v>3</v>
      </c>
      <c r="DB2">
        <v>0.23</v>
      </c>
      <c r="DC2" t="s">
        <v>168</v>
      </c>
      <c r="DD2">
        <v>5</v>
      </c>
      <c r="DE2">
        <v>0.8</v>
      </c>
      <c r="DF2">
        <v>0.06</v>
      </c>
      <c r="DG2" t="s">
        <v>168</v>
      </c>
      <c r="DH2">
        <v>25</v>
      </c>
      <c r="DI2">
        <v>4</v>
      </c>
      <c r="DJ2">
        <v>0.3</v>
      </c>
      <c r="DK2" t="s">
        <v>159</v>
      </c>
      <c r="DL2">
        <v>0</v>
      </c>
      <c r="DM2">
        <v>0</v>
      </c>
      <c r="DN2" t="s">
        <v>159</v>
      </c>
      <c r="DO2">
        <v>0</v>
      </c>
      <c r="DP2">
        <v>0</v>
      </c>
      <c r="DQ2" t="s">
        <v>159</v>
      </c>
      <c r="DR2" t="s">
        <v>159</v>
      </c>
      <c r="DS2" t="s">
        <v>159</v>
      </c>
      <c r="DT2" t="s">
        <v>159</v>
      </c>
      <c r="DU2">
        <v>0</v>
      </c>
      <c r="DV2">
        <v>0</v>
      </c>
      <c r="DW2">
        <v>24</v>
      </c>
      <c r="DX2">
        <v>1.8</v>
      </c>
      <c r="DY2">
        <v>2.0020566090040005E+19</v>
      </c>
      <c r="DZ2">
        <v>3.0040567E+19</v>
      </c>
      <c r="EA2" t="s">
        <v>158</v>
      </c>
      <c r="EB2" t="s">
        <v>158</v>
      </c>
      <c r="EC2" t="s">
        <v>164</v>
      </c>
      <c r="ED2" t="s">
        <v>170</v>
      </c>
      <c r="EE2" t="s">
        <v>171</v>
      </c>
      <c r="EF2" t="s">
        <v>159</v>
      </c>
      <c r="EG2" t="s">
        <v>159</v>
      </c>
      <c r="EH2" t="s">
        <v>159</v>
      </c>
      <c r="EI2" t="s">
        <v>159</v>
      </c>
      <c r="EJ2" t="s">
        <v>159</v>
      </c>
      <c r="EK2" t="s">
        <v>159</v>
      </c>
      <c r="EL2" t="s">
        <v>159</v>
      </c>
      <c r="EM2" t="s">
        <v>159</v>
      </c>
      <c r="EN2" t="s">
        <v>159</v>
      </c>
      <c r="EO2">
        <v>7998.07</v>
      </c>
      <c r="EP2">
        <v>0</v>
      </c>
      <c r="EQ2">
        <v>0</v>
      </c>
      <c r="ER2" t="s">
        <v>159</v>
      </c>
      <c r="ES2" t="s">
        <v>172</v>
      </c>
      <c r="ET2" t="s">
        <v>172</v>
      </c>
      <c r="EU2">
        <v>0</v>
      </c>
      <c r="EV2">
        <v>0</v>
      </c>
    </row>
    <row r="3" spans="1:152" x14ac:dyDescent="0.25">
      <c r="A3" t="s">
        <v>144</v>
      </c>
      <c r="B3" t="s">
        <v>145</v>
      </c>
      <c r="C3">
        <v>9977657207</v>
      </c>
      <c r="D3" t="s">
        <v>146</v>
      </c>
      <c r="E3" t="s">
        <v>147</v>
      </c>
      <c r="F3" s="3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  <c r="L3" s="4">
        <v>0.5</v>
      </c>
      <c r="M3" s="4">
        <v>50970</v>
      </c>
      <c r="N3" t="s">
        <v>154</v>
      </c>
      <c r="O3" t="s">
        <v>195</v>
      </c>
      <c r="P3" t="s">
        <v>196</v>
      </c>
      <c r="Q3">
        <v>35206</v>
      </c>
      <c r="R3" t="s">
        <v>144</v>
      </c>
      <c r="S3">
        <v>76114</v>
      </c>
      <c r="T3" s="3" t="s">
        <v>157</v>
      </c>
      <c r="U3">
        <v>2644194485</v>
      </c>
      <c r="V3">
        <v>1134620</v>
      </c>
      <c r="W3" t="s">
        <v>197</v>
      </c>
      <c r="X3" t="s">
        <v>197</v>
      </c>
      <c r="Y3">
        <v>0</v>
      </c>
      <c r="Z3" t="s">
        <v>159</v>
      </c>
      <c r="AA3">
        <v>9977657207</v>
      </c>
      <c r="AB3">
        <v>123</v>
      </c>
      <c r="AC3" t="s">
        <v>160</v>
      </c>
      <c r="AD3" t="s">
        <v>161</v>
      </c>
      <c r="AE3" t="s">
        <v>162</v>
      </c>
      <c r="AF3" t="s">
        <v>152</v>
      </c>
      <c r="AG3">
        <v>5999</v>
      </c>
      <c r="AH3">
        <v>63</v>
      </c>
      <c r="AI3" t="s">
        <v>159</v>
      </c>
      <c r="AJ3">
        <v>200261</v>
      </c>
      <c r="AK3" t="s">
        <v>159</v>
      </c>
      <c r="AL3" t="s">
        <v>163</v>
      </c>
      <c r="AM3" t="s">
        <v>198</v>
      </c>
      <c r="AN3">
        <v>566</v>
      </c>
      <c r="AO3">
        <v>76114</v>
      </c>
      <c r="AP3">
        <v>566</v>
      </c>
      <c r="AQ3">
        <v>9977657207</v>
      </c>
      <c r="AR3">
        <v>9977657207</v>
      </c>
      <c r="AS3" t="s">
        <v>154</v>
      </c>
      <c r="AT3" t="s">
        <v>199</v>
      </c>
      <c r="AU3" t="s">
        <v>159</v>
      </c>
      <c r="AV3" t="s">
        <v>166</v>
      </c>
      <c r="AW3" s="4">
        <v>0.5</v>
      </c>
      <c r="AX3">
        <v>50970</v>
      </c>
      <c r="AY3">
        <v>50970</v>
      </c>
      <c r="AZ3" s="6">
        <f t="shared" si="0"/>
        <v>44853.599999999999</v>
      </c>
      <c r="BA3" s="6">
        <f t="shared" si="1"/>
        <v>1019.4</v>
      </c>
      <c r="BB3" s="6">
        <f t="shared" si="2"/>
        <v>5020.5450000000001</v>
      </c>
      <c r="BC3" s="6">
        <f t="shared" si="3"/>
        <v>76.454999999999998</v>
      </c>
      <c r="BD3" t="s">
        <v>159</v>
      </c>
      <c r="BE3" t="s">
        <v>159</v>
      </c>
      <c r="BF3" t="s">
        <v>159</v>
      </c>
      <c r="BG3" t="s">
        <v>159</v>
      </c>
      <c r="BH3">
        <v>566</v>
      </c>
      <c r="BI3">
        <v>566</v>
      </c>
      <c r="BJ3">
        <v>50970</v>
      </c>
      <c r="BK3">
        <v>1000</v>
      </c>
      <c r="BL3">
        <v>254.85</v>
      </c>
      <c r="BM3">
        <v>19.11</v>
      </c>
      <c r="BN3">
        <v>0</v>
      </c>
      <c r="BO3">
        <v>50696.0363</v>
      </c>
      <c r="BP3">
        <v>0</v>
      </c>
      <c r="BQ3" t="s">
        <v>159</v>
      </c>
      <c r="BR3" t="s">
        <v>159</v>
      </c>
      <c r="BS3">
        <v>0</v>
      </c>
      <c r="BT3">
        <v>0</v>
      </c>
      <c r="BU3" t="s">
        <v>167</v>
      </c>
      <c r="BV3">
        <v>101.94</v>
      </c>
      <c r="BW3" t="s">
        <v>159</v>
      </c>
      <c r="BX3">
        <v>0</v>
      </c>
      <c r="BY3">
        <v>0</v>
      </c>
      <c r="BZ3" t="s">
        <v>200</v>
      </c>
      <c r="CA3">
        <v>0</v>
      </c>
      <c r="CB3">
        <v>0.2</v>
      </c>
      <c r="CC3">
        <v>101.94</v>
      </c>
      <c r="CD3" t="s">
        <v>159</v>
      </c>
      <c r="CE3" t="s">
        <v>200</v>
      </c>
      <c r="CF3" t="s">
        <v>159</v>
      </c>
      <c r="CG3" t="s">
        <v>159</v>
      </c>
      <c r="CH3">
        <v>0</v>
      </c>
      <c r="CI3" t="s">
        <v>147</v>
      </c>
      <c r="CJ3">
        <v>30</v>
      </c>
      <c r="CK3">
        <v>30.58</v>
      </c>
      <c r="CL3">
        <v>2.29</v>
      </c>
      <c r="CM3">
        <v>50940.36</v>
      </c>
      <c r="CN3" t="s">
        <v>168</v>
      </c>
      <c r="CO3">
        <v>25</v>
      </c>
      <c r="CP3">
        <v>25.484999999999999</v>
      </c>
      <c r="CQ3">
        <v>1.91</v>
      </c>
      <c r="CR3" t="s">
        <v>169</v>
      </c>
      <c r="CS3">
        <v>7.5</v>
      </c>
      <c r="CT3">
        <v>7.6455000000000002</v>
      </c>
      <c r="CU3">
        <v>0.56999999999999995</v>
      </c>
      <c r="CV3" t="s">
        <v>163</v>
      </c>
      <c r="CW3">
        <v>7.5</v>
      </c>
      <c r="CX3">
        <v>7.6455000000000002</v>
      </c>
      <c r="CY3">
        <v>0.56999999999999995</v>
      </c>
      <c r="CZ3">
        <v>0</v>
      </c>
      <c r="DA3">
        <v>3</v>
      </c>
      <c r="DB3">
        <v>0.23</v>
      </c>
      <c r="DC3" t="s">
        <v>168</v>
      </c>
      <c r="DD3">
        <v>5</v>
      </c>
      <c r="DE3">
        <v>5.0970000000000004</v>
      </c>
      <c r="DF3">
        <v>0.38</v>
      </c>
      <c r="DG3" t="s">
        <v>168</v>
      </c>
      <c r="DH3">
        <v>25</v>
      </c>
      <c r="DI3">
        <v>25.484999999999999</v>
      </c>
      <c r="DJ3">
        <v>1.91</v>
      </c>
      <c r="DK3" t="s">
        <v>159</v>
      </c>
      <c r="DL3">
        <v>0</v>
      </c>
      <c r="DM3">
        <v>0</v>
      </c>
      <c r="DN3" t="s">
        <v>159</v>
      </c>
      <c r="DO3">
        <v>0</v>
      </c>
      <c r="DP3">
        <v>0</v>
      </c>
      <c r="DQ3" t="s">
        <v>159</v>
      </c>
      <c r="DR3" t="s">
        <v>159</v>
      </c>
      <c r="DS3" t="s">
        <v>159</v>
      </c>
      <c r="DT3" t="s">
        <v>159</v>
      </c>
      <c r="DU3">
        <v>0</v>
      </c>
      <c r="DV3">
        <v>0</v>
      </c>
      <c r="DW3">
        <v>152.91</v>
      </c>
      <c r="DX3">
        <v>11.48</v>
      </c>
      <c r="DY3">
        <v>2.0020566090040005E+19</v>
      </c>
      <c r="DZ3">
        <v>3.0040567E+19</v>
      </c>
      <c r="EA3" t="s">
        <v>201</v>
      </c>
      <c r="EB3" t="s">
        <v>197</v>
      </c>
      <c r="EC3" t="s">
        <v>198</v>
      </c>
      <c r="ED3" t="s">
        <v>202</v>
      </c>
      <c r="EE3" t="s">
        <v>171</v>
      </c>
      <c r="EF3" t="s">
        <v>159</v>
      </c>
      <c r="EG3" t="s">
        <v>159</v>
      </c>
      <c r="EH3" t="s">
        <v>159</v>
      </c>
      <c r="EI3" t="s">
        <v>159</v>
      </c>
      <c r="EJ3" t="s">
        <v>159</v>
      </c>
      <c r="EK3" t="s">
        <v>159</v>
      </c>
      <c r="EL3" t="s">
        <v>159</v>
      </c>
      <c r="EM3" t="s">
        <v>159</v>
      </c>
      <c r="EN3" t="s">
        <v>159</v>
      </c>
      <c r="EO3">
        <v>50940.36</v>
      </c>
      <c r="EP3">
        <v>0</v>
      </c>
      <c r="EQ3">
        <v>0</v>
      </c>
      <c r="ER3" t="s">
        <v>159</v>
      </c>
      <c r="ES3" t="s">
        <v>172</v>
      </c>
      <c r="ET3" t="s">
        <v>172</v>
      </c>
      <c r="EU3">
        <v>0</v>
      </c>
      <c r="EV3">
        <v>0</v>
      </c>
    </row>
    <row r="4" spans="1:152" x14ac:dyDescent="0.25">
      <c r="AY4">
        <f t="shared" ref="AY4:BC4" si="4">SUM(AY2:AY3)</f>
        <v>58970</v>
      </c>
      <c r="AZ4" s="7">
        <f t="shared" si="4"/>
        <v>51893.599999999999</v>
      </c>
      <c r="BA4" s="7">
        <f t="shared" si="4"/>
        <v>1179.4000000000001</v>
      </c>
      <c r="BB4" s="7">
        <f t="shared" si="4"/>
        <v>5808.5450000000001</v>
      </c>
      <c r="BC4" s="7">
        <f t="shared" si="4"/>
        <v>88.454999999999998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2023-02-27T07:12:59Z</dcterms:created>
  <dcterms:modified xsi:type="dcterms:W3CDTF">2023-02-27T08:01:20Z</dcterms:modified>
</cp:coreProperties>
</file>