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E6B9E5F7-5424-40E7-A0C0-E262BB627382}" xr6:coauthVersionLast="47" xr6:coauthVersionMax="47" xr10:uidLastSave="{00000000-0000-0000-0000-000000000000}"/>
  <bookViews>
    <workbookView xWindow="-120" yWindow="-120" windowWidth="24240" windowHeight="13140" xr2:uid="{ABD19C83-AC84-45EB-9BF4-4F44DCD3D04D}"/>
  </bookViews>
  <sheets>
    <sheet name="SUMMARY" sheetId="2" r:id="rId1"/>
    <sheet name="RETAILER" sheetId="1" r:id="rId2"/>
  </sheets>
  <definedNames>
    <definedName name="_xlnm._FilterDatabase" localSheetId="1" hidden="1">RETAILER!$A$1:$EV$5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" i="1" l="1"/>
  <c r="BA5" i="1"/>
  <c r="AT5" i="1"/>
  <c r="AV5" i="1" s="1"/>
  <c r="AY5" i="1" s="1"/>
  <c r="BD4" i="1"/>
  <c r="BA4" i="1"/>
  <c r="AT4" i="1"/>
  <c r="AV4" i="1" s="1"/>
  <c r="BD3" i="1"/>
  <c r="BA3" i="1" s="1"/>
  <c r="AT3" i="1"/>
  <c r="AV3" i="1" s="1"/>
  <c r="BD2" i="1"/>
  <c r="BA2" i="1" s="1"/>
  <c r="AT2" i="1"/>
  <c r="AV2" i="1" s="1"/>
  <c r="B8" i="2"/>
  <c r="AY2" i="1" l="1"/>
  <c r="AX2" i="1"/>
  <c r="AW2" i="1"/>
  <c r="AX4" i="1"/>
  <c r="AW4" i="1"/>
  <c r="AY4" i="1"/>
  <c r="AW3" i="1"/>
  <c r="AY3" i="1"/>
  <c r="AX3" i="1"/>
  <c r="AW5" i="1"/>
  <c r="AX5" i="1"/>
</calcChain>
</file>

<file path=xl/sharedStrings.xml><?xml version="1.0" encoding="utf-8"?>
<sst xmlns="http://schemas.openxmlformats.org/spreadsheetml/2006/main" count="424" uniqueCount="210">
  <si>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</si>
  <si>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</si>
  <si>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</si>
  <si>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</si>
  <si>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</si>
  <si>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</si>
  <si>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</si>
  <si>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</si>
  <si>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</si>
  <si>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</si>
  <si>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</si>
  <si>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</si>
  <si>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</si>
  <si>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</si>
  <si>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</si>
  <si>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</si>
  <si>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</si>
  <si>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</si>
  <si>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</si>
  <si>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</si>
  <si>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</si>
  <si>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</si>
  <si>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</si>
  <si>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</si>
  <si>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</si>
  <si>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</si>
  <si>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</si>
  <si>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</si>
  <si>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</si>
  <si>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</si>
  <si>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</si>
  <si>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</si>
  <si>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</si>
  <si>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</si>
  <si>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</si>
  <si>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</si>
  <si>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</si>
  <si>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</si>
  <si>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</si>
  <si>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</si>
  <si>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</si>
  <si>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</si>
  <si>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</si>
  <si>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</si>
  <si>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</si>
  <si>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</si>
  <si>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</si>
  <si>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</si>
  <si>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</si>
  <si>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</si>
  <si>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</si>
  <si>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</si>
  <si>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</si>
  <si>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</si>
  <si>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</si>
  <si>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</si>
  <si>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</si>
  <si>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</si>
  <si>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</si>
  <si>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</si>
  <si>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</si>
  <si>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</si>
  <si>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</si>
  <si>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</si>
  <si>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</si>
  <si>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</si>
  <si>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</si>
  <si>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</si>
  <si>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</si>
  <si>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</si>
  <si>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</si>
  <si>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</si>
  <si>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</si>
  <si>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</si>
  <si>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</si>
  <si>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</si>
  <si>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</si>
  <si>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</si>
  <si>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</si>
  <si>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</si>
  <si>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</si>
  <si>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</si>
  <si>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</si>
  <si>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</si>
  <si>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</si>
  <si>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</si>
  <si>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</si>
  <si>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</si>
  <si>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</si>
  <si>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</si>
  <si>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</si>
  <si>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</si>
  <si>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</si>
  <si>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</si>
  <si>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</si>
  <si>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</si>
  <si>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</si>
  <si>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</si>
  <si>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</si>
  <si>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</si>
  <si>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</si>
  <si>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</si>
  <si>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</si>
  <si>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</si>
  <si>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</si>
  <si>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</si>
  <si>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</si>
  <si>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</si>
  <si>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</si>
  <si>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</si>
  <si>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</si>
  <si>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</si>
  <si>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</si>
  <si>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</si>
  <si>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</si>
  <si>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</si>
  <si>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</si>
  <si>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</si>
  <si>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</si>
  <si>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</si>
  <si>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</si>
  <si>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</si>
  <si>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</si>
  <si>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</si>
  <si>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</si>
  <si>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</si>
  <si>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</si>
  <si>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</si>
  <si>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</si>
  <si>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</si>
  <si>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</si>
  <si>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</si>
  <si>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</si>
  <si>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</si>
  <si>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</si>
  <si>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</si>
  <si>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</si>
  <si>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</si>
  <si>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</si>
  <si>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</si>
  <si>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</si>
  <si>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AIR TIME TOPUP</t>
  </si>
  <si>
    <t>2/27/2023 10:55:44 AM</t>
  </si>
  <si>
    <t>UP SETTLEMENT</t>
  </si>
  <si>
    <t>2/28/2023 12:00:00 AM</t>
  </si>
  <si>
    <t>2/27/2023 12:00:00 AM</t>
  </si>
  <si>
    <t/>
  </si>
  <si>
    <t>+</t>
  </si>
  <si>
    <t>SC011</t>
  </si>
  <si>
    <t>Retail</t>
  </si>
  <si>
    <t>SOKOTO STATE IGR ESCROW ACCOUNT</t>
  </si>
  <si>
    <t>Sokoto IGR Schools on POS,Lagos,Victoria Island,NG</t>
  </si>
  <si>
    <t>2UP11071</t>
  </si>
  <si>
    <t>ACCESS BANK NIGERIA PLC</t>
  </si>
  <si>
    <t>0702631458</t>
  </si>
  <si>
    <t>UMARU ALI SHINKAFI POLYTECHNIC (SOIRS SCHOOL)</t>
  </si>
  <si>
    <t>UNIFIED PAYMENTS SERVICES LTD</t>
  </si>
  <si>
    <t>PaymentRef=1863286900</t>
  </si>
  <si>
    <t>HOPE PSBank</t>
  </si>
  <si>
    <t>PAYA</t>
  </si>
  <si>
    <t>980002******9769</t>
  </si>
  <si>
    <t>1130037011</t>
  </si>
  <si>
    <t>HPSB</t>
  </si>
  <si>
    <t>PAYATTITUDE</t>
  </si>
  <si>
    <t>GENERAL</t>
  </si>
  <si>
    <t>UNIFIED PAYMENT SERVICES LTD</t>
  </si>
  <si>
    <t>NIGERIAN INTERBANK SETTLEMENT SERVICE</t>
  </si>
  <si>
    <t>UP</t>
  </si>
  <si>
    <t>0517018001-37075-ABDULRAHMAN BUHARI-1863286900-Certificate processingND-Diploma-Certificate:4000.00</t>
  </si>
  <si>
    <t>NAME:=ABDULRAHMAN BUHARI|Payment Ref:=1863286900|Description:=0517018001-37075-ABDULRAHMAN BUHARI-1863286900-Certificate processingND-Diploma-Certificate:4000.00</t>
  </si>
  <si>
    <t>N</t>
  </si>
  <si>
    <t>2/27/2023 11:07:30 AM</t>
  </si>
  <si>
    <t>PaymentRef=1702013775</t>
  </si>
  <si>
    <t>0517018001-0-SAMAILA USMAN-1702013775-Certificate processingND-Diploma-Certificate:4000.00</t>
  </si>
  <si>
    <t>NAME:=SAMAILA USMAN|Payment Ref:=1702013775|Description:=0517018001-0-SAMAILA USMAN-1702013775-Certificate processingND-Diploma-Certificate:4000.00</t>
  </si>
  <si>
    <t>2/27/2023 10:25:30 AM</t>
  </si>
  <si>
    <t>PaymentRef=1664965097</t>
  </si>
  <si>
    <t>980002******7257</t>
  </si>
  <si>
    <t>1130009762</t>
  </si>
  <si>
    <t>0517018001-142125-MUSTAPHA UMAR -1664965097-AcceptanceFee:2500.00</t>
  </si>
  <si>
    <t>NAME:=MUSTAPHA UMAR |Payment Ref:=1664965097|Description:=0517018001-142125-MUSTAPHA UMAR -1664965097-AcceptanceFee:2500.00</t>
  </si>
  <si>
    <t>2/27/2023 4:44:49 PM</t>
  </si>
  <si>
    <t>UMARUSHINKAFIPOLY-FEES</t>
  </si>
  <si>
    <t>0</t>
  </si>
  <si>
    <t>UNIFIED PAYMENTS</t>
  </si>
  <si>
    <t>950101******5622</t>
  </si>
  <si>
    <t>UPPA</t>
  </si>
  <si>
    <t>0517018001-102667-ABDULAZEEZSAHEEDKEHINDE-2919350101-NotificationProcessingFee:3000.00</t>
  </si>
  <si>
    <t>{"Type":"SokotoStateCollection","AgentCode":"UAN332100176","Merchant":"UMARUSHINKAFIPOLY","Product":"FEES","Amount":"¿3,350.00","Fee":"¿0.00","AgentLGA":"WamakoLGA","AgentState":"SokotoState","AgentName":"KingsleyChukwudiEgwuonwu","Status":"Approved","RRN":"677512682940","TransId":"16654957","AuthRef":"813608","Date":"27Feb,202304:44PM"}</t>
  </si>
  <si>
    <t>SokotoStateCollectionAgency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</si>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</sst>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5.353345254633" createdVersion="8" refreshedVersion="8" minRefreshableVersion="3" recordCount="4" xr:uid="{E858FE2C-AF5B-4791-9F5F-E20B96650CD9}">
  <cacheSource type="worksheet">
    <worksheetSource ref="A1:EV5" sheet="RETAILER"/>
  </cacheSource>
  <cacheFields count="152">
    <cacheField name="TRANSACTION ID" numFmtId="0">
      <sharedItems containsSemiMixedTypes="0" containsString="0" containsNumber="1" containsInteger="1" minValue="10004821597" maxValue="677512682940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251" maxValue="35252"/>
    </cacheField>
    <cacheField name="CLEARING DATE" numFmtId="0">
      <sharedItems/>
    </cacheField>
    <cacheField name="APPROVAL CODE" numFmtId="0">
      <sharedItems containsSemiMixedTypes="0" containsString="0" containsNumber="1" containsInteger="1" minValue="233890" maxValue="881932"/>
    </cacheField>
    <cacheField name="DOCNO" numFmtId="0">
      <sharedItems containsSemiMixedTypes="0" containsString="0" containsNumber="1" containsInteger="1" minValue="2647529935" maxValue="56677512682940"/>
    </cacheField>
    <cacheField name="UP BATCHID" numFmtId="0">
      <sharedItems containsSemiMixedTypes="0" containsString="0" containsNumber="1" containsInteger="1" minValue="1662973" maxValue="6545003"/>
    </cacheField>
    <cacheField name="SEQUENCE NUMBER" numFmtId="0">
      <sharedItems containsMixedTypes="1" containsNumber="1" containsInteger="1" minValue="2692440" maxValue="2692440"/>
    </cacheField>
    <cacheField name="INVOICENUM" numFmtId="0">
      <sharedItems/>
    </cacheField>
    <cacheField name="TRANNUMBER" numFmtId="0">
      <sharedItems containsSemiMixedTypes="0" containsString="0" containsNumber="1" containsInteger="1" minValue="10004821597" maxValue="677512682940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SemiMixedTypes="0" containsString="0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4814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44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200185"/>
    </cacheField>
    <cacheField name="VENDORNAME" numFmtId="0">
      <sharedItems count="1">
        <s v="UMARU ALI SHINKAFI POLYTECHNIC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16346" maxValue="987993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10004821597" maxValue="677512682940"/>
    </cacheField>
    <cacheField name="ISS_STAN" numFmtId="0">
      <sharedItems containsMixedTypes="1" containsNumber="1" containsInteger="1" minValue="10004821597" maxValue="10005456704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9097655484" maxValue="9097655484"/>
    </cacheField>
    <cacheField name="ISSFIID" numFmtId="0">
      <sharedItems/>
    </cacheField>
    <cacheField name="TRANAMOUNT" numFmtId="0">
      <sharedItems containsSemiMixedTypes="0" containsString="0" containsNumber="1" minValue="2957.5" maxValue="4457.5"/>
    </cacheField>
    <cacheField name="ORIGINALAMOUNT" numFmtId="0">
      <sharedItems containsSemiMixedTypes="0" containsString="0" containsNumber="1" containsInteger="1" minValue="2850" maxValue="4350"/>
    </cacheField>
    <cacheField name="AMOUNT DUE LESS PORTAL ACCESS FEE &amp; ACREDITATION" numFmtId="0">
      <sharedItems containsSemiMixedTypes="0" containsString="0" containsNumber="1" containsInteger="1" minValue="2850" maxValue="4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500" maxValue="4000"/>
    </cacheField>
    <cacheField name="AMT DUE SOKOTO" numFmtId="0">
      <sharedItems containsSemiMixedTypes="0" containsString="0" containsNumber="1" minValue="440.00000000000006" maxValue="704.00000000000011"/>
    </cacheField>
    <cacheField name="AMT DUE SCHOOLS" numFmtId="0">
      <sharedItems containsSemiMixedTypes="0" containsString="0" containsNumber="1" containsInteger="1" minValue="2000" maxValue="3200"/>
    </cacheField>
    <cacheField name="AMT DUE IDS" numFmtId="0">
      <sharedItems containsSemiMixedTypes="0" containsString="0" containsNumber="1" containsInteger="1" minValue="60" maxValue="9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NonDate="0" containsString="0" containsBlank="1" count="1">
        <m/>
      </sharedItems>
    </cacheField>
    <cacheField name="AMT DUE ACCREDITATION FEES" numFmtId="2">
      <sharedItems containsNonDate="0" containsString="0" containsBlank="1" count="1">
        <m/>
      </sharedItems>
    </cacheField>
    <cacheField name="VAT" numFmtId="0">
      <sharedItems containsSemiMixedTypes="0" containsString="0" containsNumber="1" minValue="18.75" maxValue="18.75"/>
    </cacheField>
    <cacheField name="DOLLARAMOUNT" numFmtId="0">
      <sharedItems containsNonDate="0" containsString="0" containsBlank="1"/>
    </cacheField>
    <cacheField name="STANDARD EXCHANGERATE VALUE" numFmtId="0">
      <sharedItems containsNonDate="0" containsString="0"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957.5" maxValue="4457.5"/>
    </cacheField>
    <cacheField name="TOTAL MSC RATE" numFmtId="0">
      <sharedItems containsSemiMixedTypes="0" containsString="0" containsNumber="1" minValue="0.5" maxValue="0.5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0.5"/>
    </cacheField>
    <cacheField name="TOTAL VAT CHARGE" numFmtId="0">
      <sharedItems containsSemiMixedTypes="0" containsString="0" containsNumber="1" minValue="0.04" maxValue="0.04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956.9625000000001" maxValue="4456.9624999999996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0.04"/>
    </cacheField>
    <cacheField name="STAMPDUTY AMOUNT" numFmtId="0">
      <sharedItems/>
    </cacheField>
    <cacheField name="AGENTACCOUNT" numFmtId="0">
      <sharedItems containsSemiMixedTypes="0" containsString="0" containsNumber="1" containsInteger="1" minValue="59536659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10" maxValue="10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957.5" maxValue="445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0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0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0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45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45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0.5"/>
    </cacheField>
    <cacheField name="VAT MARGIN" numFmtId="0">
      <sharedItems containsSemiMixedTypes="0" containsString="0" containsNumber="1" minValue="0.04" maxValue="0.04"/>
    </cacheField>
    <cacheField name="TWCMS CREDIT ACCOUNT" numFmtId="0">
      <sharedItems containsSemiMixedTypes="0" containsString="0" containsNumber="1" containsInteger="1" minValue="12446509" maxValue="2.0020566090040005E+19"/>
    </cacheField>
    <cacheField name="TWCMS DEBIT ACCOUNT" numFmtId="0">
      <sharedItems containsMixedTypes="1" containsNumber="1" containsInteger="1" minValue="3.4600356600000148E+18" maxValue="3.4600356600000148E+18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957.5" maxValue="4457.5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0004821597"/>
    <s v="AIR TIME TOPUP"/>
    <s v="2/27/2023 10:25:30 AM"/>
    <s v="UP SETTLEMENT"/>
    <s v="2/28/2023 12:00:00 AM"/>
    <s v="2/27/2023 12:00:00 AM"/>
    <n v="35251"/>
    <s v="2/27/2023 12:00:00 AM"/>
    <n v="233890"/>
    <n v="2647529935"/>
    <n v="1662973"/>
    <n v="2692440"/>
    <s v=""/>
    <n v="1000482159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64965097"/>
    <n v="566"/>
    <n v="647500"/>
    <s v="HOPE PSBank"/>
    <n v="566"/>
    <n v="10004821597"/>
    <n v="10004821597"/>
    <s v="PAYA"/>
    <s v="980002******7257"/>
    <s v="1130009762"/>
    <s v=""/>
    <s v="HPSB"/>
    <n v="2957.5"/>
    <n v="2850"/>
    <n v="2850"/>
    <n v="350"/>
    <n v="2500"/>
    <n v="440.00000000000006"/>
    <n v="2000"/>
    <n v="60"/>
    <n v="250"/>
    <n v="81.25"/>
    <x v="0"/>
    <x v="0"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125-MUSTAPHA UMAR -1664965097-AcceptanceFee:2500.00"/>
    <s v="0517018001-142125-MUSTAPHA UMAR -1664965097-AcceptanceFee:2500.00"/>
    <s v="PaymentRef=1664965097"/>
    <s v="NAME:=MUSTAPHA UMAR |Payment Ref:=1664965097|Description:=0517018001-142125-MUSTAPHA UMAR -1664965097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677512682940"/>
    <s v="AIR TIME TOPUP"/>
    <s v="2/27/2023 4:44:49 PM"/>
    <s v="UP SETTLEMENT"/>
    <s v="2/28/2023 12:00:00 AM"/>
    <s v="2/27/2023 12:00:00 AM"/>
    <s v=""/>
    <s v="2/27/2023 12:00:00 AM"/>
    <n v="813608"/>
    <n v="56677512682940"/>
    <n v="3277986"/>
    <s v=""/>
    <s v=""/>
    <n v="677512682940"/>
    <s v=""/>
    <s v="+"/>
    <s v="SC011"/>
    <s v="Retail"/>
    <n v="250100000000001"/>
    <s v="SOKOTO STATE IGR ESCROW ACCOUNT"/>
    <s v="UMARUSHINKAFIPOLY-FEES"/>
    <s v=""/>
    <s v="2UP11071"/>
    <s v="UMARUSHINKAFIPOLY-FEES"/>
    <n v="44"/>
    <s v="ACCESS BANK NIGERIA PLC"/>
    <s v="0702631458"/>
    <s v=""/>
    <n v="200185"/>
    <x v="0"/>
    <s v="UNIFIED PAYMENTS SERVICES LTD"/>
    <s v="0"/>
    <n v="566"/>
    <s v=""/>
    <s v="UNIFIED PAYMENTS"/>
    <n v="566"/>
    <n v="677512682940"/>
    <s v=""/>
    <s v="PAYA"/>
    <s v="950101******5622"/>
    <s v=""/>
    <n v="9097655484"/>
    <s v="UPPA"/>
    <n v="3350"/>
    <n v="3350"/>
    <n v="3350"/>
    <n v="350"/>
    <n v="3000"/>
    <n v="528"/>
    <n v="2400"/>
    <n v="72"/>
    <n v="250"/>
    <n v="81.25"/>
    <x v="0"/>
    <x v="0"/>
    <n v="18.75"/>
    <m/>
    <m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12446509"/>
    <s v=""/>
    <s v="0517018001-102667-ABDULAZEEZSAHEEDKEHINDE-2919350101-NotificationProcessingFee:3000.00"/>
    <s v="0517018001-102667-ABDULAZEEZSAHEEDKEHINDE-2919350101-NotificationProcessingFee:3000.00"/>
    <s v=""/>
    <s v="{&quot;Type&quot;:&quot;SokotoStateCollection&quot;,&quot;AgentCode&quot;:&quot;UAN332100176&quot;,&quot;Merchant&quot;:&quot;UMARUSHINKAFIPOLY&quot;,&quot;Product&quot;:&quot;FEES&quot;,&quot;Amount&quot;:&quot;¿3,350.00&quot;,&quot;Fee&quot;:&quot;¿0.00&quot;,&quot;AgentLGA&quot;:&quot;WamakoLGA&quot;,&quot;AgentState&quot;:&quot;SokotoState&quot;,&quot;AgentName&quot;:&quot;KingsleyChukwudiEgwuonwu&quot;,&quot;Status&quot;:&quot;Approved&quot;,&quot;RRN&quot;:&quot;677512682940&quot;,&quot;TransId&quot;:&quot;16654957&quot;,&quot;AuthRef&quot;:&quot;813608&quot;,&quot;Date&quot;:&quot;27Feb,202304:44PM&quot;}"/>
    <s v="GENERAL"/>
    <s v=""/>
    <s v=""/>
    <s v=""/>
    <s v=""/>
    <s v=""/>
    <s v=""/>
    <s v=""/>
    <s v=""/>
    <s v="SokotoStateCollectionAgency"/>
    <n v="3350"/>
    <n v="0"/>
    <n v="0"/>
    <s v=""/>
    <s v="N"/>
    <s v=""/>
    <n v="0"/>
  </r>
  <r>
    <n v="10005279250"/>
    <s v="AIR TIME TOPUP"/>
    <s v="2/27/2023 10:55:44 AM"/>
    <s v="UP SETTLEMENT"/>
    <s v="2/28/2023 12:00:00 AM"/>
    <s v="2/27/2023 12:00:00 AM"/>
    <n v="35252"/>
    <s v="2/27/2023 12:00:00 AM"/>
    <n v="881932"/>
    <n v="2647644236"/>
    <n v="6545003"/>
    <n v="2692440"/>
    <s v=""/>
    <n v="1000527925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863286900"/>
    <n v="566"/>
    <n v="987993"/>
    <s v="HOPE PSBank"/>
    <n v="566"/>
    <n v="10005279250"/>
    <n v="10005279250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x v="0"/>
    <x v="0"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37075-ABDULRAHMAN BUHARI-1863286900-Certificate processingND-Diploma-Certificate:4000.00"/>
    <s v="0517018001-37075-ABDULRAHMAN BUHARI-1863286900-Certificate processingND-Diploma-Certificate:4000.00"/>
    <s v="PaymentRef=1863286900"/>
    <s v="NAME:=ABDULRAHMAN BUHARI|Payment Ref:=1863286900|Description:=0517018001-37075-ABDULRAHMAN BUHARI-1863286900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10005456704"/>
    <s v="AIR TIME TOPUP"/>
    <s v="2/27/2023 11:07:30 AM"/>
    <s v="UP SETTLEMENT"/>
    <s v="2/28/2023 12:00:00 AM"/>
    <s v="2/27/2023 12:00:00 AM"/>
    <n v="35252"/>
    <s v="2/27/2023 12:00:00 AM"/>
    <n v="771378"/>
    <n v="2647644412"/>
    <n v="6545003"/>
    <n v="2692440"/>
    <s v=""/>
    <n v="1000545670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02013775"/>
    <n v="566"/>
    <n v="116346"/>
    <s v="HOPE PSBank"/>
    <n v="566"/>
    <n v="10005456704"/>
    <n v="10005456704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x v="0"/>
    <x v="0"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SAMAILA USMAN-1702013775-Certificate processingND-Diploma-Certificate:4000.00"/>
    <s v="0517018001-0-SAMAILA USMAN-1702013775-Certificate processingND-Diploma-Certificate:4000.00"/>
    <s v="PaymentRef=1702013775"/>
    <s v="NAME:=SAMAILA USMAN|Payment Ref:=1702013775|Description:=0517018001-0-SAMAILA USMAN-1702013775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97C3B-7B76-4F0A-9E5F-8BF3260CD3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AB39-4C57-428F-BA66-49902FA197F2}">
  <dimension ref="A3:H8"/>
  <sheetViews>
    <sheetView tabSelected="1" workbookViewId="0">
      <selection activeCell="B9" sqref="B9"/>
    </sheetView>
  </sheetViews>
  <sheetFormatPr defaultRowHeight="15" x14ac:dyDescent="0.25"/>
  <cols>
    <col min="1" max="1" width="47.855468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11.140625" bestFit="1" customWidth="1"/>
  </cols>
  <sheetData>
    <row r="3" spans="1:8" x14ac:dyDescent="0.25">
      <c r="A3" s="11" t="s">
        <v>201</v>
      </c>
      <c r="B3" t="s">
        <v>203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</row>
    <row r="4" spans="1:8" x14ac:dyDescent="0.25">
      <c r="A4" s="12" t="s">
        <v>155</v>
      </c>
      <c r="B4" s="13">
        <v>14900</v>
      </c>
      <c r="C4" s="13">
        <v>2376</v>
      </c>
      <c r="D4" s="13">
        <v>10800</v>
      </c>
      <c r="E4" s="13">
        <v>324</v>
      </c>
      <c r="F4" s="13">
        <v>1000</v>
      </c>
      <c r="G4" s="13">
        <v>325</v>
      </c>
      <c r="H4" s="13">
        <v>75</v>
      </c>
    </row>
    <row r="5" spans="1:8" x14ac:dyDescent="0.25">
      <c r="A5" s="12" t="s">
        <v>202</v>
      </c>
      <c r="B5" s="13">
        <v>14900</v>
      </c>
      <c r="C5" s="13">
        <v>2376</v>
      </c>
      <c r="D5" s="13">
        <v>10800</v>
      </c>
      <c r="E5" s="13">
        <v>324</v>
      </c>
      <c r="F5" s="13">
        <v>1000</v>
      </c>
      <c r="G5" s="13">
        <v>325</v>
      </c>
      <c r="H5" s="13">
        <v>75</v>
      </c>
    </row>
    <row r="7" spans="1:8" x14ac:dyDescent="0.25">
      <c r="B7">
        <v>14825</v>
      </c>
    </row>
    <row r="8" spans="1:8" x14ac:dyDescent="0.25">
      <c r="B8">
        <f>GETPIVOTDATA("Sum of ORIGINALAMOUNT",$A$3)-B7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78C2-9D27-435E-B777-DC792BD3C348}">
  <dimension ref="A1:EV5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21.8554687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190</v>
      </c>
      <c r="AU1" s="1" t="s">
        <v>191</v>
      </c>
      <c r="AV1" s="1" t="s">
        <v>192</v>
      </c>
      <c r="AW1" s="2" t="s">
        <v>193</v>
      </c>
      <c r="AX1" s="3" t="s">
        <v>194</v>
      </c>
      <c r="AY1" s="4" t="s">
        <v>195</v>
      </c>
      <c r="AZ1" s="1" t="s">
        <v>196</v>
      </c>
      <c r="BA1" s="4" t="s">
        <v>197</v>
      </c>
      <c r="BB1" s="4" t="s">
        <v>198</v>
      </c>
      <c r="BC1" s="1" t="s">
        <v>199</v>
      </c>
      <c r="BD1" s="1" t="s">
        <v>200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10004821597</v>
      </c>
      <c r="B2" t="s">
        <v>141</v>
      </c>
      <c r="C2" t="s">
        <v>175</v>
      </c>
      <c r="D2" t="s">
        <v>143</v>
      </c>
      <c r="E2" t="s">
        <v>144</v>
      </c>
      <c r="F2" t="s">
        <v>145</v>
      </c>
      <c r="G2">
        <v>35251</v>
      </c>
      <c r="H2" t="s">
        <v>145</v>
      </c>
      <c r="I2">
        <v>233890</v>
      </c>
      <c r="J2">
        <v>2647529935</v>
      </c>
      <c r="K2">
        <v>1662973</v>
      </c>
      <c r="L2">
        <v>2692440</v>
      </c>
      <c r="M2" t="s">
        <v>146</v>
      </c>
      <c r="N2">
        <v>10004821597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154</v>
      </c>
      <c r="AB2" t="s">
        <v>146</v>
      </c>
      <c r="AC2">
        <v>200185</v>
      </c>
      <c r="AD2" t="s">
        <v>155</v>
      </c>
      <c r="AE2" t="s">
        <v>156</v>
      </c>
      <c r="AF2" t="s">
        <v>176</v>
      </c>
      <c r="AG2">
        <v>566</v>
      </c>
      <c r="AH2">
        <v>647500</v>
      </c>
      <c r="AI2" t="s">
        <v>158</v>
      </c>
      <c r="AJ2">
        <v>566</v>
      </c>
      <c r="AK2">
        <v>10004821597</v>
      </c>
      <c r="AL2">
        <v>10004821597</v>
      </c>
      <c r="AM2" t="s">
        <v>159</v>
      </c>
      <c r="AN2" t="s">
        <v>177</v>
      </c>
      <c r="AO2" t="s">
        <v>178</v>
      </c>
      <c r="AP2" t="s">
        <v>146</v>
      </c>
      <c r="AQ2" t="s">
        <v>162</v>
      </c>
      <c r="AR2">
        <v>2957.5</v>
      </c>
      <c r="AS2">
        <v>2850</v>
      </c>
      <c r="AT2" s="5">
        <f t="shared" ref="AT2:AT5" si="0">AS2-BB2-BC2</f>
        <v>2850</v>
      </c>
      <c r="AU2" s="5">
        <v>350</v>
      </c>
      <c r="AV2" s="5">
        <f t="shared" ref="AV2:AV5" si="1">AT2-AU2</f>
        <v>2500</v>
      </c>
      <c r="AW2" s="6">
        <f t="shared" ref="AW2:AW5" si="2">17.6%*AV2</f>
        <v>440.00000000000006</v>
      </c>
      <c r="AX2" s="7">
        <f t="shared" ref="AX2:AX5" si="3">80%*AV2</f>
        <v>2000</v>
      </c>
      <c r="AY2" s="8">
        <f t="shared" ref="AY2:AY5" si="4">AV2*2.4%</f>
        <v>60</v>
      </c>
      <c r="AZ2" s="5">
        <v>250</v>
      </c>
      <c r="BA2" s="9">
        <f t="shared" ref="BA2:BA5" si="5">100-BD2</f>
        <v>81.25</v>
      </c>
      <c r="BB2" s="9"/>
      <c r="BC2" s="10"/>
      <c r="BD2" s="5">
        <f t="shared" ref="BD2:BD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2957.5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2956.9625000000001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2957.5</v>
      </c>
      <c r="CO2" t="s">
        <v>165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165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155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179</v>
      </c>
      <c r="EC2" t="s">
        <v>179</v>
      </c>
      <c r="ED2" t="s">
        <v>176</v>
      </c>
      <c r="EE2" t="s">
        <v>180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2957.5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677512682940</v>
      </c>
      <c r="B3" t="s">
        <v>141</v>
      </c>
      <c r="C3" t="s">
        <v>181</v>
      </c>
      <c r="D3" t="s">
        <v>143</v>
      </c>
      <c r="E3" t="s">
        <v>144</v>
      </c>
      <c r="F3" t="s">
        <v>145</v>
      </c>
      <c r="G3" t="s">
        <v>146</v>
      </c>
      <c r="H3" t="s">
        <v>145</v>
      </c>
      <c r="I3">
        <v>813608</v>
      </c>
      <c r="J3">
        <v>56677512682940</v>
      </c>
      <c r="K3">
        <v>3277986</v>
      </c>
      <c r="L3" t="s">
        <v>146</v>
      </c>
      <c r="M3" t="s">
        <v>146</v>
      </c>
      <c r="N3">
        <v>677512682940</v>
      </c>
      <c r="O3" t="s">
        <v>146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182</v>
      </c>
      <c r="V3" t="s">
        <v>146</v>
      </c>
      <c r="W3" t="s">
        <v>152</v>
      </c>
      <c r="X3" t="s">
        <v>182</v>
      </c>
      <c r="Y3">
        <v>44</v>
      </c>
      <c r="Z3" t="s">
        <v>153</v>
      </c>
      <c r="AA3" t="s">
        <v>154</v>
      </c>
      <c r="AB3" t="s">
        <v>146</v>
      </c>
      <c r="AC3">
        <v>200185</v>
      </c>
      <c r="AD3" t="s">
        <v>155</v>
      </c>
      <c r="AE3" t="s">
        <v>156</v>
      </c>
      <c r="AF3" t="s">
        <v>183</v>
      </c>
      <c r="AG3">
        <v>566</v>
      </c>
      <c r="AH3" t="s">
        <v>146</v>
      </c>
      <c r="AI3" t="s">
        <v>184</v>
      </c>
      <c r="AJ3">
        <v>566</v>
      </c>
      <c r="AK3">
        <v>677512682940</v>
      </c>
      <c r="AL3" t="s">
        <v>146</v>
      </c>
      <c r="AM3" t="s">
        <v>159</v>
      </c>
      <c r="AN3" t="s">
        <v>185</v>
      </c>
      <c r="AO3" t="s">
        <v>146</v>
      </c>
      <c r="AP3">
        <v>9097655484</v>
      </c>
      <c r="AQ3" t="s">
        <v>186</v>
      </c>
      <c r="AR3">
        <v>3350</v>
      </c>
      <c r="AS3">
        <v>3350</v>
      </c>
      <c r="AT3" s="5">
        <f t="shared" si="0"/>
        <v>3350</v>
      </c>
      <c r="AU3" s="5">
        <v>350</v>
      </c>
      <c r="AV3" s="5">
        <f t="shared" si="1"/>
        <v>3000</v>
      </c>
      <c r="AW3" s="6">
        <f t="shared" si="2"/>
        <v>528</v>
      </c>
      <c r="AX3" s="7">
        <f t="shared" si="3"/>
        <v>2400</v>
      </c>
      <c r="AY3" s="8">
        <f t="shared" si="4"/>
        <v>72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3350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3349.4625000000001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146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184</v>
      </c>
      <c r="CK3">
        <v>10</v>
      </c>
      <c r="CL3">
        <v>0</v>
      </c>
      <c r="CM3">
        <v>0</v>
      </c>
      <c r="CN3">
        <v>3350</v>
      </c>
      <c r="CO3" t="s">
        <v>165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165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155</v>
      </c>
      <c r="DV3">
        <v>0</v>
      </c>
      <c r="DW3">
        <v>0</v>
      </c>
      <c r="DX3">
        <v>0.5</v>
      </c>
      <c r="DY3">
        <v>0.04</v>
      </c>
      <c r="DZ3">
        <v>12446509</v>
      </c>
      <c r="EA3" t="s">
        <v>146</v>
      </c>
      <c r="EB3" t="s">
        <v>187</v>
      </c>
      <c r="EC3" t="s">
        <v>187</v>
      </c>
      <c r="ED3" t="s">
        <v>146</v>
      </c>
      <c r="EE3" t="s">
        <v>188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189</v>
      </c>
      <c r="EP3">
        <v>3350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10005279250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35252</v>
      </c>
      <c r="H4" t="s">
        <v>145</v>
      </c>
      <c r="I4">
        <v>881932</v>
      </c>
      <c r="J4">
        <v>2647644236</v>
      </c>
      <c r="K4">
        <v>6545003</v>
      </c>
      <c r="L4">
        <v>2692440</v>
      </c>
      <c r="M4" t="s">
        <v>146</v>
      </c>
      <c r="N4">
        <v>10005279250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154</v>
      </c>
      <c r="AB4" t="s">
        <v>146</v>
      </c>
      <c r="AC4">
        <v>200185</v>
      </c>
      <c r="AD4" t="s">
        <v>155</v>
      </c>
      <c r="AE4" t="s">
        <v>156</v>
      </c>
      <c r="AF4" t="s">
        <v>157</v>
      </c>
      <c r="AG4">
        <v>566</v>
      </c>
      <c r="AH4">
        <v>987993</v>
      </c>
      <c r="AI4" t="s">
        <v>158</v>
      </c>
      <c r="AJ4">
        <v>566</v>
      </c>
      <c r="AK4">
        <v>10005279250</v>
      </c>
      <c r="AL4">
        <v>10005279250</v>
      </c>
      <c r="AM4" t="s">
        <v>159</v>
      </c>
      <c r="AN4" t="s">
        <v>160</v>
      </c>
      <c r="AO4" t="s">
        <v>161</v>
      </c>
      <c r="AP4" t="s">
        <v>146</v>
      </c>
      <c r="AQ4" t="s">
        <v>162</v>
      </c>
      <c r="AR4">
        <v>4457.5</v>
      </c>
      <c r="AS4">
        <v>4350</v>
      </c>
      <c r="AT4" s="5">
        <f t="shared" si="0"/>
        <v>4350</v>
      </c>
      <c r="AU4" s="5">
        <v>350</v>
      </c>
      <c r="AV4" s="5">
        <f t="shared" si="1"/>
        <v>4000</v>
      </c>
      <c r="AW4" s="6">
        <f t="shared" si="2"/>
        <v>704.00000000000011</v>
      </c>
      <c r="AX4" s="7">
        <f t="shared" si="3"/>
        <v>3200</v>
      </c>
      <c r="AY4" s="8">
        <f t="shared" si="4"/>
        <v>96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4457.5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4456.9624999999996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4457.5</v>
      </c>
      <c r="CO4" t="s">
        <v>165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165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155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168</v>
      </c>
      <c r="EC4" t="s">
        <v>168</v>
      </c>
      <c r="ED4" t="s">
        <v>157</v>
      </c>
      <c r="EE4" t="s">
        <v>169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4457.5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10005456704</v>
      </c>
      <c r="B5" t="s">
        <v>141</v>
      </c>
      <c r="C5" t="s">
        <v>171</v>
      </c>
      <c r="D5" t="s">
        <v>143</v>
      </c>
      <c r="E5" t="s">
        <v>144</v>
      </c>
      <c r="F5" t="s">
        <v>145</v>
      </c>
      <c r="G5">
        <v>35252</v>
      </c>
      <c r="H5" t="s">
        <v>145</v>
      </c>
      <c r="I5">
        <v>771378</v>
      </c>
      <c r="J5">
        <v>2647644412</v>
      </c>
      <c r="K5">
        <v>6545003</v>
      </c>
      <c r="L5">
        <v>2692440</v>
      </c>
      <c r="M5" t="s">
        <v>146</v>
      </c>
      <c r="N5">
        <v>10005456704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150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154</v>
      </c>
      <c r="AB5" t="s">
        <v>146</v>
      </c>
      <c r="AC5">
        <v>200185</v>
      </c>
      <c r="AD5" t="s">
        <v>155</v>
      </c>
      <c r="AE5" t="s">
        <v>156</v>
      </c>
      <c r="AF5" t="s">
        <v>172</v>
      </c>
      <c r="AG5">
        <v>566</v>
      </c>
      <c r="AH5">
        <v>116346</v>
      </c>
      <c r="AI5" t="s">
        <v>158</v>
      </c>
      <c r="AJ5">
        <v>566</v>
      </c>
      <c r="AK5">
        <v>10005456704</v>
      </c>
      <c r="AL5">
        <v>10005456704</v>
      </c>
      <c r="AM5" t="s">
        <v>159</v>
      </c>
      <c r="AN5" t="s">
        <v>160</v>
      </c>
      <c r="AO5" t="s">
        <v>161</v>
      </c>
      <c r="AP5" t="s">
        <v>146</v>
      </c>
      <c r="AQ5" t="s">
        <v>162</v>
      </c>
      <c r="AR5">
        <v>4457.5</v>
      </c>
      <c r="AS5">
        <v>4350</v>
      </c>
      <c r="AT5" s="5">
        <f t="shared" si="0"/>
        <v>4350</v>
      </c>
      <c r="AU5" s="5">
        <v>350</v>
      </c>
      <c r="AV5" s="5">
        <f t="shared" si="1"/>
        <v>4000</v>
      </c>
      <c r="AW5" s="6">
        <f t="shared" si="2"/>
        <v>704.00000000000011</v>
      </c>
      <c r="AX5" s="7">
        <f t="shared" si="3"/>
        <v>3200</v>
      </c>
      <c r="AY5" s="8">
        <f t="shared" si="4"/>
        <v>96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4457.5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4456.9624999999996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4457.5</v>
      </c>
      <c r="CO5" t="s">
        <v>165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165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155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173</v>
      </c>
      <c r="EC5" t="s">
        <v>173</v>
      </c>
      <c r="ED5" t="s">
        <v>172</v>
      </c>
      <c r="EE5" t="s">
        <v>174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4457.5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</sheetData>
  <sortState xmlns:xlrd2="http://schemas.microsoft.com/office/spreadsheetml/2017/richdata2" ref="A2:EV5">
    <sortCondition ref="AS1:AS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2023-02-28T07:24:22Z</dcterms:created>
  <dcterms:modified xsi:type="dcterms:W3CDTF">2023-02-28T07:45:26Z</dcterms:modified>
</cp:coreProperties>
</file>