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120" windowWidth="20115" windowHeight="648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24" i="1"/>
  <c r="C23" s="1"/>
  <c r="D23" s="1"/>
  <c r="D19" s="1"/>
  <c r="D20" s="1"/>
  <c r="D24" l="1"/>
  <c r="D26" s="1"/>
  <c r="D25"/>
  <c r="C26"/>
  <c r="C28" l="1"/>
  <c r="C29" s="1"/>
  <c r="C27"/>
  <c r="D28"/>
  <c r="D27"/>
  <c r="D29" s="1"/>
  <c r="D30" l="1"/>
  <c r="D31" s="1"/>
  <c r="C30"/>
  <c r="C31"/>
  <c r="D32" l="1"/>
  <c r="D33" s="1"/>
</calcChain>
</file>

<file path=xl/sharedStrings.xml><?xml version="1.0" encoding="utf-8"?>
<sst xmlns="http://schemas.openxmlformats.org/spreadsheetml/2006/main" count="33" uniqueCount="33">
  <si>
    <t>MORTGAGE REFINANCING</t>
    <phoneticPr fontId="1" type="noConversion"/>
  </si>
  <si>
    <t>PERSONAL</t>
    <phoneticPr fontId="1" type="noConversion"/>
  </si>
  <si>
    <t>MARGINAL TAX RATE</t>
    <phoneticPr fontId="1" type="noConversion"/>
  </si>
  <si>
    <t>RESALE PLAN (MONTHS)</t>
    <phoneticPr fontId="1" type="noConversion"/>
  </si>
  <si>
    <t>MORTGAGE TERMS</t>
    <phoneticPr fontId="1" type="noConversion"/>
  </si>
  <si>
    <t>ORIGINAL MORTGAGE AMOUNT</t>
    <phoneticPr fontId="1" type="noConversion"/>
  </si>
  <si>
    <t>CURRENT MORTGAGE RATE</t>
    <phoneticPr fontId="1" type="noConversion"/>
  </si>
  <si>
    <t>ORIGINAL TERM (YEARS)</t>
    <phoneticPr fontId="1" type="noConversion"/>
  </si>
  <si>
    <t>MONTHS PAID</t>
    <phoneticPr fontId="1" type="noConversion"/>
  </si>
  <si>
    <t>NEW MORTGAGE RATE</t>
    <phoneticPr fontId="1" type="noConversion"/>
  </si>
  <si>
    <t>NEW TERM (YEARS)</t>
    <phoneticPr fontId="1" type="noConversion"/>
  </si>
  <si>
    <t>POINTS</t>
    <phoneticPr fontId="1" type="noConversion"/>
  </si>
  <si>
    <t>REFINANCING FEES</t>
    <phoneticPr fontId="1" type="noConversion"/>
  </si>
  <si>
    <t>APPLICATION</t>
    <phoneticPr fontId="1" type="noConversion"/>
  </si>
  <si>
    <t>TITLE</t>
    <phoneticPr fontId="1" type="noConversion"/>
  </si>
  <si>
    <t>LEGAL</t>
    <phoneticPr fontId="1" type="noConversion"/>
  </si>
  <si>
    <t>OTHER</t>
    <phoneticPr fontId="1" type="noConversion"/>
  </si>
  <si>
    <t>TOTAL FEES</t>
    <phoneticPr fontId="1" type="noConversion"/>
  </si>
  <si>
    <t>ANALYSIS</t>
  </si>
  <si>
    <t>CURRENT</t>
  </si>
  <si>
    <t>PROPOSED</t>
  </si>
  <si>
    <t>MORTGAGE AMOUNT</t>
  </si>
  <si>
    <t>MORTGAGE PAYMENT</t>
  </si>
  <si>
    <t>MONTHS TO RECOVER REFINANCING COSTS</t>
  </si>
  <si>
    <t>MORTGAGE BALANCE AT RESALE</t>
  </si>
  <si>
    <t>PRINCIPAL REPAID TO RESALE</t>
  </si>
  <si>
    <t>TOTAL PAYMENTS TO RESALE</t>
  </si>
  <si>
    <t>TOTAL INTEREST TO RESALE</t>
  </si>
  <si>
    <t>TAX DEDUCTION ON INTEREST</t>
  </si>
  <si>
    <t>NET INTEREST COST TO RESALE</t>
  </si>
  <si>
    <t>INTEREST SAVINGS (COSTS)</t>
  </si>
  <si>
    <t>TOTAL SAVINGS (COSTS)</t>
  </si>
  <si>
    <t>POINTS</t>
    <phoneticPr fontId="1" type="noConversion"/>
  </si>
</sst>
</file>

<file path=xl/styles.xml><?xml version="1.0" encoding="utf-8"?>
<styleSheet xmlns="http://schemas.openxmlformats.org/spreadsheetml/2006/main">
  <numFmts count="3">
    <numFmt numFmtId="164" formatCode="&quot;$&quot;#,##0.00;[Red]\-&quot;$&quot;#,##0.00"/>
    <numFmt numFmtId="165" formatCode="mm/dd/yy"/>
    <numFmt numFmtId="166" formatCode="0_);[Red]\(0\)"/>
  </numFmts>
  <fonts count="15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28"/>
      <color theme="2"/>
      <name val="Cambria"/>
      <family val="2"/>
      <scheme val="maj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mbria"/>
      <family val="2"/>
      <scheme val="major"/>
    </font>
    <font>
      <sz val="11"/>
      <color theme="1" tint="0.14999847407452621"/>
      <name val="Calibri"/>
      <family val="2"/>
      <charset val="136"/>
      <scheme val="minor"/>
    </font>
    <font>
      <b/>
      <sz val="20"/>
      <color theme="1" tint="0.249977111117893"/>
      <name val="Verdana"/>
      <family val="2"/>
    </font>
    <font>
      <sz val="11"/>
      <color theme="1"/>
      <name val="Verdana"/>
      <family val="2"/>
    </font>
    <font>
      <b/>
      <sz val="10"/>
      <color theme="0"/>
      <name val="Verdana"/>
      <family val="2"/>
    </font>
    <font>
      <sz val="10"/>
      <color theme="1" tint="0.14999847407452621"/>
      <name val="Verdana"/>
      <family val="2"/>
    </font>
    <font>
      <sz val="10"/>
      <color theme="1"/>
      <name val="Verdana"/>
      <family val="2"/>
    </font>
    <font>
      <b/>
      <sz val="10"/>
      <color theme="1" tint="0.14999847407452621"/>
      <name val="Verdana"/>
      <family val="2"/>
    </font>
    <font>
      <b/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39C1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/>
      <top style="thin">
        <color rgb="FFF39C12"/>
      </top>
      <bottom/>
      <diagonal/>
    </border>
    <border>
      <left/>
      <right/>
      <top style="thin">
        <color rgb="FFF39C12"/>
      </top>
      <bottom style="thin">
        <color rgb="FFF39C12"/>
      </bottom>
      <diagonal/>
    </border>
    <border>
      <left/>
      <right/>
      <top/>
      <bottom style="thin">
        <color rgb="FFF39C12"/>
      </bottom>
      <diagonal/>
    </border>
  </borders>
  <cellStyleXfs count="9">
    <xf numFmtId="0" fontId="0" fillId="0" borderId="0">
      <alignment vertical="center"/>
    </xf>
    <xf numFmtId="0" fontId="2" fillId="3" borderId="0">
      <alignment vertical="center"/>
    </xf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9" fontId="3" fillId="0" borderId="0" applyFont="0" applyFill="0" applyBorder="0" applyAlignment="0" applyProtection="0"/>
    <xf numFmtId="0" fontId="4" fillId="2" borderId="0" applyNumberFormat="0" applyFill="0" applyProtection="0">
      <alignment vertical="center"/>
    </xf>
    <xf numFmtId="0" fontId="6" fillId="2" borderId="2" applyNumberFormat="0" applyProtection="0">
      <alignment vertical="center"/>
    </xf>
    <xf numFmtId="0" fontId="5" fillId="0" borderId="1" applyNumberFormat="0" applyFill="0" applyAlignment="0" applyProtection="0"/>
    <xf numFmtId="0" fontId="5" fillId="3" borderId="0" applyNumberFormat="0" applyBorder="0" applyProtection="0">
      <alignment vertical="center"/>
    </xf>
  </cellStyleXfs>
  <cellXfs count="38">
    <xf numFmtId="0" fontId="0" fillId="0" borderId="0" xfId="0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10" fillId="6" borderId="0" xfId="0" applyFont="1" applyFill="1">
      <alignment vertical="center"/>
    </xf>
    <xf numFmtId="0" fontId="12" fillId="0" borderId="5" xfId="0" applyFont="1" applyBorder="1">
      <alignment vertical="center"/>
    </xf>
    <xf numFmtId="0" fontId="12" fillId="0" borderId="0" xfId="0" applyFont="1" applyBorder="1">
      <alignment vertical="center"/>
    </xf>
    <xf numFmtId="0" fontId="12" fillId="0" borderId="4" xfId="0" applyFont="1" applyBorder="1">
      <alignment vertical="center"/>
    </xf>
    <xf numFmtId="0" fontId="12" fillId="5" borderId="4" xfId="0" applyFont="1" applyFill="1" applyBorder="1">
      <alignment vertical="center"/>
    </xf>
    <xf numFmtId="0" fontId="12" fillId="0" borderId="3" xfId="0" applyFont="1" applyBorder="1">
      <alignment vertical="center"/>
    </xf>
    <xf numFmtId="0" fontId="13" fillId="5" borderId="3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164" fontId="12" fillId="5" borderId="4" xfId="0" applyNumberFormat="1" applyFont="1" applyFill="1" applyBorder="1">
      <alignment vertical="center"/>
    </xf>
    <xf numFmtId="164" fontId="12" fillId="5" borderId="0" xfId="0" applyNumberFormat="1" applyFont="1" applyFill="1" applyBorder="1">
      <alignment vertical="center"/>
    </xf>
    <xf numFmtId="0" fontId="12" fillId="4" borderId="3" xfId="0" applyFont="1" applyFill="1" applyBorder="1">
      <alignment vertical="center"/>
    </xf>
    <xf numFmtId="0" fontId="12" fillId="4" borderId="4" xfId="0" applyFont="1" applyFill="1" applyBorder="1">
      <alignment vertical="center"/>
    </xf>
    <xf numFmtId="164" fontId="13" fillId="5" borderId="4" xfId="0" applyNumberFormat="1" applyFont="1" applyFill="1" applyBorder="1">
      <alignment vertical="center"/>
    </xf>
    <xf numFmtId="164" fontId="12" fillId="5" borderId="5" xfId="0" applyNumberFormat="1" applyFont="1" applyFill="1" applyBorder="1">
      <alignment vertical="center"/>
    </xf>
    <xf numFmtId="0" fontId="14" fillId="5" borderId="4" xfId="0" applyFont="1" applyFill="1" applyBorder="1">
      <alignment vertical="center"/>
    </xf>
    <xf numFmtId="0" fontId="12" fillId="0" borderId="5" xfId="0" applyFont="1" applyBorder="1" applyProtection="1">
      <alignment vertical="center"/>
      <protection locked="0"/>
    </xf>
    <xf numFmtId="0" fontId="12" fillId="0" borderId="4" xfId="0" applyFont="1" applyBorder="1" applyProtection="1">
      <alignment vertical="center"/>
      <protection locked="0"/>
    </xf>
    <xf numFmtId="9" fontId="11" fillId="0" borderId="0" xfId="0" applyNumberFormat="1" applyFont="1" applyBorder="1" applyProtection="1">
      <alignment vertical="center"/>
      <protection locked="0"/>
    </xf>
    <xf numFmtId="0" fontId="11" fillId="0" borderId="3" xfId="0" applyFont="1" applyBorder="1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9" fontId="11" fillId="0" borderId="4" xfId="0" applyNumberFormat="1" applyFont="1" applyBorder="1" applyProtection="1">
      <alignment vertical="center"/>
      <protection locked="0"/>
    </xf>
    <xf numFmtId="0" fontId="11" fillId="0" borderId="4" xfId="0" applyFont="1" applyBorder="1" applyProtection="1">
      <alignment vertical="center"/>
      <protection locked="0"/>
    </xf>
    <xf numFmtId="9" fontId="11" fillId="0" borderId="3" xfId="0" applyNumberFormat="1" applyFont="1" applyBorder="1" applyProtection="1">
      <alignment vertical="center"/>
      <protection locked="0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3" fillId="5" borderId="3" xfId="0" applyFont="1" applyFill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9">
    <cellStyle name="Date" xfId="2"/>
    <cellStyle name="Fixed" xfId="3"/>
    <cellStyle name="Heading 1 2" xfId="5"/>
    <cellStyle name="Heading 2 2" xfId="6"/>
    <cellStyle name="Heading 3 2" xfId="7"/>
    <cellStyle name="Heading 4 2" xfId="8"/>
    <cellStyle name="Normal" xfId="0" builtinId="0"/>
    <cellStyle name="Normal 2" xfId="1"/>
    <cellStyle name="Text" xfId="4"/>
  </cellStyles>
  <dxfs count="0"/>
  <tableStyles count="0" defaultTableStyle="TableStyleMedium2" defaultPivotStyle="PivotStyleLight16"/>
  <colors>
    <mruColors>
      <color rgb="FFF39C12"/>
      <color rgb="FFF3C4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D34"/>
  <sheetViews>
    <sheetView workbookViewId="0">
      <selection activeCell="F16" sqref="F16"/>
    </sheetView>
  </sheetViews>
  <sheetFormatPr defaultRowHeight="15"/>
  <cols>
    <col min="1" max="1" width="1.7109375" customWidth="1"/>
    <col min="2" max="2" width="55.140625" customWidth="1"/>
    <col min="3" max="4" width="21.140625" customWidth="1"/>
  </cols>
  <sheetData>
    <row r="1" spans="2:4" ht="25.5" customHeight="1">
      <c r="B1" s="37" t="s">
        <v>0</v>
      </c>
      <c r="C1" s="37"/>
      <c r="D1" s="37"/>
    </row>
    <row r="2" spans="2:4" ht="12.75" customHeight="1">
      <c r="B2" s="2"/>
      <c r="C2" s="2"/>
      <c r="D2" s="2"/>
    </row>
    <row r="3" spans="2:4" ht="18" customHeight="1">
      <c r="B3" s="33" t="s">
        <v>1</v>
      </c>
      <c r="C3" s="33"/>
      <c r="D3" s="33"/>
    </row>
    <row r="4" spans="2:4" s="1" customFormat="1" ht="18" customHeight="1">
      <c r="B4" s="34" t="s">
        <v>2</v>
      </c>
      <c r="C4" s="34"/>
      <c r="D4" s="22">
        <v>0.06</v>
      </c>
    </row>
    <row r="5" spans="2:4" s="1" customFormat="1" ht="18" customHeight="1">
      <c r="B5" s="32" t="s">
        <v>3</v>
      </c>
      <c r="C5" s="32"/>
      <c r="D5" s="23">
        <v>60</v>
      </c>
    </row>
    <row r="6" spans="2:4" ht="18" customHeight="1">
      <c r="B6" s="33" t="s">
        <v>4</v>
      </c>
      <c r="C6" s="33"/>
      <c r="D6" s="33"/>
    </row>
    <row r="7" spans="2:4" ht="18" customHeight="1">
      <c r="B7" s="34" t="s">
        <v>5</v>
      </c>
      <c r="C7" s="34"/>
      <c r="D7" s="24">
        <v>180000</v>
      </c>
    </row>
    <row r="8" spans="2:4" ht="18" customHeight="1">
      <c r="B8" s="32" t="s">
        <v>6</v>
      </c>
      <c r="C8" s="32"/>
      <c r="D8" s="25">
        <v>0.04</v>
      </c>
    </row>
    <row r="9" spans="2:4" ht="18" customHeight="1">
      <c r="B9" s="32" t="s">
        <v>7</v>
      </c>
      <c r="C9" s="32"/>
      <c r="D9" s="26">
        <v>30</v>
      </c>
    </row>
    <row r="10" spans="2:4" ht="18" customHeight="1">
      <c r="B10" s="35" t="s">
        <v>8</v>
      </c>
      <c r="C10" s="35"/>
      <c r="D10" s="24">
        <v>210</v>
      </c>
    </row>
    <row r="11" spans="2:4" ht="18" customHeight="1">
      <c r="B11" s="36" t="s">
        <v>9</v>
      </c>
      <c r="C11" s="36"/>
      <c r="D11" s="27">
        <v>0.03</v>
      </c>
    </row>
    <row r="12" spans="2:4" ht="18" customHeight="1">
      <c r="B12" s="32" t="s">
        <v>10</v>
      </c>
      <c r="C12" s="32"/>
      <c r="D12" s="23">
        <v>15</v>
      </c>
    </row>
    <row r="13" spans="2:4" ht="18" customHeight="1">
      <c r="B13" s="32" t="s">
        <v>11</v>
      </c>
      <c r="C13" s="32"/>
      <c r="D13" s="23">
        <v>0</v>
      </c>
    </row>
    <row r="14" spans="2:4" ht="18" customHeight="1">
      <c r="B14" s="33" t="s">
        <v>12</v>
      </c>
      <c r="C14" s="33"/>
      <c r="D14" s="33"/>
    </row>
    <row r="15" spans="2:4" ht="18" customHeight="1">
      <c r="B15" s="29" t="s">
        <v>13</v>
      </c>
      <c r="C15" s="29"/>
      <c r="D15" s="20">
        <v>200</v>
      </c>
    </row>
    <row r="16" spans="2:4" ht="18" customHeight="1">
      <c r="B16" s="30" t="s">
        <v>14</v>
      </c>
      <c r="C16" s="30"/>
      <c r="D16" s="21">
        <v>2000</v>
      </c>
    </row>
    <row r="17" spans="2:4" ht="18" customHeight="1">
      <c r="B17" s="28" t="s">
        <v>15</v>
      </c>
      <c r="C17" s="28"/>
      <c r="D17" s="21">
        <v>200</v>
      </c>
    </row>
    <row r="18" spans="2:4" ht="18" customHeight="1">
      <c r="B18" s="29" t="s">
        <v>16</v>
      </c>
      <c r="C18" s="29"/>
      <c r="D18" s="21">
        <v>100</v>
      </c>
    </row>
    <row r="19" spans="2:4" ht="18" customHeight="1">
      <c r="B19" s="30" t="s">
        <v>32</v>
      </c>
      <c r="C19" s="30"/>
      <c r="D19" s="8">
        <f>IFERROR(IF(SUM(D23),ROUND(D13/100*D23,0),""),"")</f>
        <v>0</v>
      </c>
    </row>
    <row r="20" spans="2:4" ht="18" customHeight="1">
      <c r="B20" s="31" t="s">
        <v>17</v>
      </c>
      <c r="C20" s="31"/>
      <c r="D20" s="19">
        <f>IFERROR(IF(SUM(D15:D19),SUM(D15:D19),""),"")</f>
        <v>2500</v>
      </c>
    </row>
    <row r="21" spans="2:4">
      <c r="B21" s="9"/>
      <c r="C21" s="9"/>
      <c r="D21" s="3"/>
    </row>
    <row r="22" spans="2:4">
      <c r="B22" s="4" t="s">
        <v>18</v>
      </c>
      <c r="C22" s="4" t="s">
        <v>19</v>
      </c>
      <c r="D22" s="4" t="s">
        <v>20</v>
      </c>
    </row>
    <row r="23" spans="2:4">
      <c r="B23" s="5" t="s">
        <v>21</v>
      </c>
      <c r="C23" s="18">
        <f>IFERROR(IF(D9,PV(D8/12,D9*12-D10,-C24),""),"")</f>
        <v>101308.00154925138</v>
      </c>
      <c r="D23" s="18">
        <f>IFERROR(C23,"")</f>
        <v>101308.00154925138</v>
      </c>
    </row>
    <row r="24" spans="2:4">
      <c r="B24" s="6" t="s">
        <v>22</v>
      </c>
      <c r="C24" s="14">
        <f>IFERROR(IF(D8,PMT(D8/12,D9*12,-D7),""),"")</f>
        <v>859.34753183782709</v>
      </c>
      <c r="D24" s="14">
        <f>IFERROR(IF(D11,PMT(D11/12,D12*12,-D23),""),"")</f>
        <v>699.61445883167187</v>
      </c>
    </row>
    <row r="25" spans="2:4">
      <c r="B25" s="7" t="s">
        <v>23</v>
      </c>
      <c r="C25" s="16"/>
      <c r="D25" s="8">
        <f>IFERROR(IF(SUM(C24)-SUM(D24),D20/(C24-D24),""),"")</f>
        <v>15.651110649474978</v>
      </c>
    </row>
    <row r="26" spans="2:4">
      <c r="B26" s="7" t="s">
        <v>24</v>
      </c>
      <c r="C26" s="14">
        <f>IFERROR(IF(D9,PV(D8/12,D9*12-D5-D10,-C24),""),"")</f>
        <v>66722.861566100299</v>
      </c>
      <c r="D26" s="14">
        <f>IFERROR(IF(D11,PV(D11/12,D12*12-D5,-D24),""),"")</f>
        <v>72453.299839073123</v>
      </c>
    </row>
    <row r="27" spans="2:4">
      <c r="B27" s="7" t="s">
        <v>25</v>
      </c>
      <c r="C27" s="13">
        <f>IFERROR(IF(SUM(C26),C23-C26,""),"")</f>
        <v>34585.139983151079</v>
      </c>
      <c r="D27" s="13">
        <f>IFERROR(IF(SUM(D26),D23-D26,""),"")</f>
        <v>28854.701710178255</v>
      </c>
    </row>
    <row r="28" spans="2:4">
      <c r="B28" s="6" t="s">
        <v>26</v>
      </c>
      <c r="C28" s="14">
        <f>IFERROR(IF(SUM(C26),C24*D5,""),"")</f>
        <v>51560.851910269623</v>
      </c>
      <c r="D28" s="14">
        <f>IFERROR(IF(SUM(D26),D24*D5,""),"")</f>
        <v>41976.867529900315</v>
      </c>
    </row>
    <row r="29" spans="2:4">
      <c r="B29" s="9" t="s">
        <v>27</v>
      </c>
      <c r="C29" s="13">
        <f>IFERROR(IF(SUM(C26),C28-C27,""),"")</f>
        <v>16975.711927118544</v>
      </c>
      <c r="D29" s="13">
        <f>IFERROR(IF(SUM(D26),D28-D27,""),"")</f>
        <v>13122.16581972206</v>
      </c>
    </row>
    <row r="30" spans="2:4">
      <c r="B30" s="7" t="s">
        <v>28</v>
      </c>
      <c r="C30" s="14">
        <f>IFERROR(IF(SUM(C26),C29*D4,""),"")</f>
        <v>1018.5427156271126</v>
      </c>
      <c r="D30" s="13">
        <f>IFERROR(IF(SUM(D26),D29*D4,""),"")</f>
        <v>787.32994918332361</v>
      </c>
    </row>
    <row r="31" spans="2:4">
      <c r="B31" s="6" t="s">
        <v>29</v>
      </c>
      <c r="C31" s="13">
        <f>IFERROR(IF(SUM(C26),C29-C30,""),"")</f>
        <v>15957.169211491431</v>
      </c>
      <c r="D31" s="18">
        <f>IFERROR(IF(SUM(D26),D29-D30,""),"")</f>
        <v>12334.835870538736</v>
      </c>
    </row>
    <row r="32" spans="2:4">
      <c r="B32" s="7" t="s">
        <v>30</v>
      </c>
      <c r="C32" s="15"/>
      <c r="D32" s="14">
        <f>IFERROR(IF(SUM(C31),C31-D31,""),"")</f>
        <v>3622.3333409526949</v>
      </c>
    </row>
    <row r="33" spans="2:4">
      <c r="B33" s="10" t="s">
        <v>31</v>
      </c>
      <c r="C33" s="16"/>
      <c r="D33" s="17">
        <f>IFERROR(IF(SUM(C26),D32-D20,""),"")</f>
        <v>1122.3333409526949</v>
      </c>
    </row>
    <row r="34" spans="2:4">
      <c r="B34" s="11"/>
      <c r="C34" s="12"/>
      <c r="D34" s="12"/>
    </row>
  </sheetData>
  <mergeCells count="19">
    <mergeCell ref="B1:D1"/>
    <mergeCell ref="B3:D3"/>
    <mergeCell ref="B4:C4"/>
    <mergeCell ref="B5:C5"/>
    <mergeCell ref="B6:D6"/>
    <mergeCell ref="B7:C7"/>
    <mergeCell ref="B8:C8"/>
    <mergeCell ref="B9:C9"/>
    <mergeCell ref="B10:C10"/>
    <mergeCell ref="B11:C11"/>
    <mergeCell ref="B17:C17"/>
    <mergeCell ref="B18:C18"/>
    <mergeCell ref="B19:C19"/>
    <mergeCell ref="B20:C20"/>
    <mergeCell ref="B12:C12"/>
    <mergeCell ref="B13:C13"/>
    <mergeCell ref="B14:D14"/>
    <mergeCell ref="B15:C15"/>
    <mergeCell ref="B16:C16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C19" sqref="C19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Hawk</cp:lastModifiedBy>
  <dcterms:created xsi:type="dcterms:W3CDTF">2014-06-24T08:45:14Z</dcterms:created>
  <dcterms:modified xsi:type="dcterms:W3CDTF">2015-04-01T04:12:13Z</dcterms:modified>
</cp:coreProperties>
</file>