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Ecran init" sheetId="1" r:id="rId1"/>
    <sheet name="Groupe" sheetId="2" r:id="rId2"/>
    <sheet name="Poste" sheetId="4" r:id="rId3"/>
    <sheet name="Sous-Group" sheetId="3" r:id="rId4"/>
    <sheet name="TVA_Poste" sheetId="5" r:id="rId5"/>
    <sheet name="onglet tableur" sheetId="6" r:id="rId6"/>
  </sheets>
  <externalReferences>
    <externalReference r:id="rId7"/>
    <externalReference r:id="rId8"/>
    <externalReference r:id="rId9"/>
    <externalReference r:id="rId10"/>
  </externalReferences>
  <definedNames>
    <definedName name="__EdFJsKAA" localSheetId="5" hidden="1">[1]!EXPLP</definedName>
    <definedName name="_dif6" localSheetId="5">'onglet tableur'!#REF!</definedName>
    <definedName name="_dif6">#REF!</definedName>
    <definedName name="_dif7" localSheetId="5">'onglet tableur'!#REF!</definedName>
    <definedName name="_dif7">#REF!</definedName>
    <definedName name="_dif8" localSheetId="5">'onglet tableur'!#REF!</definedName>
    <definedName name="_dif8">#REF!</definedName>
    <definedName name="_dur1" localSheetId="5">'onglet tableur'!#REF!</definedName>
    <definedName name="_dur1">#REF!</definedName>
    <definedName name="_dur10" localSheetId="5">'onglet tableur'!#REF!</definedName>
    <definedName name="_dur10">'[2]MATRICE PLUSPLAIPLS 75'!$AG$17</definedName>
    <definedName name="_dur2" localSheetId="5">'onglet tableur'!#REF!</definedName>
    <definedName name="_dur2">#REF!</definedName>
    <definedName name="_dur3" localSheetId="5">'onglet tableur'!#REF!</definedName>
    <definedName name="_dur3">#REF!</definedName>
    <definedName name="_dur4" localSheetId="5">'onglet tableur'!#REF!</definedName>
    <definedName name="_dur4">#REF!</definedName>
    <definedName name="_dur5" localSheetId="5">'onglet tableur'!#REF!</definedName>
    <definedName name="_dur5">#REF!</definedName>
    <definedName name="_dur6" localSheetId="5">'onglet tableur'!#REF!</definedName>
    <definedName name="_dur6">#REF!</definedName>
    <definedName name="_dur7" localSheetId="5">'onglet tableur'!#REF!</definedName>
    <definedName name="_dur7">#REF!</definedName>
    <definedName name="_dur8" localSheetId="5">'onglet tableur'!#REF!</definedName>
    <definedName name="_dur8">#REF!</definedName>
    <definedName name="_dur9" localSheetId="5">'onglet tableur'!#REF!</definedName>
    <definedName name="_dur9">'[2]MATRICE PLUSPLAIPLS 75'!$AF$17</definedName>
    <definedName name="_xlnm._FilterDatabase" localSheetId="5" hidden="1">'onglet tableur'!#REF!</definedName>
    <definedName name="_mt1" localSheetId="5">'onglet tableur'!#REF!</definedName>
    <definedName name="_mt1">#REF!</definedName>
    <definedName name="_mt10" localSheetId="5">'onglet tableur'!#REF!</definedName>
    <definedName name="_mt10">'[2]MATRICE PLUSPLAIPLS 75'!$AG$9</definedName>
    <definedName name="_mt2" localSheetId="5">'onglet tableur'!#REF!</definedName>
    <definedName name="_mt2">#REF!</definedName>
    <definedName name="_mt3" localSheetId="5">'onglet tableur'!#REF!</definedName>
    <definedName name="_mt3">#REF!</definedName>
    <definedName name="_mt4" localSheetId="5">'onglet tableur'!#REF!</definedName>
    <definedName name="_mt4">#REF!</definedName>
    <definedName name="_mt5" localSheetId="5">'onglet tableur'!#REF!</definedName>
    <definedName name="_mt5">#REF!</definedName>
    <definedName name="_mt6" localSheetId="5">'onglet tableur'!#REF!</definedName>
    <definedName name="_mt6">#REF!</definedName>
    <definedName name="_mt7" localSheetId="5">'onglet tableur'!#REF!</definedName>
    <definedName name="_mt7">#REF!</definedName>
    <definedName name="_mt8" localSheetId="5">'onglet tableur'!#REF!</definedName>
    <definedName name="_mt8">#REF!</definedName>
    <definedName name="_mt9" localSheetId="5">'onglet tableur'!#REF!</definedName>
    <definedName name="_mt9">'[2]MATRICE PLUSPLAIPLS 75'!$AF$9</definedName>
    <definedName name="_nbT1" localSheetId="5">'onglet tableur'!$B$14</definedName>
    <definedName name="_nbT1">#REF!</definedName>
    <definedName name="_nbT2" localSheetId="5">'onglet tableur'!$B$17</definedName>
    <definedName name="_nbT2">#REF!</definedName>
    <definedName name="_nbT3" localSheetId="5">'onglet tableur'!$B$18</definedName>
    <definedName name="_nbT3">#REF!</definedName>
    <definedName name="_nbT4" localSheetId="5">'onglet tableur'!$B$19</definedName>
    <definedName name="_nbT4">#REF!</definedName>
    <definedName name="_nbT5" localSheetId="5">'onglet tableur'!$B$20</definedName>
    <definedName name="_nbT5">#REF!</definedName>
    <definedName name="_nbT6" localSheetId="5">'onglet tableur'!$B$21</definedName>
    <definedName name="_nbT6">#REF!</definedName>
    <definedName name="_pgn1" localSheetId="5">'onglet tableur'!#REF!</definedName>
    <definedName name="_pgn1">#REF!</definedName>
    <definedName name="_pgn10" localSheetId="5">'onglet tableur'!#REF!</definedName>
    <definedName name="_pgn10">'[2]MATRICE PLUSPLAIPLS 75'!$AG$13</definedName>
    <definedName name="_pgn2" localSheetId="5">'onglet tableur'!#REF!</definedName>
    <definedName name="_pgn2">#REF!</definedName>
    <definedName name="_pgn3" localSheetId="5">'onglet tableur'!#REF!</definedName>
    <definedName name="_pgn3">#REF!</definedName>
    <definedName name="_pgn4" localSheetId="5">'onglet tableur'!#REF!</definedName>
    <definedName name="_pgn4">#REF!</definedName>
    <definedName name="_pgn5" localSheetId="5">'onglet tableur'!#REF!</definedName>
    <definedName name="_pgn5">#REF!</definedName>
    <definedName name="_pgn9" localSheetId="5">'onglet tableur'!#REF!</definedName>
    <definedName name="_pgn9">'[2]MATRICE PLUSPLAIPLS 75'!$AF$13</definedName>
    <definedName name="_San1" localSheetId="5">'onglet tableur'!$D$14</definedName>
    <definedName name="_San1">'[2]MATRICE PLUSPLAIPLS 75'!$D$30</definedName>
    <definedName name="_saT1" localSheetId="5">'onglet tableur'!$E$14</definedName>
    <definedName name="_saT1">#REF!</definedName>
    <definedName name="_saT2" localSheetId="5">'onglet tableur'!$E$17</definedName>
    <definedName name="_saT2">#REF!</definedName>
    <definedName name="_saT3" localSheetId="5">'onglet tableur'!$E$18</definedName>
    <definedName name="_saT3">#REF!</definedName>
    <definedName name="_saT4" localSheetId="5">'onglet tableur'!$E$19</definedName>
    <definedName name="_saT4">#REF!</definedName>
    <definedName name="_saT5" localSheetId="5">'onglet tableur'!$E$20</definedName>
    <definedName name="_saT5">#REF!</definedName>
    <definedName name="_saT6" localSheetId="5">'onglet tableur'!$E$21</definedName>
    <definedName name="_saT6">#REF!</definedName>
    <definedName name="_shT1" localSheetId="5">'onglet tableur'!$C$14</definedName>
    <definedName name="_shT1">#REF!</definedName>
    <definedName name="_shT2" localSheetId="5">'onglet tableur'!$C$17</definedName>
    <definedName name="_shT2">#REF!</definedName>
    <definedName name="_shT3" localSheetId="5">'onglet tableur'!$C$18</definedName>
    <definedName name="_shT3">#REF!</definedName>
    <definedName name="_shT4" localSheetId="5">'onglet tableur'!$C$19</definedName>
    <definedName name="_shT4">#REF!</definedName>
    <definedName name="_shT5" localSheetId="5">'onglet tableur'!$C$20</definedName>
    <definedName name="_shT5">#REF!</definedName>
    <definedName name="_shT6" localSheetId="5">'onglet tableur'!$C$21</definedName>
    <definedName name="_shT6">#REF!</definedName>
    <definedName name="_su1">[3]Saisie!$B$49</definedName>
    <definedName name="_su2">[3]Saisie!$C$49</definedName>
    <definedName name="_su3">[3]Saisie!$D$49</definedName>
    <definedName name="_ta1" localSheetId="5">'onglet tableur'!#REF!</definedName>
    <definedName name="_ta1">#REF!</definedName>
    <definedName name="_ta10" localSheetId="5">'onglet tableur'!#REF!</definedName>
    <definedName name="_ta10">'[2]MATRICE PLUSPLAIPLS 75'!$AG$15</definedName>
    <definedName name="_ta2" localSheetId="5">'onglet tableur'!#REF!</definedName>
    <definedName name="_ta2">#REF!</definedName>
    <definedName name="_ta3" localSheetId="5">'onglet tableur'!#REF!</definedName>
    <definedName name="_ta3">#REF!</definedName>
    <definedName name="_ta4" localSheetId="5">'onglet tableur'!#REF!</definedName>
    <definedName name="_ta4">#REF!</definedName>
    <definedName name="_ta5" localSheetId="5">'onglet tableur'!#REF!</definedName>
    <definedName name="_ta5">#REF!</definedName>
    <definedName name="_ta6" localSheetId="5">'onglet tableur'!#REF!</definedName>
    <definedName name="_ta6">#REF!</definedName>
    <definedName name="_ta7" localSheetId="5">'onglet tableur'!#REF!</definedName>
    <definedName name="_ta7">#REF!</definedName>
    <definedName name="_ta8" localSheetId="5">'onglet tableur'!#REF!</definedName>
    <definedName name="_ta8">#REF!</definedName>
    <definedName name="_ta9" localSheetId="5">'onglet tableur'!#REF!</definedName>
    <definedName name="_ta9">'[2]MATRICE PLUSPLAIPLS 75'!$AF$15</definedName>
    <definedName name="_tx1" localSheetId="5">'onglet tableur'!#REF!</definedName>
    <definedName name="_tx1">#REF!</definedName>
    <definedName name="_tx10" localSheetId="5">'onglet tableur'!#REF!</definedName>
    <definedName name="_tx10">'[2]MATRICE PLUSPLAIPLS 75'!$AG$11</definedName>
    <definedName name="_tx2" localSheetId="5">'onglet tableur'!#REF!</definedName>
    <definedName name="_tx2">#REF!</definedName>
    <definedName name="_tx3" localSheetId="5">'onglet tableur'!#REF!</definedName>
    <definedName name="_tx3">#REF!</definedName>
    <definedName name="_tx4" localSheetId="5">'onglet tableur'!#REF!</definedName>
    <definedName name="_tx4">#REF!</definedName>
    <definedName name="_tx5" localSheetId="5">'onglet tableur'!#REF!</definedName>
    <definedName name="_tx5">#REF!</definedName>
    <definedName name="_tx6" localSheetId="5">'onglet tableur'!#REF!</definedName>
    <definedName name="_tx6">#REF!</definedName>
    <definedName name="_tx7" localSheetId="5">'onglet tableur'!#REF!</definedName>
    <definedName name="_tx7">#REF!</definedName>
    <definedName name="_tx8" localSheetId="5">'onglet tableur'!#REF!</definedName>
    <definedName name="_tx8">#REF!</definedName>
    <definedName name="_tx9" localSheetId="5">'onglet tableur'!#REF!</definedName>
    <definedName name="_tx9">'[2]MATRICE PLUSPLAIPLS 75'!$AF$11</definedName>
    <definedName name="ac" localSheetId="5">'onglet tableur'!#REF!</definedName>
    <definedName name="ac">#REF!</definedName>
    <definedName name="actfpb" localSheetId="5">'onglet tableur'!#REF!</definedName>
    <definedName name="actfpb">#REF!</definedName>
    <definedName name="al" localSheetId="5">YEAR('onglet tableur'!$E$42)</definedName>
    <definedName name="al">YEAR(#REF!)</definedName>
    <definedName name="annee" localSheetId="5">'onglet tableur'!#REF!</definedName>
    <definedName name="annee">#REF!</definedName>
    <definedName name="ar" localSheetId="5">'onglet tableur'!#REF!</definedName>
    <definedName name="ar">#REF!</definedName>
    <definedName name="assiettepretfoncier" localSheetId="5">'onglet tableur'!#REF!</definedName>
    <definedName name="assiettepretfoncier">#REF!</definedName>
    <definedName name="assiettesubplai" localSheetId="5">'onglet tableur'!#REF!</definedName>
    <definedName name="assiettesubplai">#REF!</definedName>
    <definedName name="assiettesubplus" localSheetId="5">'onglet tableur'!#REF!</definedName>
    <definedName name="assiettesubplus">#REF!</definedName>
    <definedName name="CFReelle" localSheetId="5">'onglet tableur'!#REF!</definedName>
    <definedName name="CFReelle">#REF!</definedName>
    <definedName name="CFRef" localSheetId="5">'onglet tableur'!#REF!</definedName>
    <definedName name="CFRef">#REF!</definedName>
    <definedName name="CLASSE" localSheetId="5">'onglet tableur'!$B$1</definedName>
    <definedName name="CLASSE">'[2]MATRICE PLUSPLAIPLS 75'!$B$11</definedName>
    <definedName name="CLASSE_OPE" localSheetId="5">'onglet tableur'!#REF!</definedName>
    <definedName name="CLASSE_OPE">'[2]MATRICE PLUSPLAIPLS 75'!$D$11</definedName>
    <definedName name="CMLOY" localSheetId="5">'onglet tableur'!#REF!</definedName>
    <definedName name="CMLOY">'[2]MATRICE PLUSPLAIPLS 75'!$BB$13</definedName>
    <definedName name="CMloyer" localSheetId="5">'onglet tableur'!#REF!</definedName>
    <definedName name="CMloyer">#REF!</definedName>
    <definedName name="CMPlai" localSheetId="5">'onglet tableur'!#REF!</definedName>
    <definedName name="CMPlai">'[2]MATRICE PLUSPLAIPLS 75'!#REF!</definedName>
    <definedName name="CMplus" localSheetId="5">'onglet tableur'!#REF!</definedName>
    <definedName name="CMplus">'[2]MATRICE PLUSPLAIPLS 75'!#REF!</definedName>
    <definedName name="CMsubPlai" localSheetId="5">'onglet tableur'!#REF!</definedName>
    <definedName name="CMsubPlai">#REF!</definedName>
    <definedName name="CMsubPlus" localSheetId="5">'onglet tableur'!#REF!</definedName>
    <definedName name="CMsubPlus">#REF!</definedName>
    <definedName name="COEF_PLAI" localSheetId="5">'onglet tableur'!#REF!</definedName>
    <definedName name="COEF_PLAI">'[2]MATRICE PLUSPLAIPLS 75'!#REF!</definedName>
    <definedName name="COEF_PLS" localSheetId="5">'onglet tableur'!#REF!</definedName>
    <definedName name="COEF_PLS">'[2]MATRICE PLUSPLAIPLS 75'!#REF!</definedName>
    <definedName name="COEF_PLUS" localSheetId="5">'onglet tableur'!#REF!</definedName>
    <definedName name="COEF_PLUS">'[2]MATRICE PLUSPLAIPLS 75'!#REF!</definedName>
    <definedName name="coef_structure" localSheetId="5">'onglet tableur'!$B$9</definedName>
    <definedName name="coef_structure">#REF!</definedName>
    <definedName name="Coef_structurePlai" localSheetId="5">'onglet tableur'!$B$12</definedName>
    <definedName name="coef_structurePLUS" localSheetId="5">'onglet tableur'!$B$9</definedName>
    <definedName name="consolidpret" localSheetId="5">YEAR('onglet tableur'!$E$43)</definedName>
    <definedName name="consolidpret">YEAR(#REF!)</definedName>
    <definedName name="date" localSheetId="5">YEAR('onglet tableur'!#REF!)</definedName>
    <definedName name="date">YEAR(#REF!)</definedName>
    <definedName name="dateréception" localSheetId="5">'onglet tableur'!$E$41</definedName>
    <definedName name="dateréception">#REF!</definedName>
    <definedName name="depassCFplafonné" localSheetId="5">'onglet tableur'!#REF!</definedName>
    <definedName name="depassCFplafonné">#REF!</definedName>
    <definedName name="depassCFréel" localSheetId="5">'onglet tableur'!#REF!</definedName>
    <definedName name="depassCFréel">#REF!</definedName>
    <definedName name="fg" localSheetId="5">'onglet tableur'!#REF!</definedName>
    <definedName name="fg">#REF!</definedName>
    <definedName name="fgc" localSheetId="5">'onglet tableur'!#REF!</definedName>
    <definedName name="fgc">#REF!</definedName>
    <definedName name="ForfaitPClimVille" localSheetId="5">'onglet tableur'!#REF!</definedName>
    <definedName name="ForfaitPClimVille">'[2]MATRICE PLUSPLAIPLS 75'!$X$76</definedName>
    <definedName name="ForfaitRHI" localSheetId="5">'onglet tableur'!#REF!</definedName>
    <definedName name="ForfaitRHI">'[2]MATRICE PLUSPLAIPLS 75'!$X$77</definedName>
    <definedName name="ForfaitVille" localSheetId="5">'onglet tableur'!#REF!</definedName>
    <definedName name="ForfaitVille">'[2]MATRICE PLUSPLAIPLS 75'!$X$74</definedName>
    <definedName name="gar_infraPlai" localSheetId="5">'onglet tableur'!#REF!</definedName>
    <definedName name="gar_infraPlai">#REF!</definedName>
    <definedName name="gar_infraPls" localSheetId="5">'onglet tableur'!#REF!</definedName>
    <definedName name="gar_infraPls">#REF!</definedName>
    <definedName name="gar_infraPlus" localSheetId="5">'onglet tableur'!#REF!</definedName>
    <definedName name="gar_infraPlus">#REF!</definedName>
    <definedName name="gar_superPlai" localSheetId="5">'onglet tableur'!#REF!</definedName>
    <definedName name="gar_superPlai">#REF!</definedName>
    <definedName name="gar_superPls" localSheetId="5">'onglet tableur'!#REF!</definedName>
    <definedName name="gar_superPls">#REF!</definedName>
    <definedName name="gar_superPlus" localSheetId="5">'onglet tableur'!#REF!</definedName>
    <definedName name="gar_superPlus">#REF!</definedName>
    <definedName name="LMzoneplai" localSheetId="5">'onglet tableur'!#REF!</definedName>
    <definedName name="LMzoneplai">#REF!</definedName>
    <definedName name="LMzoneplus" localSheetId="5">'onglet tableur'!#REF!</definedName>
    <definedName name="LMzoneplus">#REF!</definedName>
    <definedName name="logt" localSheetId="5">'onglet tableur'!$B$22</definedName>
    <definedName name="logt">#REF!</definedName>
    <definedName name="logtPlai" localSheetId="5">'onglet tableur'!#REF!</definedName>
    <definedName name="logtPlai">#REF!</definedName>
    <definedName name="logtPLS" localSheetId="5">'onglet tableur'!#REF!</definedName>
    <definedName name="logtPLS">#REF!</definedName>
    <definedName name="logtPlus" localSheetId="5">'onglet tableur'!#REF!</definedName>
    <definedName name="logtPlus">#REF!</definedName>
    <definedName name="loy_plaf_plai_z1">[2]Paramêtres!$C$5</definedName>
    <definedName name="loy_plaf_plai_z1bis">[2]Paramêtres!$C$6</definedName>
    <definedName name="loy_plaf_pls_zA">[2]Paramêtres!$C$12</definedName>
    <definedName name="loy_plaf_pls_zAbis">[2]Paramêtres!$C$11</definedName>
    <definedName name="loy_plaf_plus_z1">[2]Paramêtres!$C$8</definedName>
    <definedName name="loy_plaf_plus_z1bis">[2]Paramêtres!$C$9</definedName>
    <definedName name="loyercom" localSheetId="5">'onglet tableur'!#REF!</definedName>
    <definedName name="loyercom">#REF!</definedName>
    <definedName name="loyerplai" localSheetId="5">'onglet tableur'!#REF!</definedName>
    <definedName name="loyerplai">#REF!</definedName>
    <definedName name="loyerPls" localSheetId="5">'onglet tableur'!#REF!</definedName>
    <definedName name="loyerPls">'[2]MATRICE PLUSPLAIPLS 75'!$AP$13</definedName>
    <definedName name="loyerplus" localSheetId="5">'onglet tableur'!#REF!</definedName>
    <definedName name="loyerplus">#REF!</definedName>
    <definedName name="loyerplusmaj" localSheetId="5">'onglet tableur'!#REF!*(1+('onglet tableur'!majorloyer*10%))</definedName>
    <definedName name="loyerplusmaj">#REF!*(1+(majorloyer*10%))</definedName>
    <definedName name="Loymoylgtsocc" localSheetId="5">'onglet tableur'!#REF!</definedName>
    <definedName name="Loymoylgtsocc">'[2]MATRICE PLUSPLAIPLS 75'!$D$83</definedName>
    <definedName name="LoyPk">[3]Saisie!$B$263</definedName>
    <definedName name="majorloyer" localSheetId="5">'onglet tableur'!#REF!</definedName>
    <definedName name="majorloyer">#REF!</definedName>
    <definedName name="nbcaves" localSheetId="5">'onglet tableur'!#REF!</definedName>
    <definedName name="nbcaves">#REF!</definedName>
    <definedName name="nbjardins" localSheetId="5">'onglet tableur'!#REF!</definedName>
    <definedName name="nbjardins">#REF!</definedName>
    <definedName name="NbrePkNR" localSheetId="5">'onglet tableur'!#REF!</definedName>
    <definedName name="NbrePkNR">'[2]MATRICE PLUSPLAIPLS 75'!$C$45</definedName>
    <definedName name="nbT1B" localSheetId="5">'onglet tableur'!$B$16</definedName>
    <definedName name="nbT1B">#REF!</definedName>
    <definedName name="nbT2B" localSheetId="5">'onglet tableur'!#REF!</definedName>
    <definedName name="nbT2B">#REF!</definedName>
    <definedName name="nbTP" localSheetId="5">'onglet tableur'!$B$15</definedName>
    <definedName name="nbTP">'[2]MATRICE PLUSPLAIPLS 75'!$B$31</definedName>
    <definedName name="ng" localSheetId="5">'onglet tableur'!#REF!</definedName>
    <definedName name="ng">#REF!</definedName>
    <definedName name="nl" localSheetId="5">'onglet tableur'!#REF!</definedName>
    <definedName name="NPkLgt">[3]Saisie!$B$105</definedName>
    <definedName name="pcaves" localSheetId="5">'onglet tableur'!#REF!</definedName>
    <definedName name="pcaves">#REF!</definedName>
    <definedName name="pcentcol" localSheetId="5">'onglet tableur'!$C$33</definedName>
    <definedName name="pcentcol">'[2]MATRICE PLUSPLAIPLS 75'!$C$52</definedName>
    <definedName name="PcentLS">[2]Paramêtres!$A$54:$B$73</definedName>
    <definedName name="pg" localSheetId="5">'onglet tableur'!#REF!</definedName>
    <definedName name="pg">#REF!</definedName>
    <definedName name="pgrd" localSheetId="5">'onglet tableur'!#REF!</definedName>
    <definedName name="pgrd">#REF!</definedName>
    <definedName name="pgrt" localSheetId="5">'onglet tableur'!#REF!</definedName>
    <definedName name="pgrt">#REF!</definedName>
    <definedName name="pht" localSheetId="5">'onglet tableur'!#REF!</definedName>
    <definedName name="pht">#REF!</definedName>
    <definedName name="pjardins" localSheetId="5">'onglet tableur'!#REF!</definedName>
    <definedName name="pjardins">#REF!</definedName>
    <definedName name="PkNR" localSheetId="5">'onglet tableur'!#REF!</definedName>
    <definedName name="PkNR">'[2]MATRICE PLUSPLAIPLS 75'!$D$45</definedName>
    <definedName name="PlafondRegionPLAI" localSheetId="5">'onglet tableur'!#REF!</definedName>
    <definedName name="PlafondRegionPLAI">'[2]MATRICE PLUSPLAIPLS 75'!$X$67</definedName>
    <definedName name="PlafondRégionPLUS" localSheetId="5">'onglet tableur'!#REF!</definedName>
    <definedName name="PlafondRégionPLUS">'[2]MATRICE PLUSPLAIPLS 75'!$X$66</definedName>
    <definedName name="PlanClimat" localSheetId="5">'onglet tableur'!$E$52</definedName>
    <definedName name="PlanClimat">'[2]MATRICE PLUSPLAIPLS 75'!$E$71</definedName>
    <definedName name="pourcentLS" localSheetId="5">'onglet tableur'!#REF!</definedName>
    <definedName name="pourcentLS">#REF!</definedName>
    <definedName name="pourcentPlai" localSheetId="5">'onglet tableur'!#REF!</definedName>
    <definedName name="pourcentPlai">#REF!</definedName>
    <definedName name="pourcentPlS" localSheetId="5">'onglet tableur'!#REF!</definedName>
    <definedName name="pourcentPlS">#REF!</definedName>
    <definedName name="pourcentPlus" localSheetId="5">'onglet tableur'!#REF!</definedName>
    <definedName name="pourcentPlus">#REF!</definedName>
    <definedName name="préfin" localSheetId="5">'onglet tableur'!#REF!</definedName>
    <definedName name="préfin">#REF!</definedName>
    <definedName name="pretcommerce" localSheetId="5">'onglet tableur'!#REF!</definedName>
    <definedName name="pretcommerce">#REF!</definedName>
    <definedName name="PRtot" localSheetId="5">'onglet tableur'!#REF!</definedName>
    <definedName name="PRtot">#REF!</definedName>
    <definedName name="Région" localSheetId="5">'onglet tableur'!$E$54</definedName>
    <definedName name="Région">'[2]MATRICE PLUSPLAIPLS 75'!$E$73</definedName>
    <definedName name="RHI" localSheetId="5">'onglet tableur'!$E$53</definedName>
    <definedName name="RHI">'[2]MATRICE PLUSPLAIPLS 75'!$E$72</definedName>
    <definedName name="SanT1" localSheetId="5">'onglet tableur'!$D$14</definedName>
    <definedName name="SanT2" localSheetId="5">'onglet tableur'!$D$17</definedName>
    <definedName name="SanT2">'[2]MATRICE PLUSPLAIPLS 75'!$D$33</definedName>
    <definedName name="SanT3" localSheetId="5">'onglet tableur'!$D$18</definedName>
    <definedName name="SanT3">'[2]MATRICE PLUSPLAIPLS 75'!$D$34</definedName>
    <definedName name="SanT4" localSheetId="5">'onglet tableur'!$D$19</definedName>
    <definedName name="SanT4">'[2]MATRICE PLUSPLAIPLS 75'!$D$35</definedName>
    <definedName name="SanT5" localSheetId="5">'onglet tableur'!$D$20</definedName>
    <definedName name="SanT5">'[2]MATRICE PLUSPLAIPLS 75'!$D$36</definedName>
    <definedName name="SanT6" localSheetId="5">'onglet tableur'!$D$21</definedName>
    <definedName name="SanT6">'[2]MATRICE PLUSPLAIPLS 75'!$D$37</definedName>
    <definedName name="SanTB" localSheetId="5">'onglet tableur'!$D$16</definedName>
    <definedName name="SanTB">'[2]MATRICE PLUSPLAIPLS 75'!$D$32</definedName>
    <definedName name="SanTP" localSheetId="5">'onglet tableur'!$D$15</definedName>
    <definedName name="SanTP">'[2]MATRICE PLUSPLAIPLS 75'!$D$31</definedName>
    <definedName name="saT1B" localSheetId="5">'onglet tableur'!$E$16</definedName>
    <definedName name="saT1B">#REF!</definedName>
    <definedName name="saT2B" localSheetId="5">'onglet tableur'!#REF!</definedName>
    <definedName name="saT2B">#REF!</definedName>
    <definedName name="SDequip" localSheetId="5">'onglet tableur'!#REF!</definedName>
    <definedName name="SDequip">'[2]MATRICE PLUSPLAIPLS 75'!$F$14</definedName>
    <definedName name="shab" localSheetId="5">'onglet tableur'!$C$22</definedName>
    <definedName name="shab">#REF!</definedName>
    <definedName name="shabPlai" localSheetId="5">'onglet tableur'!#REF!</definedName>
    <definedName name="shabPlai">#REF!</definedName>
    <definedName name="shabPls" localSheetId="5">'onglet tableur'!#REF!</definedName>
    <definedName name="shabPls">#REF!</definedName>
    <definedName name="shabPlus" localSheetId="5">'onglet tableur'!#REF!</definedName>
    <definedName name="shabPlus">#REF!</definedName>
    <definedName name="Shalgtslibres" localSheetId="5">'onglet tableur'!#REF!</definedName>
    <definedName name="Shalgtslibres">'[2]MATRICE PLUSPLAIPLS 75'!$D$81</definedName>
    <definedName name="SHALogt">[3]Saisie!$E$36</definedName>
    <definedName name="shT1B" localSheetId="5">'onglet tableur'!$C$16</definedName>
    <definedName name="shT1B">#REF!</definedName>
    <definedName name="shT2B" localSheetId="5">'onglet tableur'!#REF!</definedName>
    <definedName name="shT2B">#REF!</definedName>
    <definedName name="shTP" localSheetId="5">'onglet tableur'!$C$15</definedName>
    <definedName name="shTP">'[2]MATRICE PLUSPLAIPLS 75'!$C$31</definedName>
    <definedName name="SPcommerce" localSheetId="5">'onglet tableur'!#REF!</definedName>
    <definedName name="SPcommerce">#REF!</definedName>
    <definedName name="SPlogts" localSheetId="5">'onglet tableur'!$B$4</definedName>
    <definedName name="SPlogts">#REF!</definedName>
    <definedName name="SU" localSheetId="5">'onglet tableur'!$C$25</definedName>
    <definedName name="SU">#REF!</definedName>
    <definedName name="SUcom" localSheetId="5">'onglet tableur'!#REF!</definedName>
    <definedName name="SUcom">#REF!</definedName>
    <definedName name="SUPlai" localSheetId="5">'onglet tableur'!#REF!</definedName>
    <definedName name="SUPlai">#REF!</definedName>
    <definedName name="SUPls" localSheetId="5">'onglet tableur'!#REF!</definedName>
    <definedName name="SUPls">#REF!</definedName>
    <definedName name="SUPlus" localSheetId="5">'onglet tableur'!#REF!</definedName>
    <definedName name="SUPlus">#REF!</definedName>
    <definedName name="taux_TVA_reduit" localSheetId="5">'onglet tableur'!#REF!</definedName>
    <definedName name="taux_TVA_reduit">#REF!</definedName>
    <definedName name="tfd" localSheetId="5">'onglet tableur'!#REF!</definedName>
    <definedName name="tfd">#REF!</definedName>
    <definedName name="tfdc" localSheetId="5">'onglet tableur'!#REF!</definedName>
    <definedName name="tfdc">#REF!</definedName>
    <definedName name="tfmi" localSheetId="5">'onglet tableur'!#REF!</definedName>
    <definedName name="tfmi">#REF!</definedName>
    <definedName name="tfmic" localSheetId="5">'onglet tableur'!#REF!</definedName>
    <definedName name="tfmic">#REF!</definedName>
    <definedName name="ti" localSheetId="5">'onglet tableur'!#REF!</definedName>
    <definedName name="ti">#REF!</definedName>
    <definedName name="tv" localSheetId="5">'onglet tableur'!#REF!</definedName>
    <definedName name="tv">#REF!</definedName>
    <definedName name="TVAtxnor" localSheetId="5">'onglet tableur'!$C$45</definedName>
    <definedName name="TVAtxnor">'[2]MATRICE PLUSPLAIPLS 75'!$C$64</definedName>
    <definedName name="TVAtxred" localSheetId="5">'onglet tableur'!$C$46</definedName>
    <definedName name="TVAtxred">'[2]MATRICE PLUSPLAIPLS 75'!$C$65</definedName>
    <definedName name="tvparkings" localSheetId="5">'onglet tableur'!#REF!</definedName>
    <definedName name="tvparkings">#REF!</definedName>
    <definedName name="TxImpay">'[3]Param Fin.'!$B$161</definedName>
    <definedName name="Txrotation" localSheetId="5">'onglet tableur'!#REF!</definedName>
    <definedName name="Txrotation">'[2]MATRICE PLUSPLAIPLS 75'!$D$82</definedName>
    <definedName name="TYPE_FAT">'[4]SAISIE FAT'!$A$1</definedName>
    <definedName name="type_opé" localSheetId="5">'onglet tableur'!#REF!</definedName>
    <definedName name="type_opé">#REF!</definedName>
    <definedName name="valeurbase" localSheetId="5">'onglet tableur'!#REF!</definedName>
    <definedName name="valeurbase">#REF!</definedName>
    <definedName name="valeurfonciere" localSheetId="5">'onglet tableur'!#REF!</definedName>
    <definedName name="valeurfonciere">#REF!</definedName>
    <definedName name="valeurgarage" localSheetId="5">'onglet tableur'!#REF!</definedName>
    <definedName name="valeurgarage">#REF!</definedName>
    <definedName name="valeurgaragesuper" localSheetId="5">'onglet tableur'!#REF!</definedName>
    <definedName name="valeurgaragesuper">#REF!</definedName>
    <definedName name="VALEURS">[2]Paramêtres!$A$95:$E$121</definedName>
    <definedName name="ZONE" localSheetId="5">'onglet tableur'!#REF!</definedName>
    <definedName name="ZONE">#REF!</definedName>
    <definedName name="_xlnm.Print_Area" localSheetId="5">'onglet tableur'!$A$1:$F$57,'onglet tableur'!#REF!,'onglet tableur'!#REF!</definedName>
    <definedName name="ZONEpretfonciervefa" localSheetId="5">'onglet tableur'!#REF!</definedName>
    <definedName name="ZONEpretfonciervefa">#REF!</definedName>
    <definedName name="Zus" localSheetId="5">'onglet tableur'!#REF!</definedName>
    <definedName name="Zus">#REF!</definedName>
  </definedNames>
  <calcPr calcId="145621"/>
</workbook>
</file>

<file path=xl/calcChain.xml><?xml version="1.0" encoding="utf-8"?>
<calcChain xmlns="http://schemas.openxmlformats.org/spreadsheetml/2006/main">
  <c r="E14" i="6" l="1"/>
  <c r="E21" i="6"/>
  <c r="F22" i="6" s="1"/>
  <c r="E20" i="6"/>
  <c r="F21" i="6" s="1"/>
  <c r="E19" i="6"/>
  <c r="F20" i="6" s="1"/>
  <c r="E18" i="6"/>
  <c r="F19" i="6" s="1"/>
  <c r="E17" i="6"/>
  <c r="F18" i="6" s="1"/>
  <c r="E16" i="6"/>
  <c r="F17" i="6" s="1"/>
  <c r="E15" i="6"/>
  <c r="F16" i="6" s="1"/>
  <c r="E22" i="6" l="1"/>
  <c r="F15" i="6"/>
  <c r="F23" i="6" s="1"/>
  <c r="B22" i="6" s="1"/>
  <c r="B18" i="6" l="1"/>
  <c r="B15" i="6"/>
  <c r="B16" i="6"/>
  <c r="B21" i="6"/>
  <c r="B20" i="6"/>
  <c r="B19" i="6"/>
  <c r="B17" i="6"/>
  <c r="B7" i="6" l="1"/>
  <c r="D22" i="6"/>
  <c r="D24" i="6" s="1"/>
  <c r="C22" i="6"/>
  <c r="E23" i="6"/>
  <c r="C25" i="6" l="1"/>
  <c r="B9" i="6" s="1"/>
  <c r="B6" i="6"/>
  <c r="B8" i="6"/>
</calcChain>
</file>

<file path=xl/sharedStrings.xml><?xml version="1.0" encoding="utf-8"?>
<sst xmlns="http://schemas.openxmlformats.org/spreadsheetml/2006/main" count="1205" uniqueCount="204">
  <si>
    <t>Ecran d'initialisation de l'operation</t>
  </si>
  <si>
    <t>Nature</t>
  </si>
  <si>
    <t>Construction neuve</t>
  </si>
  <si>
    <t>Type habitat</t>
  </si>
  <si>
    <t>collectif</t>
  </si>
  <si>
    <t>logement</t>
  </si>
  <si>
    <t>commerce</t>
  </si>
  <si>
    <t>M ouvrage</t>
  </si>
  <si>
    <t>type financement</t>
  </si>
  <si>
    <t>Libre</t>
  </si>
  <si>
    <t>SDP</t>
  </si>
  <si>
    <t>nature lot</t>
  </si>
  <si>
    <t>PLUS</t>
  </si>
  <si>
    <t>PLAI</t>
  </si>
  <si>
    <t>LIBRE</t>
  </si>
  <si>
    <t>PLS</t>
  </si>
  <si>
    <t>nb lot</t>
  </si>
  <si>
    <t xml:space="preserve">SDP/SU </t>
  </si>
  <si>
    <t xml:space="preserve">SHAB/SDP </t>
  </si>
  <si>
    <t>Date OS</t>
  </si>
  <si>
    <t>Taux prefinancement</t>
  </si>
  <si>
    <t>Repartition</t>
  </si>
  <si>
    <t>rang</t>
  </si>
  <si>
    <t>actif</t>
  </si>
  <si>
    <t>Code_groupe</t>
  </si>
  <si>
    <t>Code_ss_grp</t>
  </si>
  <si>
    <t>code_groupe</t>
  </si>
  <si>
    <t>libelle</t>
  </si>
  <si>
    <t>Code_ss_group</t>
  </si>
  <si>
    <t>Rang</t>
  </si>
  <si>
    <t>Libelle</t>
  </si>
  <si>
    <t>R_FI_SU</t>
  </si>
  <si>
    <t>Code_Poste</t>
  </si>
  <si>
    <t>Code_poste</t>
  </si>
  <si>
    <t>financement</t>
  </si>
  <si>
    <t>Type_Bien</t>
  </si>
  <si>
    <t>TVA</t>
  </si>
  <si>
    <t>TVA_Four</t>
  </si>
  <si>
    <t>FONCIER</t>
  </si>
  <si>
    <t>TRAVAUX</t>
  </si>
  <si>
    <t>HONORAIRES</t>
  </si>
  <si>
    <t>DEP +10</t>
  </si>
  <si>
    <t>FON</t>
  </si>
  <si>
    <t>TRA</t>
  </si>
  <si>
    <t>HON</t>
  </si>
  <si>
    <t>Terrain</t>
  </si>
  <si>
    <t>Autres Operations foncieres</t>
  </si>
  <si>
    <t>Branchements</t>
  </si>
  <si>
    <t>autre depense fonciere</t>
  </si>
  <si>
    <t>Honoraire technique</t>
  </si>
  <si>
    <t>autres honoraires</t>
  </si>
  <si>
    <t>travaux</t>
  </si>
  <si>
    <t>revision</t>
  </si>
  <si>
    <t>DEP10</t>
  </si>
  <si>
    <t>FON_TER</t>
  </si>
  <si>
    <t>FON_BRAN</t>
  </si>
  <si>
    <t>FON_AUT_DEP</t>
  </si>
  <si>
    <t>FON_AUT_OPE</t>
  </si>
  <si>
    <t>TRA_TRA</t>
  </si>
  <si>
    <t>TRA_REV</t>
  </si>
  <si>
    <t>HON_TECH</t>
  </si>
  <si>
    <t>HON_AUT</t>
  </si>
  <si>
    <t>DEP10_ss_grp</t>
  </si>
  <si>
    <t>Acquisitions terrains nus</t>
  </si>
  <si>
    <t>Acquisitions terrains non nus</t>
  </si>
  <si>
    <t>Terrain non ZAC - 5 ans</t>
  </si>
  <si>
    <t>Terrain de + de 5 ans et de - de 10 ans</t>
  </si>
  <si>
    <t>Bail</t>
  </si>
  <si>
    <t>Frais d'actes</t>
  </si>
  <si>
    <t>Indemnités évictions</t>
  </si>
  <si>
    <t>Démolition</t>
  </si>
  <si>
    <t>Frais divers</t>
  </si>
  <si>
    <t>Aménagement ext/OPE</t>
  </si>
  <si>
    <t>Foncier OPE VRD</t>
  </si>
  <si>
    <t>Foncier surcoût fondation</t>
  </si>
  <si>
    <t>Foncier surcoût construction</t>
  </si>
  <si>
    <t>Branchements eau OPE</t>
  </si>
  <si>
    <t>Branchements EDF/GDF OPE</t>
  </si>
  <si>
    <t>Branchements TV câble OPE</t>
  </si>
  <si>
    <t>Branchements CPCU OPE</t>
  </si>
  <si>
    <t>Diagnostics OPE foncier</t>
  </si>
  <si>
    <t>Frais participations ZAC OPE</t>
  </si>
  <si>
    <t>Espaces verts</t>
  </si>
  <si>
    <t>Raccordements</t>
  </si>
  <si>
    <t>Taxes Voirie/OPE</t>
  </si>
  <si>
    <t>T.L.E./OPE</t>
  </si>
  <si>
    <t>Taxes parkings non réalisés</t>
  </si>
  <si>
    <t>Sondages/OPE</t>
  </si>
  <si>
    <t>Déménagement/OPE</t>
  </si>
  <si>
    <t>Frais huissiers</t>
  </si>
  <si>
    <t>Archéologie</t>
  </si>
  <si>
    <t>Frais tirages/OPE</t>
  </si>
  <si>
    <t>Autres frais annexes</t>
  </si>
  <si>
    <t>Coût des travaux</t>
  </si>
  <si>
    <t>actualisation /revision</t>
  </si>
  <si>
    <t>interet prefinancement</t>
  </si>
  <si>
    <t>Architecte</t>
  </si>
  <si>
    <t>Avenant architecte</t>
  </si>
  <si>
    <t>Bureau de contrôle</t>
  </si>
  <si>
    <t>Avenant bureau de contrôle</t>
  </si>
  <si>
    <t>Coordonnateur de sécurité</t>
  </si>
  <si>
    <t>Avenant coordonnateur de sécurité</t>
  </si>
  <si>
    <t>Bureau études sociales</t>
  </si>
  <si>
    <t>Avenant bureau études sociales</t>
  </si>
  <si>
    <t>Etude de faisabilité</t>
  </si>
  <si>
    <t>Frais d'études</t>
  </si>
  <si>
    <t>Concours de concepteurs</t>
  </si>
  <si>
    <t>Qualitel</t>
  </si>
  <si>
    <t>Géomètre/OPE</t>
  </si>
  <si>
    <t>Référé préventif OPE FONCIER</t>
  </si>
  <si>
    <t>Autres honoraires</t>
  </si>
  <si>
    <t>Démarche HQE</t>
  </si>
  <si>
    <t>Assurances</t>
  </si>
  <si>
    <t>Conduite d'opération interne</t>
  </si>
  <si>
    <t>Direction Investissement Règl.</t>
  </si>
  <si>
    <t>Acquisition + 10 ans</t>
  </si>
  <si>
    <t>Frais d'actes/ acq. + 10 ans</t>
  </si>
  <si>
    <t>Autres dépenses + 10 ans</t>
  </si>
  <si>
    <t>FON_TER_1</t>
  </si>
  <si>
    <t>FON_TER_2</t>
  </si>
  <si>
    <t>FON_TER_3</t>
  </si>
  <si>
    <t>FON_TER_4</t>
  </si>
  <si>
    <t>FON_TER_5</t>
  </si>
  <si>
    <t>FON_TER_6</t>
  </si>
  <si>
    <t>FON_AUT_OPE_1</t>
  </si>
  <si>
    <t>FON_AUT_OPE_2</t>
  </si>
  <si>
    <t>FON_AUT_OPE_3</t>
  </si>
  <si>
    <t>FON_AUT_OPE_4</t>
  </si>
  <si>
    <t>FON_BRAN__1</t>
  </si>
  <si>
    <t>FON_BRAN__2</t>
  </si>
  <si>
    <t>FON_BRAN__3</t>
  </si>
  <si>
    <t>FON_BRAN__4</t>
  </si>
  <si>
    <t>FON_BRAN__5</t>
  </si>
  <si>
    <t>FON_BRAN__6</t>
  </si>
  <si>
    <t>FON_BRAN__7</t>
  </si>
  <si>
    <t>FON_AUT_DEP_1</t>
  </si>
  <si>
    <t>FON_AUT_DEP_2</t>
  </si>
  <si>
    <t>FON_AUT_DEP_3</t>
  </si>
  <si>
    <t>FON_AUT_DEP_4</t>
  </si>
  <si>
    <t>FON_AUT_DEP_5</t>
  </si>
  <si>
    <t>FON_AUT_DEP_6</t>
  </si>
  <si>
    <t>FON_AUT_DEP_7</t>
  </si>
  <si>
    <t>FON_AUT_DEP_8</t>
  </si>
  <si>
    <t>FON_AUT_DEP_9</t>
  </si>
  <si>
    <t>FON_AUT_DEP_10</t>
  </si>
  <si>
    <t>FON_AUT_DEP_11</t>
  </si>
  <si>
    <t>FON_AUT_DEP_12</t>
  </si>
  <si>
    <t>FON_AUT_DEP_13</t>
  </si>
  <si>
    <t>TRA_TRA_1</t>
  </si>
  <si>
    <t>TRA_REV_2</t>
  </si>
  <si>
    <t>TRA_REV_1</t>
  </si>
  <si>
    <t>HON_TECH_1</t>
  </si>
  <si>
    <t>HON_TECH_2</t>
  </si>
  <si>
    <t>HON_TECH_3</t>
  </si>
  <si>
    <t>HON_TECH_4</t>
  </si>
  <si>
    <t>HON_TECH_5</t>
  </si>
  <si>
    <t>HON_TECH_6</t>
  </si>
  <si>
    <t>HON_TECH_7</t>
  </si>
  <si>
    <t>HON_TECH_8</t>
  </si>
  <si>
    <t>HON_TECH_9</t>
  </si>
  <si>
    <t>HON_TECH_10</t>
  </si>
  <si>
    <t>HON_TECH_11</t>
  </si>
  <si>
    <t>HON_TECH_12</t>
  </si>
  <si>
    <t>HON_TECH_13</t>
  </si>
  <si>
    <t>HON_TECH_14</t>
  </si>
  <si>
    <t>HON_TECH_15</t>
  </si>
  <si>
    <t>HON_TECH_16</t>
  </si>
  <si>
    <t>HON_AUT_1</t>
  </si>
  <si>
    <t>HON_AUT_2</t>
  </si>
  <si>
    <t>HON_AUT_3</t>
  </si>
  <si>
    <t>DEP10_ss_grp_1</t>
  </si>
  <si>
    <t>DEP10_ss_grp_2</t>
  </si>
  <si>
    <t>DEP10_ss_grp_3</t>
  </si>
  <si>
    <t>FI</t>
  </si>
  <si>
    <t>SU</t>
  </si>
  <si>
    <t>(libelle)</t>
  </si>
  <si>
    <t>Lgt</t>
  </si>
  <si>
    <t>com</t>
  </si>
  <si>
    <t>SHON</t>
  </si>
  <si>
    <t>Type</t>
  </si>
  <si>
    <t xml:space="preserve">CLASSE OPERATION </t>
  </si>
  <si>
    <t xml:space="preserve">Neuf </t>
  </si>
  <si>
    <t>SURFACE DE PLANCHER</t>
  </si>
  <si>
    <t>RENDEMENT SHAB / SP</t>
  </si>
  <si>
    <t xml:space="preserve">TYPE MOYEN </t>
  </si>
  <si>
    <t>SH MOYENNE</t>
  </si>
  <si>
    <t xml:space="preserve">COEFF. STRUCTURE </t>
  </si>
  <si>
    <t>TYPOLOGIE</t>
  </si>
  <si>
    <t>Nbre</t>
  </si>
  <si>
    <t>SH Moy</t>
  </si>
  <si>
    <t>%</t>
  </si>
  <si>
    <t>T1</t>
  </si>
  <si>
    <t>T1'</t>
  </si>
  <si>
    <t>T1 Bis</t>
  </si>
  <si>
    <t>T2</t>
  </si>
  <si>
    <t>T3</t>
  </si>
  <si>
    <t>T4</t>
  </si>
  <si>
    <t>T5</t>
  </si>
  <si>
    <t>T6</t>
  </si>
  <si>
    <t>TOTAL</t>
  </si>
  <si>
    <t>Caves et autres annexes</t>
  </si>
  <si>
    <t>Total  surfaces annexes</t>
  </si>
  <si>
    <t>SURFACE UTILE</t>
  </si>
  <si>
    <t>Sannexe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</si>
</sst>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\ _€_-;\-* #,##0.00\ _€_-;_-* &quot;-&quot;??\ _€_-;_-@_-"/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General_)"/>
    <numFmt numFmtId="167" formatCode="0&quot; m²&quot;"/>
    <numFmt numFmtId="168" formatCode="0.0000"/>
    <numFmt numFmtId="169" formatCode="0.0"/>
    <numFmt numFmtId="170" formatCode="#,##0.00000"/>
    <numFmt numFmtId="171" formatCode="#,##0\ &quot;F&quot;;\-#,##0\ &quot;F&quot;"/>
    <numFmt numFmtId="172" formatCode="[Blue]#,##0;[Red]\-#,##0"/>
    <numFmt numFmtId="173" formatCode="#,##0.00\ [$€];[Red]\-#,##0.00\ [$€]"/>
    <numFmt numFmtId="174" formatCode="#,##0\ [$€];[Red]\-#,##0\ [$€]"/>
    <numFmt numFmtId="175" formatCode="0.0%"/>
    <numFmt numFmtId="176" formatCode="[$-40C]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MT"/>
    </font>
    <font>
      <sz val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System"/>
    </font>
    <font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Helv"/>
    </font>
    <font>
      <sz val="10"/>
      <color indexed="9"/>
      <name val="Times New Roman"/>
      <family val="1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b/>
      <sz val="9"/>
      <name val="Times New Roman"/>
      <family val="1"/>
    </font>
    <font>
      <i/>
      <sz val="10"/>
      <color indexed="8"/>
      <name val="Times New Roman"/>
      <family val="1"/>
    </font>
    <font>
      <i/>
      <sz val="10"/>
      <name val="Times New Roman"/>
      <family val="1"/>
    </font>
    <font>
      <sz val="12"/>
      <name val="System"/>
      <family val="2"/>
    </font>
    <font>
      <sz val="8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166" fontId="2" fillId="0" borderId="0"/>
    <xf numFmtId="0" fontId="5" fillId="2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173" fontId="19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7" applyFill="1" applyBorder="1" applyAlignment="1">
      <alignment horizontal="center" vertical="center"/>
    </xf>
    <xf numFmtId="0" fontId="4" fillId="0" borderId="0" xfId="7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1" fillId="3" borderId="0" xfId="0" applyFont="1" applyFill="1" applyAlignment="1">
      <alignment vertical="top"/>
    </xf>
    <xf numFmtId="0" fontId="7" fillId="0" borderId="0" xfId="10" applyFont="1" applyBorder="1" applyProtection="1">
      <protection locked="0"/>
    </xf>
    <xf numFmtId="3" fontId="7" fillId="0" borderId="0" xfId="10" applyNumberFormat="1" applyFont="1" applyFill="1" applyBorder="1" applyAlignment="1" applyProtection="1">
      <alignment horizontal="center"/>
      <protection locked="0"/>
    </xf>
    <xf numFmtId="37" fontId="7" fillId="0" borderId="0" xfId="10" applyNumberFormat="1" applyFont="1" applyFill="1" applyBorder="1" applyAlignment="1" applyProtection="1">
      <alignment horizontal="center"/>
      <protection locked="0"/>
    </xf>
    <xf numFmtId="1" fontId="7" fillId="0" borderId="0" xfId="10" applyNumberFormat="1" applyFont="1" applyFill="1" applyBorder="1" applyProtection="1">
      <protection locked="0"/>
    </xf>
    <xf numFmtId="3" fontId="7" fillId="0" borderId="0" xfId="10" applyNumberFormat="1" applyFont="1" applyFill="1" applyBorder="1" applyAlignment="1" applyProtection="1">
      <alignment horizontal="right"/>
      <protection locked="0"/>
    </xf>
    <xf numFmtId="0" fontId="7" fillId="0" borderId="0" xfId="10" applyFont="1" applyFill="1" applyBorder="1" applyProtection="1">
      <protection locked="0"/>
    </xf>
    <xf numFmtId="3" fontId="9" fillId="0" borderId="0" xfId="10" applyNumberFormat="1" applyFont="1" applyFill="1" applyBorder="1" applyAlignment="1" applyProtection="1">
      <alignment horizontal="center" vertical="center"/>
      <protection locked="0"/>
    </xf>
    <xf numFmtId="3" fontId="10" fillId="0" borderId="0" xfId="10" applyNumberFormat="1" applyFont="1" applyFill="1" applyBorder="1" applyAlignment="1" applyProtection="1">
      <alignment horizontal="center"/>
      <protection locked="0"/>
    </xf>
    <xf numFmtId="3" fontId="9" fillId="0" borderId="0" xfId="10" applyNumberFormat="1" applyFont="1" applyFill="1" applyBorder="1" applyAlignment="1" applyProtection="1">
      <alignment horizontal="center"/>
      <protection locked="0"/>
    </xf>
    <xf numFmtId="9" fontId="8" fillId="0" borderId="0" xfId="10" applyNumberFormat="1" applyFont="1" applyFill="1" applyBorder="1" applyAlignment="1" applyProtection="1">
      <alignment horizontal="center"/>
      <protection locked="0"/>
    </xf>
    <xf numFmtId="0" fontId="8" fillId="0" borderId="0" xfId="10" applyFont="1" applyFill="1" applyBorder="1" applyAlignment="1" applyProtection="1">
      <alignment horizontal="center"/>
      <protection locked="0"/>
    </xf>
    <xf numFmtId="0" fontId="7" fillId="0" borderId="6" xfId="10" applyFont="1" applyFill="1" applyBorder="1" applyAlignment="1" applyProtection="1">
      <alignment horizontal="left"/>
      <protection locked="0"/>
    </xf>
    <xf numFmtId="0" fontId="7" fillId="0" borderId="6" xfId="10" applyFont="1" applyBorder="1" applyProtection="1">
      <protection locked="0"/>
    </xf>
    <xf numFmtId="0" fontId="7" fillId="0" borderId="0" xfId="10" applyFont="1" applyBorder="1" applyAlignment="1" applyProtection="1">
      <alignment horizontal="center"/>
      <protection locked="0"/>
    </xf>
    <xf numFmtId="0" fontId="7" fillId="0" borderId="9" xfId="10" applyFont="1" applyBorder="1" applyProtection="1">
      <protection locked="0"/>
    </xf>
    <xf numFmtId="0" fontId="8" fillId="0" borderId="9" xfId="10" applyFont="1" applyBorder="1" applyAlignment="1" applyProtection="1">
      <alignment horizontal="right"/>
      <protection locked="0"/>
    </xf>
    <xf numFmtId="0" fontId="10" fillId="0" borderId="0" xfId="10" applyFont="1" applyBorder="1" applyProtection="1">
      <protection locked="0"/>
    </xf>
    <xf numFmtId="0" fontId="8" fillId="0" borderId="0" xfId="10" applyFont="1" applyBorder="1" applyAlignment="1" applyProtection="1">
      <alignment horizontal="center"/>
      <protection locked="0"/>
    </xf>
    <xf numFmtId="168" fontId="10" fillId="0" borderId="17" xfId="10" applyNumberFormat="1" applyFont="1" applyBorder="1" applyAlignment="1" applyProtection="1">
      <alignment horizontal="center"/>
      <protection locked="0"/>
    </xf>
    <xf numFmtId="0" fontId="13" fillId="0" borderId="0" xfId="10" applyFont="1" applyFill="1" applyBorder="1" applyProtection="1">
      <protection locked="0"/>
    </xf>
    <xf numFmtId="0" fontId="14" fillId="0" borderId="0" xfId="10" applyFont="1" applyBorder="1" applyAlignment="1" applyProtection="1">
      <alignment horizontal="center"/>
      <protection locked="0"/>
    </xf>
    <xf numFmtId="169" fontId="10" fillId="0" borderId="17" xfId="10" applyNumberFormat="1" applyFont="1" applyBorder="1" applyAlignment="1" applyProtection="1">
      <alignment horizontal="center"/>
      <protection locked="0"/>
    </xf>
    <xf numFmtId="10" fontId="10" fillId="0" borderId="0" xfId="11" applyNumberFormat="1" applyFont="1" applyBorder="1" applyAlignment="1" applyProtection="1">
      <alignment horizontal="center"/>
      <protection locked="0"/>
    </xf>
    <xf numFmtId="167" fontId="10" fillId="0" borderId="17" xfId="10" applyNumberFormat="1" applyFont="1" applyBorder="1" applyAlignment="1" applyProtection="1">
      <alignment horizontal="center"/>
      <protection locked="0"/>
    </xf>
    <xf numFmtId="168" fontId="10" fillId="0" borderId="0" xfId="10" applyNumberFormat="1" applyFont="1" applyBorder="1" applyProtection="1">
      <protection locked="0"/>
    </xf>
    <xf numFmtId="0" fontId="7" fillId="0" borderId="14" xfId="10" applyFont="1" applyBorder="1" applyProtection="1">
      <protection locked="0"/>
    </xf>
    <xf numFmtId="168" fontId="10" fillId="0" borderId="18" xfId="10" applyNumberFormat="1" applyFont="1" applyBorder="1" applyAlignment="1" applyProtection="1">
      <alignment horizontal="center"/>
      <protection locked="0"/>
    </xf>
    <xf numFmtId="168" fontId="10" fillId="0" borderId="0" xfId="10" applyNumberFormat="1" applyFont="1" applyBorder="1" applyAlignment="1" applyProtection="1">
      <alignment horizontal="center"/>
      <protection locked="0"/>
    </xf>
    <xf numFmtId="0" fontId="7" fillId="0" borderId="0" xfId="10" applyFont="1" applyFill="1" applyBorder="1" applyAlignment="1" applyProtection="1">
      <alignment horizontal="center"/>
      <protection locked="0"/>
    </xf>
    <xf numFmtId="0" fontId="10" fillId="0" borderId="19" xfId="10" applyFont="1" applyBorder="1" applyProtection="1">
      <protection locked="0"/>
    </xf>
    <xf numFmtId="1" fontId="7" fillId="0" borderId="20" xfId="10" applyNumberFormat="1" applyFont="1" applyBorder="1" applyAlignment="1" applyProtection="1">
      <alignment horizontal="center"/>
      <protection locked="0"/>
    </xf>
    <xf numFmtId="1" fontId="7" fillId="0" borderId="21" xfId="10" applyNumberFormat="1" applyFont="1" applyBorder="1" applyAlignment="1" applyProtection="1">
      <alignment horizontal="center"/>
      <protection locked="0"/>
    </xf>
    <xf numFmtId="1" fontId="8" fillId="0" borderId="21" xfId="10" applyNumberFormat="1" applyFont="1" applyFill="1" applyBorder="1" applyAlignment="1" applyProtection="1">
      <alignment horizontal="center"/>
      <protection locked="0"/>
    </xf>
    <xf numFmtId="9" fontId="7" fillId="0" borderId="22" xfId="11" applyFont="1" applyBorder="1" applyAlignment="1" applyProtection="1">
      <alignment horizontal="center"/>
      <protection locked="0"/>
    </xf>
    <xf numFmtId="0" fontId="13" fillId="0" borderId="0" xfId="11" applyNumberFormat="1" applyFont="1" applyFill="1" applyBorder="1" applyAlignment="1" applyProtection="1">
      <alignment horizontal="center"/>
      <protection hidden="1"/>
    </xf>
    <xf numFmtId="0" fontId="10" fillId="0" borderId="23" xfId="10" applyFont="1" applyBorder="1" applyProtection="1">
      <protection locked="0"/>
    </xf>
    <xf numFmtId="0" fontId="7" fillId="0" borderId="24" xfId="10" applyFont="1" applyBorder="1" applyAlignment="1" applyProtection="1">
      <alignment horizontal="center"/>
      <protection locked="0"/>
    </xf>
    <xf numFmtId="1" fontId="7" fillId="0" borderId="25" xfId="10" applyNumberFormat="1" applyFont="1" applyBorder="1" applyAlignment="1" applyProtection="1">
      <alignment horizontal="center"/>
      <protection locked="0"/>
    </xf>
    <xf numFmtId="1" fontId="8" fillId="0" borderId="24" xfId="10" applyNumberFormat="1" applyFont="1" applyFill="1" applyBorder="1" applyAlignment="1" applyProtection="1">
      <alignment horizontal="center"/>
      <protection locked="0"/>
    </xf>
    <xf numFmtId="9" fontId="7" fillId="0" borderId="26" xfId="11" applyFont="1" applyBorder="1" applyAlignment="1" applyProtection="1">
      <alignment horizontal="center"/>
      <protection locked="0"/>
    </xf>
    <xf numFmtId="0" fontId="10" fillId="0" borderId="27" xfId="10" applyFont="1" applyBorder="1" applyProtection="1">
      <protection locked="0"/>
    </xf>
    <xf numFmtId="0" fontId="7" fillId="0" borderId="28" xfId="10" applyFont="1" applyBorder="1" applyAlignment="1" applyProtection="1">
      <alignment horizontal="center"/>
      <protection locked="0"/>
    </xf>
    <xf numFmtId="1" fontId="7" fillId="0" borderId="0" xfId="10" applyNumberFormat="1" applyFont="1" applyBorder="1" applyAlignment="1" applyProtection="1">
      <alignment horizontal="center"/>
      <protection locked="0"/>
    </xf>
    <xf numFmtId="1" fontId="8" fillId="0" borderId="28" xfId="10" applyNumberFormat="1" applyFont="1" applyFill="1" applyBorder="1" applyAlignment="1" applyProtection="1">
      <alignment horizontal="center"/>
      <protection locked="0"/>
    </xf>
    <xf numFmtId="9" fontId="7" fillId="0" borderId="12" xfId="11" applyFont="1" applyBorder="1" applyAlignment="1" applyProtection="1">
      <alignment horizontal="center"/>
      <protection locked="0"/>
    </xf>
    <xf numFmtId="0" fontId="10" fillId="0" borderId="29" xfId="10" applyFont="1" applyBorder="1" applyProtection="1">
      <protection locked="0"/>
    </xf>
    <xf numFmtId="0" fontId="10" fillId="0" borderId="13" xfId="10" applyFont="1" applyBorder="1" applyProtection="1">
      <protection locked="0"/>
    </xf>
    <xf numFmtId="0" fontId="7" fillId="0" borderId="3" xfId="10" applyFont="1" applyBorder="1" applyAlignment="1" applyProtection="1">
      <alignment horizontal="center"/>
      <protection locked="0"/>
    </xf>
    <xf numFmtId="1" fontId="7" fillId="0" borderId="30" xfId="10" applyNumberFormat="1" applyFont="1" applyBorder="1" applyAlignment="1" applyProtection="1">
      <alignment horizontal="center"/>
      <protection locked="0"/>
    </xf>
    <xf numFmtId="1" fontId="8" fillId="0" borderId="3" xfId="10" applyNumberFormat="1" applyFont="1" applyFill="1" applyBorder="1" applyAlignment="1" applyProtection="1">
      <alignment horizontal="center"/>
      <protection locked="0"/>
    </xf>
    <xf numFmtId="9" fontId="7" fillId="0" borderId="31" xfId="11" applyFont="1" applyBorder="1" applyAlignment="1" applyProtection="1">
      <alignment horizontal="center"/>
      <protection locked="0"/>
    </xf>
    <xf numFmtId="0" fontId="9" fillId="0" borderId="14" xfId="10" applyFont="1" applyBorder="1" applyProtection="1">
      <protection locked="0"/>
    </xf>
    <xf numFmtId="1" fontId="9" fillId="0" borderId="32" xfId="10" applyNumberFormat="1" applyFont="1" applyBorder="1" applyAlignment="1" applyProtection="1">
      <alignment horizontal="center"/>
      <protection locked="0"/>
    </xf>
    <xf numFmtId="167" fontId="11" fillId="0" borderId="33" xfId="10" applyNumberFormat="1" applyFont="1" applyBorder="1" applyAlignment="1" applyProtection="1">
      <alignment horizontal="center"/>
      <protection locked="0"/>
    </xf>
    <xf numFmtId="167" fontId="11" fillId="0" borderId="15" xfId="10" applyNumberFormat="1" applyFont="1" applyBorder="1" applyAlignment="1" applyProtection="1">
      <alignment horizontal="center"/>
      <protection locked="0"/>
    </xf>
    <xf numFmtId="9" fontId="11" fillId="0" borderId="18" xfId="11" applyNumberFormat="1" applyFont="1" applyBorder="1" applyAlignment="1" applyProtection="1">
      <alignment horizontal="center"/>
      <protection locked="0"/>
    </xf>
    <xf numFmtId="0" fontId="10" fillId="0" borderId="34" xfId="10" applyFont="1" applyBorder="1" applyProtection="1">
      <protection locked="0"/>
    </xf>
    <xf numFmtId="0" fontId="15" fillId="0" borderId="35" xfId="10" applyFont="1" applyBorder="1" applyAlignment="1" applyProtection="1">
      <alignment horizontal="center"/>
      <protection locked="0"/>
    </xf>
    <xf numFmtId="4" fontId="15" fillId="0" borderId="36" xfId="10" applyNumberFormat="1" applyFont="1" applyBorder="1" applyAlignment="1" applyProtection="1">
      <alignment horizontal="center"/>
      <protection locked="0"/>
    </xf>
    <xf numFmtId="167" fontId="8" fillId="0" borderId="37" xfId="10" applyNumberFormat="1" applyFont="1" applyBorder="1" applyAlignment="1" applyProtection="1">
      <alignment horizontal="center"/>
      <protection locked="0"/>
    </xf>
    <xf numFmtId="9" fontId="10" fillId="0" borderId="0" xfId="11" applyNumberFormat="1" applyFont="1" applyBorder="1" applyAlignment="1" applyProtection="1">
      <alignment horizontal="center"/>
      <protection locked="0"/>
    </xf>
    <xf numFmtId="0" fontId="10" fillId="0" borderId="38" xfId="10" applyFont="1" applyBorder="1" applyProtection="1">
      <protection locked="0"/>
    </xf>
    <xf numFmtId="0" fontId="15" fillId="0" borderId="39" xfId="10" applyFont="1" applyBorder="1" applyAlignment="1" applyProtection="1">
      <alignment horizontal="center"/>
      <protection locked="0"/>
    </xf>
    <xf numFmtId="4" fontId="15" fillId="0" borderId="39" xfId="10" applyNumberFormat="1" applyFont="1" applyBorder="1" applyAlignment="1" applyProtection="1">
      <alignment horizontal="center"/>
      <protection locked="0"/>
    </xf>
    <xf numFmtId="167" fontId="11" fillId="0" borderId="40" xfId="10" applyNumberFormat="1" applyFont="1" applyBorder="1" applyAlignment="1" applyProtection="1">
      <alignment horizontal="center"/>
      <protection locked="0"/>
    </xf>
    <xf numFmtId="0" fontId="11" fillId="0" borderId="41" xfId="10" applyFont="1" applyBorder="1" applyProtection="1">
      <protection locked="0"/>
    </xf>
    <xf numFmtId="0" fontId="15" fillId="0" borderId="42" xfId="10" applyFont="1" applyBorder="1" applyAlignment="1" applyProtection="1">
      <alignment horizontal="center"/>
      <protection locked="0"/>
    </xf>
    <xf numFmtId="167" fontId="11" fillId="0" borderId="43" xfId="10" applyNumberFormat="1" applyFont="1" applyBorder="1" applyAlignment="1" applyProtection="1">
      <alignment horizontal="center"/>
      <protection locked="0"/>
    </xf>
    <xf numFmtId="0" fontId="15" fillId="0" borderId="16" xfId="10" applyFont="1" applyBorder="1" applyAlignment="1" applyProtection="1">
      <alignment horizontal="center"/>
      <protection locked="0"/>
    </xf>
    <xf numFmtId="0" fontId="16" fillId="0" borderId="0" xfId="10" applyFont="1" applyFill="1" applyBorder="1" applyProtection="1">
      <protection locked="0"/>
    </xf>
    <xf numFmtId="0" fontId="11" fillId="0" borderId="0" xfId="10" applyFont="1" applyFill="1" applyBorder="1" applyAlignment="1" applyProtection="1">
      <alignment horizontal="center"/>
      <protection locked="0"/>
    </xf>
    <xf numFmtId="1" fontId="11" fillId="0" borderId="0" xfId="10" applyNumberFormat="1" applyFont="1" applyFill="1" applyBorder="1" applyAlignment="1" applyProtection="1">
      <alignment horizontal="center"/>
      <protection locked="0"/>
    </xf>
    <xf numFmtId="9" fontId="9" fillId="0" borderId="0" xfId="10" applyNumberFormat="1" applyFont="1" applyFill="1" applyBorder="1" applyAlignment="1" applyProtection="1">
      <alignment horizontal="center"/>
      <protection locked="0"/>
    </xf>
    <xf numFmtId="9" fontId="11" fillId="0" borderId="0" xfId="11" applyNumberFormat="1" applyFont="1" applyFill="1" applyBorder="1" applyAlignment="1" applyProtection="1">
      <alignment horizontal="center"/>
      <protection locked="0"/>
    </xf>
    <xf numFmtId="0" fontId="10" fillId="0" borderId="0" xfId="10" applyFont="1" applyFill="1" applyBorder="1" applyProtection="1">
      <protection locked="0"/>
    </xf>
    <xf numFmtId="0" fontId="15" fillId="0" borderId="0" xfId="10" applyFont="1" applyFill="1" applyBorder="1" applyAlignment="1" applyProtection="1">
      <alignment horizontal="center"/>
      <protection locked="0"/>
    </xf>
    <xf numFmtId="9" fontId="7" fillId="0" borderId="0" xfId="10" applyNumberFormat="1" applyFont="1" applyFill="1" applyBorder="1" applyProtection="1">
      <protection locked="0"/>
    </xf>
    <xf numFmtId="3" fontId="7" fillId="0" borderId="0" xfId="10" applyNumberFormat="1" applyFont="1" applyFill="1" applyBorder="1" applyProtection="1">
      <protection locked="0"/>
    </xf>
    <xf numFmtId="0" fontId="9" fillId="0" borderId="0" xfId="10" applyFont="1" applyFill="1" applyBorder="1" applyProtection="1">
      <protection locked="0"/>
    </xf>
    <xf numFmtId="9" fontId="10" fillId="0" borderId="0" xfId="10" applyNumberFormat="1" applyFont="1" applyFill="1" applyBorder="1" applyAlignment="1" applyProtection="1">
      <alignment horizontal="center"/>
      <protection locked="0"/>
    </xf>
    <xf numFmtId="1" fontId="10" fillId="0" borderId="0" xfId="10" applyNumberFormat="1" applyFont="1" applyFill="1" applyBorder="1" applyAlignment="1" applyProtection="1">
      <alignment horizontal="center"/>
      <protection locked="0"/>
    </xf>
    <xf numFmtId="2" fontId="10" fillId="0" borderId="0" xfId="10" applyNumberFormat="1" applyFont="1" applyFill="1" applyBorder="1" applyAlignment="1" applyProtection="1">
      <alignment horizontal="center"/>
      <protection locked="0"/>
    </xf>
    <xf numFmtId="9" fontId="18" fillId="0" borderId="0" xfId="10" applyNumberFormat="1" applyFont="1" applyFill="1" applyBorder="1" applyAlignment="1" applyProtection="1">
      <alignment horizontal="center"/>
      <protection locked="0"/>
    </xf>
    <xf numFmtId="1" fontId="18" fillId="0" borderId="0" xfId="10" applyNumberFormat="1" applyFont="1" applyFill="1" applyBorder="1" applyAlignment="1" applyProtection="1">
      <alignment horizontal="center"/>
      <protection locked="0"/>
    </xf>
    <xf numFmtId="9" fontId="18" fillId="0" borderId="0" xfId="11" applyFont="1" applyFill="1" applyBorder="1" applyAlignment="1" applyProtection="1">
      <alignment horizontal="center"/>
      <protection locked="0"/>
    </xf>
    <xf numFmtId="170" fontId="7" fillId="0" borderId="0" xfId="10" applyNumberFormat="1" applyFont="1" applyFill="1" applyBorder="1" applyProtection="1">
      <protection locked="0"/>
    </xf>
    <xf numFmtId="2" fontId="7" fillId="0" borderId="0" xfId="10" applyNumberFormat="1" applyFont="1" applyFill="1" applyBorder="1" applyProtection="1">
      <protection locked="0"/>
    </xf>
    <xf numFmtId="9" fontId="7" fillId="0" borderId="0" xfId="10" applyNumberFormat="1" applyFont="1" applyFill="1" applyBorder="1" applyAlignment="1" applyProtection="1">
      <alignment horizontal="center"/>
      <protection locked="0"/>
    </xf>
    <xf numFmtId="1" fontId="7" fillId="0" borderId="0" xfId="10" applyNumberFormat="1" applyFont="1" applyFill="1" applyBorder="1" applyAlignment="1" applyProtection="1">
      <alignment horizontal="center"/>
      <protection locked="0"/>
    </xf>
    <xf numFmtId="0" fontId="7" fillId="0" borderId="0" xfId="10" applyNumberFormat="1" applyFont="1" applyFill="1" applyBorder="1" applyProtection="1">
      <protection locked="0"/>
    </xf>
    <xf numFmtId="0" fontId="7" fillId="0" borderId="0" xfId="10" applyFont="1" applyFill="1" applyBorder="1" applyAlignment="1" applyProtection="1">
      <protection locked="0"/>
    </xf>
    <xf numFmtId="1" fontId="7" fillId="0" borderId="0" xfId="10" applyNumberFormat="1" applyFont="1" applyFill="1" applyBorder="1" applyAlignment="1" applyProtection="1">
      <protection locked="0"/>
    </xf>
    <xf numFmtId="17" fontId="8" fillId="0" borderId="0" xfId="10" applyNumberFormat="1" applyFont="1" applyFill="1" applyBorder="1" applyAlignment="1" applyProtection="1">
      <protection locked="0"/>
    </xf>
    <xf numFmtId="1" fontId="8" fillId="0" borderId="0" xfId="10" applyNumberFormat="1" applyFont="1" applyFill="1" applyBorder="1" applyAlignment="1" applyProtection="1">
      <protection locked="0"/>
    </xf>
    <xf numFmtId="171" fontId="7" fillId="0" borderId="0" xfId="10" applyNumberFormat="1" applyFont="1" applyFill="1" applyBorder="1" applyAlignment="1" applyProtection="1">
      <alignment horizontal="center"/>
      <protection locked="0"/>
    </xf>
    <xf numFmtId="172" fontId="7" fillId="0" borderId="0" xfId="10" applyNumberFormat="1" applyFont="1" applyFill="1" applyBorder="1" applyProtection="1">
      <protection locked="0"/>
    </xf>
    <xf numFmtId="172" fontId="9" fillId="0" borderId="0" xfId="10" applyNumberFormat="1" applyFont="1" applyFill="1" applyBorder="1" applyProtection="1">
      <protection locked="0"/>
    </xf>
    <xf numFmtId="17" fontId="10" fillId="0" borderId="0" xfId="10" applyNumberFormat="1" applyFont="1" applyFill="1" applyBorder="1" applyAlignment="1" applyProtection="1">
      <protection locked="0"/>
    </xf>
    <xf numFmtId="0" fontId="10" fillId="0" borderId="0" xfId="10" applyFont="1" applyFill="1" applyBorder="1" applyAlignment="1" applyProtection="1">
      <protection locked="0"/>
    </xf>
    <xf numFmtId="0" fontId="13" fillId="0" borderId="0" xfId="10" applyFont="1" applyFill="1" applyBorder="1" applyAlignment="1" applyProtection="1">
      <protection locked="0"/>
    </xf>
    <xf numFmtId="17" fontId="13" fillId="0" borderId="0" xfId="10" applyNumberFormat="1" applyFont="1" applyFill="1" applyBorder="1" applyAlignment="1" applyProtection="1"/>
    <xf numFmtId="49" fontId="8" fillId="0" borderId="0" xfId="10" applyNumberFormat="1" applyFont="1" applyFill="1" applyBorder="1" applyAlignment="1" applyProtection="1">
      <alignment horizontal="center"/>
      <protection locked="0"/>
    </xf>
    <xf numFmtId="10" fontId="9" fillId="0" borderId="0" xfId="10" applyNumberFormat="1" applyFont="1" applyFill="1" applyBorder="1" applyProtection="1">
      <protection locked="0"/>
    </xf>
    <xf numFmtId="9" fontId="9" fillId="0" borderId="0" xfId="10" applyNumberFormat="1" applyFont="1" applyFill="1" applyBorder="1" applyProtection="1">
      <protection locked="0"/>
    </xf>
    <xf numFmtId="0" fontId="11" fillId="0" borderId="0" xfId="10" applyFont="1" applyFill="1" applyBorder="1" applyProtection="1">
      <protection locked="0"/>
    </xf>
    <xf numFmtId="3" fontId="11" fillId="0" borderId="0" xfId="12" applyNumberFormat="1" applyFont="1" applyFill="1" applyBorder="1" applyAlignment="1" applyProtection="1">
      <alignment horizontal="left"/>
      <protection locked="0"/>
    </xf>
    <xf numFmtId="174" fontId="8" fillId="0" borderId="0" xfId="13" applyNumberFormat="1" applyFont="1" applyFill="1" applyBorder="1" applyAlignment="1" applyProtection="1">
      <alignment horizontal="center"/>
      <protection locked="0"/>
    </xf>
    <xf numFmtId="174" fontId="10" fillId="0" borderId="0" xfId="13" applyNumberFormat="1" applyFont="1" applyFill="1" applyBorder="1" applyAlignment="1" applyProtection="1">
      <alignment horizontal="center"/>
      <protection locked="0"/>
    </xf>
    <xf numFmtId="14" fontId="7" fillId="0" borderId="0" xfId="10" applyNumberFormat="1" applyFont="1" applyFill="1" applyBorder="1" applyProtection="1">
      <protection locked="0"/>
    </xf>
    <xf numFmtId="14" fontId="9" fillId="0" borderId="0" xfId="10" applyNumberFormat="1" applyFont="1" applyFill="1" applyBorder="1" applyAlignment="1" applyProtection="1">
      <alignment horizontal="right"/>
      <protection locked="0"/>
    </xf>
    <xf numFmtId="9" fontId="8" fillId="0" borderId="0" xfId="10" applyNumberFormat="1" applyFont="1" applyFill="1" applyBorder="1" applyProtection="1">
      <protection locked="0"/>
    </xf>
    <xf numFmtId="0" fontId="9" fillId="0" borderId="0" xfId="10" applyFont="1" applyBorder="1" applyProtection="1">
      <protection locked="0"/>
    </xf>
    <xf numFmtId="14" fontId="7" fillId="0" borderId="0" xfId="10" applyNumberFormat="1" applyFont="1" applyBorder="1" applyProtection="1">
      <protection locked="0"/>
    </xf>
    <xf numFmtId="0" fontId="10" fillId="0" borderId="0" xfId="10" applyFont="1" applyProtection="1">
      <protection locked="0"/>
    </xf>
    <xf numFmtId="0" fontId="7" fillId="0" borderId="0" xfId="10" applyFont="1" applyProtection="1">
      <protection locked="0"/>
    </xf>
    <xf numFmtId="0" fontId="20" fillId="0" borderId="0" xfId="10" applyFont="1" applyBorder="1" applyProtection="1">
      <protection locked="0"/>
    </xf>
    <xf numFmtId="0" fontId="10" fillId="0" borderId="0" xfId="10" applyFont="1" applyBorder="1" applyAlignment="1" applyProtection="1">
      <alignment horizontal="center"/>
      <protection locked="0"/>
    </xf>
    <xf numFmtId="10" fontId="20" fillId="0" borderId="0" xfId="10" applyNumberFormat="1" applyFont="1" applyBorder="1" applyAlignment="1" applyProtection="1">
      <alignment horizontal="center"/>
      <protection locked="0"/>
    </xf>
    <xf numFmtId="0" fontId="20" fillId="0" borderId="0" xfId="10" applyFont="1" applyBorder="1" applyAlignment="1" applyProtection="1">
      <alignment horizontal="center"/>
      <protection locked="0"/>
    </xf>
    <xf numFmtId="175" fontId="20" fillId="0" borderId="0" xfId="10" applyNumberFormat="1" applyFont="1" applyBorder="1" applyAlignment="1" applyProtection="1">
      <alignment horizontal="center"/>
      <protection locked="0"/>
    </xf>
    <xf numFmtId="176" fontId="6" fillId="0" borderId="0" xfId="10" applyNumberFormat="1"/>
    <xf numFmtId="175" fontId="21" fillId="0" borderId="0" xfId="10" applyNumberFormat="1" applyFont="1" applyBorder="1" applyProtection="1">
      <protection locked="0"/>
    </xf>
    <xf numFmtId="9" fontId="10" fillId="0" borderId="0" xfId="10" applyNumberFormat="1" applyFont="1" applyBorder="1" applyAlignment="1" applyProtection="1">
      <alignment horizontal="center"/>
      <protection locked="0"/>
    </xf>
    <xf numFmtId="17" fontId="10" fillId="0" borderId="0" xfId="10" applyNumberFormat="1" applyFont="1" applyBorder="1" applyAlignment="1" applyProtection="1">
      <protection locked="0"/>
    </xf>
    <xf numFmtId="171" fontId="7" fillId="0" borderId="0" xfId="10" applyNumberFormat="1" applyFont="1" applyBorder="1" applyAlignment="1" applyProtection="1">
      <alignment horizontal="center"/>
      <protection locked="0"/>
    </xf>
    <xf numFmtId="9" fontId="10" fillId="0" borderId="0" xfId="10" applyNumberFormat="1" applyFont="1" applyProtection="1">
      <protection locked="0"/>
    </xf>
    <xf numFmtId="9" fontId="10" fillId="0" borderId="6" xfId="11" applyNumberFormat="1" applyFont="1" applyBorder="1" applyAlignment="1" applyProtection="1">
      <alignment horizontal="center"/>
      <protection hidden="1"/>
    </xf>
    <xf numFmtId="9" fontId="10" fillId="0" borderId="0" xfId="11" applyNumberFormat="1" applyFont="1" applyBorder="1" applyAlignment="1" applyProtection="1">
      <alignment horizontal="center"/>
      <protection hidden="1"/>
    </xf>
    <xf numFmtId="0" fontId="11" fillId="4" borderId="7" xfId="10" applyFont="1" applyFill="1" applyBorder="1" applyProtection="1">
      <protection locked="0"/>
    </xf>
    <xf numFmtId="0" fontId="11" fillId="4" borderId="8" xfId="10" applyFont="1" applyFill="1" applyBorder="1" applyAlignment="1" applyProtection="1">
      <alignment horizontal="center"/>
      <protection locked="0"/>
    </xf>
    <xf numFmtId="0" fontId="11" fillId="4" borderId="9" xfId="10" applyFont="1" applyFill="1" applyBorder="1" applyAlignment="1" applyProtection="1">
      <alignment horizontal="center"/>
      <protection locked="0"/>
    </xf>
    <xf numFmtId="0" fontId="7" fillId="4" borderId="10" xfId="10" applyFont="1" applyFill="1" applyBorder="1" applyAlignment="1" applyProtection="1">
      <alignment horizontal="center"/>
      <protection locked="0"/>
    </xf>
    <xf numFmtId="167" fontId="8" fillId="0" borderId="11" xfId="10" applyNumberFormat="1" applyFont="1" applyFill="1" applyBorder="1" applyAlignment="1" applyProtection="1">
      <alignment horizontal="center"/>
      <protection locked="0"/>
    </xf>
    <xf numFmtId="0" fontId="7" fillId="0" borderId="4" xfId="10" applyFont="1" applyFill="1" applyBorder="1" applyProtection="1">
      <protection locked="0"/>
    </xf>
    <xf numFmtId="9" fontId="8" fillId="0" borderId="5" xfId="10" applyNumberFormat="1" applyFont="1" applyFill="1" applyBorder="1" applyAlignment="1" applyProtection="1">
      <alignment horizontal="center"/>
      <protection locked="0"/>
    </xf>
    <xf numFmtId="0" fontId="7" fillId="0" borderId="7" xfId="10" applyFont="1" applyFill="1" applyBorder="1" applyAlignment="1" applyProtection="1">
      <alignment horizontal="left"/>
      <protection locked="0"/>
    </xf>
    <xf numFmtId="0" fontId="11" fillId="0" borderId="8" xfId="1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7" fillId="0" borderId="0" xfId="10" applyFont="1" applyFill="1" applyBorder="1" applyAlignment="1" applyProtection="1">
      <alignment horizontal="right"/>
      <protection locked="0"/>
    </xf>
  </cellXfs>
  <cellStyles count="14">
    <cellStyle name="60 % - Accent4 2" xfId="2"/>
    <cellStyle name="Euro" xfId="13"/>
    <cellStyle name="Milliers 2" xfId="4"/>
    <cellStyle name="Milliers 3" xfId="3"/>
    <cellStyle name="Milliers 4" xfId="8"/>
    <cellStyle name="Milliers 5" xfId="12"/>
    <cellStyle name="Monétaire 2" xfId="5"/>
    <cellStyle name="Normal" xfId="0" builtinId="0"/>
    <cellStyle name="Normal 2" xfId="1"/>
    <cellStyle name="Normal 3" xfId="7"/>
    <cellStyle name="Normal 4" xfId="10"/>
    <cellStyle name="Pourcentage 2" xfId="6"/>
    <cellStyle name="Pourcentage 3" xfId="9"/>
    <cellStyle name="Pourcentage 4" xfId="11"/>
  </cellStyles>
  <dxfs count="29">
    <dxf>
      <fill>
        <patternFill>
          <bgColor indexed="51"/>
        </patternFill>
      </fill>
    </dxf>
    <dxf>
      <fill>
        <patternFill>
          <bgColor indexed="5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ont>
        <b/>
        <i val="0"/>
        <condense val="0"/>
        <extend val="0"/>
        <color indexed="17"/>
      </font>
      <fill>
        <patternFill>
          <bgColor indexed="51"/>
        </patternFill>
      </fill>
    </dxf>
    <dxf>
      <font>
        <b/>
        <i val="0"/>
        <condense val="0"/>
        <extend val="0"/>
        <color indexed="17"/>
      </font>
      <fill>
        <patternFill>
          <bgColor indexed="51"/>
        </patternFill>
      </fill>
    </dxf>
    <dxf>
      <font>
        <b val="0"/>
        <i val="0"/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Résultat cumulé / m² hab</a:t>
            </a:r>
          </a:p>
        </c:rich>
      </c:tx>
      <c:layout>
        <c:manualLayout>
          <c:xMode val="edge"/>
          <c:yMode val="edge"/>
          <c:x val="0.38921920379127045"/>
          <c:y val="2.972403284026582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'MATRICE PLUSPLAIPLS 75'!#REF!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'MATRICE PLUSPLAIPLS 75'!#REF!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'MATRICE PLUSPLAIPLS 75'!#REF!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'MATRICE PLUSPLAIPLS 75'!#REF!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'MATRICE PLUSPLAIPLS 75'!#REF!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'MATRICE PLUSPLAIPLS 75'!#REF!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1360"/>
        <c:axId val="154193280"/>
      </c:lineChart>
      <c:catAx>
        <c:axId val="154191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41932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419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41913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System"/>
          <a:ea typeface="System"/>
          <a:cs typeface="System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Résultat annuel / m² hab
</a:t>
            </a:r>
          </a:p>
        </c:rich>
      </c:tx>
      <c:layout>
        <c:manualLayout>
          <c:xMode val="edge"/>
          <c:yMode val="edge"/>
          <c:x val="0.39703989226477582"/>
          <c:y val="2.980837572294613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'MATRICE PLUSPLAIPLS 75'!#REF!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'MATRICE PLUSPLAIPLS 75'!#REF!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'MATRICE PLUSPLAIPLS 75'!#REF!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6400"/>
        <c:axId val="154121344"/>
      </c:lineChart>
      <c:catAx>
        <c:axId val="154086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412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41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408640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System"/>
          <a:ea typeface="System"/>
          <a:cs typeface="System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12</xdr:col>
      <xdr:colOff>0</xdr:colOff>
      <xdr:row>35</xdr:row>
      <xdr:rowOff>28575</xdr:rowOff>
    </xdr:to>
    <xdr:graphicFrame macro="">
      <xdr:nvGraphicFramePr>
        <xdr:cNvPr id="2" name="Graphique 4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95250</xdr:rowOff>
    </xdr:from>
    <xdr:to>
      <xdr:col>12</xdr:col>
      <xdr:colOff>0</xdr:colOff>
      <xdr:row>35</xdr:row>
      <xdr:rowOff>123825</xdr:rowOff>
    </xdr:to>
    <xdr:graphicFrame macro="">
      <xdr:nvGraphicFramePr>
        <xdr:cNvPr id="3" name="Graphique 40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rotix\COMMUN\JPC\SIMUL\IMPRES.XL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/Sopra/CC/simulation/MATRICE%20SIMULATION%20PLUSPLAIPLS%20DEVELOPPEMENTG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37684/LOCALS~1/Temp/notesE1EF34/PLUS%20Lacordaire%20opt%201%20av%20FP_P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nnees/S&#233;bastien/Documents/ANRU/FAT_02_CONSTRUCTION_2004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"/>
    </sheetNames>
    <definedNames>
      <definedName name="EXPLP" refersTo="='IMPRES'!$B$1"/>
    </definedNames>
    <sheetDataSet>
      <sheetData sheetId="0">
        <row r="1">
          <cell r="B1" t="str">
            <v>EXPLP (b)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es à jour"/>
      <sheetName val="Paramêtres"/>
      <sheetName val="MATRICE PLUSPLAIPLS 75"/>
      <sheetName val="Feuil1"/>
      <sheetName val="logements occupés"/>
      <sheetName val="Feuil2"/>
      <sheetName val="FTURIN"/>
    </sheetNames>
    <sheetDataSet>
      <sheetData sheetId="0"/>
      <sheetData sheetId="1">
        <row r="5">
          <cell r="C5">
            <v>5.51</v>
          </cell>
        </row>
        <row r="6">
          <cell r="C6">
            <v>5.87</v>
          </cell>
        </row>
        <row r="8">
          <cell r="C8">
            <v>6.19</v>
          </cell>
        </row>
        <row r="9">
          <cell r="C9">
            <v>6.58</v>
          </cell>
        </row>
        <row r="11">
          <cell r="C11">
            <v>12.85</v>
          </cell>
        </row>
        <row r="12">
          <cell r="C12">
            <v>9.8800000000000008</v>
          </cell>
        </row>
        <row r="54">
          <cell r="A54" t="str">
            <v>1er</v>
          </cell>
          <cell r="B54">
            <v>7.3200000000000001E-2</v>
          </cell>
        </row>
        <row r="55">
          <cell r="A55" t="str">
            <v>2ème</v>
          </cell>
          <cell r="B55">
            <v>4.5499999999999999E-2</v>
          </cell>
        </row>
        <row r="56">
          <cell r="A56" t="str">
            <v>3ème</v>
          </cell>
          <cell r="B56">
            <v>6.2E-2</v>
          </cell>
        </row>
        <row r="57">
          <cell r="A57" t="str">
            <v>4ème</v>
          </cell>
          <cell r="B57">
            <v>9.0200000000000002E-2</v>
          </cell>
        </row>
        <row r="58">
          <cell r="A58" t="str">
            <v>5ème</v>
          </cell>
          <cell r="B58">
            <v>7.5999999999999998E-2</v>
          </cell>
        </row>
        <row r="59">
          <cell r="A59" t="str">
            <v>6ème</v>
          </cell>
          <cell r="B59">
            <v>2.7900000000000001E-2</v>
          </cell>
        </row>
        <row r="60">
          <cell r="A60" t="str">
            <v>7ème</v>
          </cell>
          <cell r="B60">
            <v>1.32E-2</v>
          </cell>
        </row>
        <row r="61">
          <cell r="A61" t="str">
            <v>8ème</v>
          </cell>
          <cell r="B61">
            <v>2.4400000000000002E-2</v>
          </cell>
        </row>
        <row r="62">
          <cell r="A62" t="str">
            <v>9ème</v>
          </cell>
          <cell r="B62">
            <v>0.05</v>
          </cell>
        </row>
        <row r="63">
          <cell r="A63" t="str">
            <v>10ème</v>
          </cell>
          <cell r="B63">
            <v>0.10929999999999999</v>
          </cell>
        </row>
        <row r="64">
          <cell r="A64" t="str">
            <v>11ème</v>
          </cell>
          <cell r="B64">
            <v>0.1188</v>
          </cell>
        </row>
        <row r="65">
          <cell r="A65" t="str">
            <v>12ème</v>
          </cell>
          <cell r="B65">
            <v>0.1845</v>
          </cell>
        </row>
        <row r="66">
          <cell r="A66" t="str">
            <v>13ème</v>
          </cell>
          <cell r="B66">
            <v>0.33160000000000001</v>
          </cell>
        </row>
        <row r="67">
          <cell r="A67" t="str">
            <v>14ème</v>
          </cell>
          <cell r="B67">
            <v>0.23930000000000001</v>
          </cell>
        </row>
        <row r="68">
          <cell r="A68" t="str">
            <v>15ème</v>
          </cell>
          <cell r="B68">
            <v>0.1532</v>
          </cell>
        </row>
        <row r="69">
          <cell r="A69" t="str">
            <v>16ème</v>
          </cell>
          <cell r="B69">
            <v>3.6999999999999998E-2</v>
          </cell>
        </row>
        <row r="70">
          <cell r="A70" t="str">
            <v>17ème</v>
          </cell>
          <cell r="B70">
            <v>0.1106</v>
          </cell>
        </row>
        <row r="71">
          <cell r="A71" t="str">
            <v>18ème</v>
          </cell>
          <cell r="B71">
            <v>0.1948</v>
          </cell>
        </row>
        <row r="72">
          <cell r="A72" t="str">
            <v>19ème</v>
          </cell>
          <cell r="B72">
            <v>0.36559999999999998</v>
          </cell>
        </row>
        <row r="73">
          <cell r="A73" t="str">
            <v>20ème</v>
          </cell>
          <cell r="B73">
            <v>0.2974</v>
          </cell>
        </row>
        <row r="95">
          <cell r="A95">
            <v>0</v>
          </cell>
          <cell r="B95">
            <v>0.13</v>
          </cell>
          <cell r="C95">
            <v>0</v>
          </cell>
          <cell r="D95">
            <v>0.13</v>
          </cell>
          <cell r="E95">
            <v>736000</v>
          </cell>
        </row>
        <row r="96">
          <cell r="A96">
            <v>736000</v>
          </cell>
          <cell r="B96">
            <v>0.13</v>
          </cell>
          <cell r="C96">
            <v>736000</v>
          </cell>
          <cell r="D96">
            <v>0.1225</v>
          </cell>
          <cell r="E96">
            <v>981000</v>
          </cell>
        </row>
        <row r="97">
          <cell r="A97">
            <v>981000</v>
          </cell>
          <cell r="B97">
            <v>0.1225</v>
          </cell>
          <cell r="C97">
            <v>981000</v>
          </cell>
          <cell r="D97">
            <v>0.11700000000000001</v>
          </cell>
          <cell r="E97">
            <v>1230000</v>
          </cell>
        </row>
        <row r="98">
          <cell r="A98">
            <v>1230000</v>
          </cell>
          <cell r="B98">
            <v>0.11700000000000001</v>
          </cell>
          <cell r="C98">
            <v>1230000</v>
          </cell>
          <cell r="D98">
            <v>0.114</v>
          </cell>
          <cell r="E98">
            <v>1470000</v>
          </cell>
        </row>
        <row r="99">
          <cell r="A99">
            <v>1470000</v>
          </cell>
          <cell r="B99">
            <v>0.114</v>
          </cell>
          <cell r="C99">
            <v>1470000</v>
          </cell>
          <cell r="D99">
            <v>0.112</v>
          </cell>
          <cell r="E99">
            <v>1720000</v>
          </cell>
        </row>
        <row r="100">
          <cell r="A100">
            <v>1720000</v>
          </cell>
          <cell r="B100">
            <v>0.112</v>
          </cell>
          <cell r="C100">
            <v>1720000</v>
          </cell>
          <cell r="D100">
            <v>0.11</v>
          </cell>
          <cell r="E100">
            <v>1960000</v>
          </cell>
        </row>
        <row r="101">
          <cell r="A101">
            <v>1960000</v>
          </cell>
          <cell r="B101">
            <v>0.11</v>
          </cell>
          <cell r="C101">
            <v>1960000</v>
          </cell>
          <cell r="D101">
            <v>0.108</v>
          </cell>
          <cell r="E101">
            <v>2210000</v>
          </cell>
        </row>
        <row r="102">
          <cell r="A102">
            <v>2210000</v>
          </cell>
          <cell r="B102">
            <v>0.108</v>
          </cell>
          <cell r="C102">
            <v>2210000</v>
          </cell>
          <cell r="D102">
            <v>0.1065</v>
          </cell>
          <cell r="E102">
            <v>2240000</v>
          </cell>
        </row>
        <row r="103">
          <cell r="A103">
            <v>2240000</v>
          </cell>
          <cell r="B103">
            <v>0.1065</v>
          </cell>
          <cell r="C103">
            <v>2240000</v>
          </cell>
          <cell r="D103">
            <v>0.10050000000000001</v>
          </cell>
          <cell r="E103">
            <v>3680000</v>
          </cell>
        </row>
        <row r="104">
          <cell r="A104">
            <v>3680000</v>
          </cell>
          <cell r="B104">
            <v>0.10050000000000001</v>
          </cell>
          <cell r="C104">
            <v>3680000</v>
          </cell>
          <cell r="D104">
            <v>9.7000000000000003E-2</v>
          </cell>
          <cell r="E104">
            <v>4910000</v>
          </cell>
        </row>
        <row r="105">
          <cell r="A105">
            <v>4910000</v>
          </cell>
          <cell r="B105">
            <v>9.7000000000000003E-2</v>
          </cell>
          <cell r="C105">
            <v>4910000</v>
          </cell>
          <cell r="D105">
            <v>9.4E-2</v>
          </cell>
          <cell r="E105">
            <v>6130000</v>
          </cell>
        </row>
        <row r="106">
          <cell r="A106">
            <v>6130000</v>
          </cell>
          <cell r="B106">
            <v>9.4E-2</v>
          </cell>
          <cell r="C106">
            <v>6130000</v>
          </cell>
          <cell r="D106">
            <v>9.1999999999999998E-2</v>
          </cell>
          <cell r="E106">
            <v>7360000</v>
          </cell>
        </row>
        <row r="107">
          <cell r="A107">
            <v>7360000</v>
          </cell>
          <cell r="B107">
            <v>9.1999999999999998E-2</v>
          </cell>
          <cell r="C107">
            <v>7360000</v>
          </cell>
          <cell r="D107">
            <v>0.09</v>
          </cell>
          <cell r="E107">
            <v>8590000</v>
          </cell>
        </row>
        <row r="108">
          <cell r="A108">
            <v>8590000</v>
          </cell>
          <cell r="B108">
            <v>0.09</v>
          </cell>
          <cell r="C108">
            <v>8590000</v>
          </cell>
          <cell r="D108">
            <v>8.8499999999999995E-2</v>
          </cell>
          <cell r="E108">
            <v>9810000</v>
          </cell>
        </row>
        <row r="109">
          <cell r="A109">
            <v>9810000</v>
          </cell>
          <cell r="B109">
            <v>8.8499999999999995E-2</v>
          </cell>
          <cell r="C109">
            <v>9810000</v>
          </cell>
          <cell r="D109">
            <v>8.7499999999999994E-2</v>
          </cell>
          <cell r="E109">
            <v>11000000</v>
          </cell>
        </row>
        <row r="110">
          <cell r="A110">
            <v>11000000</v>
          </cell>
          <cell r="B110">
            <v>8.7499999999999994E-2</v>
          </cell>
          <cell r="C110">
            <v>11000000</v>
          </cell>
          <cell r="D110">
            <v>8.7000000000000008E-2</v>
          </cell>
          <cell r="E110">
            <v>12300000</v>
          </cell>
        </row>
        <row r="111">
          <cell r="A111">
            <v>12300000</v>
          </cell>
          <cell r="B111">
            <v>8.7000000000000008E-2</v>
          </cell>
          <cell r="C111">
            <v>12300000</v>
          </cell>
          <cell r="D111">
            <v>8.5500000000000007E-2</v>
          </cell>
          <cell r="E111">
            <v>18400000</v>
          </cell>
        </row>
        <row r="112">
          <cell r="A112">
            <v>18400000</v>
          </cell>
          <cell r="B112">
            <v>8.5500000000000007E-2</v>
          </cell>
          <cell r="C112">
            <v>18400000</v>
          </cell>
          <cell r="D112">
            <v>8.5000000000000006E-2</v>
          </cell>
          <cell r="E112">
            <v>24500000</v>
          </cell>
        </row>
        <row r="113">
          <cell r="A113">
            <v>24500000</v>
          </cell>
          <cell r="B113">
            <v>8.5000000000000006E-2</v>
          </cell>
          <cell r="C113">
            <v>24500000</v>
          </cell>
          <cell r="D113">
            <v>8.4000000000000005E-2</v>
          </cell>
          <cell r="E113">
            <v>36800000</v>
          </cell>
        </row>
        <row r="114">
          <cell r="A114">
            <v>36800000</v>
          </cell>
          <cell r="B114">
            <v>8.4000000000000005E-2</v>
          </cell>
          <cell r="C114">
            <v>36800000</v>
          </cell>
          <cell r="D114">
            <v>8.3500000000000005E-2</v>
          </cell>
          <cell r="E114">
            <v>49100000</v>
          </cell>
        </row>
        <row r="115">
          <cell r="A115">
            <v>49100000</v>
          </cell>
          <cell r="B115">
            <v>8.3500000000000005E-2</v>
          </cell>
          <cell r="C115">
            <v>49100000</v>
          </cell>
          <cell r="D115">
            <v>8.3000000000000004E-2</v>
          </cell>
          <cell r="E115">
            <v>61300000</v>
          </cell>
        </row>
        <row r="116">
          <cell r="A116">
            <v>61300000</v>
          </cell>
          <cell r="B116">
            <v>8.3000000000000004E-2</v>
          </cell>
          <cell r="C116">
            <v>61300000</v>
          </cell>
          <cell r="D116">
            <v>8.2799999999999999E-2</v>
          </cell>
          <cell r="E116">
            <v>73600000</v>
          </cell>
        </row>
        <row r="117">
          <cell r="A117">
            <v>73600000</v>
          </cell>
          <cell r="B117">
            <v>8.2799999999999999E-2</v>
          </cell>
          <cell r="C117">
            <v>73600000</v>
          </cell>
          <cell r="D117">
            <v>8.2500000000000004E-2</v>
          </cell>
          <cell r="E117">
            <v>85900000</v>
          </cell>
        </row>
        <row r="118">
          <cell r="A118">
            <v>85900000</v>
          </cell>
          <cell r="B118">
            <v>8.2500000000000004E-2</v>
          </cell>
          <cell r="C118">
            <v>85900000</v>
          </cell>
          <cell r="D118">
            <v>8.2400000000000001E-2</v>
          </cell>
          <cell r="E118">
            <v>98100000</v>
          </cell>
        </row>
        <row r="119">
          <cell r="A119">
            <v>98100000</v>
          </cell>
          <cell r="B119">
            <v>8.2400000000000001E-2</v>
          </cell>
          <cell r="C119">
            <v>98100000</v>
          </cell>
          <cell r="D119">
            <v>8.2299999999999998E-2</v>
          </cell>
          <cell r="E119">
            <v>110000000</v>
          </cell>
        </row>
        <row r="120">
          <cell r="A120">
            <v>110000000</v>
          </cell>
          <cell r="B120">
            <v>8.2299999999999998E-2</v>
          </cell>
          <cell r="C120">
            <v>110000000</v>
          </cell>
          <cell r="D120">
            <v>8.2200000000000009E-2</v>
          </cell>
          <cell r="E120">
            <v>123000000</v>
          </cell>
        </row>
        <row r="121">
          <cell r="A121">
            <v>123000000</v>
          </cell>
          <cell r="B121">
            <v>8.2200000000000009E-2</v>
          </cell>
          <cell r="C121">
            <v>123000000</v>
          </cell>
          <cell r="D121">
            <v>8.2200000000000009E-2</v>
          </cell>
          <cell r="E121">
            <v>123000000</v>
          </cell>
        </row>
      </sheetData>
      <sheetData sheetId="2">
        <row r="9">
          <cell r="AF9">
            <v>1655438.9537240425</v>
          </cell>
          <cell r="AG9">
            <v>874700.8632611864</v>
          </cell>
        </row>
        <row r="11">
          <cell r="B11" t="str">
            <v xml:space="preserve">Neuf </v>
          </cell>
          <cell r="D11" t="str">
            <v xml:space="preserve">Maîtrise d'ouvrage </v>
          </cell>
          <cell r="AF11">
            <v>4.5923913064017476E-2</v>
          </cell>
          <cell r="AG11">
            <v>4.1643255128208573E-2</v>
          </cell>
        </row>
        <row r="13">
          <cell r="AF13">
            <v>5.0000000000000001E-3</v>
          </cell>
          <cell r="AG13">
            <v>5.0000000000000001E-3</v>
          </cell>
          <cell r="AP13">
            <v>12.889835000000001</v>
          </cell>
          <cell r="BB13">
            <v>0.2</v>
          </cell>
        </row>
        <row r="15">
          <cell r="AF15">
            <v>3.8600000000000002E-2</v>
          </cell>
          <cell r="AG15">
            <v>3.8600000000000002E-2</v>
          </cell>
        </row>
        <row r="17">
          <cell r="AF17">
            <v>40</v>
          </cell>
          <cell r="AG17">
            <v>50</v>
          </cell>
        </row>
        <row r="30">
          <cell r="D30">
            <v>3</v>
          </cell>
        </row>
        <row r="31">
          <cell r="B31">
            <v>0</v>
          </cell>
          <cell r="C31">
            <v>0</v>
          </cell>
          <cell r="D31">
            <v>3</v>
          </cell>
        </row>
        <row r="32">
          <cell r="D32">
            <v>3</v>
          </cell>
        </row>
        <row r="33">
          <cell r="D33">
            <v>3</v>
          </cell>
        </row>
        <row r="34">
          <cell r="D34">
            <v>3</v>
          </cell>
        </row>
        <row r="35">
          <cell r="D35">
            <v>3</v>
          </cell>
        </row>
        <row r="36">
          <cell r="D36">
            <v>3</v>
          </cell>
        </row>
        <row r="37">
          <cell r="D37">
            <v>3</v>
          </cell>
        </row>
        <row r="45">
          <cell r="C45">
            <v>0</v>
          </cell>
          <cell r="D45">
            <v>16092</v>
          </cell>
        </row>
        <row r="52">
          <cell r="C52">
            <v>0.2</v>
          </cell>
        </row>
        <row r="64">
          <cell r="C64">
            <v>0.19600000000000001</v>
          </cell>
        </row>
        <row r="65">
          <cell r="C65">
            <v>7.0000000000000007E-2</v>
          </cell>
        </row>
        <row r="66">
          <cell r="X66">
            <v>10000</v>
          </cell>
        </row>
        <row r="67">
          <cell r="X67">
            <v>8000</v>
          </cell>
        </row>
        <row r="71">
          <cell r="E71" t="str">
            <v xml:space="preserve">oui </v>
          </cell>
        </row>
        <row r="72">
          <cell r="E72" t="str">
            <v>non</v>
          </cell>
        </row>
        <row r="73">
          <cell r="E73" t="str">
            <v xml:space="preserve">oui </v>
          </cell>
        </row>
        <row r="74">
          <cell r="X74">
            <v>1300</v>
          </cell>
        </row>
        <row r="76">
          <cell r="X76">
            <v>150</v>
          </cell>
        </row>
        <row r="77">
          <cell r="X77">
            <v>1300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érif."/>
      <sheetName val="Saisie"/>
      <sheetName val="Dépt 75"/>
      <sheetName val="Dépt 92"/>
      <sheetName val="Dépt 93"/>
      <sheetName val="Dépt 94"/>
      <sheetName val="Présentation €"/>
      <sheetName val="Cpte Exploitation PARIS HABITAT"/>
      <sheetName val="paramètres VP"/>
      <sheetName val="Grille Ville Etat"/>
      <sheetName val="Financement"/>
      <sheetName val="Px Revient"/>
      <sheetName val="ControlePR"/>
      <sheetName val="Cpte Ex Com Act Pk sup"/>
      <sheetName val="Livret A"/>
      <sheetName val="Loyers et Charges"/>
      <sheetName val="Subventions Acq"/>
      <sheetName val="Param Fin."/>
      <sheetName val="Subventions Bail"/>
      <sheetName val="estimation Tx"/>
      <sheetName val="recaphono"/>
      <sheetName val="Honos Archi"/>
      <sheetName val="Données"/>
      <sheetName val="Ver"/>
      <sheetName val="Module1"/>
      <sheetName val="Dialog2"/>
      <sheetName val="Dialog1"/>
      <sheetName val="Param. Const."/>
      <sheetName val="Taux"/>
      <sheetName val="Import Gesinv PRI HT"/>
      <sheetName val="Import Gesinv CE"/>
      <sheetName val="Controle"/>
      <sheetName val="Module2"/>
      <sheetName val="Module3"/>
      <sheetName val="Module4"/>
      <sheetName val="Module5"/>
      <sheetName val="Module6"/>
      <sheetName val="Module7"/>
    </sheetNames>
    <sheetDataSet>
      <sheetData sheetId="0" refreshError="1"/>
      <sheetData sheetId="1">
        <row r="36">
          <cell r="E36">
            <v>678.28</v>
          </cell>
        </row>
        <row r="49">
          <cell r="B49">
            <v>705.28</v>
          </cell>
          <cell r="C49">
            <v>0</v>
          </cell>
          <cell r="D4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61">
          <cell r="B161">
            <v>0.03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SIE FAT"/>
      <sheetName val="Transfert FAT Construction2"/>
      <sheetName val="Transfert FAT Construction"/>
      <sheetName val="DAS Page 1"/>
      <sheetName val="DAS Page 2&amp;3"/>
      <sheetName val="PLANFINANCEMT"/>
      <sheetName val="LISTE PJ"/>
      <sheetName val="PAIEMENT"/>
      <sheetName val="Zone ANRU"/>
      <sheetName val="Transfert FNA"/>
      <sheetName val="Règles du REFI"/>
      <sheetName val="Feuil1"/>
      <sheetName val="Transfert DAS"/>
      <sheetName val="REGLES"/>
      <sheetName val="Reporting"/>
      <sheetName val="FORMULES"/>
      <sheetName val="LISTES"/>
      <sheetName val="Controles"/>
      <sheetName val="Maitre d'ouvrage"/>
    </sheetNames>
    <sheetDataSet>
      <sheetData sheetId="0">
        <row r="1">
          <cell r="A1" t="str">
            <v>FICHE ANALYTIQUE ET TECHNIQUE DE CONSTRUCTION POUR DECISION ATTRIBUTIVE DE SUBVENTION (DAS)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Tableau1" displayName="Tableau1" ref="A2:E6" totalsRowShown="0" headerRowDxfId="28">
  <autoFilter ref="A2:E6"/>
  <tableColumns count="5">
    <tableColumn id="1" name="Code_groupe"/>
    <tableColumn id="2" name="libelle"/>
    <tableColumn id="3" name="Repartition"/>
    <tableColumn id="4" name="rang"/>
    <tableColumn id="5" name="acti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G56" totalsRowShown="0" headerRowDxfId="19" dataDxfId="18">
  <autoFilter ref="A1:G56"/>
  <tableColumns count="7">
    <tableColumn id="1" name="Code_ss_group" dataDxfId="17"/>
    <tableColumn id="2" name="Code_Poste" dataDxfId="16"/>
    <tableColumn id="3" name="Libelle" dataDxfId="15" dataCellStyle="Normal 3"/>
    <tableColumn id="4" name="R_FI_SU" dataDxfId="14"/>
    <tableColumn id="5" name="Repartition" dataDxfId="13"/>
    <tableColumn id="6" name="Rang" dataDxfId="12"/>
    <tableColumn id="7" name="actif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F10" totalsRowShown="0" headerRowDxfId="27" dataDxfId="26">
  <autoFilter ref="A1:F10"/>
  <tableColumns count="6">
    <tableColumn id="1" name="code_groupe" dataDxfId="25"/>
    <tableColumn id="2" name="Code_ss_grp" dataDxfId="24"/>
    <tableColumn id="3" name="libelle" dataDxfId="23"/>
    <tableColumn id="4" name="Repartition" dataDxfId="22"/>
    <tableColumn id="5" name="rang" dataDxfId="21"/>
    <tableColumn id="6" name="actif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F221" totalsRowShown="0">
  <autoFilter ref="A1:F221"/>
  <tableColumns count="6">
    <tableColumn id="1" name="(libelle)"/>
    <tableColumn id="2" name="Code_poste"/>
    <tableColumn id="4" name="Type_Bien"/>
    <tableColumn id="3" name="financement"/>
    <tableColumn id="5" name="TVA"/>
    <tableColumn id="6" name="TVA_F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32" sqref="C32"/>
    </sheetView>
  </sheetViews>
  <sheetFormatPr baseColWidth="10" defaultColWidth="9.140625" defaultRowHeight="15"/>
  <cols>
    <col min="1" max="1" width="12" bestFit="1" customWidth="1"/>
    <col min="2" max="2" width="20" bestFit="1" customWidth="1"/>
    <col min="3" max="3" width="20.140625" customWidth="1"/>
  </cols>
  <sheetData>
    <row r="1" spans="1:11" ht="33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>
      <c r="A2" s="7" t="s">
        <v>1</v>
      </c>
      <c r="B2" s="7" t="s">
        <v>2</v>
      </c>
      <c r="C2" s="8"/>
      <c r="D2" s="8"/>
      <c r="E2" s="8"/>
      <c r="F2" s="8"/>
      <c r="G2" s="8"/>
      <c r="H2" s="8"/>
      <c r="I2" s="8"/>
    </row>
    <row r="3" spans="1:11">
      <c r="A3" s="7" t="s">
        <v>3</v>
      </c>
      <c r="B3" s="7" t="s">
        <v>4</v>
      </c>
      <c r="C3" s="8"/>
      <c r="D3" s="8"/>
      <c r="E3" s="8"/>
      <c r="F3" s="8"/>
      <c r="G3" s="8"/>
      <c r="H3" s="8"/>
      <c r="I3" s="8"/>
    </row>
    <row r="4" spans="1:11" ht="22.5" customHeight="1">
      <c r="A4" s="13" t="s">
        <v>179</v>
      </c>
      <c r="B4" s="13" t="s">
        <v>7</v>
      </c>
      <c r="C4" s="8"/>
      <c r="D4" s="8"/>
      <c r="E4" s="8"/>
      <c r="F4" s="8"/>
      <c r="G4" s="8"/>
      <c r="H4" s="8"/>
      <c r="I4" s="8"/>
    </row>
    <row r="5" spans="1:11">
      <c r="A5" s="7"/>
      <c r="B5" s="7"/>
      <c r="C5" s="153" t="s">
        <v>16</v>
      </c>
      <c r="D5" s="153" t="s">
        <v>10</v>
      </c>
      <c r="E5" s="151" t="s">
        <v>8</v>
      </c>
      <c r="F5" s="151"/>
      <c r="G5" s="151"/>
      <c r="H5" s="151"/>
      <c r="I5" s="151"/>
    </row>
    <row r="6" spans="1:11">
      <c r="A6" s="7"/>
      <c r="B6" s="7"/>
      <c r="C6" s="154"/>
      <c r="D6" s="154"/>
      <c r="E6" s="9" t="s">
        <v>9</v>
      </c>
      <c r="F6" s="9" t="s">
        <v>12</v>
      </c>
      <c r="G6" s="9" t="s">
        <v>13</v>
      </c>
      <c r="H6" s="9" t="s">
        <v>15</v>
      </c>
      <c r="I6" s="9" t="s">
        <v>14</v>
      </c>
    </row>
    <row r="7" spans="1:11">
      <c r="A7" s="9" t="s">
        <v>11</v>
      </c>
      <c r="B7" s="9" t="s">
        <v>5</v>
      </c>
      <c r="C7" s="10"/>
      <c r="D7" s="10"/>
      <c r="E7" s="10"/>
      <c r="F7" s="10"/>
      <c r="G7" s="10"/>
      <c r="H7" s="10"/>
      <c r="I7" s="10"/>
    </row>
    <row r="8" spans="1:11">
      <c r="A8" s="9"/>
      <c r="B8" s="9" t="s">
        <v>6</v>
      </c>
      <c r="C8" s="10"/>
      <c r="D8" s="10"/>
      <c r="E8" s="10"/>
      <c r="F8" s="10"/>
      <c r="G8" s="10"/>
      <c r="H8" s="10"/>
      <c r="I8" s="10"/>
    </row>
    <row r="9" spans="1:11">
      <c r="A9" s="12"/>
      <c r="B9" s="12"/>
      <c r="C9" s="11"/>
      <c r="D9" s="11"/>
      <c r="E9" s="11"/>
      <c r="F9" s="11"/>
      <c r="G9" s="11"/>
      <c r="H9" s="11"/>
      <c r="I9" s="11"/>
    </row>
    <row r="10" spans="1:11">
      <c r="A10" s="11"/>
      <c r="B10" s="12" t="s">
        <v>18</v>
      </c>
      <c r="C10" s="10"/>
      <c r="D10" s="11"/>
      <c r="E10" s="11"/>
      <c r="F10" s="11"/>
      <c r="G10" s="11"/>
      <c r="H10" s="11"/>
      <c r="I10" s="11"/>
    </row>
    <row r="11" spans="1:11">
      <c r="A11" s="11"/>
      <c r="B11" s="12" t="s">
        <v>17</v>
      </c>
      <c r="C11" s="10"/>
      <c r="D11" s="11"/>
      <c r="E11" s="11"/>
      <c r="F11" s="11"/>
      <c r="G11" s="11"/>
      <c r="H11" s="11"/>
      <c r="I11" s="11"/>
    </row>
    <row r="12" spans="1:11">
      <c r="A12" s="8"/>
      <c r="B12" s="7" t="s">
        <v>19</v>
      </c>
      <c r="C12" s="10"/>
      <c r="D12" s="8"/>
      <c r="E12" s="8"/>
      <c r="F12" s="8"/>
      <c r="G12" s="8"/>
      <c r="H12" s="8"/>
      <c r="I12" s="8"/>
    </row>
    <row r="13" spans="1:11">
      <c r="A13" s="8"/>
      <c r="B13" s="7" t="s">
        <v>20</v>
      </c>
      <c r="C13" s="10"/>
      <c r="D13" s="8"/>
      <c r="E13" s="8"/>
      <c r="F13" s="8"/>
      <c r="G13" s="8"/>
      <c r="H13" s="8"/>
      <c r="I13" s="8"/>
    </row>
  </sheetData>
  <mergeCells count="4">
    <mergeCell ref="E5:I5"/>
    <mergeCell ref="A1:K1"/>
    <mergeCell ref="C5:C6"/>
    <mergeCell ref="D5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opLeftCell="A2" workbookViewId="0">
      <selection activeCell="G10" sqref="G10"/>
    </sheetView>
  </sheetViews>
  <sheetFormatPr baseColWidth="10" defaultColWidth="9.140625" defaultRowHeight="15"/>
  <cols>
    <col min="1" max="1" width="15" customWidth="1"/>
    <col min="2" max="2" width="17.140625" customWidth="1"/>
    <col min="3" max="3" width="13.140625" customWidth="1"/>
  </cols>
  <sheetData>
    <row r="2" spans="1:5">
      <c r="A2" s="2" t="s">
        <v>24</v>
      </c>
      <c r="B2" s="2" t="s">
        <v>27</v>
      </c>
      <c r="C2" s="2" t="s">
        <v>21</v>
      </c>
      <c r="D2" s="2" t="s">
        <v>22</v>
      </c>
      <c r="E2" s="2" t="s">
        <v>23</v>
      </c>
    </row>
    <row r="3" spans="1:5">
      <c r="A3" t="s">
        <v>42</v>
      </c>
      <c r="B3" t="s">
        <v>38</v>
      </c>
      <c r="C3">
        <v>20</v>
      </c>
      <c r="D3">
        <v>1</v>
      </c>
      <c r="E3">
        <v>1</v>
      </c>
    </row>
    <row r="4" spans="1:5">
      <c r="A4" t="s">
        <v>43</v>
      </c>
      <c r="B4" t="s">
        <v>39</v>
      </c>
      <c r="C4">
        <v>50</v>
      </c>
      <c r="D4">
        <v>2</v>
      </c>
      <c r="E4">
        <v>1</v>
      </c>
    </row>
    <row r="5" spans="1:5">
      <c r="A5" t="s">
        <v>44</v>
      </c>
      <c r="B5" t="s">
        <v>40</v>
      </c>
      <c r="C5">
        <v>15</v>
      </c>
      <c r="D5">
        <v>3</v>
      </c>
      <c r="E5">
        <v>1</v>
      </c>
    </row>
    <row r="6" spans="1:5">
      <c r="A6" t="s">
        <v>53</v>
      </c>
      <c r="B6" t="s">
        <v>41</v>
      </c>
      <c r="C6">
        <v>5</v>
      </c>
      <c r="D6">
        <v>4</v>
      </c>
      <c r="E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43" workbookViewId="0">
      <selection activeCell="G23" sqref="G23:G30"/>
    </sheetView>
  </sheetViews>
  <sheetFormatPr baseColWidth="10" defaultRowHeight="15"/>
  <cols>
    <col min="1" max="1" width="17.42578125" style="1" customWidth="1"/>
    <col min="2" max="2" width="17" style="1" customWidth="1"/>
    <col min="3" max="3" width="35.28515625" style="1" customWidth="1"/>
    <col min="4" max="4" width="14.42578125" style="1" customWidth="1"/>
    <col min="5" max="5" width="13.140625" style="1" customWidth="1"/>
    <col min="6" max="7" width="11.42578125" style="1"/>
  </cols>
  <sheetData>
    <row r="1" spans="1:7">
      <c r="A1" s="1" t="s">
        <v>28</v>
      </c>
      <c r="B1" s="1" t="s">
        <v>32</v>
      </c>
      <c r="C1" s="1" t="s">
        <v>30</v>
      </c>
      <c r="D1" s="1" t="s">
        <v>31</v>
      </c>
      <c r="E1" s="1" t="s">
        <v>21</v>
      </c>
      <c r="F1" s="1" t="s">
        <v>29</v>
      </c>
      <c r="G1" s="1" t="s">
        <v>23</v>
      </c>
    </row>
    <row r="2" spans="1:7">
      <c r="A2" s="3" t="s">
        <v>54</v>
      </c>
      <c r="B2" s="4" t="s">
        <v>118</v>
      </c>
      <c r="C2" s="5" t="s">
        <v>63</v>
      </c>
      <c r="D2" s="4" t="s">
        <v>173</v>
      </c>
      <c r="E2" s="4">
        <v>92</v>
      </c>
      <c r="F2" s="1">
        <v>1</v>
      </c>
      <c r="G2" s="1">
        <v>1</v>
      </c>
    </row>
    <row r="3" spans="1:7">
      <c r="A3" s="3" t="s">
        <v>54</v>
      </c>
      <c r="B3" s="4" t="s">
        <v>119</v>
      </c>
      <c r="C3" s="5" t="s">
        <v>64</v>
      </c>
      <c r="D3" s="4" t="s">
        <v>173</v>
      </c>
      <c r="E3" s="4">
        <v>0</v>
      </c>
      <c r="F3" s="1">
        <v>2</v>
      </c>
      <c r="G3" s="1">
        <v>1</v>
      </c>
    </row>
    <row r="4" spans="1:7">
      <c r="A4" s="3" t="s">
        <v>54</v>
      </c>
      <c r="B4" s="4" t="s">
        <v>120</v>
      </c>
      <c r="C4" s="5" t="s">
        <v>65</v>
      </c>
      <c r="D4" s="4" t="s">
        <v>173</v>
      </c>
      <c r="E4" s="4">
        <v>0</v>
      </c>
      <c r="F4" s="1">
        <v>3</v>
      </c>
      <c r="G4" s="1">
        <v>1</v>
      </c>
    </row>
    <row r="5" spans="1:7">
      <c r="A5" s="3" t="s">
        <v>54</v>
      </c>
      <c r="B5" s="4" t="s">
        <v>121</v>
      </c>
      <c r="C5" s="5" t="s">
        <v>66</v>
      </c>
      <c r="D5" s="4" t="s">
        <v>173</v>
      </c>
      <c r="E5" s="4">
        <v>0</v>
      </c>
      <c r="F5" s="1">
        <v>4</v>
      </c>
      <c r="G5" s="1">
        <v>0</v>
      </c>
    </row>
    <row r="6" spans="1:7">
      <c r="A6" s="3" t="s">
        <v>54</v>
      </c>
      <c r="B6" s="4" t="s">
        <v>122</v>
      </c>
      <c r="C6" s="5" t="s">
        <v>67</v>
      </c>
      <c r="D6" s="4" t="s">
        <v>173</v>
      </c>
      <c r="E6" s="4">
        <v>0</v>
      </c>
      <c r="F6" s="1">
        <v>5</v>
      </c>
      <c r="G6" s="1">
        <v>0</v>
      </c>
    </row>
    <row r="7" spans="1:7">
      <c r="A7" s="3" t="s">
        <v>54</v>
      </c>
      <c r="B7" s="4" t="s">
        <v>123</v>
      </c>
      <c r="C7" s="5" t="s">
        <v>68</v>
      </c>
      <c r="D7" s="4" t="s">
        <v>173</v>
      </c>
      <c r="E7" s="4">
        <v>8</v>
      </c>
      <c r="F7" s="1">
        <v>6</v>
      </c>
      <c r="G7" s="1">
        <v>1</v>
      </c>
    </row>
    <row r="8" spans="1:7">
      <c r="A8" s="1" t="s">
        <v>57</v>
      </c>
      <c r="B8" s="1" t="s">
        <v>124</v>
      </c>
      <c r="C8" s="5" t="s">
        <v>69</v>
      </c>
      <c r="D8" s="4" t="s">
        <v>173</v>
      </c>
      <c r="E8" s="4">
        <v>0</v>
      </c>
      <c r="F8" s="1">
        <v>1</v>
      </c>
      <c r="G8" s="1">
        <v>1</v>
      </c>
    </row>
    <row r="9" spans="1:7">
      <c r="A9" s="1" t="s">
        <v>57</v>
      </c>
      <c r="B9" s="1" t="s">
        <v>125</v>
      </c>
      <c r="C9" s="6" t="s">
        <v>70</v>
      </c>
      <c r="D9" s="4" t="s">
        <v>173</v>
      </c>
      <c r="E9" s="4">
        <v>0</v>
      </c>
      <c r="F9" s="1">
        <v>2</v>
      </c>
      <c r="G9" s="1">
        <v>1</v>
      </c>
    </row>
    <row r="10" spans="1:7">
      <c r="A10" s="1" t="s">
        <v>57</v>
      </c>
      <c r="B10" s="1" t="s">
        <v>126</v>
      </c>
      <c r="C10" s="5" t="s">
        <v>71</v>
      </c>
      <c r="D10" s="4" t="s">
        <v>173</v>
      </c>
      <c r="E10" s="4">
        <v>0</v>
      </c>
      <c r="F10" s="1">
        <v>3</v>
      </c>
      <c r="G10" s="1">
        <v>0</v>
      </c>
    </row>
    <row r="11" spans="1:7">
      <c r="A11" s="1" t="s">
        <v>57</v>
      </c>
      <c r="B11" s="1" t="s">
        <v>127</v>
      </c>
      <c r="C11" s="5" t="s">
        <v>72</v>
      </c>
      <c r="D11" s="4" t="s">
        <v>173</v>
      </c>
      <c r="E11" s="4">
        <v>100</v>
      </c>
      <c r="F11" s="1">
        <v>4</v>
      </c>
      <c r="G11" s="1">
        <v>1</v>
      </c>
    </row>
    <row r="12" spans="1:7">
      <c r="A12" s="1" t="s">
        <v>55</v>
      </c>
      <c r="B12" s="4" t="s">
        <v>128</v>
      </c>
      <c r="C12" s="5" t="s">
        <v>73</v>
      </c>
      <c r="D12" s="4" t="s">
        <v>173</v>
      </c>
      <c r="E12" s="4">
        <v>90</v>
      </c>
      <c r="F12" s="1">
        <v>1</v>
      </c>
      <c r="G12" s="1">
        <v>1</v>
      </c>
    </row>
    <row r="13" spans="1:7">
      <c r="A13" s="1" t="s">
        <v>55</v>
      </c>
      <c r="B13" s="4" t="s">
        <v>129</v>
      </c>
      <c r="C13" s="5" t="s">
        <v>74</v>
      </c>
      <c r="D13" s="4" t="s">
        <v>173</v>
      </c>
      <c r="E13" s="4">
        <v>0</v>
      </c>
      <c r="F13" s="1">
        <v>2</v>
      </c>
      <c r="G13" s="1">
        <v>1</v>
      </c>
    </row>
    <row r="14" spans="1:7">
      <c r="A14" s="1" t="s">
        <v>55</v>
      </c>
      <c r="B14" s="4" t="s">
        <v>130</v>
      </c>
      <c r="C14" s="5" t="s">
        <v>75</v>
      </c>
      <c r="D14" s="4" t="s">
        <v>173</v>
      </c>
      <c r="E14" s="4">
        <v>10</v>
      </c>
      <c r="F14" s="1">
        <v>3</v>
      </c>
      <c r="G14" s="1">
        <v>1</v>
      </c>
    </row>
    <row r="15" spans="1:7">
      <c r="A15" s="1" t="s">
        <v>55</v>
      </c>
      <c r="B15" s="4" t="s">
        <v>131</v>
      </c>
      <c r="C15" s="5" t="s">
        <v>76</v>
      </c>
      <c r="D15" s="4" t="s">
        <v>173</v>
      </c>
      <c r="E15" s="4">
        <v>0</v>
      </c>
      <c r="F15" s="1">
        <v>4</v>
      </c>
      <c r="G15" s="1">
        <v>0</v>
      </c>
    </row>
    <row r="16" spans="1:7">
      <c r="A16" s="1" t="s">
        <v>55</v>
      </c>
      <c r="B16" s="4" t="s">
        <v>132</v>
      </c>
      <c r="C16" s="5" t="s">
        <v>77</v>
      </c>
      <c r="D16" s="4" t="s">
        <v>173</v>
      </c>
      <c r="E16" s="4">
        <v>0</v>
      </c>
      <c r="F16" s="1">
        <v>5</v>
      </c>
      <c r="G16" s="1">
        <v>0</v>
      </c>
    </row>
    <row r="17" spans="1:7">
      <c r="A17" s="1" t="s">
        <v>55</v>
      </c>
      <c r="B17" s="4" t="s">
        <v>133</v>
      </c>
      <c r="C17" s="5" t="s">
        <v>78</v>
      </c>
      <c r="D17" s="4" t="s">
        <v>173</v>
      </c>
      <c r="E17" s="4">
        <v>0</v>
      </c>
      <c r="F17" s="1">
        <v>6</v>
      </c>
      <c r="G17" s="1">
        <v>0</v>
      </c>
    </row>
    <row r="18" spans="1:7">
      <c r="A18" s="1" t="s">
        <v>55</v>
      </c>
      <c r="B18" s="4" t="s">
        <v>134</v>
      </c>
      <c r="C18" s="5" t="s">
        <v>79</v>
      </c>
      <c r="D18" s="4" t="s">
        <v>173</v>
      </c>
      <c r="E18" s="4">
        <v>0</v>
      </c>
      <c r="F18" s="1">
        <v>7</v>
      </c>
      <c r="G18" s="1">
        <v>0</v>
      </c>
    </row>
    <row r="19" spans="1:7">
      <c r="A19" s="1" t="s">
        <v>56</v>
      </c>
      <c r="B19" s="1" t="s">
        <v>135</v>
      </c>
      <c r="C19" s="5" t="s">
        <v>80</v>
      </c>
      <c r="D19" s="4" t="s">
        <v>173</v>
      </c>
      <c r="E19" s="4">
        <v>0</v>
      </c>
      <c r="F19" s="1">
        <v>1</v>
      </c>
      <c r="G19" s="1">
        <v>0</v>
      </c>
    </row>
    <row r="20" spans="1:7">
      <c r="A20" s="1" t="s">
        <v>56</v>
      </c>
      <c r="B20" s="1" t="s">
        <v>136</v>
      </c>
      <c r="C20" s="5" t="s">
        <v>81</v>
      </c>
      <c r="D20" s="4" t="s">
        <v>173</v>
      </c>
      <c r="E20" s="4">
        <v>0</v>
      </c>
      <c r="F20" s="1">
        <v>2</v>
      </c>
      <c r="G20" s="1">
        <v>0</v>
      </c>
    </row>
    <row r="21" spans="1:7">
      <c r="A21" s="1" t="s">
        <v>56</v>
      </c>
      <c r="B21" s="1" t="s">
        <v>137</v>
      </c>
      <c r="C21" s="5" t="s">
        <v>82</v>
      </c>
      <c r="D21" s="4" t="s">
        <v>173</v>
      </c>
      <c r="E21" s="4">
        <v>0</v>
      </c>
      <c r="F21" s="1">
        <v>3</v>
      </c>
      <c r="G21" s="1">
        <v>0</v>
      </c>
    </row>
    <row r="22" spans="1:7">
      <c r="A22" s="1" t="s">
        <v>56</v>
      </c>
      <c r="B22" s="1" t="s">
        <v>138</v>
      </c>
      <c r="C22" s="5" t="s">
        <v>83</v>
      </c>
      <c r="D22" s="4" t="s">
        <v>173</v>
      </c>
      <c r="E22" s="4">
        <v>100</v>
      </c>
      <c r="F22" s="1">
        <v>4</v>
      </c>
      <c r="G22" s="1">
        <v>1</v>
      </c>
    </row>
    <row r="23" spans="1:7">
      <c r="A23" s="1" t="s">
        <v>56</v>
      </c>
      <c r="B23" s="1" t="s">
        <v>139</v>
      </c>
      <c r="C23" s="5" t="s">
        <v>84</v>
      </c>
      <c r="D23" s="4" t="s">
        <v>173</v>
      </c>
      <c r="E23" s="4">
        <v>0</v>
      </c>
      <c r="F23" s="1">
        <v>5</v>
      </c>
      <c r="G23" s="1">
        <v>0</v>
      </c>
    </row>
    <row r="24" spans="1:7">
      <c r="A24" s="1" t="s">
        <v>56</v>
      </c>
      <c r="B24" s="1" t="s">
        <v>140</v>
      </c>
      <c r="C24" s="5" t="s">
        <v>85</v>
      </c>
      <c r="D24" s="4" t="s">
        <v>173</v>
      </c>
      <c r="E24" s="4">
        <v>0</v>
      </c>
      <c r="F24" s="1">
        <v>6</v>
      </c>
      <c r="G24" s="1">
        <v>0</v>
      </c>
    </row>
    <row r="25" spans="1:7">
      <c r="A25" s="1" t="s">
        <v>56</v>
      </c>
      <c r="B25" s="1" t="s">
        <v>141</v>
      </c>
      <c r="C25" s="5" t="s">
        <v>86</v>
      </c>
      <c r="D25" s="4" t="s">
        <v>173</v>
      </c>
      <c r="E25" s="4">
        <v>0</v>
      </c>
      <c r="F25" s="1">
        <v>7</v>
      </c>
      <c r="G25" s="1">
        <v>0</v>
      </c>
    </row>
    <row r="26" spans="1:7">
      <c r="A26" s="1" t="s">
        <v>56</v>
      </c>
      <c r="B26" s="1" t="s">
        <v>142</v>
      </c>
      <c r="C26" s="5" t="s">
        <v>87</v>
      </c>
      <c r="D26" s="4" t="s">
        <v>178</v>
      </c>
      <c r="E26" s="4">
        <v>0</v>
      </c>
      <c r="F26" s="1">
        <v>8</v>
      </c>
      <c r="G26" s="1">
        <v>0</v>
      </c>
    </row>
    <row r="27" spans="1:7">
      <c r="A27" s="1" t="s">
        <v>56</v>
      </c>
      <c r="B27" s="1" t="s">
        <v>143</v>
      </c>
      <c r="C27" s="5" t="s">
        <v>88</v>
      </c>
      <c r="D27" s="4" t="s">
        <v>173</v>
      </c>
      <c r="E27" s="4">
        <v>0</v>
      </c>
      <c r="F27" s="1">
        <v>9</v>
      </c>
      <c r="G27" s="1">
        <v>0</v>
      </c>
    </row>
    <row r="28" spans="1:7">
      <c r="A28" s="1" t="s">
        <v>56</v>
      </c>
      <c r="B28" s="1" t="s">
        <v>144</v>
      </c>
      <c r="C28" s="5" t="s">
        <v>89</v>
      </c>
      <c r="D28" s="4" t="s">
        <v>173</v>
      </c>
      <c r="E28" s="4">
        <v>0</v>
      </c>
      <c r="F28" s="1">
        <v>10</v>
      </c>
      <c r="G28" s="1">
        <v>0</v>
      </c>
    </row>
    <row r="29" spans="1:7">
      <c r="A29" s="1" t="s">
        <v>56</v>
      </c>
      <c r="B29" s="1" t="s">
        <v>145</v>
      </c>
      <c r="C29" s="5" t="s">
        <v>90</v>
      </c>
      <c r="D29" s="4" t="s">
        <v>173</v>
      </c>
      <c r="E29" s="4">
        <v>0</v>
      </c>
      <c r="F29" s="1">
        <v>11</v>
      </c>
      <c r="G29" s="1">
        <v>0</v>
      </c>
    </row>
    <row r="30" spans="1:7">
      <c r="A30" s="1" t="s">
        <v>56</v>
      </c>
      <c r="B30" s="1" t="s">
        <v>146</v>
      </c>
      <c r="C30" s="5" t="s">
        <v>91</v>
      </c>
      <c r="D30" s="4" t="s">
        <v>173</v>
      </c>
      <c r="E30" s="4">
        <v>0</v>
      </c>
      <c r="F30" s="1">
        <v>12</v>
      </c>
      <c r="G30" s="1">
        <v>0</v>
      </c>
    </row>
    <row r="31" spans="1:7">
      <c r="A31" s="1" t="s">
        <v>56</v>
      </c>
      <c r="B31" s="1" t="s">
        <v>147</v>
      </c>
      <c r="C31" s="5" t="s">
        <v>92</v>
      </c>
      <c r="D31" s="4" t="s">
        <v>173</v>
      </c>
      <c r="E31" s="4">
        <v>0</v>
      </c>
      <c r="F31" s="1">
        <v>13</v>
      </c>
      <c r="G31" s="1">
        <v>0</v>
      </c>
    </row>
    <row r="32" spans="1:7">
      <c r="A32" s="1" t="s">
        <v>58</v>
      </c>
      <c r="B32" s="1" t="s">
        <v>148</v>
      </c>
      <c r="C32" s="5" t="s">
        <v>93</v>
      </c>
      <c r="D32" s="4" t="s">
        <v>174</v>
      </c>
      <c r="E32" s="4">
        <v>100</v>
      </c>
      <c r="F32" s="1">
        <v>1</v>
      </c>
      <c r="G32" s="1">
        <v>1</v>
      </c>
    </row>
    <row r="33" spans="1:7">
      <c r="A33" s="1" t="s">
        <v>59</v>
      </c>
      <c r="B33" s="1" t="s">
        <v>150</v>
      </c>
      <c r="C33" s="5" t="s">
        <v>94</v>
      </c>
      <c r="D33" s="4" t="s">
        <v>173</v>
      </c>
      <c r="E33" s="4">
        <v>0</v>
      </c>
      <c r="F33" s="1">
        <v>1</v>
      </c>
      <c r="G33" s="1">
        <v>1</v>
      </c>
    </row>
    <row r="34" spans="1:7">
      <c r="A34" s="1" t="s">
        <v>59</v>
      </c>
      <c r="B34" s="1" t="s">
        <v>149</v>
      </c>
      <c r="C34" s="5" t="s">
        <v>95</v>
      </c>
      <c r="D34" s="4" t="s">
        <v>173</v>
      </c>
      <c r="E34" s="4">
        <v>0</v>
      </c>
      <c r="F34" s="1">
        <v>2</v>
      </c>
      <c r="G34" s="1">
        <v>1</v>
      </c>
    </row>
    <row r="35" spans="1:7">
      <c r="A35" s="1" t="s">
        <v>60</v>
      </c>
      <c r="B35" s="1" t="s">
        <v>151</v>
      </c>
      <c r="C35" s="5" t="s">
        <v>96</v>
      </c>
      <c r="D35" s="4" t="s">
        <v>173</v>
      </c>
      <c r="E35" s="4">
        <v>95</v>
      </c>
      <c r="F35" s="1">
        <v>1</v>
      </c>
      <c r="G35" s="1">
        <v>1</v>
      </c>
    </row>
    <row r="36" spans="1:7">
      <c r="A36" s="1" t="s">
        <v>60</v>
      </c>
      <c r="B36" s="1" t="s">
        <v>152</v>
      </c>
      <c r="C36" s="5" t="s">
        <v>97</v>
      </c>
      <c r="D36" s="4" t="s">
        <v>173</v>
      </c>
      <c r="E36" s="4">
        <v>0</v>
      </c>
      <c r="F36" s="1">
        <v>2</v>
      </c>
      <c r="G36" s="1">
        <v>0</v>
      </c>
    </row>
    <row r="37" spans="1:7">
      <c r="A37" s="1" t="s">
        <v>60</v>
      </c>
      <c r="B37" s="1" t="s">
        <v>153</v>
      </c>
      <c r="C37" s="5" t="s">
        <v>98</v>
      </c>
      <c r="D37" s="4" t="s">
        <v>173</v>
      </c>
      <c r="E37" s="4">
        <v>5</v>
      </c>
      <c r="F37" s="1">
        <v>3</v>
      </c>
      <c r="G37" s="1">
        <v>1</v>
      </c>
    </row>
    <row r="38" spans="1:7">
      <c r="A38" s="1" t="s">
        <v>60</v>
      </c>
      <c r="B38" s="1" t="s">
        <v>154</v>
      </c>
      <c r="C38" s="5" t="s">
        <v>99</v>
      </c>
      <c r="D38" s="4" t="s">
        <v>173</v>
      </c>
      <c r="E38" s="4">
        <v>0</v>
      </c>
      <c r="F38" s="1">
        <v>4</v>
      </c>
      <c r="G38" s="1">
        <v>0</v>
      </c>
    </row>
    <row r="39" spans="1:7">
      <c r="A39" s="1" t="s">
        <v>60</v>
      </c>
      <c r="B39" s="1" t="s">
        <v>155</v>
      </c>
      <c r="C39" s="5" t="s">
        <v>100</v>
      </c>
      <c r="D39" s="4" t="s">
        <v>173</v>
      </c>
      <c r="E39" s="4">
        <v>0</v>
      </c>
      <c r="F39" s="1">
        <v>5</v>
      </c>
      <c r="G39" s="1">
        <v>1</v>
      </c>
    </row>
    <row r="40" spans="1:7">
      <c r="A40" s="1" t="s">
        <v>60</v>
      </c>
      <c r="B40" s="1" t="s">
        <v>156</v>
      </c>
      <c r="C40" s="5" t="s">
        <v>101</v>
      </c>
      <c r="D40" s="4" t="s">
        <v>173</v>
      </c>
      <c r="E40" s="4">
        <v>0</v>
      </c>
      <c r="F40" s="1">
        <v>6</v>
      </c>
      <c r="G40" s="1">
        <v>0</v>
      </c>
    </row>
    <row r="41" spans="1:7">
      <c r="A41" s="1" t="s">
        <v>60</v>
      </c>
      <c r="B41" s="1" t="s">
        <v>157</v>
      </c>
      <c r="C41" s="5" t="s">
        <v>102</v>
      </c>
      <c r="D41" s="4" t="s">
        <v>173</v>
      </c>
      <c r="E41" s="4">
        <v>0</v>
      </c>
      <c r="F41" s="1">
        <v>7</v>
      </c>
      <c r="G41" s="1">
        <v>1</v>
      </c>
    </row>
    <row r="42" spans="1:7">
      <c r="A42" s="1" t="s">
        <v>60</v>
      </c>
      <c r="B42" s="1" t="s">
        <v>158</v>
      </c>
      <c r="C42" s="5" t="s">
        <v>103</v>
      </c>
      <c r="D42" s="4" t="s">
        <v>173</v>
      </c>
      <c r="E42" s="4">
        <v>0</v>
      </c>
      <c r="F42" s="1">
        <v>8</v>
      </c>
      <c r="G42" s="1">
        <v>0</v>
      </c>
    </row>
    <row r="43" spans="1:7">
      <c r="A43" s="1" t="s">
        <v>60</v>
      </c>
      <c r="B43" s="1" t="s">
        <v>159</v>
      </c>
      <c r="C43" s="5" t="s">
        <v>104</v>
      </c>
      <c r="D43" s="4" t="s">
        <v>173</v>
      </c>
      <c r="E43" s="4">
        <v>0</v>
      </c>
      <c r="F43" s="1">
        <v>9</v>
      </c>
      <c r="G43" s="1">
        <v>1</v>
      </c>
    </row>
    <row r="44" spans="1:7">
      <c r="A44" s="1" t="s">
        <v>60</v>
      </c>
      <c r="B44" s="1" t="s">
        <v>160</v>
      </c>
      <c r="C44" s="5" t="s">
        <v>105</v>
      </c>
      <c r="D44" s="4" t="s">
        <v>173</v>
      </c>
      <c r="E44" s="4">
        <v>0</v>
      </c>
      <c r="F44" s="1">
        <v>10</v>
      </c>
      <c r="G44" s="1">
        <v>1</v>
      </c>
    </row>
    <row r="45" spans="1:7">
      <c r="A45" s="1" t="s">
        <v>60</v>
      </c>
      <c r="B45" s="1" t="s">
        <v>161</v>
      </c>
      <c r="C45" s="5" t="s">
        <v>106</v>
      </c>
      <c r="D45" s="4" t="s">
        <v>173</v>
      </c>
      <c r="E45" s="4">
        <v>0</v>
      </c>
      <c r="F45" s="1">
        <v>11</v>
      </c>
      <c r="G45" s="1">
        <v>0</v>
      </c>
    </row>
    <row r="46" spans="1:7">
      <c r="A46" s="1" t="s">
        <v>60</v>
      </c>
      <c r="B46" s="1" t="s">
        <v>162</v>
      </c>
      <c r="C46" s="5" t="s">
        <v>107</v>
      </c>
      <c r="D46" s="4" t="s">
        <v>173</v>
      </c>
      <c r="E46" s="4">
        <v>0</v>
      </c>
      <c r="F46" s="1">
        <v>12</v>
      </c>
      <c r="G46" s="1">
        <v>0</v>
      </c>
    </row>
    <row r="47" spans="1:7">
      <c r="A47" s="1" t="s">
        <v>60</v>
      </c>
      <c r="B47" s="1" t="s">
        <v>163</v>
      </c>
      <c r="C47" s="5" t="s">
        <v>108</v>
      </c>
      <c r="D47" s="4" t="s">
        <v>173</v>
      </c>
      <c r="E47" s="4">
        <v>0</v>
      </c>
      <c r="F47" s="1">
        <v>13</v>
      </c>
      <c r="G47" s="1">
        <v>0</v>
      </c>
    </row>
    <row r="48" spans="1:7">
      <c r="A48" s="1" t="s">
        <v>60</v>
      </c>
      <c r="B48" s="1" t="s">
        <v>164</v>
      </c>
      <c r="C48" s="5" t="s">
        <v>109</v>
      </c>
      <c r="D48" s="4" t="s">
        <v>173</v>
      </c>
      <c r="E48" s="4">
        <v>0</v>
      </c>
      <c r="F48" s="1">
        <v>14</v>
      </c>
      <c r="G48" s="1">
        <v>0</v>
      </c>
    </row>
    <row r="49" spans="1:7">
      <c r="A49" s="1" t="s">
        <v>60</v>
      </c>
      <c r="B49" s="1" t="s">
        <v>165</v>
      </c>
      <c r="C49" s="5" t="s">
        <v>110</v>
      </c>
      <c r="D49" s="4" t="s">
        <v>173</v>
      </c>
      <c r="E49" s="4">
        <v>0</v>
      </c>
      <c r="F49" s="1">
        <v>15</v>
      </c>
      <c r="G49" s="1">
        <v>0</v>
      </c>
    </row>
    <row r="50" spans="1:7">
      <c r="A50" s="1" t="s">
        <v>60</v>
      </c>
      <c r="B50" s="1" t="s">
        <v>166</v>
      </c>
      <c r="C50" s="5" t="s">
        <v>111</v>
      </c>
      <c r="D50" s="4" t="s">
        <v>173</v>
      </c>
      <c r="E50" s="4">
        <v>0</v>
      </c>
      <c r="F50" s="1">
        <v>16</v>
      </c>
      <c r="G50" s="1">
        <v>0</v>
      </c>
    </row>
    <row r="51" spans="1:7">
      <c r="A51" s="1" t="s">
        <v>61</v>
      </c>
      <c r="B51" s="1" t="s">
        <v>167</v>
      </c>
      <c r="C51" s="5" t="s">
        <v>112</v>
      </c>
      <c r="D51" s="4" t="s">
        <v>173</v>
      </c>
      <c r="E51" s="4">
        <v>100</v>
      </c>
      <c r="F51" s="1">
        <v>1</v>
      </c>
      <c r="G51" s="1">
        <v>1</v>
      </c>
    </row>
    <row r="52" spans="1:7">
      <c r="A52" s="1" t="s">
        <v>61</v>
      </c>
      <c r="B52" s="1" t="s">
        <v>168</v>
      </c>
      <c r="C52" s="5" t="s">
        <v>113</v>
      </c>
      <c r="D52" s="4" t="s">
        <v>173</v>
      </c>
      <c r="E52" s="4">
        <v>0</v>
      </c>
      <c r="F52" s="1">
        <v>2</v>
      </c>
      <c r="G52" s="1">
        <v>0</v>
      </c>
    </row>
    <row r="53" spans="1:7">
      <c r="A53" s="1" t="s">
        <v>61</v>
      </c>
      <c r="B53" s="1" t="s">
        <v>169</v>
      </c>
      <c r="C53" s="5" t="s">
        <v>114</v>
      </c>
      <c r="D53" s="4" t="s">
        <v>173</v>
      </c>
      <c r="E53" s="4">
        <v>0</v>
      </c>
      <c r="F53" s="1">
        <v>3</v>
      </c>
      <c r="G53" s="1">
        <v>0</v>
      </c>
    </row>
    <row r="54" spans="1:7">
      <c r="A54" s="1" t="s">
        <v>62</v>
      </c>
      <c r="B54" s="1" t="s">
        <v>170</v>
      </c>
      <c r="C54" s="5" t="s">
        <v>115</v>
      </c>
      <c r="D54" s="4" t="s">
        <v>173</v>
      </c>
      <c r="E54" s="4">
        <v>0</v>
      </c>
      <c r="F54" s="1">
        <v>1</v>
      </c>
      <c r="G54" s="1">
        <v>1</v>
      </c>
    </row>
    <row r="55" spans="1:7">
      <c r="A55" s="1" t="s">
        <v>62</v>
      </c>
      <c r="B55" s="1" t="s">
        <v>171</v>
      </c>
      <c r="C55" s="5" t="s">
        <v>116</v>
      </c>
      <c r="D55" s="4" t="s">
        <v>173</v>
      </c>
      <c r="E55" s="4">
        <v>0</v>
      </c>
      <c r="F55" s="1">
        <v>2</v>
      </c>
      <c r="G55" s="1">
        <v>1</v>
      </c>
    </row>
    <row r="56" spans="1:7">
      <c r="A56" s="1" t="s">
        <v>62</v>
      </c>
      <c r="B56" s="1" t="s">
        <v>172</v>
      </c>
      <c r="C56" s="5" t="s">
        <v>117</v>
      </c>
      <c r="D56" s="4" t="s">
        <v>173</v>
      </c>
      <c r="E56" s="4">
        <v>0</v>
      </c>
      <c r="F56" s="1">
        <v>2</v>
      </c>
      <c r="G56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baseColWidth="10" defaultColWidth="9.140625" defaultRowHeight="15"/>
  <cols>
    <col min="1" max="1" width="14.7109375" style="1" customWidth="1"/>
    <col min="2" max="2" width="16.140625" style="1" customWidth="1"/>
    <col min="3" max="3" width="26.140625" style="1" bestFit="1" customWidth="1"/>
    <col min="4" max="4" width="13.140625" style="1" customWidth="1"/>
    <col min="5" max="16384" width="9.140625" style="1"/>
  </cols>
  <sheetData>
    <row r="1" spans="1:6">
      <c r="A1" s="2" t="s">
        <v>26</v>
      </c>
      <c r="B1" s="2" t="s">
        <v>25</v>
      </c>
      <c r="C1" s="2" t="s">
        <v>27</v>
      </c>
      <c r="D1" s="2" t="s">
        <v>21</v>
      </c>
      <c r="E1" s="2" t="s">
        <v>22</v>
      </c>
      <c r="F1" s="2" t="s">
        <v>23</v>
      </c>
    </row>
    <row r="2" spans="1:6">
      <c r="A2" s="1" t="s">
        <v>42</v>
      </c>
      <c r="B2" s="1" t="s">
        <v>54</v>
      </c>
      <c r="C2" s="1" t="s">
        <v>45</v>
      </c>
      <c r="D2" s="1">
        <v>85</v>
      </c>
      <c r="E2" s="1">
        <v>1</v>
      </c>
      <c r="F2" s="1">
        <v>1</v>
      </c>
    </row>
    <row r="3" spans="1:6">
      <c r="A3" s="1" t="s">
        <v>42</v>
      </c>
      <c r="B3" s="1" t="s">
        <v>57</v>
      </c>
      <c r="C3" s="1" t="s">
        <v>46</v>
      </c>
      <c r="D3" s="1">
        <v>5</v>
      </c>
      <c r="E3" s="1">
        <v>2</v>
      </c>
      <c r="F3" s="1">
        <v>1</v>
      </c>
    </row>
    <row r="4" spans="1:6">
      <c r="A4" s="1" t="s">
        <v>42</v>
      </c>
      <c r="B4" s="1" t="s">
        <v>55</v>
      </c>
      <c r="C4" s="1" t="s">
        <v>47</v>
      </c>
      <c r="D4" s="1">
        <v>10</v>
      </c>
      <c r="E4" s="1">
        <v>3</v>
      </c>
      <c r="F4" s="1">
        <v>1</v>
      </c>
    </row>
    <row r="5" spans="1:6">
      <c r="A5" s="1" t="s">
        <v>42</v>
      </c>
      <c r="B5" s="1" t="s">
        <v>56</v>
      </c>
      <c r="C5" s="1" t="s">
        <v>48</v>
      </c>
      <c r="D5" s="1">
        <v>0</v>
      </c>
      <c r="E5" s="1">
        <v>4</v>
      </c>
      <c r="F5" s="1">
        <v>1</v>
      </c>
    </row>
    <row r="6" spans="1:6">
      <c r="A6" s="1" t="s">
        <v>43</v>
      </c>
      <c r="B6" s="1" t="s">
        <v>58</v>
      </c>
      <c r="C6" s="1" t="s">
        <v>51</v>
      </c>
      <c r="D6" s="1">
        <v>100</v>
      </c>
      <c r="E6" s="1">
        <v>1</v>
      </c>
      <c r="F6" s="1">
        <v>1</v>
      </c>
    </row>
    <row r="7" spans="1:6">
      <c r="A7" s="1" t="s">
        <v>43</v>
      </c>
      <c r="B7" s="1" t="s">
        <v>59</v>
      </c>
      <c r="C7" s="1" t="s">
        <v>52</v>
      </c>
      <c r="D7" s="1">
        <v>0</v>
      </c>
      <c r="E7" s="1">
        <v>2</v>
      </c>
      <c r="F7" s="1">
        <v>1</v>
      </c>
    </row>
    <row r="8" spans="1:6">
      <c r="A8" s="1" t="s">
        <v>44</v>
      </c>
      <c r="B8" s="1" t="s">
        <v>60</v>
      </c>
      <c r="C8" s="1" t="s">
        <v>49</v>
      </c>
      <c r="D8" s="1">
        <v>100</v>
      </c>
      <c r="E8" s="1">
        <v>1</v>
      </c>
      <c r="F8" s="1">
        <v>1</v>
      </c>
    </row>
    <row r="9" spans="1:6">
      <c r="A9" s="1" t="s">
        <v>44</v>
      </c>
      <c r="B9" s="1" t="s">
        <v>61</v>
      </c>
      <c r="C9" s="1" t="s">
        <v>50</v>
      </c>
      <c r="D9" s="1">
        <v>0</v>
      </c>
      <c r="E9" s="1">
        <v>2</v>
      </c>
      <c r="F9" s="1">
        <v>1</v>
      </c>
    </row>
    <row r="10" spans="1:6">
      <c r="A10" s="1" t="s">
        <v>53</v>
      </c>
      <c r="B10" s="1" t="s">
        <v>62</v>
      </c>
      <c r="C10" s="1" t="s">
        <v>41</v>
      </c>
      <c r="D10" s="1">
        <v>100</v>
      </c>
      <c r="E10" s="1">
        <v>1</v>
      </c>
      <c r="F10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opLeftCell="A115" workbookViewId="0">
      <selection activeCell="H133" sqref="H133"/>
    </sheetView>
  </sheetViews>
  <sheetFormatPr baseColWidth="10" defaultRowHeight="15"/>
  <cols>
    <col min="1" max="1" width="34.28515625" bestFit="1" customWidth="1"/>
    <col min="2" max="2" width="19.5703125" customWidth="1"/>
    <col min="3" max="3" width="15.42578125" customWidth="1"/>
    <col min="4" max="4" width="17.42578125" customWidth="1"/>
    <col min="6" max="6" width="14" customWidth="1"/>
    <col min="7" max="7" width="11.7109375" customWidth="1"/>
  </cols>
  <sheetData>
    <row r="1" spans="1:6">
      <c r="A1" t="s">
        <v>175</v>
      </c>
      <c r="B1" t="s">
        <v>33</v>
      </c>
      <c r="C1" t="s">
        <v>35</v>
      </c>
      <c r="D1" t="s">
        <v>34</v>
      </c>
      <c r="E1" t="s">
        <v>36</v>
      </c>
      <c r="F1" t="s">
        <v>37</v>
      </c>
    </row>
    <row r="2" spans="1:6">
      <c r="A2" t="s">
        <v>63</v>
      </c>
      <c r="B2" t="s">
        <v>118</v>
      </c>
      <c r="C2" t="s">
        <v>176</v>
      </c>
      <c r="D2" t="s">
        <v>12</v>
      </c>
      <c r="E2">
        <v>19.600000000000001</v>
      </c>
      <c r="F2">
        <v>19.600000000000001</v>
      </c>
    </row>
    <row r="3" spans="1:6">
      <c r="A3" t="s">
        <v>64</v>
      </c>
      <c r="B3" t="s">
        <v>119</v>
      </c>
      <c r="C3" t="s">
        <v>176</v>
      </c>
      <c r="D3" t="s">
        <v>12</v>
      </c>
      <c r="E3">
        <v>19.600000000000001</v>
      </c>
      <c r="F3">
        <v>19.600000000000001</v>
      </c>
    </row>
    <row r="4" spans="1:6">
      <c r="A4" t="s">
        <v>65</v>
      </c>
      <c r="B4" t="s">
        <v>120</v>
      </c>
      <c r="C4" t="s">
        <v>176</v>
      </c>
      <c r="D4" t="s">
        <v>12</v>
      </c>
      <c r="E4">
        <v>19.600000000000001</v>
      </c>
      <c r="F4">
        <v>19.600000000000001</v>
      </c>
    </row>
    <row r="5" spans="1:6">
      <c r="A5" t="s">
        <v>66</v>
      </c>
      <c r="B5" t="s">
        <v>121</v>
      </c>
      <c r="C5" t="s">
        <v>176</v>
      </c>
      <c r="D5" t="s">
        <v>12</v>
      </c>
      <c r="E5">
        <v>19.600000000000001</v>
      </c>
      <c r="F5">
        <v>19.600000000000001</v>
      </c>
    </row>
    <row r="6" spans="1:6">
      <c r="A6" t="s">
        <v>67</v>
      </c>
      <c r="B6" t="s">
        <v>122</v>
      </c>
      <c r="C6" t="s">
        <v>176</v>
      </c>
      <c r="D6" t="s">
        <v>12</v>
      </c>
      <c r="E6">
        <v>19.600000000000001</v>
      </c>
      <c r="F6">
        <v>19.600000000000001</v>
      </c>
    </row>
    <row r="7" spans="1:6">
      <c r="A7" t="s">
        <v>68</v>
      </c>
      <c r="B7" t="s">
        <v>123</v>
      </c>
      <c r="C7" t="s">
        <v>176</v>
      </c>
      <c r="D7" t="s">
        <v>12</v>
      </c>
      <c r="E7">
        <v>19.600000000000001</v>
      </c>
      <c r="F7">
        <v>19.600000000000001</v>
      </c>
    </row>
    <row r="8" spans="1:6">
      <c r="A8" t="s">
        <v>69</v>
      </c>
      <c r="B8" t="s">
        <v>124</v>
      </c>
      <c r="C8" t="s">
        <v>176</v>
      </c>
      <c r="D8" t="s">
        <v>12</v>
      </c>
      <c r="E8">
        <v>19.600000000000001</v>
      </c>
      <c r="F8">
        <v>19.600000000000001</v>
      </c>
    </row>
    <row r="9" spans="1:6">
      <c r="A9" t="s">
        <v>70</v>
      </c>
      <c r="B9" t="s">
        <v>125</v>
      </c>
      <c r="C9" t="s">
        <v>176</v>
      </c>
      <c r="D9" t="s">
        <v>12</v>
      </c>
      <c r="E9">
        <v>19.600000000000001</v>
      </c>
      <c r="F9">
        <v>19.600000000000001</v>
      </c>
    </row>
    <row r="10" spans="1:6">
      <c r="A10" t="s">
        <v>71</v>
      </c>
      <c r="B10" t="s">
        <v>126</v>
      </c>
      <c r="C10" t="s">
        <v>176</v>
      </c>
      <c r="D10" t="s">
        <v>12</v>
      </c>
      <c r="E10">
        <v>19.600000000000001</v>
      </c>
      <c r="F10">
        <v>19.600000000000001</v>
      </c>
    </row>
    <row r="11" spans="1:6">
      <c r="A11" t="s">
        <v>72</v>
      </c>
      <c r="B11" t="s">
        <v>127</v>
      </c>
      <c r="C11" t="s">
        <v>176</v>
      </c>
      <c r="D11" t="s">
        <v>12</v>
      </c>
      <c r="E11">
        <v>19.600000000000001</v>
      </c>
      <c r="F11">
        <v>19.600000000000001</v>
      </c>
    </row>
    <row r="12" spans="1:6">
      <c r="A12" t="s">
        <v>73</v>
      </c>
      <c r="B12" t="s">
        <v>128</v>
      </c>
      <c r="C12" t="s">
        <v>176</v>
      </c>
      <c r="D12" t="s">
        <v>12</v>
      </c>
      <c r="E12">
        <v>19.600000000000001</v>
      </c>
      <c r="F12">
        <v>19.600000000000001</v>
      </c>
    </row>
    <row r="13" spans="1:6">
      <c r="A13" t="s">
        <v>74</v>
      </c>
      <c r="B13" t="s">
        <v>129</v>
      </c>
      <c r="C13" t="s">
        <v>176</v>
      </c>
      <c r="D13" t="s">
        <v>12</v>
      </c>
      <c r="E13">
        <v>19.600000000000001</v>
      </c>
      <c r="F13">
        <v>19.600000000000001</v>
      </c>
    </row>
    <row r="14" spans="1:6">
      <c r="A14" t="s">
        <v>75</v>
      </c>
      <c r="B14" t="s">
        <v>130</v>
      </c>
      <c r="C14" t="s">
        <v>176</v>
      </c>
      <c r="D14" t="s">
        <v>12</v>
      </c>
      <c r="E14">
        <v>19.600000000000001</v>
      </c>
      <c r="F14">
        <v>19.600000000000001</v>
      </c>
    </row>
    <row r="15" spans="1:6">
      <c r="A15" t="s">
        <v>76</v>
      </c>
      <c r="B15" t="s">
        <v>131</v>
      </c>
      <c r="C15" t="s">
        <v>176</v>
      </c>
      <c r="D15" t="s">
        <v>12</v>
      </c>
      <c r="E15">
        <v>19.600000000000001</v>
      </c>
      <c r="F15">
        <v>19.600000000000001</v>
      </c>
    </row>
    <row r="16" spans="1:6">
      <c r="A16" t="s">
        <v>77</v>
      </c>
      <c r="B16" t="s">
        <v>132</v>
      </c>
      <c r="C16" t="s">
        <v>176</v>
      </c>
      <c r="D16" t="s">
        <v>12</v>
      </c>
      <c r="E16">
        <v>19.600000000000001</v>
      </c>
      <c r="F16">
        <v>19.600000000000001</v>
      </c>
    </row>
    <row r="17" spans="1:6">
      <c r="A17" t="s">
        <v>78</v>
      </c>
      <c r="B17" t="s">
        <v>133</v>
      </c>
      <c r="C17" t="s">
        <v>176</v>
      </c>
      <c r="D17" t="s">
        <v>12</v>
      </c>
      <c r="E17">
        <v>19.600000000000001</v>
      </c>
      <c r="F17">
        <v>19.600000000000001</v>
      </c>
    </row>
    <row r="18" spans="1:6">
      <c r="A18" t="s">
        <v>79</v>
      </c>
      <c r="B18" t="s">
        <v>134</v>
      </c>
      <c r="C18" t="s">
        <v>176</v>
      </c>
      <c r="D18" t="s">
        <v>12</v>
      </c>
      <c r="E18">
        <v>19.600000000000001</v>
      </c>
      <c r="F18">
        <v>19.600000000000001</v>
      </c>
    </row>
    <row r="19" spans="1:6">
      <c r="A19" t="s">
        <v>80</v>
      </c>
      <c r="B19" t="s">
        <v>135</v>
      </c>
      <c r="C19" t="s">
        <v>176</v>
      </c>
      <c r="D19" t="s">
        <v>12</v>
      </c>
      <c r="E19">
        <v>19.600000000000001</v>
      </c>
      <c r="F19">
        <v>19.600000000000001</v>
      </c>
    </row>
    <row r="20" spans="1:6">
      <c r="A20" t="s">
        <v>81</v>
      </c>
      <c r="B20" t="s">
        <v>136</v>
      </c>
      <c r="C20" t="s">
        <v>176</v>
      </c>
      <c r="D20" t="s">
        <v>12</v>
      </c>
      <c r="E20">
        <v>19.600000000000001</v>
      </c>
      <c r="F20">
        <v>19.600000000000001</v>
      </c>
    </row>
    <row r="21" spans="1:6">
      <c r="A21" t="s">
        <v>82</v>
      </c>
      <c r="B21" t="s">
        <v>137</v>
      </c>
      <c r="C21" t="s">
        <v>176</v>
      </c>
      <c r="D21" t="s">
        <v>12</v>
      </c>
      <c r="E21">
        <v>19.600000000000001</v>
      </c>
      <c r="F21">
        <v>19.600000000000001</v>
      </c>
    </row>
    <row r="22" spans="1:6">
      <c r="A22" t="s">
        <v>83</v>
      </c>
      <c r="B22" t="s">
        <v>138</v>
      </c>
      <c r="C22" t="s">
        <v>176</v>
      </c>
      <c r="D22" t="s">
        <v>12</v>
      </c>
      <c r="E22">
        <v>19.600000000000001</v>
      </c>
      <c r="F22">
        <v>19.600000000000001</v>
      </c>
    </row>
    <row r="23" spans="1:6">
      <c r="A23" t="s">
        <v>84</v>
      </c>
      <c r="B23" t="s">
        <v>139</v>
      </c>
      <c r="C23" t="s">
        <v>176</v>
      </c>
      <c r="D23" t="s">
        <v>12</v>
      </c>
      <c r="E23">
        <v>19.600000000000001</v>
      </c>
      <c r="F23">
        <v>19.600000000000001</v>
      </c>
    </row>
    <row r="24" spans="1:6">
      <c r="A24" t="s">
        <v>85</v>
      </c>
      <c r="B24" t="s">
        <v>140</v>
      </c>
      <c r="C24" t="s">
        <v>176</v>
      </c>
      <c r="D24" t="s">
        <v>12</v>
      </c>
      <c r="E24">
        <v>19.600000000000001</v>
      </c>
      <c r="F24">
        <v>19.600000000000001</v>
      </c>
    </row>
    <row r="25" spans="1:6">
      <c r="A25" t="s">
        <v>86</v>
      </c>
      <c r="B25" t="s">
        <v>141</v>
      </c>
      <c r="C25" t="s">
        <v>176</v>
      </c>
      <c r="D25" t="s">
        <v>12</v>
      </c>
      <c r="E25">
        <v>19.600000000000001</v>
      </c>
      <c r="F25">
        <v>19.600000000000001</v>
      </c>
    </row>
    <row r="26" spans="1:6">
      <c r="A26" t="s">
        <v>87</v>
      </c>
      <c r="B26" t="s">
        <v>142</v>
      </c>
      <c r="C26" t="s">
        <v>176</v>
      </c>
      <c r="D26" t="s">
        <v>12</v>
      </c>
      <c r="E26">
        <v>19.600000000000001</v>
      </c>
      <c r="F26">
        <v>19.600000000000001</v>
      </c>
    </row>
    <row r="27" spans="1:6">
      <c r="A27" t="s">
        <v>88</v>
      </c>
      <c r="B27" t="s">
        <v>143</v>
      </c>
      <c r="C27" t="s">
        <v>176</v>
      </c>
      <c r="D27" t="s">
        <v>12</v>
      </c>
      <c r="E27">
        <v>19.600000000000001</v>
      </c>
      <c r="F27">
        <v>19.600000000000001</v>
      </c>
    </row>
    <row r="28" spans="1:6">
      <c r="A28" t="s">
        <v>89</v>
      </c>
      <c r="B28" t="s">
        <v>144</v>
      </c>
      <c r="C28" t="s">
        <v>176</v>
      </c>
      <c r="D28" t="s">
        <v>12</v>
      </c>
      <c r="E28">
        <v>19.600000000000001</v>
      </c>
      <c r="F28">
        <v>19.600000000000001</v>
      </c>
    </row>
    <row r="29" spans="1:6">
      <c r="A29" t="s">
        <v>90</v>
      </c>
      <c r="B29" t="s">
        <v>145</v>
      </c>
      <c r="C29" t="s">
        <v>176</v>
      </c>
      <c r="D29" t="s">
        <v>12</v>
      </c>
      <c r="E29">
        <v>19.600000000000001</v>
      </c>
      <c r="F29">
        <v>19.600000000000001</v>
      </c>
    </row>
    <row r="30" spans="1:6">
      <c r="A30" t="s">
        <v>91</v>
      </c>
      <c r="B30" t="s">
        <v>146</v>
      </c>
      <c r="C30" t="s">
        <v>176</v>
      </c>
      <c r="D30" t="s">
        <v>12</v>
      </c>
      <c r="E30">
        <v>19.600000000000001</v>
      </c>
      <c r="F30">
        <v>19.600000000000001</v>
      </c>
    </row>
    <row r="31" spans="1:6">
      <c r="A31" t="s">
        <v>92</v>
      </c>
      <c r="B31" t="s">
        <v>147</v>
      </c>
      <c r="C31" t="s">
        <v>176</v>
      </c>
      <c r="D31" t="s">
        <v>12</v>
      </c>
      <c r="E31">
        <v>19.600000000000001</v>
      </c>
      <c r="F31">
        <v>19.600000000000001</v>
      </c>
    </row>
    <row r="32" spans="1:6">
      <c r="A32" t="s">
        <v>93</v>
      </c>
      <c r="B32" t="s">
        <v>148</v>
      </c>
      <c r="C32" t="s">
        <v>176</v>
      </c>
      <c r="D32" t="s">
        <v>12</v>
      </c>
      <c r="E32">
        <v>19.600000000000001</v>
      </c>
      <c r="F32">
        <v>19.600000000000001</v>
      </c>
    </row>
    <row r="33" spans="1:6">
      <c r="A33" t="s">
        <v>94</v>
      </c>
      <c r="B33" t="s">
        <v>150</v>
      </c>
      <c r="C33" t="s">
        <v>176</v>
      </c>
      <c r="D33" t="s">
        <v>12</v>
      </c>
      <c r="E33">
        <v>19.600000000000001</v>
      </c>
      <c r="F33">
        <v>19.600000000000001</v>
      </c>
    </row>
    <row r="34" spans="1:6">
      <c r="A34" t="s">
        <v>95</v>
      </c>
      <c r="B34" t="s">
        <v>149</v>
      </c>
      <c r="C34" t="s">
        <v>176</v>
      </c>
      <c r="D34" t="s">
        <v>12</v>
      </c>
      <c r="E34">
        <v>19.600000000000001</v>
      </c>
      <c r="F34">
        <v>19.600000000000001</v>
      </c>
    </row>
    <row r="35" spans="1:6">
      <c r="A35" t="s">
        <v>96</v>
      </c>
      <c r="B35" t="s">
        <v>151</v>
      </c>
      <c r="C35" t="s">
        <v>176</v>
      </c>
      <c r="D35" t="s">
        <v>12</v>
      </c>
      <c r="E35">
        <v>19.600000000000001</v>
      </c>
      <c r="F35">
        <v>19.600000000000001</v>
      </c>
    </row>
    <row r="36" spans="1:6">
      <c r="A36" t="s">
        <v>97</v>
      </c>
      <c r="B36" t="s">
        <v>152</v>
      </c>
      <c r="C36" t="s">
        <v>176</v>
      </c>
      <c r="D36" t="s">
        <v>12</v>
      </c>
      <c r="E36">
        <v>19.600000000000001</v>
      </c>
      <c r="F36">
        <v>19.600000000000001</v>
      </c>
    </row>
    <row r="37" spans="1:6">
      <c r="A37" t="s">
        <v>98</v>
      </c>
      <c r="B37" t="s">
        <v>153</v>
      </c>
      <c r="C37" t="s">
        <v>176</v>
      </c>
      <c r="D37" t="s">
        <v>12</v>
      </c>
      <c r="E37">
        <v>19.600000000000001</v>
      </c>
      <c r="F37">
        <v>19.600000000000001</v>
      </c>
    </row>
    <row r="38" spans="1:6">
      <c r="A38" t="s">
        <v>99</v>
      </c>
      <c r="B38" t="s">
        <v>154</v>
      </c>
      <c r="C38" t="s">
        <v>176</v>
      </c>
      <c r="D38" t="s">
        <v>12</v>
      </c>
      <c r="E38">
        <v>19.600000000000001</v>
      </c>
      <c r="F38">
        <v>19.600000000000001</v>
      </c>
    </row>
    <row r="39" spans="1:6">
      <c r="A39" t="s">
        <v>100</v>
      </c>
      <c r="B39" t="s">
        <v>155</v>
      </c>
      <c r="C39" t="s">
        <v>176</v>
      </c>
      <c r="D39" t="s">
        <v>12</v>
      </c>
      <c r="E39">
        <v>19.600000000000001</v>
      </c>
      <c r="F39">
        <v>19.600000000000001</v>
      </c>
    </row>
    <row r="40" spans="1:6">
      <c r="A40" t="s">
        <v>101</v>
      </c>
      <c r="B40" t="s">
        <v>156</v>
      </c>
      <c r="C40" t="s">
        <v>176</v>
      </c>
      <c r="D40" t="s">
        <v>12</v>
      </c>
      <c r="E40">
        <v>19.600000000000001</v>
      </c>
      <c r="F40">
        <v>19.600000000000001</v>
      </c>
    </row>
    <row r="41" spans="1:6">
      <c r="A41" t="s">
        <v>102</v>
      </c>
      <c r="B41" t="s">
        <v>157</v>
      </c>
      <c r="C41" t="s">
        <v>176</v>
      </c>
      <c r="D41" t="s">
        <v>12</v>
      </c>
      <c r="E41">
        <v>19.600000000000001</v>
      </c>
      <c r="F41">
        <v>19.600000000000001</v>
      </c>
    </row>
    <row r="42" spans="1:6">
      <c r="A42" t="s">
        <v>103</v>
      </c>
      <c r="B42" t="s">
        <v>158</v>
      </c>
      <c r="C42" t="s">
        <v>176</v>
      </c>
      <c r="D42" t="s">
        <v>12</v>
      </c>
      <c r="E42">
        <v>19.600000000000001</v>
      </c>
      <c r="F42">
        <v>19.600000000000001</v>
      </c>
    </row>
    <row r="43" spans="1:6">
      <c r="A43" t="s">
        <v>104</v>
      </c>
      <c r="B43" t="s">
        <v>159</v>
      </c>
      <c r="C43" t="s">
        <v>176</v>
      </c>
      <c r="D43" t="s">
        <v>12</v>
      </c>
      <c r="E43">
        <v>19.600000000000001</v>
      </c>
      <c r="F43">
        <v>19.600000000000001</v>
      </c>
    </row>
    <row r="44" spans="1:6">
      <c r="A44" t="s">
        <v>105</v>
      </c>
      <c r="B44" t="s">
        <v>160</v>
      </c>
      <c r="C44" t="s">
        <v>176</v>
      </c>
      <c r="D44" t="s">
        <v>12</v>
      </c>
      <c r="E44">
        <v>19.600000000000001</v>
      </c>
      <c r="F44">
        <v>19.600000000000001</v>
      </c>
    </row>
    <row r="45" spans="1:6">
      <c r="A45" t="s">
        <v>106</v>
      </c>
      <c r="B45" t="s">
        <v>161</v>
      </c>
      <c r="C45" t="s">
        <v>176</v>
      </c>
      <c r="D45" t="s">
        <v>12</v>
      </c>
      <c r="E45">
        <v>19.600000000000001</v>
      </c>
      <c r="F45">
        <v>19.600000000000001</v>
      </c>
    </row>
    <row r="46" spans="1:6">
      <c r="A46" t="s">
        <v>107</v>
      </c>
      <c r="B46" t="s">
        <v>162</v>
      </c>
      <c r="C46" t="s">
        <v>176</v>
      </c>
      <c r="D46" t="s">
        <v>12</v>
      </c>
      <c r="E46">
        <v>19.600000000000001</v>
      </c>
      <c r="F46">
        <v>19.600000000000001</v>
      </c>
    </row>
    <row r="47" spans="1:6">
      <c r="A47" t="s">
        <v>108</v>
      </c>
      <c r="B47" t="s">
        <v>163</v>
      </c>
      <c r="C47" t="s">
        <v>176</v>
      </c>
      <c r="D47" t="s">
        <v>12</v>
      </c>
      <c r="E47">
        <v>19.600000000000001</v>
      </c>
      <c r="F47">
        <v>19.600000000000001</v>
      </c>
    </row>
    <row r="48" spans="1:6">
      <c r="A48" t="s">
        <v>109</v>
      </c>
      <c r="B48" t="s">
        <v>164</v>
      </c>
      <c r="C48" t="s">
        <v>176</v>
      </c>
      <c r="D48" t="s">
        <v>12</v>
      </c>
      <c r="E48">
        <v>19.600000000000001</v>
      </c>
      <c r="F48">
        <v>19.600000000000001</v>
      </c>
    </row>
    <row r="49" spans="1:6">
      <c r="A49" t="s">
        <v>110</v>
      </c>
      <c r="B49" t="s">
        <v>165</v>
      </c>
      <c r="C49" t="s">
        <v>176</v>
      </c>
      <c r="D49" t="s">
        <v>12</v>
      </c>
      <c r="E49">
        <v>19.600000000000001</v>
      </c>
      <c r="F49">
        <v>19.600000000000001</v>
      </c>
    </row>
    <row r="50" spans="1:6">
      <c r="A50" t="s">
        <v>111</v>
      </c>
      <c r="B50" t="s">
        <v>166</v>
      </c>
      <c r="C50" t="s">
        <v>176</v>
      </c>
      <c r="D50" t="s">
        <v>12</v>
      </c>
      <c r="E50">
        <v>19.600000000000001</v>
      </c>
      <c r="F50">
        <v>19.600000000000001</v>
      </c>
    </row>
    <row r="51" spans="1:6">
      <c r="A51" t="s">
        <v>112</v>
      </c>
      <c r="B51" t="s">
        <v>167</v>
      </c>
      <c r="C51" t="s">
        <v>176</v>
      </c>
      <c r="D51" t="s">
        <v>12</v>
      </c>
      <c r="E51">
        <v>19.600000000000001</v>
      </c>
      <c r="F51">
        <v>19.600000000000001</v>
      </c>
    </row>
    <row r="52" spans="1:6">
      <c r="A52" t="s">
        <v>113</v>
      </c>
      <c r="B52" t="s">
        <v>168</v>
      </c>
      <c r="C52" t="s">
        <v>176</v>
      </c>
      <c r="D52" t="s">
        <v>12</v>
      </c>
      <c r="E52">
        <v>19.600000000000001</v>
      </c>
      <c r="F52">
        <v>19.600000000000001</v>
      </c>
    </row>
    <row r="53" spans="1:6">
      <c r="A53" t="s">
        <v>114</v>
      </c>
      <c r="B53" t="s">
        <v>169</v>
      </c>
      <c r="C53" t="s">
        <v>176</v>
      </c>
      <c r="D53" t="s">
        <v>12</v>
      </c>
      <c r="E53">
        <v>19.600000000000001</v>
      </c>
      <c r="F53">
        <v>19.600000000000001</v>
      </c>
    </row>
    <row r="54" spans="1:6">
      <c r="A54" t="s">
        <v>115</v>
      </c>
      <c r="B54" t="s">
        <v>170</v>
      </c>
      <c r="C54" t="s">
        <v>176</v>
      </c>
      <c r="D54" t="s">
        <v>12</v>
      </c>
      <c r="E54">
        <v>19.600000000000001</v>
      </c>
      <c r="F54">
        <v>19.600000000000001</v>
      </c>
    </row>
    <row r="55" spans="1:6">
      <c r="A55" t="s">
        <v>116</v>
      </c>
      <c r="B55" t="s">
        <v>171</v>
      </c>
      <c r="C55" t="s">
        <v>176</v>
      </c>
      <c r="D55" t="s">
        <v>12</v>
      </c>
      <c r="E55">
        <v>19.600000000000001</v>
      </c>
      <c r="F55">
        <v>19.600000000000001</v>
      </c>
    </row>
    <row r="56" spans="1:6">
      <c r="A56" t="s">
        <v>117</v>
      </c>
      <c r="B56" t="s">
        <v>172</v>
      </c>
      <c r="C56" t="s">
        <v>176</v>
      </c>
      <c r="D56" t="s">
        <v>12</v>
      </c>
      <c r="E56">
        <v>19.600000000000001</v>
      </c>
      <c r="F56">
        <v>19.600000000000001</v>
      </c>
    </row>
    <row r="57" spans="1:6">
      <c r="A57" t="s">
        <v>63</v>
      </c>
      <c r="B57" t="s">
        <v>118</v>
      </c>
      <c r="C57" t="s">
        <v>176</v>
      </c>
      <c r="D57" t="s">
        <v>13</v>
      </c>
      <c r="E57">
        <v>19.600000000000001</v>
      </c>
      <c r="F57">
        <v>19.600000000000001</v>
      </c>
    </row>
    <row r="58" spans="1:6">
      <c r="A58" t="s">
        <v>64</v>
      </c>
      <c r="B58" t="s">
        <v>119</v>
      </c>
      <c r="C58" t="s">
        <v>176</v>
      </c>
      <c r="D58" t="s">
        <v>13</v>
      </c>
      <c r="E58">
        <v>19.600000000000001</v>
      </c>
      <c r="F58">
        <v>19.600000000000001</v>
      </c>
    </row>
    <row r="59" spans="1:6">
      <c r="A59" t="s">
        <v>65</v>
      </c>
      <c r="B59" t="s">
        <v>120</v>
      </c>
      <c r="C59" t="s">
        <v>176</v>
      </c>
      <c r="D59" t="s">
        <v>13</v>
      </c>
      <c r="E59">
        <v>19.600000000000001</v>
      </c>
      <c r="F59">
        <v>19.600000000000001</v>
      </c>
    </row>
    <row r="60" spans="1:6">
      <c r="A60" t="s">
        <v>66</v>
      </c>
      <c r="B60" t="s">
        <v>121</v>
      </c>
      <c r="C60" t="s">
        <v>176</v>
      </c>
      <c r="D60" t="s">
        <v>13</v>
      </c>
      <c r="E60">
        <v>19.600000000000001</v>
      </c>
      <c r="F60">
        <v>19.600000000000001</v>
      </c>
    </row>
    <row r="61" spans="1:6">
      <c r="A61" t="s">
        <v>67</v>
      </c>
      <c r="B61" t="s">
        <v>122</v>
      </c>
      <c r="C61" t="s">
        <v>176</v>
      </c>
      <c r="D61" t="s">
        <v>13</v>
      </c>
      <c r="E61">
        <v>19.600000000000001</v>
      </c>
      <c r="F61">
        <v>19.600000000000001</v>
      </c>
    </row>
    <row r="62" spans="1:6">
      <c r="A62" t="s">
        <v>68</v>
      </c>
      <c r="B62" t="s">
        <v>123</v>
      </c>
      <c r="C62" t="s">
        <v>176</v>
      </c>
      <c r="D62" t="s">
        <v>13</v>
      </c>
      <c r="E62">
        <v>19.600000000000001</v>
      </c>
      <c r="F62">
        <v>19.600000000000001</v>
      </c>
    </row>
    <row r="63" spans="1:6">
      <c r="A63" t="s">
        <v>69</v>
      </c>
      <c r="B63" t="s">
        <v>124</v>
      </c>
      <c r="C63" t="s">
        <v>176</v>
      </c>
      <c r="D63" t="s">
        <v>13</v>
      </c>
      <c r="E63">
        <v>19.600000000000001</v>
      </c>
      <c r="F63">
        <v>19.600000000000001</v>
      </c>
    </row>
    <row r="64" spans="1:6">
      <c r="A64" t="s">
        <v>70</v>
      </c>
      <c r="B64" t="s">
        <v>125</v>
      </c>
      <c r="C64" t="s">
        <v>176</v>
      </c>
      <c r="D64" t="s">
        <v>13</v>
      </c>
      <c r="E64">
        <v>19.600000000000001</v>
      </c>
      <c r="F64">
        <v>19.600000000000001</v>
      </c>
    </row>
    <row r="65" spans="1:6">
      <c r="A65" t="s">
        <v>71</v>
      </c>
      <c r="B65" t="s">
        <v>126</v>
      </c>
      <c r="C65" t="s">
        <v>176</v>
      </c>
      <c r="D65" t="s">
        <v>13</v>
      </c>
      <c r="E65">
        <v>19.600000000000001</v>
      </c>
      <c r="F65">
        <v>19.600000000000001</v>
      </c>
    </row>
    <row r="66" spans="1:6">
      <c r="A66" t="s">
        <v>72</v>
      </c>
      <c r="B66" t="s">
        <v>127</v>
      </c>
      <c r="C66" t="s">
        <v>176</v>
      </c>
      <c r="D66" t="s">
        <v>13</v>
      </c>
      <c r="E66">
        <v>19.600000000000001</v>
      </c>
      <c r="F66">
        <v>19.600000000000001</v>
      </c>
    </row>
    <row r="67" spans="1:6">
      <c r="A67" t="s">
        <v>73</v>
      </c>
      <c r="B67" t="s">
        <v>128</v>
      </c>
      <c r="C67" t="s">
        <v>176</v>
      </c>
      <c r="D67" t="s">
        <v>13</v>
      </c>
      <c r="E67">
        <v>19.600000000000001</v>
      </c>
      <c r="F67">
        <v>19.600000000000001</v>
      </c>
    </row>
    <row r="68" spans="1:6">
      <c r="A68" t="s">
        <v>74</v>
      </c>
      <c r="B68" t="s">
        <v>129</v>
      </c>
      <c r="C68" t="s">
        <v>176</v>
      </c>
      <c r="D68" t="s">
        <v>13</v>
      </c>
      <c r="E68">
        <v>19.600000000000001</v>
      </c>
      <c r="F68">
        <v>19.600000000000001</v>
      </c>
    </row>
    <row r="69" spans="1:6">
      <c r="A69" t="s">
        <v>75</v>
      </c>
      <c r="B69" t="s">
        <v>130</v>
      </c>
      <c r="C69" t="s">
        <v>176</v>
      </c>
      <c r="D69" t="s">
        <v>13</v>
      </c>
      <c r="E69">
        <v>19.600000000000001</v>
      </c>
      <c r="F69">
        <v>19.600000000000001</v>
      </c>
    </row>
    <row r="70" spans="1:6">
      <c r="A70" t="s">
        <v>76</v>
      </c>
      <c r="B70" t="s">
        <v>131</v>
      </c>
      <c r="C70" t="s">
        <v>176</v>
      </c>
      <c r="D70" t="s">
        <v>13</v>
      </c>
      <c r="E70">
        <v>19.600000000000001</v>
      </c>
      <c r="F70">
        <v>19.600000000000001</v>
      </c>
    </row>
    <row r="71" spans="1:6">
      <c r="A71" t="s">
        <v>77</v>
      </c>
      <c r="B71" t="s">
        <v>132</v>
      </c>
      <c r="C71" t="s">
        <v>176</v>
      </c>
      <c r="D71" t="s">
        <v>13</v>
      </c>
      <c r="E71">
        <v>19.600000000000001</v>
      </c>
      <c r="F71">
        <v>19.600000000000001</v>
      </c>
    </row>
    <row r="72" spans="1:6">
      <c r="A72" t="s">
        <v>78</v>
      </c>
      <c r="B72" t="s">
        <v>133</v>
      </c>
      <c r="C72" t="s">
        <v>176</v>
      </c>
      <c r="D72" t="s">
        <v>13</v>
      </c>
      <c r="E72">
        <v>19.600000000000001</v>
      </c>
      <c r="F72">
        <v>19.600000000000001</v>
      </c>
    </row>
    <row r="73" spans="1:6">
      <c r="A73" t="s">
        <v>79</v>
      </c>
      <c r="B73" t="s">
        <v>134</v>
      </c>
      <c r="C73" t="s">
        <v>176</v>
      </c>
      <c r="D73" t="s">
        <v>13</v>
      </c>
      <c r="E73">
        <v>19.600000000000001</v>
      </c>
      <c r="F73">
        <v>19.600000000000001</v>
      </c>
    </row>
    <row r="74" spans="1:6">
      <c r="A74" t="s">
        <v>80</v>
      </c>
      <c r="B74" t="s">
        <v>135</v>
      </c>
      <c r="C74" t="s">
        <v>176</v>
      </c>
      <c r="D74" t="s">
        <v>13</v>
      </c>
      <c r="E74">
        <v>19.600000000000001</v>
      </c>
      <c r="F74">
        <v>19.600000000000001</v>
      </c>
    </row>
    <row r="75" spans="1:6">
      <c r="A75" t="s">
        <v>81</v>
      </c>
      <c r="B75" t="s">
        <v>136</v>
      </c>
      <c r="C75" t="s">
        <v>176</v>
      </c>
      <c r="D75" t="s">
        <v>13</v>
      </c>
      <c r="E75">
        <v>19.600000000000001</v>
      </c>
      <c r="F75">
        <v>19.600000000000001</v>
      </c>
    </row>
    <row r="76" spans="1:6">
      <c r="A76" t="s">
        <v>82</v>
      </c>
      <c r="B76" t="s">
        <v>137</v>
      </c>
      <c r="C76" t="s">
        <v>176</v>
      </c>
      <c r="D76" t="s">
        <v>13</v>
      </c>
      <c r="E76">
        <v>19.600000000000001</v>
      </c>
      <c r="F76">
        <v>19.600000000000001</v>
      </c>
    </row>
    <row r="77" spans="1:6">
      <c r="A77" t="s">
        <v>83</v>
      </c>
      <c r="B77" t="s">
        <v>138</v>
      </c>
      <c r="C77" t="s">
        <v>176</v>
      </c>
      <c r="D77" t="s">
        <v>13</v>
      </c>
      <c r="E77">
        <v>19.600000000000001</v>
      </c>
      <c r="F77">
        <v>19.600000000000001</v>
      </c>
    </row>
    <row r="78" spans="1:6">
      <c r="A78" t="s">
        <v>84</v>
      </c>
      <c r="B78" t="s">
        <v>139</v>
      </c>
      <c r="C78" t="s">
        <v>176</v>
      </c>
      <c r="D78" t="s">
        <v>13</v>
      </c>
      <c r="E78">
        <v>19.600000000000001</v>
      </c>
      <c r="F78">
        <v>19.600000000000001</v>
      </c>
    </row>
    <row r="79" spans="1:6">
      <c r="A79" t="s">
        <v>85</v>
      </c>
      <c r="B79" t="s">
        <v>140</v>
      </c>
      <c r="C79" t="s">
        <v>176</v>
      </c>
      <c r="D79" t="s">
        <v>13</v>
      </c>
      <c r="E79">
        <v>19.600000000000001</v>
      </c>
      <c r="F79">
        <v>19.600000000000001</v>
      </c>
    </row>
    <row r="80" spans="1:6">
      <c r="A80" t="s">
        <v>86</v>
      </c>
      <c r="B80" t="s">
        <v>141</v>
      </c>
      <c r="C80" t="s">
        <v>176</v>
      </c>
      <c r="D80" t="s">
        <v>13</v>
      </c>
      <c r="E80">
        <v>19.600000000000001</v>
      </c>
      <c r="F80">
        <v>19.600000000000001</v>
      </c>
    </row>
    <row r="81" spans="1:6">
      <c r="A81" t="s">
        <v>87</v>
      </c>
      <c r="B81" t="s">
        <v>142</v>
      </c>
      <c r="C81" t="s">
        <v>176</v>
      </c>
      <c r="D81" t="s">
        <v>13</v>
      </c>
      <c r="E81">
        <v>19.600000000000001</v>
      </c>
      <c r="F81">
        <v>19.600000000000001</v>
      </c>
    </row>
    <row r="82" spans="1:6">
      <c r="A82" t="s">
        <v>88</v>
      </c>
      <c r="B82" t="s">
        <v>143</v>
      </c>
      <c r="C82" t="s">
        <v>176</v>
      </c>
      <c r="D82" t="s">
        <v>13</v>
      </c>
      <c r="E82">
        <v>19.600000000000001</v>
      </c>
      <c r="F82">
        <v>19.600000000000001</v>
      </c>
    </row>
    <row r="83" spans="1:6">
      <c r="A83" t="s">
        <v>89</v>
      </c>
      <c r="B83" t="s">
        <v>144</v>
      </c>
      <c r="C83" t="s">
        <v>176</v>
      </c>
      <c r="D83" t="s">
        <v>13</v>
      </c>
      <c r="E83">
        <v>19.600000000000001</v>
      </c>
      <c r="F83">
        <v>19.600000000000001</v>
      </c>
    </row>
    <row r="84" spans="1:6">
      <c r="A84" t="s">
        <v>90</v>
      </c>
      <c r="B84" t="s">
        <v>145</v>
      </c>
      <c r="C84" t="s">
        <v>176</v>
      </c>
      <c r="D84" t="s">
        <v>13</v>
      </c>
      <c r="E84">
        <v>19.600000000000001</v>
      </c>
      <c r="F84">
        <v>19.600000000000001</v>
      </c>
    </row>
    <row r="85" spans="1:6">
      <c r="A85" t="s">
        <v>91</v>
      </c>
      <c r="B85" t="s">
        <v>146</v>
      </c>
      <c r="C85" t="s">
        <v>176</v>
      </c>
      <c r="D85" t="s">
        <v>13</v>
      </c>
      <c r="E85">
        <v>19.600000000000001</v>
      </c>
      <c r="F85">
        <v>19.600000000000001</v>
      </c>
    </row>
    <row r="86" spans="1:6">
      <c r="A86" t="s">
        <v>92</v>
      </c>
      <c r="B86" t="s">
        <v>147</v>
      </c>
      <c r="C86" t="s">
        <v>176</v>
      </c>
      <c r="D86" t="s">
        <v>13</v>
      </c>
      <c r="E86">
        <v>19.600000000000001</v>
      </c>
      <c r="F86">
        <v>19.600000000000001</v>
      </c>
    </row>
    <row r="87" spans="1:6">
      <c r="A87" t="s">
        <v>93</v>
      </c>
      <c r="B87" t="s">
        <v>148</v>
      </c>
      <c r="C87" t="s">
        <v>176</v>
      </c>
      <c r="D87" t="s">
        <v>13</v>
      </c>
      <c r="E87">
        <v>19.600000000000001</v>
      </c>
      <c r="F87">
        <v>19.600000000000001</v>
      </c>
    </row>
    <row r="88" spans="1:6">
      <c r="A88" t="s">
        <v>94</v>
      </c>
      <c r="B88" t="s">
        <v>150</v>
      </c>
      <c r="C88" t="s">
        <v>176</v>
      </c>
      <c r="D88" t="s">
        <v>13</v>
      </c>
      <c r="E88">
        <v>19.600000000000001</v>
      </c>
      <c r="F88">
        <v>19.600000000000001</v>
      </c>
    </row>
    <row r="89" spans="1:6">
      <c r="A89" t="s">
        <v>95</v>
      </c>
      <c r="B89" t="s">
        <v>149</v>
      </c>
      <c r="C89" t="s">
        <v>176</v>
      </c>
      <c r="D89" t="s">
        <v>13</v>
      </c>
      <c r="E89">
        <v>19.600000000000001</v>
      </c>
      <c r="F89">
        <v>19.600000000000001</v>
      </c>
    </row>
    <row r="90" spans="1:6">
      <c r="A90" t="s">
        <v>96</v>
      </c>
      <c r="B90" t="s">
        <v>151</v>
      </c>
      <c r="C90" t="s">
        <v>176</v>
      </c>
      <c r="D90" t="s">
        <v>13</v>
      </c>
      <c r="E90">
        <v>19.600000000000001</v>
      </c>
      <c r="F90">
        <v>19.600000000000001</v>
      </c>
    </row>
    <row r="91" spans="1:6">
      <c r="A91" t="s">
        <v>97</v>
      </c>
      <c r="B91" t="s">
        <v>152</v>
      </c>
      <c r="C91" t="s">
        <v>176</v>
      </c>
      <c r="D91" t="s">
        <v>13</v>
      </c>
      <c r="E91">
        <v>19.600000000000001</v>
      </c>
      <c r="F91">
        <v>19.600000000000001</v>
      </c>
    </row>
    <row r="92" spans="1:6">
      <c r="A92" t="s">
        <v>98</v>
      </c>
      <c r="B92" t="s">
        <v>153</v>
      </c>
      <c r="C92" t="s">
        <v>176</v>
      </c>
      <c r="D92" t="s">
        <v>13</v>
      </c>
      <c r="E92">
        <v>19.600000000000001</v>
      </c>
      <c r="F92">
        <v>19.600000000000001</v>
      </c>
    </row>
    <row r="93" spans="1:6">
      <c r="A93" t="s">
        <v>99</v>
      </c>
      <c r="B93" t="s">
        <v>154</v>
      </c>
      <c r="C93" t="s">
        <v>176</v>
      </c>
      <c r="D93" t="s">
        <v>13</v>
      </c>
      <c r="E93">
        <v>19.600000000000001</v>
      </c>
      <c r="F93">
        <v>19.600000000000001</v>
      </c>
    </row>
    <row r="94" spans="1:6">
      <c r="A94" t="s">
        <v>100</v>
      </c>
      <c r="B94" t="s">
        <v>155</v>
      </c>
      <c r="C94" t="s">
        <v>176</v>
      </c>
      <c r="D94" t="s">
        <v>13</v>
      </c>
      <c r="E94">
        <v>19.600000000000001</v>
      </c>
      <c r="F94">
        <v>19.600000000000001</v>
      </c>
    </row>
    <row r="95" spans="1:6">
      <c r="A95" t="s">
        <v>101</v>
      </c>
      <c r="B95" t="s">
        <v>156</v>
      </c>
      <c r="C95" t="s">
        <v>176</v>
      </c>
      <c r="D95" t="s">
        <v>13</v>
      </c>
      <c r="E95">
        <v>19.600000000000001</v>
      </c>
      <c r="F95">
        <v>19.600000000000001</v>
      </c>
    </row>
    <row r="96" spans="1:6">
      <c r="A96" t="s">
        <v>102</v>
      </c>
      <c r="B96" t="s">
        <v>157</v>
      </c>
      <c r="C96" t="s">
        <v>176</v>
      </c>
      <c r="D96" t="s">
        <v>13</v>
      </c>
      <c r="E96">
        <v>19.600000000000001</v>
      </c>
      <c r="F96">
        <v>19.600000000000001</v>
      </c>
    </row>
    <row r="97" spans="1:6">
      <c r="A97" t="s">
        <v>103</v>
      </c>
      <c r="B97" t="s">
        <v>158</v>
      </c>
      <c r="C97" t="s">
        <v>176</v>
      </c>
      <c r="D97" t="s">
        <v>13</v>
      </c>
      <c r="E97">
        <v>19.600000000000001</v>
      </c>
      <c r="F97">
        <v>19.600000000000001</v>
      </c>
    </row>
    <row r="98" spans="1:6">
      <c r="A98" t="s">
        <v>104</v>
      </c>
      <c r="B98" t="s">
        <v>159</v>
      </c>
      <c r="C98" t="s">
        <v>176</v>
      </c>
      <c r="D98" t="s">
        <v>13</v>
      </c>
      <c r="E98">
        <v>19.600000000000001</v>
      </c>
      <c r="F98">
        <v>19.600000000000001</v>
      </c>
    </row>
    <row r="99" spans="1:6">
      <c r="A99" t="s">
        <v>105</v>
      </c>
      <c r="B99" t="s">
        <v>160</v>
      </c>
      <c r="C99" t="s">
        <v>176</v>
      </c>
      <c r="D99" t="s">
        <v>13</v>
      </c>
      <c r="E99">
        <v>19.600000000000001</v>
      </c>
      <c r="F99">
        <v>19.600000000000001</v>
      </c>
    </row>
    <row r="100" spans="1:6">
      <c r="A100" t="s">
        <v>106</v>
      </c>
      <c r="B100" t="s">
        <v>161</v>
      </c>
      <c r="C100" t="s">
        <v>176</v>
      </c>
      <c r="D100" t="s">
        <v>13</v>
      </c>
      <c r="E100">
        <v>19.600000000000001</v>
      </c>
      <c r="F100">
        <v>19.600000000000001</v>
      </c>
    </row>
    <row r="101" spans="1:6">
      <c r="A101" t="s">
        <v>107</v>
      </c>
      <c r="B101" t="s">
        <v>162</v>
      </c>
      <c r="C101" t="s">
        <v>176</v>
      </c>
      <c r="D101" t="s">
        <v>13</v>
      </c>
      <c r="E101">
        <v>19.600000000000001</v>
      </c>
      <c r="F101">
        <v>19.600000000000001</v>
      </c>
    </row>
    <row r="102" spans="1:6">
      <c r="A102" t="s">
        <v>108</v>
      </c>
      <c r="B102" t="s">
        <v>163</v>
      </c>
      <c r="C102" t="s">
        <v>176</v>
      </c>
      <c r="D102" t="s">
        <v>13</v>
      </c>
      <c r="E102">
        <v>19.600000000000001</v>
      </c>
      <c r="F102">
        <v>19.600000000000001</v>
      </c>
    </row>
    <row r="103" spans="1:6">
      <c r="A103" t="s">
        <v>109</v>
      </c>
      <c r="B103" t="s">
        <v>164</v>
      </c>
      <c r="C103" t="s">
        <v>176</v>
      </c>
      <c r="D103" t="s">
        <v>13</v>
      </c>
      <c r="E103">
        <v>19.600000000000001</v>
      </c>
      <c r="F103">
        <v>19.600000000000001</v>
      </c>
    </row>
    <row r="104" spans="1:6">
      <c r="A104" t="s">
        <v>110</v>
      </c>
      <c r="B104" t="s">
        <v>165</v>
      </c>
      <c r="C104" t="s">
        <v>176</v>
      </c>
      <c r="D104" t="s">
        <v>13</v>
      </c>
      <c r="E104">
        <v>19.600000000000001</v>
      </c>
      <c r="F104">
        <v>19.600000000000001</v>
      </c>
    </row>
    <row r="105" spans="1:6">
      <c r="A105" t="s">
        <v>111</v>
      </c>
      <c r="B105" t="s">
        <v>166</v>
      </c>
      <c r="C105" t="s">
        <v>176</v>
      </c>
      <c r="D105" t="s">
        <v>13</v>
      </c>
      <c r="E105">
        <v>19.600000000000001</v>
      </c>
      <c r="F105">
        <v>19.600000000000001</v>
      </c>
    </row>
    <row r="106" spans="1:6">
      <c r="A106" t="s">
        <v>112</v>
      </c>
      <c r="B106" t="s">
        <v>167</v>
      </c>
      <c r="C106" t="s">
        <v>176</v>
      </c>
      <c r="D106" t="s">
        <v>13</v>
      </c>
      <c r="E106">
        <v>19.600000000000001</v>
      </c>
      <c r="F106">
        <v>19.600000000000001</v>
      </c>
    </row>
    <row r="107" spans="1:6">
      <c r="A107" t="s">
        <v>113</v>
      </c>
      <c r="B107" t="s">
        <v>168</v>
      </c>
      <c r="C107" t="s">
        <v>176</v>
      </c>
      <c r="D107" t="s">
        <v>13</v>
      </c>
      <c r="E107">
        <v>19.600000000000001</v>
      </c>
      <c r="F107">
        <v>19.600000000000001</v>
      </c>
    </row>
    <row r="108" spans="1:6">
      <c r="A108" t="s">
        <v>114</v>
      </c>
      <c r="B108" t="s">
        <v>169</v>
      </c>
      <c r="C108" t="s">
        <v>176</v>
      </c>
      <c r="D108" t="s">
        <v>13</v>
      </c>
      <c r="E108">
        <v>19.600000000000001</v>
      </c>
      <c r="F108">
        <v>19.600000000000001</v>
      </c>
    </row>
    <row r="109" spans="1:6">
      <c r="A109" t="s">
        <v>115</v>
      </c>
      <c r="B109" t="s">
        <v>170</v>
      </c>
      <c r="C109" t="s">
        <v>176</v>
      </c>
      <c r="D109" t="s">
        <v>13</v>
      </c>
      <c r="E109">
        <v>19.600000000000001</v>
      </c>
      <c r="F109">
        <v>19.600000000000001</v>
      </c>
    </row>
    <row r="110" spans="1:6">
      <c r="A110" t="s">
        <v>116</v>
      </c>
      <c r="B110" t="s">
        <v>171</v>
      </c>
      <c r="C110" t="s">
        <v>176</v>
      </c>
      <c r="D110" t="s">
        <v>13</v>
      </c>
      <c r="E110">
        <v>19.600000000000001</v>
      </c>
      <c r="F110">
        <v>19.600000000000001</v>
      </c>
    </row>
    <row r="111" spans="1:6">
      <c r="A111" t="s">
        <v>117</v>
      </c>
      <c r="B111" t="s">
        <v>172</v>
      </c>
      <c r="C111" t="s">
        <v>176</v>
      </c>
      <c r="D111" t="s">
        <v>13</v>
      </c>
      <c r="E111">
        <v>19.600000000000001</v>
      </c>
      <c r="F111">
        <v>19.600000000000001</v>
      </c>
    </row>
    <row r="112" spans="1:6">
      <c r="A112" t="s">
        <v>63</v>
      </c>
      <c r="B112" t="s">
        <v>118</v>
      </c>
      <c r="C112" t="s">
        <v>176</v>
      </c>
      <c r="D112" t="s">
        <v>15</v>
      </c>
      <c r="E112">
        <v>19.600000000000001</v>
      </c>
      <c r="F112">
        <v>19.600000000000001</v>
      </c>
    </row>
    <row r="113" spans="1:6">
      <c r="A113" t="s">
        <v>64</v>
      </c>
      <c r="B113" t="s">
        <v>119</v>
      </c>
      <c r="C113" t="s">
        <v>176</v>
      </c>
      <c r="D113" t="s">
        <v>15</v>
      </c>
      <c r="E113">
        <v>19.600000000000001</v>
      </c>
      <c r="F113">
        <v>19.600000000000001</v>
      </c>
    </row>
    <row r="114" spans="1:6">
      <c r="A114" t="s">
        <v>65</v>
      </c>
      <c r="B114" t="s">
        <v>120</v>
      </c>
      <c r="C114" t="s">
        <v>176</v>
      </c>
      <c r="D114" t="s">
        <v>15</v>
      </c>
      <c r="E114">
        <v>19.600000000000001</v>
      </c>
      <c r="F114">
        <v>19.600000000000001</v>
      </c>
    </row>
    <row r="115" spans="1:6">
      <c r="A115" t="s">
        <v>66</v>
      </c>
      <c r="B115" t="s">
        <v>121</v>
      </c>
      <c r="C115" t="s">
        <v>176</v>
      </c>
      <c r="D115" t="s">
        <v>15</v>
      </c>
      <c r="E115">
        <v>19.600000000000001</v>
      </c>
      <c r="F115">
        <v>19.600000000000001</v>
      </c>
    </row>
    <row r="116" spans="1:6">
      <c r="A116" t="s">
        <v>67</v>
      </c>
      <c r="B116" t="s">
        <v>122</v>
      </c>
      <c r="C116" t="s">
        <v>176</v>
      </c>
      <c r="D116" t="s">
        <v>15</v>
      </c>
      <c r="E116">
        <v>19.600000000000001</v>
      </c>
      <c r="F116">
        <v>19.600000000000001</v>
      </c>
    </row>
    <row r="117" spans="1:6">
      <c r="A117" t="s">
        <v>68</v>
      </c>
      <c r="B117" t="s">
        <v>123</v>
      </c>
      <c r="C117" t="s">
        <v>176</v>
      </c>
      <c r="D117" t="s">
        <v>15</v>
      </c>
      <c r="E117">
        <v>19.600000000000001</v>
      </c>
      <c r="F117">
        <v>19.600000000000001</v>
      </c>
    </row>
    <row r="118" spans="1:6">
      <c r="A118" t="s">
        <v>69</v>
      </c>
      <c r="B118" t="s">
        <v>124</v>
      </c>
      <c r="C118" t="s">
        <v>176</v>
      </c>
      <c r="D118" t="s">
        <v>15</v>
      </c>
      <c r="E118">
        <v>19.600000000000001</v>
      </c>
      <c r="F118">
        <v>19.600000000000001</v>
      </c>
    </row>
    <row r="119" spans="1:6">
      <c r="A119" t="s">
        <v>70</v>
      </c>
      <c r="B119" t="s">
        <v>125</v>
      </c>
      <c r="C119" t="s">
        <v>176</v>
      </c>
      <c r="D119" t="s">
        <v>15</v>
      </c>
      <c r="E119">
        <v>19.600000000000001</v>
      </c>
      <c r="F119">
        <v>19.600000000000001</v>
      </c>
    </row>
    <row r="120" spans="1:6">
      <c r="A120" t="s">
        <v>71</v>
      </c>
      <c r="B120" t="s">
        <v>126</v>
      </c>
      <c r="C120" t="s">
        <v>176</v>
      </c>
      <c r="D120" t="s">
        <v>15</v>
      </c>
      <c r="E120">
        <v>19.600000000000001</v>
      </c>
      <c r="F120">
        <v>19.600000000000001</v>
      </c>
    </row>
    <row r="121" spans="1:6">
      <c r="A121" t="s">
        <v>72</v>
      </c>
      <c r="B121" t="s">
        <v>127</v>
      </c>
      <c r="C121" t="s">
        <v>176</v>
      </c>
      <c r="D121" t="s">
        <v>15</v>
      </c>
      <c r="E121">
        <v>19.600000000000001</v>
      </c>
      <c r="F121">
        <v>19.600000000000001</v>
      </c>
    </row>
    <row r="122" spans="1:6">
      <c r="A122" t="s">
        <v>73</v>
      </c>
      <c r="B122" t="s">
        <v>128</v>
      </c>
      <c r="C122" t="s">
        <v>176</v>
      </c>
      <c r="D122" t="s">
        <v>15</v>
      </c>
      <c r="E122">
        <v>19.600000000000001</v>
      </c>
      <c r="F122">
        <v>19.600000000000001</v>
      </c>
    </row>
    <row r="123" spans="1:6">
      <c r="A123" t="s">
        <v>74</v>
      </c>
      <c r="B123" t="s">
        <v>129</v>
      </c>
      <c r="C123" t="s">
        <v>176</v>
      </c>
      <c r="D123" t="s">
        <v>15</v>
      </c>
      <c r="E123">
        <v>19.600000000000001</v>
      </c>
      <c r="F123">
        <v>19.600000000000001</v>
      </c>
    </row>
    <row r="124" spans="1:6">
      <c r="A124" t="s">
        <v>75</v>
      </c>
      <c r="B124" t="s">
        <v>130</v>
      </c>
      <c r="C124" t="s">
        <v>176</v>
      </c>
      <c r="D124" t="s">
        <v>15</v>
      </c>
      <c r="E124">
        <v>19.600000000000001</v>
      </c>
      <c r="F124">
        <v>19.600000000000001</v>
      </c>
    </row>
    <row r="125" spans="1:6">
      <c r="A125" t="s">
        <v>76</v>
      </c>
      <c r="B125" t="s">
        <v>131</v>
      </c>
      <c r="C125" t="s">
        <v>176</v>
      </c>
      <c r="D125" t="s">
        <v>15</v>
      </c>
      <c r="E125">
        <v>19.600000000000001</v>
      </c>
      <c r="F125">
        <v>19.600000000000001</v>
      </c>
    </row>
    <row r="126" spans="1:6">
      <c r="A126" t="s">
        <v>77</v>
      </c>
      <c r="B126" t="s">
        <v>132</v>
      </c>
      <c r="C126" t="s">
        <v>176</v>
      </c>
      <c r="D126" t="s">
        <v>15</v>
      </c>
      <c r="E126">
        <v>19.600000000000001</v>
      </c>
      <c r="F126">
        <v>19.600000000000001</v>
      </c>
    </row>
    <row r="127" spans="1:6">
      <c r="A127" t="s">
        <v>78</v>
      </c>
      <c r="B127" t="s">
        <v>133</v>
      </c>
      <c r="C127" t="s">
        <v>176</v>
      </c>
      <c r="D127" t="s">
        <v>15</v>
      </c>
      <c r="E127">
        <v>19.600000000000001</v>
      </c>
      <c r="F127">
        <v>19.600000000000001</v>
      </c>
    </row>
    <row r="128" spans="1:6">
      <c r="A128" t="s">
        <v>79</v>
      </c>
      <c r="B128" t="s">
        <v>134</v>
      </c>
      <c r="C128" t="s">
        <v>176</v>
      </c>
      <c r="D128" t="s">
        <v>15</v>
      </c>
      <c r="E128">
        <v>19.600000000000001</v>
      </c>
      <c r="F128">
        <v>19.600000000000001</v>
      </c>
    </row>
    <row r="129" spans="1:6">
      <c r="A129" t="s">
        <v>80</v>
      </c>
      <c r="B129" t="s">
        <v>135</v>
      </c>
      <c r="C129" t="s">
        <v>176</v>
      </c>
      <c r="D129" t="s">
        <v>15</v>
      </c>
      <c r="E129">
        <v>19.600000000000001</v>
      </c>
      <c r="F129">
        <v>19.600000000000001</v>
      </c>
    </row>
    <row r="130" spans="1:6">
      <c r="A130" t="s">
        <v>81</v>
      </c>
      <c r="B130" t="s">
        <v>136</v>
      </c>
      <c r="C130" t="s">
        <v>176</v>
      </c>
      <c r="D130" t="s">
        <v>15</v>
      </c>
      <c r="E130">
        <v>19.600000000000001</v>
      </c>
      <c r="F130">
        <v>19.600000000000001</v>
      </c>
    </row>
    <row r="131" spans="1:6">
      <c r="A131" t="s">
        <v>82</v>
      </c>
      <c r="B131" t="s">
        <v>137</v>
      </c>
      <c r="C131" t="s">
        <v>176</v>
      </c>
      <c r="D131" t="s">
        <v>15</v>
      </c>
      <c r="E131">
        <v>19.600000000000001</v>
      </c>
      <c r="F131">
        <v>19.600000000000001</v>
      </c>
    </row>
    <row r="132" spans="1:6">
      <c r="A132" t="s">
        <v>83</v>
      </c>
      <c r="B132" t="s">
        <v>138</v>
      </c>
      <c r="C132" t="s">
        <v>176</v>
      </c>
      <c r="D132" t="s">
        <v>15</v>
      </c>
      <c r="E132">
        <v>19.600000000000001</v>
      </c>
      <c r="F132">
        <v>19.600000000000001</v>
      </c>
    </row>
    <row r="133" spans="1:6">
      <c r="A133" t="s">
        <v>84</v>
      </c>
      <c r="B133" t="s">
        <v>139</v>
      </c>
      <c r="C133" t="s">
        <v>176</v>
      </c>
      <c r="D133" t="s">
        <v>15</v>
      </c>
      <c r="E133">
        <v>19.600000000000001</v>
      </c>
      <c r="F133">
        <v>19.600000000000001</v>
      </c>
    </row>
    <row r="134" spans="1:6">
      <c r="A134" t="s">
        <v>85</v>
      </c>
      <c r="B134" t="s">
        <v>140</v>
      </c>
      <c r="C134" t="s">
        <v>176</v>
      </c>
      <c r="D134" t="s">
        <v>15</v>
      </c>
      <c r="E134">
        <v>19.600000000000001</v>
      </c>
      <c r="F134">
        <v>19.600000000000001</v>
      </c>
    </row>
    <row r="135" spans="1:6">
      <c r="A135" t="s">
        <v>86</v>
      </c>
      <c r="B135" t="s">
        <v>141</v>
      </c>
      <c r="C135" t="s">
        <v>176</v>
      </c>
      <c r="D135" t="s">
        <v>15</v>
      </c>
      <c r="E135">
        <v>19.600000000000001</v>
      </c>
      <c r="F135">
        <v>19.600000000000001</v>
      </c>
    </row>
    <row r="136" spans="1:6">
      <c r="A136" t="s">
        <v>87</v>
      </c>
      <c r="B136" t="s">
        <v>142</v>
      </c>
      <c r="C136" t="s">
        <v>176</v>
      </c>
      <c r="D136" t="s">
        <v>15</v>
      </c>
      <c r="E136">
        <v>19.600000000000001</v>
      </c>
      <c r="F136">
        <v>19.600000000000001</v>
      </c>
    </row>
    <row r="137" spans="1:6">
      <c r="A137" t="s">
        <v>88</v>
      </c>
      <c r="B137" t="s">
        <v>143</v>
      </c>
      <c r="C137" t="s">
        <v>176</v>
      </c>
      <c r="D137" t="s">
        <v>15</v>
      </c>
      <c r="E137">
        <v>19.600000000000001</v>
      </c>
      <c r="F137">
        <v>19.600000000000001</v>
      </c>
    </row>
    <row r="138" spans="1:6">
      <c r="A138" t="s">
        <v>89</v>
      </c>
      <c r="B138" t="s">
        <v>144</v>
      </c>
      <c r="C138" t="s">
        <v>176</v>
      </c>
      <c r="D138" t="s">
        <v>15</v>
      </c>
      <c r="E138">
        <v>19.600000000000001</v>
      </c>
      <c r="F138">
        <v>19.600000000000001</v>
      </c>
    </row>
    <row r="139" spans="1:6">
      <c r="A139" t="s">
        <v>90</v>
      </c>
      <c r="B139" t="s">
        <v>145</v>
      </c>
      <c r="C139" t="s">
        <v>176</v>
      </c>
      <c r="D139" t="s">
        <v>15</v>
      </c>
      <c r="E139">
        <v>19.600000000000001</v>
      </c>
      <c r="F139">
        <v>19.600000000000001</v>
      </c>
    </row>
    <row r="140" spans="1:6">
      <c r="A140" t="s">
        <v>91</v>
      </c>
      <c r="B140" t="s">
        <v>146</v>
      </c>
      <c r="C140" t="s">
        <v>176</v>
      </c>
      <c r="D140" t="s">
        <v>15</v>
      </c>
      <c r="E140">
        <v>19.600000000000001</v>
      </c>
      <c r="F140">
        <v>19.600000000000001</v>
      </c>
    </row>
    <row r="141" spans="1:6">
      <c r="A141" t="s">
        <v>92</v>
      </c>
      <c r="B141" t="s">
        <v>147</v>
      </c>
      <c r="C141" t="s">
        <v>176</v>
      </c>
      <c r="D141" t="s">
        <v>15</v>
      </c>
      <c r="E141">
        <v>19.600000000000001</v>
      </c>
      <c r="F141">
        <v>19.600000000000001</v>
      </c>
    </row>
    <row r="142" spans="1:6">
      <c r="A142" t="s">
        <v>93</v>
      </c>
      <c r="B142" t="s">
        <v>148</v>
      </c>
      <c r="C142" t="s">
        <v>176</v>
      </c>
      <c r="D142" t="s">
        <v>15</v>
      </c>
      <c r="E142">
        <v>19.600000000000001</v>
      </c>
      <c r="F142">
        <v>19.600000000000001</v>
      </c>
    </row>
    <row r="143" spans="1:6">
      <c r="A143" t="s">
        <v>94</v>
      </c>
      <c r="B143" t="s">
        <v>150</v>
      </c>
      <c r="C143" t="s">
        <v>176</v>
      </c>
      <c r="D143" t="s">
        <v>15</v>
      </c>
      <c r="E143">
        <v>19.600000000000001</v>
      </c>
      <c r="F143">
        <v>19.600000000000001</v>
      </c>
    </row>
    <row r="144" spans="1:6">
      <c r="A144" t="s">
        <v>95</v>
      </c>
      <c r="B144" t="s">
        <v>149</v>
      </c>
      <c r="C144" t="s">
        <v>176</v>
      </c>
      <c r="D144" t="s">
        <v>15</v>
      </c>
      <c r="E144">
        <v>19.600000000000001</v>
      </c>
      <c r="F144">
        <v>19.600000000000001</v>
      </c>
    </row>
    <row r="145" spans="1:6">
      <c r="A145" t="s">
        <v>96</v>
      </c>
      <c r="B145" t="s">
        <v>151</v>
      </c>
      <c r="C145" t="s">
        <v>176</v>
      </c>
      <c r="D145" t="s">
        <v>15</v>
      </c>
      <c r="E145">
        <v>19.600000000000001</v>
      </c>
      <c r="F145">
        <v>19.600000000000001</v>
      </c>
    </row>
    <row r="146" spans="1:6">
      <c r="A146" t="s">
        <v>97</v>
      </c>
      <c r="B146" t="s">
        <v>152</v>
      </c>
      <c r="C146" t="s">
        <v>176</v>
      </c>
      <c r="D146" t="s">
        <v>15</v>
      </c>
      <c r="E146">
        <v>19.600000000000001</v>
      </c>
      <c r="F146">
        <v>19.600000000000001</v>
      </c>
    </row>
    <row r="147" spans="1:6">
      <c r="A147" t="s">
        <v>98</v>
      </c>
      <c r="B147" t="s">
        <v>153</v>
      </c>
      <c r="C147" t="s">
        <v>176</v>
      </c>
      <c r="D147" t="s">
        <v>15</v>
      </c>
      <c r="E147">
        <v>19.600000000000001</v>
      </c>
      <c r="F147">
        <v>19.600000000000001</v>
      </c>
    </row>
    <row r="148" spans="1:6">
      <c r="A148" t="s">
        <v>99</v>
      </c>
      <c r="B148" t="s">
        <v>154</v>
      </c>
      <c r="C148" t="s">
        <v>176</v>
      </c>
      <c r="D148" t="s">
        <v>15</v>
      </c>
      <c r="E148">
        <v>19.600000000000001</v>
      </c>
      <c r="F148">
        <v>19.600000000000001</v>
      </c>
    </row>
    <row r="149" spans="1:6">
      <c r="A149" t="s">
        <v>100</v>
      </c>
      <c r="B149" t="s">
        <v>155</v>
      </c>
      <c r="C149" t="s">
        <v>176</v>
      </c>
      <c r="D149" t="s">
        <v>15</v>
      </c>
      <c r="E149">
        <v>19.600000000000001</v>
      </c>
      <c r="F149">
        <v>19.600000000000001</v>
      </c>
    </row>
    <row r="150" spans="1:6">
      <c r="A150" t="s">
        <v>101</v>
      </c>
      <c r="B150" t="s">
        <v>156</v>
      </c>
      <c r="C150" t="s">
        <v>176</v>
      </c>
      <c r="D150" t="s">
        <v>15</v>
      </c>
      <c r="E150">
        <v>19.600000000000001</v>
      </c>
      <c r="F150">
        <v>19.600000000000001</v>
      </c>
    </row>
    <row r="151" spans="1:6">
      <c r="A151" t="s">
        <v>102</v>
      </c>
      <c r="B151" t="s">
        <v>157</v>
      </c>
      <c r="C151" t="s">
        <v>176</v>
      </c>
      <c r="D151" t="s">
        <v>15</v>
      </c>
      <c r="E151">
        <v>19.600000000000001</v>
      </c>
      <c r="F151">
        <v>19.600000000000001</v>
      </c>
    </row>
    <row r="152" spans="1:6">
      <c r="A152" t="s">
        <v>103</v>
      </c>
      <c r="B152" t="s">
        <v>158</v>
      </c>
      <c r="C152" t="s">
        <v>176</v>
      </c>
      <c r="D152" t="s">
        <v>15</v>
      </c>
      <c r="E152">
        <v>19.600000000000001</v>
      </c>
      <c r="F152">
        <v>19.600000000000001</v>
      </c>
    </row>
    <row r="153" spans="1:6">
      <c r="A153" t="s">
        <v>104</v>
      </c>
      <c r="B153" t="s">
        <v>159</v>
      </c>
      <c r="C153" t="s">
        <v>176</v>
      </c>
      <c r="D153" t="s">
        <v>15</v>
      </c>
      <c r="E153">
        <v>19.600000000000001</v>
      </c>
      <c r="F153">
        <v>19.600000000000001</v>
      </c>
    </row>
    <row r="154" spans="1:6">
      <c r="A154" t="s">
        <v>105</v>
      </c>
      <c r="B154" t="s">
        <v>160</v>
      </c>
      <c r="C154" t="s">
        <v>176</v>
      </c>
      <c r="D154" t="s">
        <v>15</v>
      </c>
      <c r="E154">
        <v>19.600000000000001</v>
      </c>
      <c r="F154">
        <v>19.600000000000001</v>
      </c>
    </row>
    <row r="155" spans="1:6">
      <c r="A155" t="s">
        <v>106</v>
      </c>
      <c r="B155" t="s">
        <v>161</v>
      </c>
      <c r="C155" t="s">
        <v>176</v>
      </c>
      <c r="D155" t="s">
        <v>15</v>
      </c>
      <c r="E155">
        <v>19.600000000000001</v>
      </c>
      <c r="F155">
        <v>19.600000000000001</v>
      </c>
    </row>
    <row r="156" spans="1:6">
      <c r="A156" t="s">
        <v>107</v>
      </c>
      <c r="B156" t="s">
        <v>162</v>
      </c>
      <c r="C156" t="s">
        <v>176</v>
      </c>
      <c r="D156" t="s">
        <v>15</v>
      </c>
      <c r="E156">
        <v>19.600000000000001</v>
      </c>
      <c r="F156">
        <v>19.600000000000001</v>
      </c>
    </row>
    <row r="157" spans="1:6">
      <c r="A157" t="s">
        <v>108</v>
      </c>
      <c r="B157" t="s">
        <v>163</v>
      </c>
      <c r="C157" t="s">
        <v>176</v>
      </c>
      <c r="D157" t="s">
        <v>15</v>
      </c>
      <c r="E157">
        <v>19.600000000000001</v>
      </c>
      <c r="F157">
        <v>19.600000000000001</v>
      </c>
    </row>
    <row r="158" spans="1:6">
      <c r="A158" t="s">
        <v>109</v>
      </c>
      <c r="B158" t="s">
        <v>164</v>
      </c>
      <c r="C158" t="s">
        <v>176</v>
      </c>
      <c r="D158" t="s">
        <v>15</v>
      </c>
      <c r="E158">
        <v>19.600000000000001</v>
      </c>
      <c r="F158">
        <v>19.600000000000001</v>
      </c>
    </row>
    <row r="159" spans="1:6">
      <c r="A159" t="s">
        <v>110</v>
      </c>
      <c r="B159" t="s">
        <v>165</v>
      </c>
      <c r="C159" t="s">
        <v>176</v>
      </c>
      <c r="D159" t="s">
        <v>15</v>
      </c>
      <c r="E159">
        <v>19.600000000000001</v>
      </c>
      <c r="F159">
        <v>19.600000000000001</v>
      </c>
    </row>
    <row r="160" spans="1:6">
      <c r="A160" t="s">
        <v>111</v>
      </c>
      <c r="B160" t="s">
        <v>166</v>
      </c>
      <c r="C160" t="s">
        <v>176</v>
      </c>
      <c r="D160" t="s">
        <v>15</v>
      </c>
      <c r="E160">
        <v>19.600000000000001</v>
      </c>
      <c r="F160">
        <v>19.600000000000001</v>
      </c>
    </row>
    <row r="161" spans="1:6">
      <c r="A161" t="s">
        <v>112</v>
      </c>
      <c r="B161" t="s">
        <v>167</v>
      </c>
      <c r="C161" t="s">
        <v>176</v>
      </c>
      <c r="D161" t="s">
        <v>15</v>
      </c>
      <c r="E161">
        <v>19.600000000000001</v>
      </c>
      <c r="F161">
        <v>19.600000000000001</v>
      </c>
    </row>
    <row r="162" spans="1:6">
      <c r="A162" t="s">
        <v>113</v>
      </c>
      <c r="B162" t="s">
        <v>168</v>
      </c>
      <c r="C162" t="s">
        <v>176</v>
      </c>
      <c r="D162" t="s">
        <v>15</v>
      </c>
      <c r="E162">
        <v>19.600000000000001</v>
      </c>
      <c r="F162">
        <v>19.600000000000001</v>
      </c>
    </row>
    <row r="163" spans="1:6">
      <c r="A163" t="s">
        <v>114</v>
      </c>
      <c r="B163" t="s">
        <v>169</v>
      </c>
      <c r="C163" t="s">
        <v>176</v>
      </c>
      <c r="D163" t="s">
        <v>15</v>
      </c>
      <c r="E163">
        <v>19.600000000000001</v>
      </c>
      <c r="F163">
        <v>19.600000000000001</v>
      </c>
    </row>
    <row r="164" spans="1:6">
      <c r="A164" t="s">
        <v>115</v>
      </c>
      <c r="B164" t="s">
        <v>170</v>
      </c>
      <c r="C164" t="s">
        <v>176</v>
      </c>
      <c r="D164" t="s">
        <v>15</v>
      </c>
      <c r="E164">
        <v>19.600000000000001</v>
      </c>
      <c r="F164">
        <v>19.600000000000001</v>
      </c>
    </row>
    <row r="165" spans="1:6">
      <c r="A165" t="s">
        <v>116</v>
      </c>
      <c r="B165" t="s">
        <v>171</v>
      </c>
      <c r="C165" t="s">
        <v>176</v>
      </c>
      <c r="D165" t="s">
        <v>15</v>
      </c>
      <c r="E165">
        <v>19.600000000000001</v>
      </c>
      <c r="F165">
        <v>19.600000000000001</v>
      </c>
    </row>
    <row r="166" spans="1:6">
      <c r="A166" t="s">
        <v>117</v>
      </c>
      <c r="B166" t="s">
        <v>172</v>
      </c>
      <c r="C166" t="s">
        <v>176</v>
      </c>
      <c r="D166" t="s">
        <v>15</v>
      </c>
      <c r="E166">
        <v>19.600000000000001</v>
      </c>
      <c r="F166">
        <v>19.600000000000001</v>
      </c>
    </row>
    <row r="167" spans="1:6">
      <c r="A167" t="s">
        <v>63</v>
      </c>
      <c r="B167" t="s">
        <v>118</v>
      </c>
      <c r="C167" t="s">
        <v>177</v>
      </c>
      <c r="D167" t="s">
        <v>14</v>
      </c>
      <c r="E167">
        <v>19.600000000000001</v>
      </c>
      <c r="F167">
        <v>19.600000000000001</v>
      </c>
    </row>
    <row r="168" spans="1:6">
      <c r="A168" t="s">
        <v>64</v>
      </c>
      <c r="B168" t="s">
        <v>119</v>
      </c>
      <c r="C168" t="s">
        <v>177</v>
      </c>
      <c r="D168" t="s">
        <v>14</v>
      </c>
      <c r="E168">
        <v>19.600000000000001</v>
      </c>
      <c r="F168">
        <v>19.600000000000001</v>
      </c>
    </row>
    <row r="169" spans="1:6">
      <c r="A169" t="s">
        <v>65</v>
      </c>
      <c r="B169" t="s">
        <v>120</v>
      </c>
      <c r="C169" t="s">
        <v>177</v>
      </c>
      <c r="D169" t="s">
        <v>14</v>
      </c>
      <c r="E169">
        <v>19.600000000000001</v>
      </c>
      <c r="F169">
        <v>19.600000000000001</v>
      </c>
    </row>
    <row r="170" spans="1:6">
      <c r="A170" t="s">
        <v>66</v>
      </c>
      <c r="B170" t="s">
        <v>121</v>
      </c>
      <c r="C170" t="s">
        <v>177</v>
      </c>
      <c r="D170" t="s">
        <v>14</v>
      </c>
      <c r="E170">
        <v>19.600000000000001</v>
      </c>
      <c r="F170">
        <v>19.600000000000001</v>
      </c>
    </row>
    <row r="171" spans="1:6">
      <c r="A171" t="s">
        <v>67</v>
      </c>
      <c r="B171" t="s">
        <v>122</v>
      </c>
      <c r="C171" t="s">
        <v>177</v>
      </c>
      <c r="D171" t="s">
        <v>14</v>
      </c>
      <c r="E171">
        <v>19.600000000000001</v>
      </c>
      <c r="F171">
        <v>19.600000000000001</v>
      </c>
    </row>
    <row r="172" spans="1:6">
      <c r="A172" t="s">
        <v>68</v>
      </c>
      <c r="B172" t="s">
        <v>123</v>
      </c>
      <c r="C172" t="s">
        <v>177</v>
      </c>
      <c r="D172" t="s">
        <v>14</v>
      </c>
      <c r="E172">
        <v>19.600000000000001</v>
      </c>
      <c r="F172">
        <v>19.600000000000001</v>
      </c>
    </row>
    <row r="173" spans="1:6">
      <c r="A173" t="s">
        <v>69</v>
      </c>
      <c r="B173" t="s">
        <v>124</v>
      </c>
      <c r="C173" t="s">
        <v>177</v>
      </c>
      <c r="D173" t="s">
        <v>14</v>
      </c>
      <c r="E173">
        <v>19.600000000000001</v>
      </c>
      <c r="F173">
        <v>19.600000000000001</v>
      </c>
    </row>
    <row r="174" spans="1:6">
      <c r="A174" t="s">
        <v>70</v>
      </c>
      <c r="B174" t="s">
        <v>125</v>
      </c>
      <c r="C174" t="s">
        <v>177</v>
      </c>
      <c r="D174" t="s">
        <v>14</v>
      </c>
      <c r="E174">
        <v>19.600000000000001</v>
      </c>
      <c r="F174">
        <v>19.600000000000001</v>
      </c>
    </row>
    <row r="175" spans="1:6">
      <c r="A175" t="s">
        <v>71</v>
      </c>
      <c r="B175" t="s">
        <v>126</v>
      </c>
      <c r="C175" t="s">
        <v>177</v>
      </c>
      <c r="D175" t="s">
        <v>14</v>
      </c>
      <c r="E175">
        <v>19.600000000000001</v>
      </c>
      <c r="F175">
        <v>19.600000000000001</v>
      </c>
    </row>
    <row r="176" spans="1:6">
      <c r="A176" t="s">
        <v>72</v>
      </c>
      <c r="B176" t="s">
        <v>127</v>
      </c>
      <c r="C176" t="s">
        <v>177</v>
      </c>
      <c r="D176" t="s">
        <v>14</v>
      </c>
      <c r="E176">
        <v>19.600000000000001</v>
      </c>
      <c r="F176">
        <v>19.600000000000001</v>
      </c>
    </row>
    <row r="177" spans="1:6">
      <c r="A177" t="s">
        <v>73</v>
      </c>
      <c r="B177" t="s">
        <v>128</v>
      </c>
      <c r="C177" t="s">
        <v>177</v>
      </c>
      <c r="D177" t="s">
        <v>14</v>
      </c>
      <c r="E177">
        <v>19.600000000000001</v>
      </c>
      <c r="F177">
        <v>19.600000000000001</v>
      </c>
    </row>
    <row r="178" spans="1:6">
      <c r="A178" t="s">
        <v>74</v>
      </c>
      <c r="B178" t="s">
        <v>129</v>
      </c>
      <c r="C178" t="s">
        <v>177</v>
      </c>
      <c r="D178" t="s">
        <v>14</v>
      </c>
      <c r="E178">
        <v>19.600000000000001</v>
      </c>
      <c r="F178">
        <v>19.600000000000001</v>
      </c>
    </row>
    <row r="179" spans="1:6">
      <c r="A179" t="s">
        <v>75</v>
      </c>
      <c r="B179" t="s">
        <v>130</v>
      </c>
      <c r="C179" t="s">
        <v>177</v>
      </c>
      <c r="D179" t="s">
        <v>14</v>
      </c>
      <c r="E179">
        <v>19.600000000000001</v>
      </c>
      <c r="F179">
        <v>19.600000000000001</v>
      </c>
    </row>
    <row r="180" spans="1:6">
      <c r="A180" t="s">
        <v>76</v>
      </c>
      <c r="B180" t="s">
        <v>131</v>
      </c>
      <c r="C180" t="s">
        <v>177</v>
      </c>
      <c r="D180" t="s">
        <v>14</v>
      </c>
      <c r="E180">
        <v>19.600000000000001</v>
      </c>
      <c r="F180">
        <v>19.600000000000001</v>
      </c>
    </row>
    <row r="181" spans="1:6">
      <c r="A181" t="s">
        <v>77</v>
      </c>
      <c r="B181" t="s">
        <v>132</v>
      </c>
      <c r="C181" t="s">
        <v>177</v>
      </c>
      <c r="D181" t="s">
        <v>14</v>
      </c>
      <c r="E181">
        <v>19.600000000000001</v>
      </c>
      <c r="F181">
        <v>19.600000000000001</v>
      </c>
    </row>
    <row r="182" spans="1:6">
      <c r="A182" t="s">
        <v>78</v>
      </c>
      <c r="B182" t="s">
        <v>133</v>
      </c>
      <c r="C182" t="s">
        <v>177</v>
      </c>
      <c r="D182" t="s">
        <v>14</v>
      </c>
      <c r="E182">
        <v>19.600000000000001</v>
      </c>
      <c r="F182">
        <v>19.600000000000001</v>
      </c>
    </row>
    <row r="183" spans="1:6">
      <c r="A183" t="s">
        <v>79</v>
      </c>
      <c r="B183" t="s">
        <v>134</v>
      </c>
      <c r="C183" t="s">
        <v>177</v>
      </c>
      <c r="D183" t="s">
        <v>14</v>
      </c>
      <c r="E183">
        <v>19.600000000000001</v>
      </c>
      <c r="F183">
        <v>19.600000000000001</v>
      </c>
    </row>
    <row r="184" spans="1:6">
      <c r="A184" t="s">
        <v>80</v>
      </c>
      <c r="B184" t="s">
        <v>135</v>
      </c>
      <c r="C184" t="s">
        <v>177</v>
      </c>
      <c r="D184" t="s">
        <v>14</v>
      </c>
      <c r="E184">
        <v>19.600000000000001</v>
      </c>
      <c r="F184">
        <v>19.600000000000001</v>
      </c>
    </row>
    <row r="185" spans="1:6">
      <c r="A185" t="s">
        <v>81</v>
      </c>
      <c r="B185" t="s">
        <v>136</v>
      </c>
      <c r="C185" t="s">
        <v>177</v>
      </c>
      <c r="D185" t="s">
        <v>14</v>
      </c>
      <c r="E185">
        <v>19.600000000000001</v>
      </c>
      <c r="F185">
        <v>19.600000000000001</v>
      </c>
    </row>
    <row r="186" spans="1:6">
      <c r="A186" t="s">
        <v>82</v>
      </c>
      <c r="B186" t="s">
        <v>137</v>
      </c>
      <c r="C186" t="s">
        <v>177</v>
      </c>
      <c r="D186" t="s">
        <v>14</v>
      </c>
      <c r="E186">
        <v>19.600000000000001</v>
      </c>
      <c r="F186">
        <v>19.600000000000001</v>
      </c>
    </row>
    <row r="187" spans="1:6">
      <c r="A187" t="s">
        <v>83</v>
      </c>
      <c r="B187" t="s">
        <v>138</v>
      </c>
      <c r="C187" t="s">
        <v>177</v>
      </c>
      <c r="D187" t="s">
        <v>14</v>
      </c>
      <c r="E187">
        <v>19.600000000000001</v>
      </c>
      <c r="F187">
        <v>19.600000000000001</v>
      </c>
    </row>
    <row r="188" spans="1:6">
      <c r="A188" t="s">
        <v>84</v>
      </c>
      <c r="B188" t="s">
        <v>139</v>
      </c>
      <c r="C188" t="s">
        <v>177</v>
      </c>
      <c r="D188" t="s">
        <v>14</v>
      </c>
      <c r="E188">
        <v>19.600000000000001</v>
      </c>
      <c r="F188">
        <v>19.600000000000001</v>
      </c>
    </row>
    <row r="189" spans="1:6">
      <c r="A189" t="s">
        <v>85</v>
      </c>
      <c r="B189" t="s">
        <v>140</v>
      </c>
      <c r="C189" t="s">
        <v>177</v>
      </c>
      <c r="D189" t="s">
        <v>14</v>
      </c>
      <c r="E189">
        <v>19.600000000000001</v>
      </c>
      <c r="F189">
        <v>19.600000000000001</v>
      </c>
    </row>
    <row r="190" spans="1:6">
      <c r="A190" t="s">
        <v>86</v>
      </c>
      <c r="B190" t="s">
        <v>141</v>
      </c>
      <c r="C190" t="s">
        <v>177</v>
      </c>
      <c r="D190" t="s">
        <v>14</v>
      </c>
      <c r="E190">
        <v>19.600000000000001</v>
      </c>
      <c r="F190">
        <v>19.600000000000001</v>
      </c>
    </row>
    <row r="191" spans="1:6">
      <c r="A191" t="s">
        <v>87</v>
      </c>
      <c r="B191" t="s">
        <v>142</v>
      </c>
      <c r="C191" t="s">
        <v>177</v>
      </c>
      <c r="D191" t="s">
        <v>14</v>
      </c>
      <c r="E191">
        <v>19.600000000000001</v>
      </c>
      <c r="F191">
        <v>19.600000000000001</v>
      </c>
    </row>
    <row r="192" spans="1:6">
      <c r="A192" t="s">
        <v>88</v>
      </c>
      <c r="B192" t="s">
        <v>143</v>
      </c>
      <c r="C192" t="s">
        <v>177</v>
      </c>
      <c r="D192" t="s">
        <v>14</v>
      </c>
      <c r="E192">
        <v>19.600000000000001</v>
      </c>
      <c r="F192">
        <v>19.600000000000001</v>
      </c>
    </row>
    <row r="193" spans="1:6">
      <c r="A193" t="s">
        <v>89</v>
      </c>
      <c r="B193" t="s">
        <v>144</v>
      </c>
      <c r="C193" t="s">
        <v>177</v>
      </c>
      <c r="D193" t="s">
        <v>14</v>
      </c>
      <c r="E193">
        <v>19.600000000000001</v>
      </c>
      <c r="F193">
        <v>19.600000000000001</v>
      </c>
    </row>
    <row r="194" spans="1:6">
      <c r="A194" t="s">
        <v>90</v>
      </c>
      <c r="B194" t="s">
        <v>145</v>
      </c>
      <c r="C194" t="s">
        <v>177</v>
      </c>
      <c r="D194" t="s">
        <v>14</v>
      </c>
      <c r="E194">
        <v>19.600000000000001</v>
      </c>
      <c r="F194">
        <v>19.600000000000001</v>
      </c>
    </row>
    <row r="195" spans="1:6">
      <c r="A195" t="s">
        <v>91</v>
      </c>
      <c r="B195" t="s">
        <v>146</v>
      </c>
      <c r="C195" t="s">
        <v>177</v>
      </c>
      <c r="D195" t="s">
        <v>14</v>
      </c>
      <c r="E195">
        <v>19.600000000000001</v>
      </c>
      <c r="F195">
        <v>19.600000000000001</v>
      </c>
    </row>
    <row r="196" spans="1:6">
      <c r="A196" t="s">
        <v>92</v>
      </c>
      <c r="B196" t="s">
        <v>147</v>
      </c>
      <c r="C196" t="s">
        <v>177</v>
      </c>
      <c r="D196" t="s">
        <v>14</v>
      </c>
      <c r="E196">
        <v>19.600000000000001</v>
      </c>
      <c r="F196">
        <v>19.600000000000001</v>
      </c>
    </row>
    <row r="197" spans="1:6">
      <c r="A197" t="s">
        <v>93</v>
      </c>
      <c r="B197" t="s">
        <v>148</v>
      </c>
      <c r="C197" t="s">
        <v>177</v>
      </c>
      <c r="D197" t="s">
        <v>14</v>
      </c>
      <c r="E197">
        <v>19.600000000000001</v>
      </c>
      <c r="F197">
        <v>19.600000000000001</v>
      </c>
    </row>
    <row r="198" spans="1:6">
      <c r="A198" t="s">
        <v>94</v>
      </c>
      <c r="B198" t="s">
        <v>150</v>
      </c>
      <c r="C198" t="s">
        <v>177</v>
      </c>
      <c r="D198" t="s">
        <v>14</v>
      </c>
      <c r="E198">
        <v>19.600000000000001</v>
      </c>
      <c r="F198">
        <v>19.600000000000001</v>
      </c>
    </row>
    <row r="199" spans="1:6">
      <c r="A199" t="s">
        <v>95</v>
      </c>
      <c r="B199" t="s">
        <v>149</v>
      </c>
      <c r="C199" t="s">
        <v>177</v>
      </c>
      <c r="D199" t="s">
        <v>14</v>
      </c>
      <c r="E199">
        <v>19.600000000000001</v>
      </c>
      <c r="F199">
        <v>19.600000000000001</v>
      </c>
    </row>
    <row r="200" spans="1:6">
      <c r="A200" t="s">
        <v>96</v>
      </c>
      <c r="B200" t="s">
        <v>151</v>
      </c>
      <c r="C200" t="s">
        <v>177</v>
      </c>
      <c r="D200" t="s">
        <v>14</v>
      </c>
      <c r="E200">
        <v>19.600000000000001</v>
      </c>
      <c r="F200">
        <v>19.600000000000001</v>
      </c>
    </row>
    <row r="201" spans="1:6">
      <c r="A201" t="s">
        <v>97</v>
      </c>
      <c r="B201" t="s">
        <v>152</v>
      </c>
      <c r="C201" t="s">
        <v>177</v>
      </c>
      <c r="D201" t="s">
        <v>14</v>
      </c>
      <c r="E201">
        <v>19.600000000000001</v>
      </c>
      <c r="F201">
        <v>19.600000000000001</v>
      </c>
    </row>
    <row r="202" spans="1:6">
      <c r="A202" t="s">
        <v>98</v>
      </c>
      <c r="B202" t="s">
        <v>153</v>
      </c>
      <c r="C202" t="s">
        <v>177</v>
      </c>
      <c r="D202" t="s">
        <v>14</v>
      </c>
      <c r="E202">
        <v>19.600000000000001</v>
      </c>
      <c r="F202">
        <v>19.600000000000001</v>
      </c>
    </row>
    <row r="203" spans="1:6">
      <c r="A203" t="s">
        <v>99</v>
      </c>
      <c r="B203" t="s">
        <v>154</v>
      </c>
      <c r="C203" t="s">
        <v>177</v>
      </c>
      <c r="D203" t="s">
        <v>14</v>
      </c>
      <c r="E203">
        <v>19.600000000000001</v>
      </c>
      <c r="F203">
        <v>19.600000000000001</v>
      </c>
    </row>
    <row r="204" spans="1:6">
      <c r="A204" t="s">
        <v>100</v>
      </c>
      <c r="B204" t="s">
        <v>155</v>
      </c>
      <c r="C204" t="s">
        <v>177</v>
      </c>
      <c r="D204" t="s">
        <v>14</v>
      </c>
      <c r="E204">
        <v>19.600000000000001</v>
      </c>
      <c r="F204">
        <v>19.600000000000001</v>
      </c>
    </row>
    <row r="205" spans="1:6">
      <c r="A205" t="s">
        <v>101</v>
      </c>
      <c r="B205" t="s">
        <v>156</v>
      </c>
      <c r="C205" t="s">
        <v>177</v>
      </c>
      <c r="D205" t="s">
        <v>14</v>
      </c>
      <c r="E205">
        <v>19.600000000000001</v>
      </c>
      <c r="F205">
        <v>19.600000000000001</v>
      </c>
    </row>
    <row r="206" spans="1:6">
      <c r="A206" t="s">
        <v>102</v>
      </c>
      <c r="B206" t="s">
        <v>157</v>
      </c>
      <c r="C206" t="s">
        <v>177</v>
      </c>
      <c r="D206" t="s">
        <v>14</v>
      </c>
      <c r="E206">
        <v>19.600000000000001</v>
      </c>
      <c r="F206">
        <v>19.600000000000001</v>
      </c>
    </row>
    <row r="207" spans="1:6">
      <c r="A207" t="s">
        <v>103</v>
      </c>
      <c r="B207" t="s">
        <v>158</v>
      </c>
      <c r="C207" t="s">
        <v>177</v>
      </c>
      <c r="D207" t="s">
        <v>14</v>
      </c>
      <c r="E207">
        <v>19.600000000000001</v>
      </c>
      <c r="F207">
        <v>19.600000000000001</v>
      </c>
    </row>
    <row r="208" spans="1:6">
      <c r="A208" t="s">
        <v>104</v>
      </c>
      <c r="B208" t="s">
        <v>159</v>
      </c>
      <c r="C208" t="s">
        <v>177</v>
      </c>
      <c r="D208" t="s">
        <v>14</v>
      </c>
      <c r="E208">
        <v>19.600000000000001</v>
      </c>
      <c r="F208">
        <v>19.600000000000001</v>
      </c>
    </row>
    <row r="209" spans="1:6">
      <c r="A209" t="s">
        <v>105</v>
      </c>
      <c r="B209" t="s">
        <v>160</v>
      </c>
      <c r="C209" t="s">
        <v>177</v>
      </c>
      <c r="D209" t="s">
        <v>14</v>
      </c>
      <c r="E209">
        <v>19.600000000000001</v>
      </c>
      <c r="F209">
        <v>19.600000000000001</v>
      </c>
    </row>
    <row r="210" spans="1:6">
      <c r="A210" t="s">
        <v>106</v>
      </c>
      <c r="B210" t="s">
        <v>161</v>
      </c>
      <c r="C210" t="s">
        <v>177</v>
      </c>
      <c r="D210" t="s">
        <v>14</v>
      </c>
      <c r="E210">
        <v>19.600000000000001</v>
      </c>
      <c r="F210">
        <v>19.600000000000001</v>
      </c>
    </row>
    <row r="211" spans="1:6">
      <c r="A211" t="s">
        <v>107</v>
      </c>
      <c r="B211" t="s">
        <v>162</v>
      </c>
      <c r="C211" t="s">
        <v>177</v>
      </c>
      <c r="D211" t="s">
        <v>14</v>
      </c>
      <c r="E211">
        <v>19.600000000000001</v>
      </c>
      <c r="F211">
        <v>19.600000000000001</v>
      </c>
    </row>
    <row r="212" spans="1:6">
      <c r="A212" t="s">
        <v>108</v>
      </c>
      <c r="B212" t="s">
        <v>163</v>
      </c>
      <c r="C212" t="s">
        <v>177</v>
      </c>
      <c r="D212" t="s">
        <v>14</v>
      </c>
      <c r="E212">
        <v>19.600000000000001</v>
      </c>
      <c r="F212">
        <v>19.600000000000001</v>
      </c>
    </row>
    <row r="213" spans="1:6">
      <c r="A213" t="s">
        <v>109</v>
      </c>
      <c r="B213" t="s">
        <v>164</v>
      </c>
      <c r="C213" t="s">
        <v>177</v>
      </c>
      <c r="D213" t="s">
        <v>14</v>
      </c>
      <c r="E213">
        <v>19.600000000000001</v>
      </c>
      <c r="F213">
        <v>19.600000000000001</v>
      </c>
    </row>
    <row r="214" spans="1:6">
      <c r="A214" t="s">
        <v>110</v>
      </c>
      <c r="B214" t="s">
        <v>165</v>
      </c>
      <c r="C214" t="s">
        <v>177</v>
      </c>
      <c r="D214" t="s">
        <v>14</v>
      </c>
      <c r="E214">
        <v>19.600000000000001</v>
      </c>
      <c r="F214">
        <v>19.600000000000001</v>
      </c>
    </row>
    <row r="215" spans="1:6">
      <c r="A215" t="s">
        <v>111</v>
      </c>
      <c r="B215" t="s">
        <v>166</v>
      </c>
      <c r="C215" t="s">
        <v>177</v>
      </c>
      <c r="D215" t="s">
        <v>14</v>
      </c>
      <c r="E215">
        <v>19.600000000000001</v>
      </c>
      <c r="F215">
        <v>19.600000000000001</v>
      </c>
    </row>
    <row r="216" spans="1:6">
      <c r="A216" t="s">
        <v>112</v>
      </c>
      <c r="B216" t="s">
        <v>167</v>
      </c>
      <c r="C216" t="s">
        <v>177</v>
      </c>
      <c r="D216" t="s">
        <v>14</v>
      </c>
      <c r="E216">
        <v>19.600000000000001</v>
      </c>
      <c r="F216">
        <v>19.600000000000001</v>
      </c>
    </row>
    <row r="217" spans="1:6">
      <c r="A217" t="s">
        <v>113</v>
      </c>
      <c r="B217" t="s">
        <v>168</v>
      </c>
      <c r="C217" t="s">
        <v>177</v>
      </c>
      <c r="D217" t="s">
        <v>14</v>
      </c>
      <c r="E217">
        <v>19.600000000000001</v>
      </c>
      <c r="F217">
        <v>19.600000000000001</v>
      </c>
    </row>
    <row r="218" spans="1:6">
      <c r="A218" t="s">
        <v>114</v>
      </c>
      <c r="B218" t="s">
        <v>169</v>
      </c>
      <c r="C218" t="s">
        <v>177</v>
      </c>
      <c r="D218" t="s">
        <v>14</v>
      </c>
      <c r="E218">
        <v>19.600000000000001</v>
      </c>
      <c r="F218">
        <v>19.600000000000001</v>
      </c>
    </row>
    <row r="219" spans="1:6">
      <c r="A219" t="s">
        <v>115</v>
      </c>
      <c r="B219" t="s">
        <v>170</v>
      </c>
      <c r="C219" t="s">
        <v>177</v>
      </c>
      <c r="D219" t="s">
        <v>14</v>
      </c>
      <c r="E219">
        <v>19.600000000000001</v>
      </c>
      <c r="F219">
        <v>19.600000000000001</v>
      </c>
    </row>
    <row r="220" spans="1:6">
      <c r="A220" t="s">
        <v>116</v>
      </c>
      <c r="B220" t="s">
        <v>171</v>
      </c>
      <c r="C220" t="s">
        <v>177</v>
      </c>
      <c r="D220" t="s">
        <v>14</v>
      </c>
      <c r="E220">
        <v>19.600000000000001</v>
      </c>
      <c r="F220">
        <v>19.600000000000001</v>
      </c>
    </row>
    <row r="221" spans="1:6">
      <c r="A221" t="s">
        <v>117</v>
      </c>
      <c r="B221" t="s">
        <v>172</v>
      </c>
      <c r="C221" t="s">
        <v>177</v>
      </c>
      <c r="D221" t="s">
        <v>14</v>
      </c>
      <c r="E221">
        <v>19.600000000000001</v>
      </c>
      <c r="F221">
        <v>19.600000000000001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83"/>
  <sheetViews>
    <sheetView showZeros="0" showOutlineSymbols="0" defaultGridColor="0" colorId="8" zoomScale="70" zoomScaleNormal="70" workbookViewId="0">
      <selection activeCell="G38" sqref="G38"/>
    </sheetView>
  </sheetViews>
  <sheetFormatPr baseColWidth="10" defaultRowHeight="12.75" outlineLevelRow="3" outlineLevelCol="3"/>
  <cols>
    <col min="1" max="1" width="32.85546875" style="128" customWidth="1"/>
    <col min="2" max="2" width="15.42578125" style="128" customWidth="1" outlineLevel="1"/>
    <col min="3" max="3" width="14" style="128" customWidth="1" outlineLevel="3"/>
    <col min="4" max="4" width="13.28515625" style="128" customWidth="1" outlineLevel="3"/>
    <col min="5" max="5" width="13.140625" style="128" customWidth="1"/>
    <col min="6" max="6" width="13.85546875" style="14" customWidth="1"/>
    <col min="7" max="7" width="12.140625" style="42" customWidth="1"/>
    <col min="8" max="8" width="12.140625" style="108" customWidth="1"/>
    <col min="9" max="9" width="11.7109375" style="108" customWidth="1"/>
    <col min="10" max="10" width="12.140625" style="108" customWidth="1"/>
    <col min="11" max="11" width="8.42578125" style="19" customWidth="1"/>
    <col min="12" max="12" width="14.7109375" style="19" customWidth="1"/>
    <col min="13" max="13" width="11.42578125" style="19"/>
    <col min="14" max="14" width="8.140625" style="19" customWidth="1"/>
    <col min="15" max="15" width="17" style="19" customWidth="1"/>
    <col min="16" max="17" width="11.28515625" style="19" customWidth="1"/>
    <col min="18" max="18" width="14.42578125" style="19" customWidth="1"/>
    <col min="19" max="22" width="11.28515625" style="19" customWidth="1"/>
    <col min="23" max="23" width="11.140625" style="19" customWidth="1"/>
    <col min="24" max="24" width="11.5703125" style="19" customWidth="1"/>
    <col min="25" max="27" width="14.42578125" style="19" customWidth="1"/>
    <col min="28" max="28" width="14.7109375" style="19" customWidth="1"/>
    <col min="29" max="41" width="11.42578125" style="19"/>
    <col min="42" max="16384" width="11.42578125" style="128"/>
  </cols>
  <sheetData>
    <row r="1" spans="1:102" ht="14.1" customHeight="1" outlineLevel="3" thickBot="1">
      <c r="A1" s="147" t="s">
        <v>180</v>
      </c>
      <c r="B1" s="148" t="s">
        <v>181</v>
      </c>
      <c r="C1" s="15"/>
      <c r="D1" s="16"/>
      <c r="E1" s="16"/>
      <c r="F1" s="16"/>
      <c r="G1" s="17"/>
      <c r="H1" s="18"/>
      <c r="I1" s="19"/>
      <c r="J1" s="19"/>
      <c r="K1" s="18"/>
      <c r="L1" s="18"/>
      <c r="M1" s="18"/>
      <c r="N1" s="20"/>
      <c r="O1" s="18"/>
      <c r="P1" s="18"/>
      <c r="Q1" s="18"/>
      <c r="R1" s="18"/>
      <c r="S1" s="18"/>
      <c r="T1" s="18"/>
      <c r="U1" s="20"/>
      <c r="V1" s="21"/>
      <c r="W1" s="22"/>
      <c r="X1" s="18"/>
      <c r="AL1" s="128"/>
      <c r="AM1" s="128"/>
      <c r="AN1" s="128"/>
      <c r="AO1" s="128"/>
    </row>
    <row r="2" spans="1:102" ht="13.5" customHeight="1" outlineLevel="3" thickBot="1">
      <c r="A2" s="19"/>
      <c r="B2" s="23"/>
      <c r="C2" s="15"/>
      <c r="D2" s="16"/>
      <c r="E2" s="16"/>
      <c r="F2" s="16"/>
      <c r="G2" s="17"/>
      <c r="H2" s="18"/>
      <c r="I2" s="19"/>
      <c r="J2" s="19"/>
      <c r="K2" s="18"/>
      <c r="L2" s="18"/>
      <c r="M2" s="18"/>
      <c r="N2" s="20"/>
      <c r="O2" s="18"/>
      <c r="P2" s="18"/>
      <c r="Q2" s="18"/>
      <c r="R2" s="18"/>
      <c r="S2" s="18"/>
      <c r="T2" s="18"/>
      <c r="U2" s="20"/>
      <c r="V2" s="21"/>
      <c r="W2" s="22"/>
      <c r="X2" s="18"/>
      <c r="AL2" s="128"/>
      <c r="AM2" s="128"/>
      <c r="AN2" s="128"/>
      <c r="AO2" s="128"/>
    </row>
    <row r="3" spans="1:102" ht="14.1" customHeight="1" outlineLevel="3" thickBot="1">
      <c r="A3" s="149"/>
      <c r="B3" s="150"/>
      <c r="C3" s="15"/>
      <c r="D3" s="16"/>
      <c r="E3" s="16"/>
      <c r="F3" s="16"/>
      <c r="G3" s="17"/>
      <c r="H3" s="18"/>
      <c r="I3" s="19"/>
      <c r="J3" s="19"/>
      <c r="K3" s="18"/>
      <c r="L3" s="18"/>
      <c r="M3" s="18"/>
      <c r="N3" s="20"/>
      <c r="O3" s="18"/>
      <c r="P3" s="18"/>
      <c r="Q3" s="18"/>
      <c r="R3" s="18"/>
      <c r="S3" s="18"/>
      <c r="T3" s="18"/>
      <c r="U3" s="20"/>
      <c r="V3" s="21"/>
      <c r="W3" s="22"/>
      <c r="X3" s="18"/>
      <c r="AL3" s="128"/>
      <c r="AM3" s="128"/>
      <c r="AN3" s="128"/>
      <c r="AO3" s="128"/>
    </row>
    <row r="4" spans="1:102" ht="14.1" customHeight="1" outlineLevel="3" thickBot="1">
      <c r="A4" s="25" t="s">
        <v>182</v>
      </c>
      <c r="B4" s="146">
        <v>3175</v>
      </c>
      <c r="C4" s="15"/>
      <c r="D4" s="16"/>
      <c r="E4" s="16"/>
      <c r="F4" s="16"/>
      <c r="G4" s="17"/>
      <c r="H4" s="18"/>
      <c r="I4" s="19"/>
      <c r="J4" s="19"/>
      <c r="K4" s="18"/>
      <c r="L4" s="18"/>
      <c r="M4" s="18"/>
      <c r="N4" s="20"/>
      <c r="O4" s="18"/>
      <c r="P4" s="18"/>
      <c r="Q4" s="18"/>
      <c r="R4" s="18"/>
      <c r="S4" s="18"/>
      <c r="T4" s="18"/>
      <c r="U4" s="20"/>
      <c r="V4" s="21"/>
      <c r="W4" s="22"/>
      <c r="X4" s="18"/>
      <c r="AL4" s="128"/>
      <c r="AM4" s="128"/>
      <c r="AN4" s="128"/>
      <c r="AO4" s="128"/>
    </row>
    <row r="5" spans="1:102" s="19" customFormat="1" ht="14.1" customHeight="1" outlineLevel="3" thickBot="1">
      <c r="A5" s="28"/>
      <c r="B5" s="29"/>
      <c r="C5" s="14"/>
      <c r="D5" s="14"/>
      <c r="E5" s="30"/>
      <c r="F5" s="27"/>
      <c r="G5" s="15"/>
      <c r="H5" s="16"/>
      <c r="I5" s="16"/>
      <c r="J5" s="16"/>
      <c r="K5" s="17"/>
      <c r="L5" s="18"/>
      <c r="O5" s="18"/>
      <c r="P5" s="18"/>
      <c r="Q5" s="18"/>
      <c r="R5" s="20"/>
      <c r="S5" s="18"/>
      <c r="T5" s="18"/>
      <c r="U5" s="18"/>
      <c r="V5" s="18"/>
      <c r="W5" s="18"/>
      <c r="X5" s="18"/>
      <c r="Y5" s="20"/>
      <c r="Z5" s="21"/>
      <c r="AA5" s="22"/>
      <c r="AB5" s="1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  <c r="CS5" s="128"/>
      <c r="CT5" s="128"/>
      <c r="CU5" s="128"/>
      <c r="CV5" s="128"/>
      <c r="CW5" s="128"/>
      <c r="CX5" s="128"/>
    </row>
    <row r="6" spans="1:102" s="19" customFormat="1" ht="14.1" customHeight="1" outlineLevel="3">
      <c r="A6" s="26" t="s">
        <v>183</v>
      </c>
      <c r="B6" s="32">
        <f>IF(SPlogts=0,0,(shab)/SPlogts)</f>
        <v>0.93322834645669295</v>
      </c>
      <c r="C6" s="33">
        <v>0.92</v>
      </c>
      <c r="D6" s="14"/>
      <c r="E6" s="34"/>
      <c r="F6" s="14"/>
      <c r="G6" s="15"/>
      <c r="H6" s="16"/>
      <c r="I6" s="16"/>
      <c r="J6" s="16"/>
      <c r="K6" s="17"/>
      <c r="L6" s="18"/>
      <c r="O6" s="18"/>
      <c r="P6" s="18"/>
      <c r="Q6" s="18"/>
      <c r="R6" s="20"/>
      <c r="S6" s="18"/>
      <c r="T6" s="18"/>
      <c r="U6" s="18"/>
      <c r="V6" s="18"/>
      <c r="W6" s="18"/>
      <c r="X6" s="18"/>
      <c r="Y6" s="20"/>
      <c r="Z6" s="21"/>
      <c r="AA6" s="22"/>
      <c r="AB6" s="1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  <c r="CS6" s="128"/>
      <c r="CT6" s="128"/>
      <c r="CU6" s="128"/>
      <c r="CV6" s="128"/>
      <c r="CW6" s="128"/>
      <c r="CX6" s="128"/>
    </row>
    <row r="7" spans="1:102" s="19" customFormat="1" ht="14.1" customHeight="1" outlineLevel="2">
      <c r="A7" s="26" t="s">
        <v>184</v>
      </c>
      <c r="B7" s="35">
        <f>IF(logt=0,0,(_nbT1+nbT1B+(_nbT2*2)+(_nbT3*3)+(_nbT4*4)+(_nbT5*5)+(_nbT6*6))/logt)</f>
        <v>3.2608695652173911</v>
      </c>
      <c r="C7" s="36"/>
      <c r="D7" s="36"/>
      <c r="E7" s="14"/>
      <c r="F7" s="14"/>
      <c r="G7" s="15"/>
      <c r="H7" s="16"/>
      <c r="I7" s="16"/>
      <c r="J7" s="16"/>
      <c r="K7" s="17"/>
      <c r="L7" s="18"/>
      <c r="O7" s="18"/>
      <c r="P7" s="18"/>
      <c r="Q7" s="18"/>
      <c r="R7" s="20"/>
      <c r="S7" s="18"/>
      <c r="T7" s="18"/>
      <c r="U7" s="18"/>
      <c r="V7" s="18"/>
      <c r="W7" s="18"/>
      <c r="X7" s="18"/>
      <c r="Y7" s="20"/>
      <c r="Z7" s="21"/>
      <c r="AA7" s="22"/>
      <c r="AB7" s="1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</row>
    <row r="8" spans="1:102" s="19" customFormat="1" ht="14.1" customHeight="1" outlineLevel="2">
      <c r="A8" s="26" t="s">
        <v>185</v>
      </c>
      <c r="B8" s="37">
        <f>IF(logt=0,0,shab/logt)</f>
        <v>64.413043478260875</v>
      </c>
      <c r="C8" s="14"/>
      <c r="D8" s="14"/>
      <c r="E8" s="38"/>
      <c r="F8" s="14"/>
      <c r="G8" s="15"/>
      <c r="H8" s="16"/>
      <c r="I8" s="16"/>
      <c r="J8" s="16"/>
      <c r="K8" s="17"/>
      <c r="L8" s="18"/>
      <c r="O8" s="18"/>
      <c r="P8" s="18"/>
      <c r="Q8" s="18"/>
      <c r="R8" s="20"/>
      <c r="S8" s="18"/>
      <c r="T8" s="18"/>
      <c r="U8" s="18"/>
      <c r="V8" s="18"/>
      <c r="W8" s="18"/>
      <c r="X8" s="18"/>
      <c r="Y8" s="20"/>
      <c r="Z8" s="21"/>
      <c r="AA8" s="22"/>
      <c r="AB8" s="1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</row>
    <row r="9" spans="1:102" s="19" customFormat="1" ht="14.1" customHeight="1" outlineLevel="3" thickBot="1">
      <c r="A9" s="39" t="s">
        <v>186</v>
      </c>
      <c r="B9" s="40">
        <f>ROUND(IF(logt=0,0,0.77*(1+logt*20/SU)),4)</f>
        <v>1.0031000000000001</v>
      </c>
      <c r="C9" s="30"/>
      <c r="D9" s="30"/>
      <c r="E9" s="30"/>
      <c r="F9" s="14"/>
      <c r="G9" s="15"/>
      <c r="H9" s="16"/>
      <c r="I9" s="16"/>
      <c r="J9" s="16"/>
      <c r="K9" s="17"/>
      <c r="L9" s="18"/>
      <c r="O9" s="18"/>
      <c r="P9" s="18"/>
      <c r="Q9" s="18"/>
      <c r="R9" s="20"/>
      <c r="S9" s="18"/>
      <c r="T9" s="18"/>
      <c r="U9" s="18"/>
      <c r="V9" s="18"/>
      <c r="W9" s="18"/>
      <c r="X9" s="18"/>
      <c r="Y9" s="20"/>
      <c r="Z9" s="21"/>
      <c r="AA9" s="22"/>
      <c r="AB9" s="1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</row>
    <row r="10" spans="1:102" s="19" customFormat="1" ht="14.1" customHeight="1" outlineLevel="3">
      <c r="A10" s="14"/>
      <c r="B10" s="41"/>
      <c r="C10" s="30"/>
      <c r="D10" s="30"/>
      <c r="E10" s="30"/>
      <c r="F10" s="14"/>
      <c r="G10" s="15"/>
      <c r="H10" s="16"/>
      <c r="I10" s="16"/>
      <c r="J10" s="16"/>
      <c r="K10" s="17"/>
      <c r="L10" s="18"/>
      <c r="O10" s="18"/>
      <c r="P10" s="18"/>
      <c r="Q10" s="18"/>
      <c r="R10" s="20"/>
      <c r="S10" s="18"/>
      <c r="T10" s="18"/>
      <c r="U10" s="18"/>
      <c r="V10" s="18"/>
      <c r="W10" s="18"/>
      <c r="X10" s="18"/>
      <c r="Y10" s="20"/>
      <c r="Z10" s="21"/>
      <c r="AA10" s="22"/>
      <c r="AB10" s="1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  <c r="CS10" s="128"/>
      <c r="CT10" s="128"/>
      <c r="CU10" s="128"/>
      <c r="CV10" s="128"/>
      <c r="CW10" s="128"/>
      <c r="CX10" s="128"/>
    </row>
    <row r="11" spans="1:102" s="19" customFormat="1" ht="13.5" customHeight="1" outlineLevel="3">
      <c r="A11" s="14"/>
      <c r="B11" s="41"/>
      <c r="C11" s="30"/>
      <c r="D11" s="30"/>
      <c r="E11" s="30"/>
      <c r="F11" s="14"/>
      <c r="G11" s="15"/>
      <c r="H11" s="16"/>
      <c r="I11" s="16"/>
      <c r="J11" s="16"/>
      <c r="K11" s="17"/>
      <c r="L11" s="18"/>
      <c r="O11" s="18"/>
      <c r="P11" s="18"/>
      <c r="Q11" s="18"/>
      <c r="R11" s="20"/>
      <c r="S11" s="18"/>
      <c r="T11" s="18"/>
      <c r="U11" s="18"/>
      <c r="V11" s="18"/>
      <c r="W11" s="18"/>
      <c r="X11" s="18"/>
      <c r="Y11" s="20"/>
      <c r="Z11" s="21"/>
      <c r="AA11" s="22"/>
      <c r="AB11" s="1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</row>
    <row r="12" spans="1:102" s="19" customFormat="1" ht="15.75" customHeight="1" outlineLevel="3" thickBot="1">
      <c r="A12" s="14"/>
      <c r="B12" s="41"/>
      <c r="C12" s="30"/>
      <c r="D12" s="30"/>
      <c r="E12" s="30"/>
      <c r="F12" s="14"/>
      <c r="G12" s="15"/>
      <c r="H12" s="16"/>
      <c r="I12" s="16"/>
      <c r="J12" s="16"/>
      <c r="K12" s="17"/>
      <c r="L12" s="18"/>
      <c r="O12" s="18"/>
      <c r="P12" s="18"/>
      <c r="Q12" s="18"/>
      <c r="R12" s="20"/>
      <c r="S12" s="18"/>
      <c r="T12" s="18"/>
      <c r="U12" s="18"/>
      <c r="V12" s="18"/>
      <c r="W12" s="18"/>
      <c r="X12" s="18"/>
      <c r="Y12" s="20"/>
      <c r="Z12" s="21"/>
      <c r="AA12" s="22"/>
      <c r="AB12" s="1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</row>
    <row r="13" spans="1:102" s="19" customFormat="1" ht="14.1" customHeight="1" outlineLevel="2" thickBot="1">
      <c r="A13" s="142" t="s">
        <v>187</v>
      </c>
      <c r="B13" s="143" t="s">
        <v>188</v>
      </c>
      <c r="C13" s="144" t="s">
        <v>189</v>
      </c>
      <c r="D13" s="143" t="s">
        <v>203</v>
      </c>
      <c r="E13" s="145" t="s">
        <v>190</v>
      </c>
      <c r="F13" s="14"/>
      <c r="G13" s="15"/>
      <c r="H13" s="16"/>
      <c r="I13" s="16"/>
      <c r="J13" s="16"/>
      <c r="K13" s="17"/>
      <c r="L13" s="18"/>
      <c r="O13" s="18"/>
      <c r="P13" s="18"/>
      <c r="Q13" s="18"/>
      <c r="R13" s="20"/>
      <c r="S13" s="18"/>
      <c r="T13" s="18"/>
      <c r="U13" s="18"/>
      <c r="V13" s="18"/>
      <c r="W13" s="18"/>
      <c r="X13" s="18"/>
      <c r="Y13" s="20"/>
      <c r="Z13" s="21"/>
      <c r="AA13" s="22"/>
      <c r="AB13" s="1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  <c r="CS13" s="128"/>
      <c r="CT13" s="128"/>
      <c r="CU13" s="128"/>
      <c r="CV13" s="128"/>
      <c r="CW13" s="128"/>
      <c r="CX13" s="128"/>
    </row>
    <row r="14" spans="1:102" s="19" customFormat="1" ht="14.1" customHeight="1" outlineLevel="3">
      <c r="A14" s="43" t="s">
        <v>191</v>
      </c>
      <c r="B14" s="44">
        <v>10</v>
      </c>
      <c r="C14" s="45">
        <v>18</v>
      </c>
      <c r="D14" s="46">
        <v>3</v>
      </c>
      <c r="E14" s="47">
        <f>IF(CLASSE="Neuf ",10%,IF(B14=0,0,ROUND(B14/logt,0)))</f>
        <v>0.1</v>
      </c>
      <c r="F14" s="42"/>
      <c r="G14" s="15"/>
      <c r="H14" s="16"/>
      <c r="I14" s="16"/>
      <c r="J14" s="16"/>
      <c r="K14" s="17"/>
      <c r="L14" s="18"/>
      <c r="O14" s="18"/>
      <c r="P14" s="18"/>
      <c r="Q14" s="18"/>
      <c r="R14" s="20"/>
      <c r="S14" s="18"/>
      <c r="T14" s="18"/>
      <c r="U14" s="18"/>
      <c r="V14" s="18"/>
      <c r="W14" s="18"/>
      <c r="X14" s="18"/>
      <c r="Y14" s="20"/>
      <c r="Z14" s="21"/>
      <c r="AA14" s="22"/>
      <c r="AB14" s="1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</row>
    <row r="15" spans="1:102" s="19" customFormat="1" ht="14.1" customHeight="1" outlineLevel="3">
      <c r="A15" s="49" t="s">
        <v>192</v>
      </c>
      <c r="B15" s="50">
        <f t="shared" ref="B15:B21" si="0">IF(CLASSE="neuf ",ROUND(logt*E15,0),0)</f>
        <v>0</v>
      </c>
      <c r="C15" s="51">
        <v>0</v>
      </c>
      <c r="D15" s="52">
        <v>3</v>
      </c>
      <c r="E15" s="53">
        <f>IF(CLASSE="Neuf ",0%,IF(B15=0,0,ROUND(B15/logt,0)))</f>
        <v>0</v>
      </c>
      <c r="F15" s="48">
        <f>C14*E14</f>
        <v>1.8</v>
      </c>
      <c r="G15" s="15"/>
      <c r="H15" s="16"/>
      <c r="I15" s="16"/>
      <c r="J15" s="16"/>
      <c r="K15" s="17"/>
      <c r="L15" s="18"/>
      <c r="O15" s="18"/>
      <c r="P15" s="18"/>
      <c r="Q15" s="18"/>
      <c r="R15" s="20"/>
      <c r="S15" s="18"/>
      <c r="T15" s="18"/>
      <c r="U15" s="18"/>
      <c r="V15" s="18"/>
      <c r="W15" s="18"/>
      <c r="X15" s="18"/>
      <c r="Y15" s="20"/>
      <c r="Z15" s="21"/>
      <c r="AA15" s="22"/>
      <c r="AB15" s="1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</row>
    <row r="16" spans="1:102" s="19" customFormat="1" ht="14.1" customHeight="1" outlineLevel="2">
      <c r="A16" s="54" t="s">
        <v>193</v>
      </c>
      <c r="B16" s="55">
        <f>IF(CLASSE="neuf ",ROUND(logt*E16,0),0)</f>
        <v>0</v>
      </c>
      <c r="C16" s="56">
        <v>32</v>
      </c>
      <c r="D16" s="57">
        <v>3</v>
      </c>
      <c r="E16" s="58">
        <f>IF(CLASSE="Neuf ",0%,IF(B16=0,0,ROUND(B16/logt,0)))</f>
        <v>0</v>
      </c>
      <c r="F16" s="48">
        <f t="shared" ref="F16:F22" si="1">C15*E15</f>
        <v>0</v>
      </c>
      <c r="G16" s="15"/>
      <c r="H16" s="16"/>
      <c r="I16" s="16"/>
      <c r="J16" s="16"/>
      <c r="K16" s="17"/>
      <c r="L16" s="18"/>
      <c r="O16" s="18"/>
      <c r="P16" s="18"/>
      <c r="Q16" s="18"/>
      <c r="R16" s="20"/>
      <c r="S16" s="18"/>
      <c r="T16" s="18"/>
      <c r="U16" s="18"/>
      <c r="V16" s="18"/>
      <c r="W16" s="18"/>
      <c r="X16" s="18"/>
      <c r="Y16" s="20"/>
      <c r="Z16" s="21"/>
      <c r="AA16" s="22"/>
      <c r="AB16" s="1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</row>
    <row r="17" spans="1:102" s="19" customFormat="1" ht="14.1" customHeight="1" outlineLevel="2">
      <c r="A17" s="49" t="s">
        <v>194</v>
      </c>
      <c r="B17" s="50">
        <f t="shared" si="0"/>
        <v>1</v>
      </c>
      <c r="C17" s="51">
        <v>47</v>
      </c>
      <c r="D17" s="52">
        <v>3</v>
      </c>
      <c r="E17" s="53">
        <f>IF(CLASSE="Neuf ",2%,IF(B17=0,0,ROUND(B17/logt,0)))</f>
        <v>0.02</v>
      </c>
      <c r="F17" s="48">
        <f t="shared" si="1"/>
        <v>0</v>
      </c>
      <c r="G17" s="15"/>
      <c r="H17" s="16"/>
      <c r="I17" s="16"/>
      <c r="J17" s="16"/>
      <c r="K17" s="17"/>
      <c r="L17" s="18"/>
      <c r="O17" s="18"/>
      <c r="P17" s="18"/>
      <c r="Q17" s="18"/>
      <c r="R17" s="20"/>
      <c r="S17" s="18"/>
      <c r="T17" s="18"/>
      <c r="U17" s="18"/>
      <c r="V17" s="18"/>
      <c r="W17" s="18"/>
      <c r="X17" s="18"/>
      <c r="Y17" s="20"/>
      <c r="Z17" s="21"/>
      <c r="AA17" s="22"/>
      <c r="AB17" s="1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</row>
    <row r="18" spans="1:102" s="19" customFormat="1" ht="14.1" customHeight="1" outlineLevel="1">
      <c r="A18" s="54" t="s">
        <v>195</v>
      </c>
      <c r="B18" s="55">
        <f t="shared" si="0"/>
        <v>23</v>
      </c>
      <c r="C18" s="56">
        <v>63</v>
      </c>
      <c r="D18" s="57">
        <v>3</v>
      </c>
      <c r="E18" s="58">
        <f>IF(CLASSE="Neuf ",50%,IF(B18=0,0,ROUND(B18/logt,0)))</f>
        <v>0.5</v>
      </c>
      <c r="F18" s="48">
        <f t="shared" si="1"/>
        <v>0.94000000000000006</v>
      </c>
      <c r="G18" s="15"/>
      <c r="H18" s="16"/>
      <c r="I18" s="16"/>
      <c r="J18" s="16"/>
      <c r="K18" s="17"/>
      <c r="L18" s="18"/>
      <c r="O18" s="18"/>
      <c r="P18" s="18"/>
      <c r="Q18" s="18"/>
      <c r="R18" s="20"/>
      <c r="S18" s="18"/>
      <c r="T18" s="18"/>
      <c r="U18" s="18"/>
      <c r="V18" s="18"/>
      <c r="W18" s="18"/>
      <c r="X18" s="18"/>
      <c r="Y18" s="20"/>
      <c r="Z18" s="21"/>
      <c r="AA18" s="22"/>
      <c r="AB18" s="1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  <c r="CS18" s="128"/>
      <c r="CT18" s="128"/>
      <c r="CU18" s="128"/>
      <c r="CV18" s="128"/>
      <c r="CW18" s="128"/>
      <c r="CX18" s="128"/>
    </row>
    <row r="19" spans="1:102" s="19" customFormat="1" ht="14.1" customHeight="1" outlineLevel="1">
      <c r="A19" s="59" t="s">
        <v>196</v>
      </c>
      <c r="B19" s="50">
        <f t="shared" si="0"/>
        <v>16</v>
      </c>
      <c r="C19" s="51">
        <v>75</v>
      </c>
      <c r="D19" s="52">
        <v>3</v>
      </c>
      <c r="E19" s="53">
        <f>IF(CLASSE="Neuf ",35%,IF(B19=0,0,ROUND(B19/logt,0)))</f>
        <v>0.35</v>
      </c>
      <c r="F19" s="48">
        <f t="shared" si="1"/>
        <v>31.5</v>
      </c>
      <c r="G19" s="15"/>
      <c r="H19" s="16"/>
      <c r="I19" s="16"/>
      <c r="J19" s="16"/>
      <c r="K19" s="17"/>
      <c r="L19" s="18"/>
      <c r="O19" s="18"/>
      <c r="P19" s="18"/>
      <c r="Q19" s="18"/>
      <c r="R19" s="20"/>
      <c r="S19" s="18"/>
      <c r="T19" s="18"/>
      <c r="U19" s="18"/>
      <c r="V19" s="18"/>
      <c r="W19" s="18"/>
      <c r="X19" s="18"/>
      <c r="Y19" s="20"/>
      <c r="Z19" s="21"/>
      <c r="AA19" s="22"/>
      <c r="AB19" s="1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</row>
    <row r="20" spans="1:102" s="19" customFormat="1" ht="14.1" customHeight="1" outlineLevel="1">
      <c r="A20" s="59" t="s">
        <v>197</v>
      </c>
      <c r="B20" s="50">
        <f t="shared" si="0"/>
        <v>1</v>
      </c>
      <c r="C20" s="51">
        <v>87</v>
      </c>
      <c r="D20" s="52">
        <v>3</v>
      </c>
      <c r="E20" s="53">
        <f>IF(CLASSE="Neuf ",3%,IF(B20=0,0,ROUND(B20/logt,0)))</f>
        <v>0.03</v>
      </c>
      <c r="F20" s="48">
        <f t="shared" si="1"/>
        <v>26.25</v>
      </c>
      <c r="G20" s="15"/>
      <c r="H20" s="16"/>
      <c r="I20" s="16"/>
      <c r="J20" s="16"/>
      <c r="K20" s="17"/>
      <c r="L20" s="18"/>
      <c r="O20" s="18"/>
      <c r="P20" s="18"/>
      <c r="Q20" s="18"/>
      <c r="R20" s="20"/>
      <c r="S20" s="18"/>
      <c r="T20" s="18"/>
      <c r="U20" s="18"/>
      <c r="V20" s="18"/>
      <c r="W20" s="18"/>
      <c r="X20" s="18"/>
      <c r="Y20" s="20"/>
      <c r="Z20" s="21"/>
      <c r="AA20" s="22"/>
      <c r="AB20" s="1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</row>
    <row r="21" spans="1:102" s="19" customFormat="1" ht="14.1" customHeight="1">
      <c r="A21" s="60" t="s">
        <v>198</v>
      </c>
      <c r="B21" s="61">
        <f t="shared" si="0"/>
        <v>0</v>
      </c>
      <c r="C21" s="62">
        <v>95</v>
      </c>
      <c r="D21" s="63">
        <v>3</v>
      </c>
      <c r="E21" s="64">
        <f>IF(CLASSE="Neuf ",0%,IF(B21=0,0,ROUND(B21/logt,0)))</f>
        <v>0</v>
      </c>
      <c r="F21" s="48">
        <f>C20*E20</f>
        <v>2.61</v>
      </c>
      <c r="G21" s="15"/>
      <c r="H21" s="16"/>
      <c r="I21" s="16"/>
      <c r="J21" s="16"/>
      <c r="K21" s="17"/>
      <c r="L21" s="18"/>
      <c r="O21" s="18"/>
      <c r="P21" s="18"/>
      <c r="Q21" s="18"/>
      <c r="R21" s="20"/>
      <c r="S21" s="18"/>
      <c r="T21" s="18"/>
      <c r="U21" s="18"/>
      <c r="V21" s="18"/>
      <c r="W21" s="18"/>
      <c r="X21" s="18"/>
      <c r="Y21" s="20"/>
      <c r="Z21" s="21"/>
      <c r="AA21" s="22"/>
      <c r="AB21" s="1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</row>
    <row r="22" spans="1:102" s="19" customFormat="1" ht="14.1" customHeight="1" thickBot="1">
      <c r="A22" s="65" t="s">
        <v>199</v>
      </c>
      <c r="B22" s="66">
        <f>IF(CLASSE="neuf ",ROUND(SPlogts*C6/F23,0),SUM(B14:B21))</f>
        <v>46</v>
      </c>
      <c r="C22" s="67">
        <f>+_nbT1*_shT1+nbTP*shTP+nbT1B*shT1B+_nbT2*_shT2+_nbT3*_shT3+_nbT4*_shT4+_nbT5*_shT5+_nbT6*_shT6</f>
        <v>2963</v>
      </c>
      <c r="D22" s="68">
        <f>_nbT1*D14+nbTP*SanTP+nbT1B*D16+_nbT2*D17+_nbT3*D18+_nbT4*D19+_nbT5*D20+_nbT6*D21</f>
        <v>153</v>
      </c>
      <c r="E22" s="69">
        <f>IF(SUM(E14:E21)=100%,100%,"Attention")</f>
        <v>1</v>
      </c>
      <c r="F22" s="48">
        <f t="shared" si="1"/>
        <v>0</v>
      </c>
      <c r="G22" s="15"/>
      <c r="H22" s="16"/>
      <c r="I22" s="16"/>
      <c r="J22" s="16"/>
      <c r="K22" s="17"/>
      <c r="L22" s="18"/>
      <c r="O22" s="18"/>
      <c r="P22" s="18"/>
      <c r="Q22" s="18"/>
      <c r="R22" s="20"/>
      <c r="S22" s="18"/>
      <c r="T22" s="18"/>
      <c r="U22" s="18"/>
      <c r="V22" s="18"/>
      <c r="W22" s="18"/>
      <c r="X22" s="18"/>
      <c r="Y22" s="20"/>
      <c r="Z22" s="21"/>
      <c r="AA22" s="22"/>
      <c r="AB22" s="1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</row>
    <row r="23" spans="1:102" s="19" customFormat="1" ht="14.1" customHeight="1">
      <c r="A23" s="70" t="s">
        <v>200</v>
      </c>
      <c r="B23" s="71"/>
      <c r="C23" s="72"/>
      <c r="D23" s="73">
        <v>0</v>
      </c>
      <c r="E23" s="140" t="str">
        <f>IF((SUM(B19:B21)/B22)&lt;25%,"Attention grands logements","")</f>
        <v/>
      </c>
      <c r="F23" s="48">
        <f>SUM(F15:F22)</f>
        <v>63.1</v>
      </c>
      <c r="G23" s="15"/>
      <c r="H23" s="16"/>
      <c r="I23" s="16"/>
      <c r="J23" s="16"/>
      <c r="K23" s="17"/>
      <c r="L23" s="18"/>
      <c r="O23" s="18"/>
      <c r="P23" s="18"/>
      <c r="Q23" s="18"/>
      <c r="R23" s="20"/>
      <c r="S23" s="18"/>
      <c r="T23" s="18"/>
      <c r="U23" s="18"/>
      <c r="V23" s="18"/>
      <c r="W23" s="18"/>
      <c r="X23" s="18"/>
      <c r="Y23" s="20"/>
      <c r="Z23" s="21"/>
      <c r="AA23" s="22"/>
      <c r="AB23" s="1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</row>
    <row r="24" spans="1:102" s="19" customFormat="1" ht="14.1" customHeight="1" thickBot="1">
      <c r="A24" s="75" t="s">
        <v>201</v>
      </c>
      <c r="B24" s="76"/>
      <c r="C24" s="77"/>
      <c r="D24" s="78">
        <f>D22+D23</f>
        <v>153</v>
      </c>
      <c r="E24" s="74"/>
      <c r="F24" s="141"/>
      <c r="G24" s="15"/>
      <c r="H24" s="16"/>
      <c r="I24" s="16"/>
      <c r="J24" s="16"/>
      <c r="K24" s="17"/>
      <c r="L24" s="18"/>
      <c r="O24" s="18"/>
      <c r="P24" s="18"/>
      <c r="Q24" s="18"/>
      <c r="R24" s="20"/>
      <c r="S24" s="18"/>
      <c r="T24" s="18"/>
      <c r="U24" s="18"/>
      <c r="V24" s="18"/>
      <c r="W24" s="18"/>
      <c r="X24" s="18"/>
      <c r="Y24" s="20"/>
      <c r="Z24" s="21"/>
      <c r="AA24" s="22"/>
      <c r="AB24" s="1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</row>
    <row r="25" spans="1:102" s="19" customFormat="1" ht="14.1" customHeight="1" outlineLevel="2">
      <c r="A25" s="79" t="s">
        <v>202</v>
      </c>
      <c r="B25" s="80"/>
      <c r="C25" s="81">
        <f>shab+0.5*D24</f>
        <v>3039.5</v>
      </c>
      <c r="D25" s="82"/>
      <c r="E25" s="74"/>
      <c r="F25" s="74"/>
      <c r="G25" s="15"/>
      <c r="H25" s="16"/>
      <c r="I25" s="16"/>
      <c r="J25" s="16"/>
      <c r="K25" s="17"/>
      <c r="L25" s="18"/>
      <c r="O25" s="18"/>
      <c r="P25" s="18"/>
      <c r="Q25" s="18"/>
      <c r="R25" s="20"/>
      <c r="S25" s="18"/>
      <c r="T25" s="18"/>
      <c r="U25" s="18"/>
      <c r="V25" s="18"/>
      <c r="W25" s="18"/>
      <c r="X25" s="18"/>
      <c r="Y25" s="20"/>
      <c r="Z25" s="21"/>
      <c r="AA25" s="22"/>
      <c r="AB25" s="1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</row>
    <row r="26" spans="1:102" s="19" customFormat="1" ht="14.1" customHeight="1" outlineLevel="2">
      <c r="A26" s="83"/>
      <c r="B26" s="84"/>
      <c r="C26" s="84"/>
      <c r="D26" s="85"/>
      <c r="E26" s="86"/>
      <c r="F26" s="74"/>
      <c r="G26" s="15"/>
      <c r="H26" s="16"/>
      <c r="I26" s="16"/>
      <c r="J26" s="16"/>
      <c r="K26" s="17"/>
      <c r="L26" s="18"/>
      <c r="O26" s="18"/>
      <c r="P26" s="18"/>
      <c r="Q26" s="18"/>
      <c r="R26" s="20"/>
      <c r="S26" s="18"/>
      <c r="T26" s="18"/>
      <c r="U26" s="18"/>
      <c r="V26" s="18"/>
      <c r="W26" s="18"/>
      <c r="X26" s="18"/>
      <c r="Y26" s="20"/>
      <c r="Z26" s="21"/>
      <c r="AA26" s="22"/>
      <c r="AB26" s="1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</row>
    <row r="27" spans="1:102" s="19" customFormat="1" ht="14.1" customHeight="1" outlineLevel="2">
      <c r="A27" s="88"/>
      <c r="B27" s="89"/>
      <c r="C27" s="89"/>
      <c r="D27" s="89"/>
      <c r="F27" s="87"/>
      <c r="G27" s="15"/>
      <c r="H27" s="16"/>
      <c r="I27" s="16"/>
      <c r="J27" s="16"/>
      <c r="K27" s="17"/>
      <c r="L27" s="18"/>
      <c r="O27" s="18"/>
      <c r="P27" s="18"/>
      <c r="Q27" s="18"/>
      <c r="R27" s="20"/>
      <c r="S27" s="18"/>
      <c r="T27" s="18"/>
      <c r="U27" s="18"/>
      <c r="V27" s="18"/>
      <c r="W27" s="18"/>
      <c r="X27" s="18"/>
      <c r="Y27" s="20"/>
      <c r="Z27" s="21"/>
      <c r="AA27" s="22"/>
      <c r="AB27" s="18"/>
    </row>
    <row r="28" spans="1:102" s="19" customFormat="1" ht="13.5" customHeight="1" outlineLevel="2">
      <c r="A28" s="92"/>
      <c r="F28" s="90"/>
      <c r="G28" s="15"/>
      <c r="H28" s="16"/>
      <c r="I28" s="16"/>
      <c r="J28" s="16"/>
      <c r="K28" s="17"/>
      <c r="L28" s="91"/>
      <c r="O28" s="18"/>
      <c r="P28" s="18"/>
      <c r="Q28" s="18"/>
      <c r="R28" s="20"/>
      <c r="S28" s="18"/>
      <c r="T28" s="18"/>
      <c r="U28" s="18"/>
      <c r="V28" s="18"/>
      <c r="W28" s="18"/>
      <c r="X28" s="18"/>
      <c r="Y28" s="20"/>
      <c r="Z28" s="21"/>
      <c r="AA28" s="22"/>
      <c r="AB28" s="18"/>
    </row>
    <row r="29" spans="1:102" s="19" customFormat="1" ht="14.1" customHeight="1" outlineLevel="2">
      <c r="C29" s="93"/>
      <c r="D29" s="94"/>
      <c r="E29" s="95"/>
      <c r="G29" s="15"/>
      <c r="H29" s="16"/>
      <c r="I29" s="16"/>
      <c r="J29" s="16"/>
      <c r="K29" s="17"/>
      <c r="L29" s="91"/>
      <c r="O29" s="18"/>
      <c r="P29" s="18"/>
      <c r="Q29" s="18"/>
      <c r="R29" s="20"/>
      <c r="S29" s="18"/>
      <c r="T29" s="18"/>
      <c r="U29" s="18"/>
      <c r="V29" s="18"/>
      <c r="W29" s="18"/>
      <c r="X29" s="18"/>
      <c r="Y29" s="20"/>
      <c r="Z29" s="21"/>
      <c r="AA29" s="22"/>
      <c r="AB29" s="18"/>
    </row>
    <row r="30" spans="1:102" s="19" customFormat="1" ht="14.1" customHeight="1" outlineLevel="2">
      <c r="A30" s="155"/>
      <c r="B30" s="155"/>
      <c r="C30" s="96"/>
      <c r="D30" s="97"/>
      <c r="E30" s="95"/>
      <c r="F30" s="91"/>
      <c r="G30" s="15"/>
      <c r="H30" s="16"/>
      <c r="I30" s="16"/>
      <c r="J30" s="16"/>
      <c r="L30" s="91"/>
      <c r="O30" s="18"/>
      <c r="P30" s="18"/>
      <c r="Q30" s="18"/>
      <c r="R30" s="20"/>
      <c r="S30" s="18"/>
      <c r="T30" s="18"/>
      <c r="U30" s="18"/>
      <c r="V30" s="18"/>
      <c r="W30" s="18"/>
      <c r="X30" s="18"/>
      <c r="Y30" s="20"/>
      <c r="Z30" s="21"/>
      <c r="AA30" s="22"/>
      <c r="AB30" s="18"/>
    </row>
    <row r="31" spans="1:102" s="19" customFormat="1" ht="14.1" customHeight="1" outlineLevel="2">
      <c r="A31" s="155"/>
      <c r="B31" s="155"/>
      <c r="C31" s="98"/>
      <c r="D31" s="97"/>
      <c r="E31" s="95"/>
      <c r="F31" s="91"/>
      <c r="G31" s="15"/>
      <c r="H31" s="16"/>
      <c r="I31" s="16"/>
      <c r="J31" s="16"/>
      <c r="L31" s="91"/>
      <c r="O31" s="18"/>
      <c r="P31" s="18"/>
      <c r="Q31" s="18"/>
      <c r="R31" s="20"/>
      <c r="S31" s="18"/>
      <c r="T31" s="18"/>
      <c r="U31" s="18"/>
      <c r="V31" s="18"/>
      <c r="W31" s="18"/>
      <c r="X31" s="18"/>
      <c r="Y31" s="20"/>
      <c r="Z31" s="21"/>
      <c r="AA31" s="22"/>
      <c r="AB31" s="18"/>
    </row>
    <row r="32" spans="1:102" s="19" customFormat="1" ht="14.1" customHeight="1" outlineLevel="2">
      <c r="C32" s="93"/>
      <c r="D32" s="94"/>
      <c r="E32" s="95"/>
      <c r="F32" s="91"/>
      <c r="G32" s="15"/>
      <c r="H32" s="16"/>
      <c r="I32" s="16"/>
      <c r="J32" s="16"/>
      <c r="L32" s="91"/>
      <c r="O32" s="18"/>
      <c r="P32" s="18"/>
      <c r="Q32" s="18"/>
      <c r="R32" s="20"/>
      <c r="S32" s="18"/>
      <c r="T32" s="18"/>
      <c r="U32" s="18"/>
      <c r="V32" s="18"/>
      <c r="W32" s="18"/>
      <c r="X32" s="18"/>
      <c r="Y32" s="20"/>
      <c r="Z32" s="21"/>
      <c r="AA32" s="22"/>
      <c r="AB32" s="18"/>
    </row>
    <row r="33" spans="1:28" s="19" customFormat="1" ht="13.5" customHeight="1" outlineLevel="2">
      <c r="C33" s="93"/>
      <c r="D33" s="94"/>
      <c r="E33" s="95"/>
      <c r="F33" s="99"/>
      <c r="G33" s="15"/>
      <c r="H33" s="16"/>
      <c r="I33" s="16"/>
      <c r="J33" s="16"/>
      <c r="L33" s="91"/>
      <c r="O33" s="18"/>
      <c r="P33" s="18"/>
      <c r="Q33" s="18"/>
      <c r="R33" s="20"/>
      <c r="S33" s="18"/>
      <c r="T33" s="18"/>
      <c r="U33" s="18"/>
      <c r="V33" s="18"/>
      <c r="W33" s="18"/>
      <c r="X33" s="18"/>
      <c r="Y33" s="20"/>
      <c r="Z33" s="21"/>
      <c r="AA33" s="22"/>
      <c r="AB33" s="18"/>
    </row>
    <row r="34" spans="1:28" s="19" customFormat="1" ht="13.5" customHeight="1" outlineLevel="2">
      <c r="C34" s="93"/>
      <c r="D34" s="94"/>
      <c r="E34" s="95"/>
      <c r="F34" s="100"/>
      <c r="G34" s="15"/>
      <c r="H34" s="16"/>
      <c r="I34" s="16"/>
      <c r="J34" s="16"/>
      <c r="L34" s="91"/>
      <c r="O34" s="18"/>
      <c r="P34" s="18"/>
      <c r="Q34" s="18"/>
      <c r="R34" s="20"/>
      <c r="S34" s="18"/>
      <c r="T34" s="18"/>
      <c r="U34" s="18"/>
      <c r="V34" s="18"/>
      <c r="W34" s="18"/>
      <c r="X34" s="18"/>
      <c r="Y34" s="20"/>
      <c r="Z34" s="21"/>
      <c r="AA34" s="22"/>
      <c r="AB34" s="18"/>
    </row>
    <row r="35" spans="1:28" s="19" customFormat="1" ht="14.1" customHeight="1" outlineLevel="1">
      <c r="C35" s="93"/>
      <c r="D35" s="94"/>
      <c r="E35" s="95"/>
      <c r="G35" s="15"/>
      <c r="H35" s="16"/>
      <c r="I35" s="16"/>
      <c r="J35" s="16"/>
      <c r="L35" s="91"/>
      <c r="O35" s="18"/>
      <c r="P35" s="18"/>
      <c r="Q35" s="18"/>
      <c r="R35" s="20"/>
      <c r="S35" s="18"/>
      <c r="T35" s="18"/>
      <c r="U35" s="18"/>
      <c r="V35" s="18"/>
      <c r="W35" s="18"/>
      <c r="X35" s="18"/>
      <c r="Y35" s="20"/>
      <c r="Z35" s="21"/>
      <c r="AA35" s="22"/>
      <c r="AB35" s="18"/>
    </row>
    <row r="36" spans="1:28" s="19" customFormat="1" ht="13.5" customHeight="1" outlineLevel="1">
      <c r="A36" s="92"/>
      <c r="C36" s="101"/>
      <c r="D36" s="102"/>
      <c r="E36" s="102"/>
      <c r="G36" s="15"/>
      <c r="H36" s="16"/>
      <c r="I36" s="16"/>
      <c r="J36" s="16"/>
      <c r="L36" s="91"/>
      <c r="O36" s="18"/>
      <c r="P36" s="18"/>
      <c r="Q36" s="18"/>
      <c r="R36" s="20"/>
      <c r="S36" s="18"/>
      <c r="T36" s="18"/>
      <c r="U36" s="18"/>
      <c r="V36" s="18"/>
      <c r="W36" s="18"/>
      <c r="X36" s="18"/>
      <c r="Y36" s="20"/>
      <c r="Z36" s="21"/>
      <c r="AA36" s="22"/>
      <c r="AB36" s="18"/>
    </row>
    <row r="37" spans="1:28" s="19" customFormat="1" ht="13.5" customHeight="1" outlineLevel="2">
      <c r="A37" s="92"/>
      <c r="C37" s="42"/>
      <c r="D37" s="42"/>
      <c r="E37" s="42"/>
      <c r="F37" s="100"/>
      <c r="G37" s="15"/>
      <c r="H37" s="16"/>
      <c r="I37" s="16"/>
      <c r="J37" s="16"/>
      <c r="K37" s="103"/>
      <c r="L37" s="91"/>
      <c r="O37" s="18"/>
      <c r="P37" s="18"/>
      <c r="Q37" s="18"/>
      <c r="R37" s="20"/>
      <c r="S37" s="18"/>
      <c r="T37" s="18"/>
      <c r="U37" s="18"/>
      <c r="V37" s="18"/>
      <c r="W37" s="18"/>
      <c r="X37" s="18"/>
      <c r="Y37" s="20"/>
      <c r="Z37" s="21"/>
      <c r="AA37" s="22"/>
      <c r="AB37" s="18"/>
    </row>
    <row r="38" spans="1:28" s="19" customFormat="1" ht="13.5" customHeight="1" outlineLevel="1">
      <c r="A38" s="104"/>
      <c r="B38" s="104"/>
      <c r="C38" s="105"/>
      <c r="D38" s="105"/>
      <c r="E38" s="106"/>
      <c r="G38" s="15"/>
      <c r="H38" s="16"/>
      <c r="I38" s="16"/>
      <c r="J38" s="16"/>
      <c r="K38" s="103"/>
      <c r="L38" s="91"/>
      <c r="O38" s="18"/>
      <c r="P38" s="18"/>
      <c r="Q38" s="18"/>
      <c r="R38" s="20"/>
      <c r="S38" s="18"/>
      <c r="T38" s="18"/>
      <c r="U38" s="18"/>
      <c r="V38" s="18"/>
      <c r="W38" s="18"/>
      <c r="X38" s="18"/>
      <c r="Y38" s="20"/>
      <c r="Z38" s="21"/>
      <c r="AA38" s="22"/>
      <c r="AB38" s="18"/>
    </row>
    <row r="39" spans="1:28" s="19" customFormat="1" ht="13.5" customHeight="1" outlineLevel="1">
      <c r="A39" s="104"/>
      <c r="B39" s="104"/>
      <c r="C39" s="105"/>
      <c r="D39" s="105"/>
      <c r="E39" s="106"/>
      <c r="G39" s="15"/>
      <c r="H39" s="16"/>
      <c r="I39" s="16"/>
      <c r="J39" s="16"/>
      <c r="K39" s="103"/>
      <c r="L39" s="91"/>
      <c r="O39" s="18"/>
      <c r="P39" s="18"/>
      <c r="Q39" s="18"/>
      <c r="R39" s="20"/>
      <c r="S39" s="18"/>
      <c r="T39" s="18"/>
      <c r="U39" s="18"/>
      <c r="V39" s="18"/>
      <c r="W39" s="18"/>
      <c r="X39" s="18"/>
      <c r="Y39" s="20"/>
      <c r="Z39" s="21"/>
      <c r="AA39" s="22"/>
      <c r="AB39" s="18"/>
    </row>
    <row r="40" spans="1:28" s="19" customFormat="1" ht="13.5" customHeight="1">
      <c r="A40" s="104"/>
      <c r="B40" s="104"/>
      <c r="C40" s="105"/>
      <c r="D40" s="105"/>
      <c r="E40" s="107"/>
      <c r="G40" s="15"/>
      <c r="H40" s="16"/>
      <c r="I40" s="16"/>
      <c r="J40" s="16"/>
      <c r="L40" s="91"/>
      <c r="O40" s="18"/>
      <c r="P40" s="18"/>
      <c r="Q40" s="18"/>
      <c r="R40" s="20"/>
      <c r="S40" s="18"/>
      <c r="T40" s="18"/>
      <c r="U40" s="18"/>
      <c r="V40" s="18"/>
      <c r="W40" s="18"/>
      <c r="X40" s="18"/>
      <c r="Y40" s="20"/>
      <c r="Z40" s="21"/>
      <c r="AA40" s="22"/>
      <c r="AB40" s="18"/>
    </row>
    <row r="41" spans="1:28" s="19" customFormat="1" ht="13.5" customHeight="1">
      <c r="A41" s="104"/>
      <c r="B41" s="104"/>
      <c r="C41" s="105"/>
      <c r="D41" s="105"/>
      <c r="E41" s="111"/>
      <c r="G41" s="16"/>
      <c r="H41" s="16"/>
      <c r="I41" s="108"/>
      <c r="O41" s="91"/>
      <c r="P41" s="91"/>
      <c r="Q41" s="91"/>
      <c r="Y41" s="109"/>
      <c r="Z41" s="110"/>
      <c r="AA41" s="109"/>
    </row>
    <row r="42" spans="1:28" s="19" customFormat="1" ht="14.25" customHeight="1">
      <c r="A42" s="104"/>
      <c r="B42" s="112"/>
      <c r="C42" s="112"/>
      <c r="D42" s="112"/>
      <c r="E42" s="111"/>
      <c r="G42" s="16"/>
      <c r="H42" s="16"/>
      <c r="I42" s="108"/>
    </row>
    <row r="43" spans="1:28" s="19" customFormat="1" ht="13.5" customHeight="1">
      <c r="A43" s="113"/>
      <c r="B43" s="113"/>
      <c r="C43" s="113"/>
      <c r="D43" s="113"/>
      <c r="E43" s="114"/>
      <c r="G43" s="16"/>
      <c r="H43" s="16"/>
      <c r="I43" s="108"/>
    </row>
    <row r="44" spans="1:28" s="19" customFormat="1" ht="14.1" customHeight="1">
      <c r="A44" s="92"/>
      <c r="E44" s="115"/>
      <c r="G44" s="16"/>
      <c r="H44" s="16"/>
      <c r="I44" s="108"/>
    </row>
    <row r="45" spans="1:28" s="19" customFormat="1" ht="14.1" customHeight="1">
      <c r="A45" s="92"/>
      <c r="C45" s="116"/>
      <c r="E45" s="115"/>
      <c r="G45" s="16"/>
      <c r="H45" s="16"/>
      <c r="I45" s="108"/>
    </row>
    <row r="46" spans="1:28" s="19" customFormat="1" ht="14.1" customHeight="1">
      <c r="A46" s="92"/>
      <c r="C46" s="117"/>
      <c r="E46" s="115"/>
      <c r="G46" s="16"/>
      <c r="H46" s="16"/>
      <c r="I46" s="108"/>
    </row>
    <row r="47" spans="1:28" s="19" customFormat="1" ht="13.5" customHeight="1">
      <c r="A47" s="118"/>
      <c r="B47" s="88"/>
      <c r="C47" s="88"/>
      <c r="D47" s="88"/>
      <c r="E47" s="24"/>
      <c r="G47" s="16"/>
      <c r="H47" s="16"/>
      <c r="I47" s="108"/>
    </row>
    <row r="48" spans="1:28" s="19" customFormat="1" ht="13.5" customHeight="1">
      <c r="A48" s="118"/>
      <c r="B48" s="88"/>
      <c r="C48" s="88"/>
      <c r="D48" s="88"/>
      <c r="E48" s="24"/>
      <c r="G48" s="16"/>
      <c r="H48" s="16"/>
      <c r="I48" s="108"/>
    </row>
    <row r="49" spans="1:102" s="19" customFormat="1" ht="14.1" customHeight="1">
      <c r="A49" s="92"/>
      <c r="E49" s="84"/>
      <c r="G49" s="16"/>
      <c r="H49" s="16"/>
      <c r="I49" s="108"/>
    </row>
    <row r="50" spans="1:102" s="19" customFormat="1" ht="14.1" customHeight="1">
      <c r="A50" s="119"/>
      <c r="C50" s="120"/>
      <c r="D50" s="120"/>
      <c r="E50" s="121"/>
      <c r="G50" s="102"/>
      <c r="H50" s="16"/>
      <c r="I50" s="16"/>
      <c r="J50" s="108"/>
      <c r="O50" s="103"/>
      <c r="P50" s="103"/>
      <c r="Q50" s="103"/>
      <c r="R50" s="103"/>
      <c r="U50" s="103"/>
      <c r="W50" s="103"/>
      <c r="Y50" s="103"/>
      <c r="Z50" s="17"/>
      <c r="AA50" s="103"/>
    </row>
    <row r="51" spans="1:102" s="19" customFormat="1">
      <c r="A51" s="119"/>
      <c r="C51" s="120"/>
      <c r="D51" s="120"/>
      <c r="E51" s="121"/>
      <c r="G51" s="102"/>
      <c r="H51" s="16"/>
      <c r="I51" s="16"/>
      <c r="J51" s="108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7"/>
      <c r="AA51" s="103"/>
    </row>
    <row r="52" spans="1:102" s="19" customFormat="1">
      <c r="A52" s="92"/>
      <c r="B52" s="122"/>
      <c r="E52" s="24"/>
      <c r="G52" s="102"/>
      <c r="H52" s="16"/>
      <c r="I52" s="16"/>
      <c r="J52" s="108"/>
      <c r="O52" s="103"/>
      <c r="P52" s="103"/>
      <c r="Q52" s="103"/>
      <c r="R52" s="103"/>
      <c r="U52" s="103"/>
      <c r="W52" s="103"/>
      <c r="Y52" s="103"/>
      <c r="Z52" s="17"/>
      <c r="AA52" s="103"/>
    </row>
    <row r="53" spans="1:102" s="19" customFormat="1" ht="14.25" customHeight="1">
      <c r="A53" s="92"/>
      <c r="B53" s="123"/>
      <c r="C53" s="123"/>
      <c r="D53" s="124"/>
      <c r="E53" s="24"/>
      <c r="H53" s="42"/>
      <c r="I53" s="16"/>
      <c r="J53" s="16"/>
      <c r="K53" s="108"/>
    </row>
    <row r="54" spans="1:102" s="19" customFormat="1" ht="14.25" customHeight="1">
      <c r="A54" s="92"/>
      <c r="B54" s="122"/>
      <c r="E54" s="24"/>
      <c r="H54" s="42"/>
      <c r="I54" s="16"/>
      <c r="J54" s="16"/>
      <c r="K54" s="108"/>
    </row>
    <row r="55" spans="1:102" s="19" customFormat="1" ht="14.25" customHeight="1">
      <c r="A55" s="92"/>
      <c r="B55" s="122"/>
      <c r="E55" s="24"/>
      <c r="F55" s="88"/>
      <c r="H55" s="42"/>
      <c r="I55" s="16"/>
      <c r="J55" s="16"/>
      <c r="K55" s="108"/>
    </row>
    <row r="56" spans="1:102" s="19" customFormat="1" ht="14.25" customHeight="1">
      <c r="A56" s="92"/>
      <c r="B56" s="122"/>
      <c r="E56" s="24"/>
      <c r="F56" s="88"/>
      <c r="H56" s="42"/>
      <c r="I56" s="16"/>
      <c r="J56" s="16"/>
      <c r="K56" s="108"/>
    </row>
    <row r="57" spans="1:102" s="19" customFormat="1" ht="14.25" customHeight="1">
      <c r="A57" s="125"/>
      <c r="B57" s="126"/>
      <c r="C57" s="14"/>
      <c r="D57" s="14"/>
      <c r="E57" s="31"/>
      <c r="F57" s="88"/>
      <c r="H57" s="42"/>
      <c r="I57" s="16"/>
      <c r="J57" s="16"/>
      <c r="K57" s="108"/>
    </row>
    <row r="58" spans="1:102" s="19" customFormat="1" ht="14.25" customHeight="1">
      <c r="A58" s="129"/>
      <c r="B58" s="129"/>
      <c r="C58" s="132"/>
      <c r="D58" s="134"/>
      <c r="E58" s="132"/>
      <c r="F58" s="130"/>
      <c r="G58" s="42"/>
      <c r="H58" s="16"/>
      <c r="I58" s="16"/>
      <c r="J58" s="10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  <c r="CS58" s="128"/>
      <c r="CT58" s="128"/>
      <c r="CU58" s="128"/>
      <c r="CV58" s="128"/>
      <c r="CW58" s="128"/>
      <c r="CX58" s="128"/>
    </row>
    <row r="59" spans="1:102" s="19" customFormat="1" ht="14.25" customHeight="1">
      <c r="A59" s="129"/>
      <c r="B59" s="129"/>
      <c r="C59" s="132"/>
      <c r="D59" s="132"/>
      <c r="E59" s="132"/>
      <c r="F59" s="130"/>
      <c r="G59" s="42"/>
      <c r="H59" s="16"/>
      <c r="I59" s="16"/>
      <c r="J59" s="10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  <c r="CS59" s="128"/>
      <c r="CT59" s="128"/>
      <c r="CU59" s="128"/>
      <c r="CV59" s="128"/>
      <c r="CW59" s="128"/>
      <c r="CX59" s="128"/>
    </row>
    <row r="60" spans="1:102" s="19" customFormat="1">
      <c r="A60" s="129"/>
      <c r="B60" s="129"/>
      <c r="C60" s="132"/>
      <c r="D60" s="132"/>
      <c r="E60" s="132"/>
      <c r="F60" s="129"/>
      <c r="G60" s="42"/>
      <c r="H60" s="16"/>
      <c r="I60" s="16"/>
      <c r="J60" s="10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  <c r="CS60" s="128"/>
      <c r="CT60" s="128"/>
      <c r="CU60" s="128"/>
      <c r="CV60" s="128"/>
      <c r="CW60" s="128"/>
      <c r="CX60" s="128"/>
    </row>
    <row r="61" spans="1:102" s="19" customFormat="1">
      <c r="A61" s="129"/>
      <c r="B61" s="132"/>
      <c r="C61" s="131"/>
      <c r="D61" s="131"/>
      <c r="E61" s="131"/>
      <c r="F61" s="129"/>
      <c r="G61" s="42"/>
      <c r="H61" s="16"/>
      <c r="I61" s="16"/>
      <c r="J61" s="10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  <c r="CS61" s="128"/>
      <c r="CT61" s="128"/>
      <c r="CU61" s="128"/>
      <c r="CV61" s="128"/>
      <c r="CW61" s="128"/>
      <c r="CX61" s="128"/>
    </row>
    <row r="62" spans="1:102" s="19" customFormat="1">
      <c r="A62" s="129"/>
      <c r="B62" s="132"/>
      <c r="C62" s="132"/>
      <c r="D62" s="132"/>
      <c r="E62" s="132"/>
      <c r="F62" s="132"/>
      <c r="G62" s="42"/>
      <c r="H62" s="16"/>
      <c r="I62" s="16"/>
      <c r="J62" s="10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  <c r="CS62" s="128"/>
      <c r="CT62" s="128"/>
      <c r="CU62" s="128"/>
      <c r="CV62" s="128"/>
      <c r="CW62" s="128"/>
      <c r="CX62" s="128"/>
    </row>
    <row r="63" spans="1:102" s="19" customFormat="1">
      <c r="A63" s="129"/>
      <c r="B63" s="132"/>
      <c r="C63" s="133"/>
      <c r="D63" s="133"/>
      <c r="E63" s="133"/>
      <c r="F63" s="131"/>
      <c r="G63" s="42"/>
      <c r="H63" s="16"/>
      <c r="I63" s="16"/>
      <c r="J63" s="10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28"/>
      <c r="BD63" s="128"/>
      <c r="BE63" s="128"/>
      <c r="BF63" s="128"/>
      <c r="BG63" s="128"/>
      <c r="BH63" s="128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  <c r="CS63" s="128"/>
      <c r="CT63" s="128"/>
      <c r="CU63" s="128"/>
      <c r="CV63" s="128"/>
      <c r="CW63" s="128"/>
      <c r="CX63" s="128"/>
    </row>
    <row r="64" spans="1:102" s="19" customFormat="1">
      <c r="A64" s="129"/>
      <c r="B64" s="132"/>
      <c r="C64" s="133"/>
      <c r="D64" s="133"/>
      <c r="E64" s="133"/>
      <c r="F64" s="132"/>
      <c r="G64" s="42"/>
      <c r="H64" s="16"/>
      <c r="I64" s="16"/>
      <c r="J64" s="10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</row>
    <row r="65" spans="1:102">
      <c r="A65" s="129"/>
      <c r="B65" s="132"/>
      <c r="C65" s="133"/>
      <c r="D65" s="133"/>
      <c r="E65" s="133"/>
      <c r="F65" s="133"/>
      <c r="H65" s="16"/>
      <c r="I65" s="16"/>
    </row>
    <row r="66" spans="1:102">
      <c r="A66" s="129"/>
      <c r="B66" s="132"/>
      <c r="C66" s="133"/>
      <c r="D66" s="133"/>
      <c r="E66" s="133"/>
      <c r="F66" s="133"/>
      <c r="H66" s="16"/>
      <c r="I66" s="16"/>
    </row>
    <row r="67" spans="1:102">
      <c r="A67" s="129"/>
      <c r="B67" s="132"/>
      <c r="C67" s="133"/>
      <c r="D67" s="133"/>
      <c r="E67" s="137"/>
      <c r="F67" s="133"/>
      <c r="H67" s="16"/>
      <c r="I67" s="16"/>
    </row>
    <row r="68" spans="1:102" s="138" customFormat="1">
      <c r="A68" s="30"/>
      <c r="B68" s="130"/>
      <c r="C68" s="136"/>
      <c r="D68" s="136"/>
      <c r="E68" s="137"/>
      <c r="F68" s="133"/>
      <c r="G68" s="42"/>
      <c r="H68" s="16"/>
      <c r="I68" s="16"/>
      <c r="J68" s="10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  <c r="CS68" s="128"/>
      <c r="CT68" s="128"/>
      <c r="CU68" s="128"/>
      <c r="CV68" s="128"/>
      <c r="CW68" s="128"/>
      <c r="CX68" s="128"/>
    </row>
    <row r="69" spans="1:102" s="138" customFormat="1">
      <c r="A69" s="30"/>
      <c r="B69" s="130"/>
      <c r="C69" s="136"/>
      <c r="D69" s="136"/>
      <c r="E69" s="136"/>
      <c r="F69" s="135"/>
      <c r="G69" s="42"/>
      <c r="H69" s="16"/>
      <c r="I69" s="16"/>
      <c r="J69" s="10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  <c r="CS69" s="128"/>
      <c r="CT69" s="128"/>
      <c r="CU69" s="128"/>
      <c r="CV69" s="128"/>
      <c r="CW69" s="128"/>
      <c r="CX69" s="128"/>
    </row>
    <row r="70" spans="1:102" s="138" customFormat="1">
      <c r="A70" s="127"/>
      <c r="B70" s="127"/>
      <c r="C70" s="127"/>
      <c r="D70" s="127"/>
      <c r="E70" s="127"/>
      <c r="F70" s="136"/>
      <c r="G70" s="42"/>
      <c r="H70" s="16"/>
      <c r="I70" s="16"/>
      <c r="J70" s="10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  <c r="CS70" s="128"/>
      <c r="CT70" s="128"/>
      <c r="CU70" s="128"/>
      <c r="CV70" s="128"/>
      <c r="CW70" s="128"/>
      <c r="CX70" s="128"/>
    </row>
    <row r="71" spans="1:102" s="138" customFormat="1">
      <c r="A71" s="127"/>
      <c r="B71" s="127"/>
      <c r="C71" s="139"/>
      <c r="D71" s="139"/>
      <c r="E71" s="127"/>
      <c r="F71" s="30"/>
      <c r="G71" s="42"/>
      <c r="H71" s="16"/>
      <c r="I71" s="16"/>
      <c r="J71" s="10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  <c r="CS71" s="128"/>
      <c r="CT71" s="128"/>
      <c r="CU71" s="128"/>
      <c r="CV71" s="128"/>
      <c r="CW71" s="128"/>
      <c r="CX71" s="128"/>
    </row>
    <row r="72" spans="1:102" s="138" customFormat="1">
      <c r="A72" s="127"/>
      <c r="B72" s="127"/>
      <c r="C72" s="127"/>
      <c r="D72" s="127"/>
      <c r="E72" s="30"/>
      <c r="F72" s="127"/>
      <c r="G72" s="42"/>
      <c r="H72" s="108"/>
      <c r="I72" s="108"/>
      <c r="J72" s="10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28"/>
      <c r="BD72" s="128"/>
      <c r="BE72" s="128"/>
      <c r="BF72" s="128"/>
      <c r="BG72" s="128"/>
      <c r="BH72" s="128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  <c r="CS72" s="128"/>
      <c r="CT72" s="128"/>
      <c r="CU72" s="128"/>
      <c r="CV72" s="128"/>
      <c r="CW72" s="128"/>
      <c r="CX72" s="128"/>
    </row>
    <row r="73" spans="1:102" s="138" customFormat="1">
      <c r="A73" s="127"/>
      <c r="B73" s="127"/>
      <c r="C73" s="127"/>
      <c r="D73" s="127"/>
      <c r="E73" s="127"/>
      <c r="F73" s="14"/>
      <c r="G73" s="42"/>
      <c r="H73" s="108"/>
      <c r="I73" s="108"/>
      <c r="J73" s="10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  <c r="CS73" s="128"/>
      <c r="CT73" s="128"/>
      <c r="CU73" s="128"/>
      <c r="CV73" s="128"/>
      <c r="CW73" s="128"/>
      <c r="CX73" s="128"/>
    </row>
    <row r="74" spans="1:102" s="138" customFormat="1">
      <c r="A74" s="14"/>
      <c r="B74" s="14"/>
      <c r="C74" s="14"/>
      <c r="D74" s="14"/>
      <c r="E74" s="14"/>
      <c r="F74" s="127"/>
      <c r="G74" s="42"/>
      <c r="H74" s="108"/>
      <c r="I74" s="108"/>
      <c r="J74" s="10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28"/>
      <c r="BD74" s="128"/>
      <c r="BE74" s="128"/>
      <c r="BF74" s="128"/>
      <c r="BG74" s="128"/>
      <c r="BH74" s="128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  <c r="CS74" s="128"/>
      <c r="CT74" s="128"/>
      <c r="CU74" s="128"/>
      <c r="CV74" s="128"/>
      <c r="CW74" s="128"/>
      <c r="CX74" s="128"/>
    </row>
    <row r="75" spans="1:102" s="138" customFormat="1">
      <c r="A75" s="14"/>
      <c r="B75" s="14"/>
      <c r="C75" s="14"/>
      <c r="D75" s="14"/>
      <c r="E75" s="14"/>
      <c r="F75" s="14"/>
      <c r="G75" s="42"/>
      <c r="H75" s="108"/>
      <c r="I75" s="108"/>
      <c r="J75" s="10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  <c r="CS75" s="128"/>
      <c r="CT75" s="128"/>
      <c r="CU75" s="128"/>
      <c r="CV75" s="128"/>
      <c r="CW75" s="128"/>
      <c r="CX75" s="128"/>
    </row>
    <row r="76" spans="1:102" s="138" customFormat="1">
      <c r="A76" s="128"/>
      <c r="B76" s="128"/>
      <c r="C76" s="128"/>
      <c r="D76" s="128"/>
      <c r="E76" s="128"/>
      <c r="F76" s="14"/>
      <c r="G76" s="42"/>
      <c r="H76" s="108"/>
      <c r="I76" s="108"/>
      <c r="J76" s="10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28"/>
      <c r="BD76" s="128"/>
      <c r="BE76" s="128"/>
      <c r="BF76" s="128"/>
      <c r="BG76" s="128"/>
      <c r="BH76" s="128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  <c r="CS76" s="128"/>
      <c r="CT76" s="128"/>
      <c r="CU76" s="128"/>
      <c r="CV76" s="128"/>
      <c r="CW76" s="128"/>
      <c r="CX76" s="128"/>
    </row>
    <row r="77" spans="1:102" s="138" customFormat="1">
      <c r="A77" s="128"/>
      <c r="B77" s="128"/>
      <c r="C77" s="128"/>
      <c r="D77" s="128"/>
      <c r="E77" s="128"/>
      <c r="F77" s="14"/>
      <c r="G77" s="42"/>
      <c r="H77" s="108"/>
      <c r="I77" s="108"/>
      <c r="J77" s="10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28"/>
      <c r="BD77" s="128"/>
      <c r="BE77" s="128"/>
      <c r="BF77" s="128"/>
      <c r="BG77" s="128"/>
      <c r="BH77" s="128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28"/>
      <c r="CW77" s="128"/>
      <c r="CX77" s="128"/>
    </row>
    <row r="78" spans="1:102" s="138" customFormat="1">
      <c r="A78" s="128"/>
      <c r="B78" s="128"/>
      <c r="C78" s="128"/>
      <c r="D78" s="128"/>
      <c r="E78" s="128"/>
      <c r="F78" s="14"/>
      <c r="G78" s="42"/>
      <c r="H78" s="108"/>
      <c r="I78" s="108"/>
      <c r="J78" s="10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28"/>
      <c r="BD78" s="128"/>
      <c r="BE78" s="128"/>
      <c r="BF78" s="128"/>
      <c r="BG78" s="128"/>
      <c r="BH78" s="128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  <c r="CS78" s="128"/>
      <c r="CT78" s="128"/>
      <c r="CU78" s="128"/>
      <c r="CV78" s="128"/>
      <c r="CW78" s="128"/>
      <c r="CX78" s="128"/>
    </row>
    <row r="79" spans="1:102" s="138" customFormat="1">
      <c r="A79" s="128"/>
      <c r="B79" s="128"/>
      <c r="C79" s="128"/>
      <c r="D79" s="128"/>
      <c r="E79" s="128"/>
      <c r="F79" s="14"/>
      <c r="G79" s="42"/>
      <c r="H79" s="108"/>
      <c r="I79" s="108"/>
      <c r="J79" s="10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28"/>
      <c r="BD79" s="128"/>
      <c r="BE79" s="128"/>
      <c r="BF79" s="128"/>
      <c r="BG79" s="128"/>
      <c r="BH79" s="128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  <c r="CS79" s="128"/>
      <c r="CT79" s="128"/>
      <c r="CU79" s="128"/>
      <c r="CV79" s="128"/>
      <c r="CW79" s="128"/>
      <c r="CX79" s="128"/>
    </row>
    <row r="80" spans="1:102" s="138" customFormat="1">
      <c r="A80" s="128"/>
      <c r="B80" s="128"/>
      <c r="C80" s="128"/>
      <c r="D80" s="128"/>
      <c r="E80" s="128"/>
      <c r="F80" s="14"/>
      <c r="G80" s="42"/>
      <c r="H80" s="108"/>
      <c r="I80" s="108"/>
      <c r="J80" s="10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28"/>
      <c r="BD80" s="128"/>
      <c r="BE80" s="128"/>
      <c r="BF80" s="128"/>
      <c r="BG80" s="128"/>
      <c r="BH80" s="128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28"/>
      <c r="CW80" s="128"/>
      <c r="CX80" s="128"/>
    </row>
    <row r="81" spans="1:102" s="138" customFormat="1">
      <c r="A81" s="128"/>
      <c r="B81" s="128"/>
      <c r="C81" s="128"/>
      <c r="D81" s="128"/>
      <c r="E81" s="128"/>
      <c r="F81" s="14"/>
      <c r="G81" s="42"/>
      <c r="H81" s="108"/>
      <c r="I81" s="108"/>
      <c r="J81" s="10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28"/>
      <c r="BD81" s="128"/>
      <c r="BE81" s="128"/>
      <c r="BF81" s="128"/>
      <c r="BG81" s="128"/>
      <c r="BH81" s="128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  <c r="CS81" s="128"/>
      <c r="CT81" s="128"/>
      <c r="CU81" s="128"/>
      <c r="CV81" s="128"/>
      <c r="CW81" s="128"/>
      <c r="CX81" s="128"/>
    </row>
    <row r="82" spans="1:102" s="138" customFormat="1">
      <c r="A82" s="128"/>
      <c r="B82" s="128"/>
      <c r="C82" s="128"/>
      <c r="D82" s="128"/>
      <c r="E82" s="128"/>
      <c r="F82" s="14"/>
      <c r="G82" s="42"/>
      <c r="H82" s="108"/>
      <c r="I82" s="108"/>
      <c r="J82" s="10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28"/>
      <c r="BD82" s="128"/>
      <c r="BE82" s="128"/>
      <c r="BF82" s="128"/>
      <c r="BG82" s="128"/>
      <c r="BH82" s="128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  <c r="CS82" s="128"/>
      <c r="CT82" s="128"/>
      <c r="CU82" s="128"/>
      <c r="CV82" s="128"/>
      <c r="CW82" s="128"/>
      <c r="CX82" s="128"/>
    </row>
    <row r="83" spans="1:102" s="138" customFormat="1">
      <c r="A83" s="128"/>
      <c r="B83" s="128"/>
      <c r="C83" s="128"/>
      <c r="D83" s="128"/>
      <c r="E83" s="128"/>
      <c r="F83" s="14"/>
      <c r="G83" s="42"/>
      <c r="H83" s="108"/>
      <c r="I83" s="108"/>
      <c r="J83" s="10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  <c r="CS83" s="128"/>
      <c r="CT83" s="128"/>
      <c r="CU83" s="128"/>
      <c r="CV83" s="128"/>
      <c r="CW83" s="128"/>
      <c r="CX83" s="128"/>
    </row>
  </sheetData>
  <mergeCells count="2">
    <mergeCell ref="A31:B31"/>
    <mergeCell ref="A30:B30"/>
  </mergeCells>
  <conditionalFormatting sqref="C63:E65 C61:E61 F65:F67 F63">
    <cfRule type="cellIs" dxfId="10" priority="1" stopIfTrue="1" operator="greaterThan">
      <formula>0</formula>
    </cfRule>
  </conditionalFormatting>
  <conditionalFormatting sqref="E22">
    <cfRule type="cellIs" dxfId="9" priority="3" stopIfTrue="1" operator="equal">
      <formula>"Attention"</formula>
    </cfRule>
  </conditionalFormatting>
  <conditionalFormatting sqref="F24 E23">
    <cfRule type="cellIs" dxfId="8" priority="4" stopIfTrue="1" operator="equal">
      <formula>"Attention grands logements"</formula>
    </cfRule>
  </conditionalFormatting>
  <conditionalFormatting sqref="B15:B21">
    <cfRule type="expression" dxfId="7" priority="5" stopIfTrue="1">
      <formula>$B$1="neuf "</formula>
    </cfRule>
    <cfRule type="expression" dxfId="6" priority="6" stopIfTrue="1">
      <formula>$B$1="Acquisition-Amélioration"</formula>
    </cfRule>
  </conditionalFormatting>
  <conditionalFormatting sqref="C14:C21 B14">
    <cfRule type="expression" priority="7" stopIfTrue="1">
      <formula>$B$1="Neuf "</formula>
    </cfRule>
    <cfRule type="expression" dxfId="5" priority="8" stopIfTrue="1">
      <formula>$B$1="Acquisition-Amélioration"</formula>
    </cfRule>
  </conditionalFormatting>
  <conditionalFormatting sqref="D14:D21">
    <cfRule type="expression" dxfId="4" priority="9" stopIfTrue="1">
      <formula>$B$1="Acquisition-Amélioration"</formula>
    </cfRule>
  </conditionalFormatting>
  <conditionalFormatting sqref="B4">
    <cfRule type="expression" dxfId="3" priority="12" stopIfTrue="1">
      <formula>$B$4=""</formula>
    </cfRule>
  </conditionalFormatting>
  <conditionalFormatting sqref="V1:W4 Z5:AA40">
    <cfRule type="cellIs" dxfId="2" priority="2" stopIfTrue="1" operator="lessThan">
      <formula>0</formula>
    </cfRule>
  </conditionalFormatting>
  <conditionalFormatting sqref="B1">
    <cfRule type="expression" dxfId="1" priority="11" stopIfTrue="1">
      <formula>$B$1=""</formula>
    </cfRule>
  </conditionalFormatting>
  <conditionalFormatting sqref="C50">
    <cfRule type="expression" dxfId="0" priority="20" stopIfTrue="1">
      <formula>AND(#REF!="VEFA",$C$50=0)</formula>
    </cfRule>
  </conditionalFormatting>
  <dataValidations count="4">
    <dataValidation type="list" allowBlank="1" showInputMessage="1" showErrorMessage="1" sqref="B1:B2">
      <formula1>"Neuf , Acquisition-Amélioration"</formula1>
    </dataValidation>
    <dataValidation type="list" allowBlank="1" showInputMessage="1" showErrorMessage="1" sqref="D50:D51">
      <formula1>"/ m² Shab, / m² SU, / m² SDP"</formula1>
    </dataValidation>
    <dataValidation type="list" showInputMessage="1" showErrorMessage="1" sqref="E52">
      <formula1>"oui , non"</formula1>
    </dataValidation>
    <dataValidation type="list" allowBlank="1" showInputMessage="1" showErrorMessage="1" sqref="E44:E48 E53:E57">
      <formula1>"oui , non"</formula1>
    </dataValidation>
  </dataValidations>
  <printOptions horizontalCentered="1" verticalCentered="1"/>
  <pageMargins left="0" right="0" top="0" bottom="0" header="0.17" footer="0.46"/>
  <pageSetup paperSize="8" scale="66" pageOrder="overThenDown" orientation="landscape" r:id="rId1"/>
  <headerFooter alignWithMargins="0">
    <oddHeader>&amp;L&amp;G</oddHeader>
    <oddFooter>&amp;C&amp;P/&amp;N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47</vt:i4>
      </vt:variant>
    </vt:vector>
  </HeadingPairs>
  <TitlesOfParts>
    <vt:vector size="53" baseType="lpstr">
      <vt:lpstr>Ecran init</vt:lpstr>
      <vt:lpstr>Groupe</vt:lpstr>
      <vt:lpstr>Poste</vt:lpstr>
      <vt:lpstr>Sous-Group</vt:lpstr>
      <vt:lpstr>TVA_Poste</vt:lpstr>
      <vt:lpstr>onglet tableur</vt:lpstr>
      <vt:lpstr>'onglet tableur'!_nbT1</vt:lpstr>
      <vt:lpstr>'onglet tableur'!_nbT2</vt:lpstr>
      <vt:lpstr>'onglet tableur'!_nbT3</vt:lpstr>
      <vt:lpstr>'onglet tableur'!_nbT4</vt:lpstr>
      <vt:lpstr>'onglet tableur'!_nbT5</vt:lpstr>
      <vt:lpstr>'onglet tableur'!_nbT6</vt:lpstr>
      <vt:lpstr>'onglet tableur'!_San1</vt:lpstr>
      <vt:lpstr>'onglet tableur'!_saT1</vt:lpstr>
      <vt:lpstr>'onglet tableur'!_saT2</vt:lpstr>
      <vt:lpstr>'onglet tableur'!_saT3</vt:lpstr>
      <vt:lpstr>'onglet tableur'!_saT4</vt:lpstr>
      <vt:lpstr>'onglet tableur'!_saT5</vt:lpstr>
      <vt:lpstr>'onglet tableur'!_saT6</vt:lpstr>
      <vt:lpstr>'onglet tableur'!_shT1</vt:lpstr>
      <vt:lpstr>'onglet tableur'!_shT2</vt:lpstr>
      <vt:lpstr>'onglet tableur'!_shT3</vt:lpstr>
      <vt:lpstr>'onglet tableur'!_shT4</vt:lpstr>
      <vt:lpstr>'onglet tableur'!_shT5</vt:lpstr>
      <vt:lpstr>'onglet tableur'!_shT6</vt:lpstr>
      <vt:lpstr>'onglet tableur'!CLASSE</vt:lpstr>
      <vt:lpstr>'onglet tableur'!coef_structure</vt:lpstr>
      <vt:lpstr>'onglet tableur'!Coef_structurePlai</vt:lpstr>
      <vt:lpstr>'onglet tableur'!coef_structurePLUS</vt:lpstr>
      <vt:lpstr>'onglet tableur'!dateréception</vt:lpstr>
      <vt:lpstr>'onglet tableur'!logt</vt:lpstr>
      <vt:lpstr>'onglet tableur'!nbT1B</vt:lpstr>
      <vt:lpstr>'onglet tableur'!nbTP</vt:lpstr>
      <vt:lpstr>'onglet tableur'!pcentcol</vt:lpstr>
      <vt:lpstr>'onglet tableur'!PlanClimat</vt:lpstr>
      <vt:lpstr>'onglet tableur'!Région</vt:lpstr>
      <vt:lpstr>'onglet tableur'!RHI</vt:lpstr>
      <vt:lpstr>'onglet tableur'!SanT1</vt:lpstr>
      <vt:lpstr>'onglet tableur'!SanT2</vt:lpstr>
      <vt:lpstr>'onglet tableur'!SanT3</vt:lpstr>
      <vt:lpstr>'onglet tableur'!SanT4</vt:lpstr>
      <vt:lpstr>'onglet tableur'!SanT5</vt:lpstr>
      <vt:lpstr>'onglet tableur'!SanT6</vt:lpstr>
      <vt:lpstr>'onglet tableur'!SanTB</vt:lpstr>
      <vt:lpstr>'onglet tableur'!SanTP</vt:lpstr>
      <vt:lpstr>'onglet tableur'!saT1B</vt:lpstr>
      <vt:lpstr>'onglet tableur'!shab</vt:lpstr>
      <vt:lpstr>'onglet tableur'!shT1B</vt:lpstr>
      <vt:lpstr>'onglet tableur'!shTP</vt:lpstr>
      <vt:lpstr>'onglet tableur'!SPlogts</vt:lpstr>
      <vt:lpstr>'onglet tableur'!SU</vt:lpstr>
      <vt:lpstr>'onglet tableur'!TVAtxnor</vt:lpstr>
      <vt:lpstr>'onglet tableur'!TVAtxred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2014-06-19T15:04:06Z</dcterms:modified>
</cp:coreProperties>
</file>