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bookViews>
    <workbookView xWindow="0" yWindow="0" windowWidth="18930" windowHeight="6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2" i="1"/>
  <c r="B30" i="1"/>
  <c r="B33" i="1"/>
  <c r="B31" i="1"/>
  <c r="B29" i="1"/>
  <c r="B27" i="1"/>
  <c r="B28" i="1"/>
  <c r="B26" i="1"/>
  <c r="B25" i="1"/>
  <c r="B24" i="1"/>
  <c r="B21" i="1"/>
  <c r="B20" i="1"/>
  <c r="B19" i="1"/>
  <c r="B18" i="1"/>
  <c r="B17" i="1"/>
  <c r="B16" i="1"/>
  <c r="B15" i="1"/>
  <c r="B14" i="1"/>
  <c r="B13" i="1"/>
  <c r="B12" i="1"/>
  <c r="B11" i="1"/>
  <c r="B10" i="1"/>
  <c r="B6" i="1"/>
  <c r="B7" i="1"/>
  <c r="B9" i="1" s="1"/>
  <c r="B4" i="1"/>
  <c r="B2" i="1"/>
  <c r="B5" i="1"/>
  <c r="B3" i="1"/>
  <c r="B23" i="1"/>
  <c r="B22" i="1"/>
  <c r="B8" i="1" l="1"/>
</calcChain>
</file>

<file path=xl/sharedStrings.xml><?xml version="1.0" encoding="utf-8"?>
<sst xmlns="http://schemas.openxmlformats.org/spreadsheetml/2006/main" count="51" uniqueCount="51">
  <si>
    <t>HYPGEOMDIST(1, 4, 8, 20)</t>
  </si>
  <si>
    <t>HYPGEOM.DIST(1, 4, 8, 20, false)</t>
  </si>
  <si>
    <t>BINOM.DIST(6, 10, 0.5, false)</t>
  </si>
  <si>
    <t>BINOM.DIST(6, 10, 0.5, true)</t>
  </si>
  <si>
    <t>CHISQ.DIST.RT(18.307, 10)</t>
  </si>
  <si>
    <t>BINOMDIST(6, 10, 0.5, false)</t>
  </si>
  <si>
    <t>BINOMDIST(6, 10, 0.5, true)</t>
  </si>
  <si>
    <t>CHIDIST(18.307, 10)</t>
  </si>
  <si>
    <t>CHIINV(B6, 10)</t>
  </si>
  <si>
    <t>CHISQ.INV.RT(B8, 10)</t>
  </si>
  <si>
    <t>EXPONDIST(0.2, 10, false)</t>
  </si>
  <si>
    <t>EXPON.DIST(0.2, 10, false)</t>
  </si>
  <si>
    <t>FDIST(15.20686486, 6, 4)</t>
  </si>
  <si>
    <t>F.DIST.RT(15.20686486, 6, 4)</t>
  </si>
  <si>
    <t>FINV(0.01, 6, 4)</t>
  </si>
  <si>
    <t>F.INV.RT(0.01, 6, 4)</t>
  </si>
  <si>
    <t>GAMMADIST(10.00001131, 9, 2, false)</t>
  </si>
  <si>
    <t>GAMMA.DIST(10.00001131, 9, 2, false)</t>
  </si>
  <si>
    <t>GAMMA.DIST(10.00001131, 9, 2, true)</t>
  </si>
  <si>
    <t>GAMMADIST(10.00001131, 9, 2, true)</t>
  </si>
  <si>
    <t>GAMMAINV(0.068094, 9, 2)</t>
  </si>
  <si>
    <t>GAMMA.INV(0.068094, 9, 2)</t>
  </si>
  <si>
    <t>MODE(E2:E7)</t>
  </si>
  <si>
    <t>MODE.SNGL(E2:E7)</t>
  </si>
  <si>
    <t>NORMDIST(0, 0, 1 , false)</t>
  </si>
  <si>
    <t>NORMDIST(0, 0, 1, true)</t>
  </si>
  <si>
    <t>NORM.DIST(42, 40, 1.5, false)</t>
  </si>
  <si>
    <t>NORM.DIST(42, 40, 1.5, true)</t>
  </si>
  <si>
    <t>POISSON.DIST(2, 5, false)</t>
  </si>
  <si>
    <t>POISSON.DIST(2, 5, true)</t>
  </si>
  <si>
    <t>POISSON(2, 5, false)</t>
  </si>
  <si>
    <t>POISSON(2, 5, true)</t>
  </si>
  <si>
    <t>RANK(F3, F3:F6, 1)</t>
  </si>
  <si>
    <t>RANK.EQ(F3, F3:F6, 1)</t>
  </si>
  <si>
    <t>STDEV(G3:G12)</t>
  </si>
  <si>
    <t>STDEV.S(G3:G12)</t>
  </si>
  <si>
    <t>STDEVP(G3:G12)</t>
  </si>
  <si>
    <t>STDEV.P(G3:G12)</t>
  </si>
  <si>
    <t>TINV(0.05464, 60)</t>
  </si>
  <si>
    <t>T.INV.2T(0.05464, 60)</t>
  </si>
  <si>
    <t>VARP(G3:G12)</t>
  </si>
  <si>
    <t>VAR.P(G3:G12)</t>
  </si>
  <si>
    <t>VAR(G3:G12)</t>
  </si>
  <si>
    <t>VAR.S(G3:G12)</t>
  </si>
  <si>
    <t>WEIBULL(105, 20, 100, false)</t>
  </si>
  <si>
    <t>WEIBULL.DIST(105, 20, 100, false)</t>
  </si>
  <si>
    <t>WEIBULL(105, 20, 100, true)</t>
  </si>
  <si>
    <t>WEIBULL.DIST(105, 20, 100, true)</t>
  </si>
  <si>
    <t>function</t>
  </si>
  <si>
    <t>calculated</t>
  </si>
  <si>
    <t>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</si>
</sst>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pane ySplit="1" topLeftCell="A2" activePane="bottomLeft" state="frozen"/>
      <selection pane="bottomLeft" activeCell="B42" sqref="B42"/>
    </sheetView>
  </sheetViews>
  <sheetFormatPr defaultRowHeight="15" x14ac:dyDescent="0.25"/>
  <cols>
    <col min="1" max="1" width="35.85546875" customWidth="1"/>
    <col min="2" max="2" width="25.140625" customWidth="1"/>
    <col min="3" max="3" width="26.85546875" customWidth="1"/>
  </cols>
  <sheetData>
    <row r="1" spans="1:7" x14ac:dyDescent="0.25">
      <c r="A1" t="s">
        <v>48</v>
      </c>
      <c r="B1" t="s">
        <v>49</v>
      </c>
      <c r="C1" t="s">
        <v>50</v>
      </c>
    </row>
    <row r="2" spans="1:7" x14ac:dyDescent="0.25">
      <c r="A2" t="s">
        <v>5</v>
      </c>
      <c r="B2">
        <f>BINOMDIST(6, 10, 0.5, FALSE)</f>
        <v>0.20507812500000006</v>
      </c>
      <c r="C2">
        <v>0.205078125</v>
      </c>
      <c r="E2">
        <v>5.6</v>
      </c>
      <c r="F2">
        <v>7</v>
      </c>
    </row>
    <row r="3" spans="1:7" x14ac:dyDescent="0.25">
      <c r="A3" t="s">
        <v>2</v>
      </c>
      <c r="B3">
        <f>_xlfn.BINOM.DIST(6, 10, 0.5, FALSE)</f>
        <v>0.20507812500000006</v>
      </c>
      <c r="C3">
        <v>0.205078125</v>
      </c>
      <c r="E3">
        <v>4</v>
      </c>
      <c r="F3">
        <v>3.5</v>
      </c>
      <c r="G3">
        <v>1345</v>
      </c>
    </row>
    <row r="4" spans="1:7" x14ac:dyDescent="0.25">
      <c r="A4" t="s">
        <v>6</v>
      </c>
      <c r="B4">
        <f>BINOMDIST(6, 10, 0.5, TRUE)</f>
        <v>0.828125</v>
      </c>
      <c r="C4">
        <v>0.828125</v>
      </c>
      <c r="E4">
        <v>4</v>
      </c>
      <c r="F4">
        <v>3.5</v>
      </c>
      <c r="G4">
        <v>1301</v>
      </c>
    </row>
    <row r="5" spans="1:7" x14ac:dyDescent="0.25">
      <c r="A5" t="s">
        <v>3</v>
      </c>
      <c r="B5">
        <f>_xlfn.BINOM.DIST(6, 10, 0.5, TRUE)</f>
        <v>0.828125</v>
      </c>
      <c r="C5">
        <v>0.828125</v>
      </c>
      <c r="E5">
        <v>3</v>
      </c>
      <c r="F5">
        <v>1</v>
      </c>
      <c r="G5">
        <v>1368</v>
      </c>
    </row>
    <row r="6" spans="1:7" x14ac:dyDescent="0.25">
      <c r="A6" t="s">
        <v>7</v>
      </c>
      <c r="B6">
        <f>CHIDIST(18.307, 10)</f>
        <v>5.0000589091398109E-2</v>
      </c>
      <c r="C6">
        <v>5.0000588999999998E-2</v>
      </c>
      <c r="E6">
        <v>2</v>
      </c>
      <c r="F6">
        <v>2</v>
      </c>
      <c r="G6">
        <v>1322</v>
      </c>
    </row>
    <row r="7" spans="1:7" x14ac:dyDescent="0.25">
      <c r="A7" t="s">
        <v>4</v>
      </c>
      <c r="B7">
        <f>_xlfn.CHISQ.DIST.RT(18.307, 10)</f>
        <v>5.0000589091398109E-2</v>
      </c>
      <c r="C7">
        <v>5.0000588999999998E-2</v>
      </c>
      <c r="E7">
        <v>4</v>
      </c>
      <c r="G7">
        <v>1310</v>
      </c>
    </row>
    <row r="8" spans="1:7" x14ac:dyDescent="0.25">
      <c r="A8" t="s">
        <v>8</v>
      </c>
      <c r="B8">
        <f>CHIINV(B7, 10)</f>
        <v>18.306999999999999</v>
      </c>
      <c r="C8">
        <v>18.306999999999999</v>
      </c>
      <c r="G8">
        <v>1370</v>
      </c>
    </row>
    <row r="9" spans="1:7" x14ac:dyDescent="0.25">
      <c r="A9" t="s">
        <v>9</v>
      </c>
      <c r="B9">
        <f>_xlfn.CHISQ.INV.RT(B7, 10)</f>
        <v>18.306999999999999</v>
      </c>
      <c r="C9">
        <v>18.306999999999999</v>
      </c>
      <c r="G9">
        <v>1318</v>
      </c>
    </row>
    <row r="10" spans="1:7" x14ac:dyDescent="0.25">
      <c r="A10" t="s">
        <v>10</v>
      </c>
      <c r="B10">
        <f>EXPONDIST(0.2, 10, FALSE)</f>
        <v>1.353352832366127</v>
      </c>
      <c r="C10">
        <v>1.3533528319999999</v>
      </c>
      <c r="G10">
        <v>1350</v>
      </c>
    </row>
    <row r="11" spans="1:7" x14ac:dyDescent="0.25">
      <c r="A11" t="s">
        <v>11</v>
      </c>
      <c r="B11">
        <f>_xlfn.EXPON.DIST(0.2, 10, FALSE)</f>
        <v>1.353352832366127</v>
      </c>
      <c r="C11">
        <v>1.3533528319999999</v>
      </c>
      <c r="G11">
        <v>1303</v>
      </c>
    </row>
    <row r="12" spans="1:7" x14ac:dyDescent="0.25">
      <c r="A12" t="s">
        <v>12</v>
      </c>
      <c r="B12">
        <f>FDIST(15.20686486, 6, 4)</f>
        <v>1.0000000001416588E-2</v>
      </c>
      <c r="C12">
        <v>0.01</v>
      </c>
      <c r="G12">
        <v>1299</v>
      </c>
    </row>
    <row r="13" spans="1:7" x14ac:dyDescent="0.25">
      <c r="A13" t="s">
        <v>13</v>
      </c>
      <c r="B13">
        <f>_xlfn.F.DIST.RT(15.20686486, 6, 4)</f>
        <v>1.0000000001416588E-2</v>
      </c>
      <c r="C13">
        <v>0.01</v>
      </c>
    </row>
    <row r="14" spans="1:7" x14ac:dyDescent="0.25">
      <c r="A14" t="s">
        <v>14</v>
      </c>
      <c r="B14">
        <f>FINV(0.01, 6, 4)</f>
        <v>15.206864861157531</v>
      </c>
      <c r="C14">
        <v>15.20686486</v>
      </c>
    </row>
    <row r="15" spans="1:7" x14ac:dyDescent="0.25">
      <c r="A15" t="s">
        <v>15</v>
      </c>
      <c r="B15">
        <f>_xlfn.F.INV.RT(0.01, 6, 4)</f>
        <v>15.206864861157531</v>
      </c>
      <c r="C15">
        <v>15.20686486</v>
      </c>
    </row>
    <row r="16" spans="1:7" x14ac:dyDescent="0.25">
      <c r="A16" t="s">
        <v>16</v>
      </c>
      <c r="B16">
        <f>GAMMADIST(10.00001131, 9, 2, FALSE)</f>
        <v>3.2639130418294013E-2</v>
      </c>
      <c r="C16">
        <v>3.2639130000000002E-2</v>
      </c>
    </row>
    <row r="17" spans="1:3" x14ac:dyDescent="0.25">
      <c r="A17" t="s">
        <v>17</v>
      </c>
      <c r="B17">
        <f>_xlfn.GAMMA.DIST(10.00001131, 9, 2, FALSE)</f>
        <v>3.2639130418294013E-2</v>
      </c>
      <c r="C17">
        <v>3.2639130000000002E-2</v>
      </c>
    </row>
    <row r="18" spans="1:3" x14ac:dyDescent="0.25">
      <c r="A18" t="s">
        <v>19</v>
      </c>
      <c r="B18">
        <f>GAMMADIST(10.00001131, 9, 2, TRUE)</f>
        <v>6.809400386978734E-2</v>
      </c>
      <c r="C18">
        <v>6.8094004E-2</v>
      </c>
    </row>
    <row r="19" spans="1:3" x14ac:dyDescent="0.25">
      <c r="A19" t="s">
        <v>18</v>
      </c>
      <c r="B19">
        <f>_xlfn.GAMMA.DIST(10.00001131, 9, 2, TRUE)</f>
        <v>6.809400386978734E-2</v>
      </c>
      <c r="C19">
        <v>6.8094004E-2</v>
      </c>
    </row>
    <row r="20" spans="1:3" x14ac:dyDescent="0.25">
      <c r="A20" t="s">
        <v>20</v>
      </c>
      <c r="B20">
        <f>GAMMAINV(0.068094, 9, 2)</f>
        <v>10.00001119143718</v>
      </c>
      <c r="C20">
        <v>10.00001119</v>
      </c>
    </row>
    <row r="21" spans="1:3" x14ac:dyDescent="0.25">
      <c r="A21" t="s">
        <v>21</v>
      </c>
      <c r="B21">
        <f>_xlfn.GAMMA.INV(0.068094, 9, 2)</f>
        <v>10.00001119143718</v>
      </c>
      <c r="C21">
        <v>10.00001119</v>
      </c>
    </row>
    <row r="22" spans="1:3" x14ac:dyDescent="0.25">
      <c r="A22" t="s">
        <v>0</v>
      </c>
      <c r="B22">
        <f>HYPGEOMDIST(1, 4, 8, 20)</f>
        <v>0.36326109391124861</v>
      </c>
      <c r="C22">
        <v>0.36326109400000001</v>
      </c>
    </row>
    <row r="23" spans="1:3" x14ac:dyDescent="0.25">
      <c r="A23" t="s">
        <v>1</v>
      </c>
      <c r="B23">
        <f>_xlfn.HYPGEOM.DIST(1, 4, 8, 20, FALSE)</f>
        <v>0.36326109391124861</v>
      </c>
      <c r="C23">
        <v>0.36326109400000001</v>
      </c>
    </row>
    <row r="24" spans="1:3" x14ac:dyDescent="0.25">
      <c r="A24" t="s">
        <v>22</v>
      </c>
      <c r="B24">
        <f>MODE(E2:E7)</f>
        <v>4</v>
      </c>
      <c r="C24">
        <v>4</v>
      </c>
    </row>
    <row r="25" spans="1:3" x14ac:dyDescent="0.25">
      <c r="A25" t="s">
        <v>23</v>
      </c>
      <c r="B25">
        <f>_xlfn.MODE.SNGL(E2:E7)</f>
        <v>4</v>
      </c>
      <c r="C25">
        <v>4</v>
      </c>
    </row>
    <row r="26" spans="1:3" x14ac:dyDescent="0.25">
      <c r="A26" t="s">
        <v>24</v>
      </c>
      <c r="B26">
        <f>NORMDIST(0,0,1,FALSE)</f>
        <v>0.3989422804014327</v>
      </c>
      <c r="C26">
        <v>0.39894227999999998</v>
      </c>
    </row>
    <row r="27" spans="1:3" x14ac:dyDescent="0.25">
      <c r="A27" t="s">
        <v>26</v>
      </c>
      <c r="B27">
        <f>_xlfn.NORM.DIST(0, 0, 1, FALSE)</f>
        <v>0.3989422804014327</v>
      </c>
      <c r="C27">
        <v>0.39894227999999998</v>
      </c>
    </row>
    <row r="28" spans="1:3" x14ac:dyDescent="0.25">
      <c r="A28" t="s">
        <v>25</v>
      </c>
      <c r="B28">
        <f>NORMDIST(0, 0, 1, TRUE)</f>
        <v>0.5</v>
      </c>
      <c r="C28" s="1">
        <v>0.5</v>
      </c>
    </row>
    <row r="29" spans="1:3" x14ac:dyDescent="0.25">
      <c r="A29" t="s">
        <v>27</v>
      </c>
      <c r="B29">
        <f>_xlfn.NORM.DIST(0, 0, 1, TRUE)</f>
        <v>0.5</v>
      </c>
      <c r="C29" s="1">
        <v>0.5</v>
      </c>
    </row>
    <row r="30" spans="1:3" x14ac:dyDescent="0.25">
      <c r="A30" t="s">
        <v>30</v>
      </c>
      <c r="B30">
        <f>POISSON(2, 5, FALSE)</f>
        <v>8.4224337488568335E-2</v>
      </c>
      <c r="C30" s="1">
        <v>8.4224336999999996E-2</v>
      </c>
    </row>
    <row r="31" spans="1:3" x14ac:dyDescent="0.25">
      <c r="A31" t="s">
        <v>28</v>
      </c>
      <c r="B31">
        <f>_xlfn.POISSON.DIST(2, 5, FALSE)</f>
        <v>8.4224337488568335E-2</v>
      </c>
      <c r="C31">
        <v>8.4224336999999996E-2</v>
      </c>
    </row>
    <row r="32" spans="1:3" x14ac:dyDescent="0.25">
      <c r="A32" t="s">
        <v>31</v>
      </c>
      <c r="B32">
        <f>POISSON(2, 5, TRUE)</f>
        <v>0.12465201948308113</v>
      </c>
      <c r="C32">
        <v>0.124652019</v>
      </c>
    </row>
    <row r="33" spans="1:3" x14ac:dyDescent="0.25">
      <c r="A33" t="s">
        <v>29</v>
      </c>
      <c r="B33">
        <f>_xlfn.POISSON.DIST(2, 5, TRUE)</f>
        <v>0.12465201948308113</v>
      </c>
      <c r="C33">
        <v>0.124652019</v>
      </c>
    </row>
    <row r="34" spans="1:3" x14ac:dyDescent="0.25">
      <c r="A34" t="s">
        <v>32</v>
      </c>
      <c r="B34">
        <f>RANK(F3, F3:F6, 1)</f>
        <v>3</v>
      </c>
      <c r="C34">
        <v>3</v>
      </c>
    </row>
    <row r="35" spans="1:3" x14ac:dyDescent="0.25">
      <c r="A35" t="s">
        <v>33</v>
      </c>
      <c r="B35">
        <f>_xlfn.RANK.EQ(F4, F4:F7, 1)</f>
        <v>3</v>
      </c>
      <c r="C35">
        <v>3</v>
      </c>
    </row>
    <row r="36" spans="1:3" x14ac:dyDescent="0.25">
      <c r="A36" t="s">
        <v>34</v>
      </c>
      <c r="B36">
        <f>STDEV(G3:G12)</f>
        <v>27.463915719843492</v>
      </c>
      <c r="C36">
        <v>27.463915719999999</v>
      </c>
    </row>
    <row r="37" spans="1:3" x14ac:dyDescent="0.25">
      <c r="A37" t="s">
        <v>35</v>
      </c>
      <c r="B37">
        <f>_xlfn.STDEV.S(G3:G12)</f>
        <v>27.463915719843492</v>
      </c>
      <c r="C37">
        <v>27.463915719999999</v>
      </c>
    </row>
    <row r="38" spans="1:3" x14ac:dyDescent="0.25">
      <c r="A38" t="s">
        <v>36</v>
      </c>
      <c r="B38">
        <f>STDEVP(G3:G12)</f>
        <v>26.054558142482477</v>
      </c>
      <c r="C38">
        <v>26.054558140000001</v>
      </c>
    </row>
    <row r="39" spans="1:3" x14ac:dyDescent="0.25">
      <c r="A39" t="s">
        <v>37</v>
      </c>
      <c r="B39">
        <f>_xlfn.STDEV.P(G3:G12)</f>
        <v>26.054558142482477</v>
      </c>
      <c r="C39">
        <v>26.054558140000001</v>
      </c>
    </row>
    <row r="40" spans="1:3" x14ac:dyDescent="0.25">
      <c r="A40" t="s">
        <v>38</v>
      </c>
      <c r="B40">
        <f>TINV(0.054, 60)</f>
        <v>1.9654154635971552</v>
      </c>
      <c r="C40">
        <v>1.9654154639999999</v>
      </c>
    </row>
    <row r="41" spans="1:3" x14ac:dyDescent="0.25">
      <c r="A41" t="s">
        <v>39</v>
      </c>
      <c r="B41">
        <f>_xlfn.T.INV.2T(0.054, 60)</f>
        <v>1.9654154635971552</v>
      </c>
      <c r="C41">
        <v>1.9654154639999999</v>
      </c>
    </row>
    <row r="42" spans="1:3" x14ac:dyDescent="0.25">
      <c r="A42" t="s">
        <v>40</v>
      </c>
      <c r="B42">
        <f>VARP(G3:G12)</f>
        <v>678.83999999999992</v>
      </c>
      <c r="C42">
        <v>678.84</v>
      </c>
    </row>
    <row r="43" spans="1:3" x14ac:dyDescent="0.25">
      <c r="A43" t="s">
        <v>41</v>
      </c>
      <c r="B43">
        <f>_xlfn.VAR.P(G3:G12)</f>
        <v>678.83999999999992</v>
      </c>
      <c r="C43">
        <v>678.84</v>
      </c>
    </row>
    <row r="44" spans="1:3" x14ac:dyDescent="0.25">
      <c r="A44" t="s">
        <v>42</v>
      </c>
      <c r="B44">
        <f>VAR(G3:G12)</f>
        <v>754.26666666666654</v>
      </c>
      <c r="C44">
        <v>754.26666669999997</v>
      </c>
    </row>
    <row r="45" spans="1:3" x14ac:dyDescent="0.25">
      <c r="A45" t="s">
        <v>43</v>
      </c>
      <c r="B45">
        <f>_xlfn.VAR.S(G3:G12)</f>
        <v>754.26666666666654</v>
      </c>
      <c r="C45">
        <v>754.26666669999997</v>
      </c>
    </row>
    <row r="46" spans="1:3" x14ac:dyDescent="0.25">
      <c r="A46" t="s">
        <v>44</v>
      </c>
      <c r="B46">
        <f>WEIBULL(105, 20, 100, FALSE)</f>
        <v>3.5588864024503564E-2</v>
      </c>
      <c r="C46">
        <v>3.5588863999999998E-2</v>
      </c>
    </row>
    <row r="47" spans="1:3" x14ac:dyDescent="0.25">
      <c r="A47" t="s">
        <v>45</v>
      </c>
      <c r="B47">
        <f>_xlfn.WEIBULL.DIST(105, 20, 100, FALSE)</f>
        <v>3.5588864024503564E-2</v>
      </c>
      <c r="C47">
        <v>3.5588863999999998E-2</v>
      </c>
    </row>
    <row r="48" spans="1:3" x14ac:dyDescent="0.25">
      <c r="A48" t="s">
        <v>46</v>
      </c>
      <c r="B48">
        <f>WEIBULL(105, 20, 100, TRUE)</f>
        <v>0.92958139006927698</v>
      </c>
      <c r="C48">
        <v>0.92958138999999995</v>
      </c>
    </row>
    <row r="49" spans="1:3" x14ac:dyDescent="0.25">
      <c r="A49" t="s">
        <v>47</v>
      </c>
      <c r="B49">
        <f>_xlfn.WEIBULL.DIST(105, 20, 100, TRUE)</f>
        <v>0.92958139006927698</v>
      </c>
      <c r="C49">
        <v>0.92958138999999995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</dc:creator>
  <cp:lastModifiedBy>Henri</cp:lastModifiedBy>
  <dcterms:created xsi:type="dcterms:W3CDTF">2016-10-19T04:12:33Z</dcterms:created>
  <dcterms:modified xsi:type="dcterms:W3CDTF">2016-10-19T05:36:13Z</dcterms:modified>
</cp:coreProperties>
</file>