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055" yWindow="2985" windowWidth="13305" windowHeight="4260"/>
  </bookViews>
  <sheets>
    <sheet name="fin_highlights" sheetId="3" r:id="rId1"/>
    <sheet name="fin_charts" sheetId="8" r:id="rId2"/>
    <sheet name="input" sheetId="7" r:id="rId3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26" i="3" l="1"/>
  <c r="C2" i="3" l="1"/>
  <c r="B2" i="3"/>
  <c r="C40" i="3" l="1"/>
  <c r="B40" i="3"/>
  <c r="C39" i="3"/>
  <c r="B39" i="3"/>
  <c r="C33" i="3"/>
  <c r="B33" i="3"/>
  <c r="C32" i="3"/>
  <c r="B32" i="3"/>
  <c r="C24" i="3"/>
  <c r="B24" i="3"/>
  <c r="C23" i="3"/>
  <c r="B23" i="3"/>
  <c r="C22" i="3"/>
  <c r="B22" i="3"/>
  <c r="C21" i="3"/>
  <c r="C19" i="3" s="1"/>
  <c r="B21" i="3"/>
  <c r="B19" i="3" s="1"/>
  <c r="C20" i="3"/>
  <c r="B20" i="3"/>
  <c r="C18" i="3"/>
  <c r="B18" i="3"/>
  <c r="C17" i="3"/>
  <c r="B17" i="3"/>
  <c r="C16" i="3"/>
  <c r="B16" i="3"/>
  <c r="C15" i="3"/>
  <c r="B15" i="3"/>
  <c r="C14" i="3"/>
  <c r="B14" i="3"/>
  <c r="C12" i="3"/>
  <c r="B12" i="3"/>
  <c r="C11" i="3"/>
  <c r="C44" i="3" s="1"/>
  <c r="B11" i="3"/>
  <c r="C9" i="3"/>
  <c r="B9" i="3"/>
  <c r="C8" i="3"/>
  <c r="B8" i="3"/>
  <c r="C5" i="3"/>
  <c r="B5" i="3"/>
  <c r="C4" i="3"/>
  <c r="C6" i="3" s="1"/>
  <c r="B4" i="3"/>
  <c r="B6" i="3" s="1"/>
  <c r="B26" i="3" s="1"/>
  <c r="B35" i="3" l="1"/>
  <c r="B34" i="3"/>
  <c r="B36" i="3"/>
  <c r="B45" i="3"/>
  <c r="B38" i="3"/>
  <c r="C34" i="3"/>
  <c r="B37" i="3"/>
  <c r="C46" i="3"/>
  <c r="C10" i="3"/>
  <c r="C7" i="3" s="1"/>
  <c r="C27" i="3"/>
  <c r="C36" i="3"/>
  <c r="C42" i="3"/>
  <c r="C37" i="3"/>
  <c r="C29" i="3"/>
  <c r="B41" i="3"/>
  <c r="B43" i="3" s="1"/>
  <c r="C35" i="3"/>
  <c r="C38" i="3"/>
  <c r="B27" i="3"/>
  <c r="C41" i="3"/>
  <c r="C43" i="3" s="1"/>
  <c r="B44" i="3"/>
  <c r="C45" i="3"/>
  <c r="B29" i="3"/>
  <c r="B42" i="3"/>
  <c r="B10" i="3"/>
  <c r="B7" i="3" s="1"/>
  <c r="B31" i="3" s="1"/>
  <c r="C28" i="3" l="1"/>
  <c r="C31" i="3"/>
  <c r="C30" i="3"/>
  <c r="C48" i="3"/>
  <c r="B28" i="3"/>
  <c r="B30" i="3"/>
  <c r="C47" i="3"/>
</calcChain>
</file>

<file path=xl/sharedStrings.xml><?xml version="1.0" encoding="utf-8"?>
<sst xmlns="http://schemas.openxmlformats.org/spreadsheetml/2006/main" count="359" uniqueCount="26">
  <si>
    <t>YEAR N</t>
  </si>
  <si>
    <t>YEAR N+1</t>
  </si>
  <si>
    <t>Year N</t>
  </si>
  <si>
    <t>Year N+1</t>
  </si>
  <si>
    <t xml:space="preserve">PROFIT  &amp; LOSS STATEMENT </t>
  </si>
  <si>
    <t>Adjmts to R/E</t>
  </si>
  <si>
    <t>Net Worth/Owner's Equity</t>
  </si>
  <si>
    <t>Other Liabs/Equity</t>
  </si>
  <si>
    <t>Non-Current Liabilities</t>
  </si>
  <si>
    <t>Current Liabilities</t>
  </si>
  <si>
    <t>Non-Current Assets</t>
  </si>
  <si>
    <t>Current Assets</t>
  </si>
  <si>
    <t>Items</t>
  </si>
  <si>
    <t>P&amp;L figures</t>
  </si>
  <si>
    <t>Balance Sheet Figures</t>
  </si>
  <si>
    <t>Key ratios</t>
  </si>
  <si>
    <t>BALANCE SHEET INPUT</t>
  </si>
  <si>
    <t>Financial Highlights</t>
  </si>
  <si>
    <t>31/12/2011</t>
  </si>
  <si>
    <t>31/12/2012</t>
  </si>
  <si>
    <t>XXX</t>
  </si>
  <si>
    <t>YYY</t>
  </si>
  <si>
    <t>ZZZ</t>
  </si>
  <si>
    <t>ZZ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</si>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</sst>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_);\(0\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9"/>
      <color theme="1"/>
      <name val="Calibri"/>
      <family val="2"/>
      <scheme val="minor"/>
    </font>
    <font>
      <b/>
      <sz val="8"/>
      <color theme="0"/>
      <name val="Times New Roman"/>
      <family val="1"/>
    </font>
    <font>
      <b/>
      <sz val="8"/>
      <color theme="0"/>
      <name val="Arial"/>
      <family val="2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Arial"/>
      <family val="2"/>
    </font>
    <font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4" fillId="2" borderId="5" xfId="0" applyFont="1" applyFill="1" applyBorder="1"/>
    <xf numFmtId="0" fontId="4" fillId="2" borderId="4" xfId="0" applyFont="1" applyFill="1" applyBorder="1"/>
    <xf numFmtId="0" fontId="4" fillId="2" borderId="7" xfId="0" applyFont="1" applyFill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7" fillId="3" borderId="5" xfId="0" applyFont="1" applyFill="1" applyBorder="1"/>
    <xf numFmtId="0" fontId="7" fillId="3" borderId="1" xfId="0" applyFont="1" applyFill="1" applyBorder="1"/>
    <xf numFmtId="0" fontId="3" fillId="4" borderId="1" xfId="0" applyFont="1" applyFill="1" applyBorder="1" applyAlignment="1">
      <alignment vertical="top" wrapText="1"/>
    </xf>
    <xf numFmtId="164" fontId="2" fillId="4" borderId="12" xfId="1" applyNumberFormat="1" applyFont="1" applyFill="1" applyBorder="1" applyAlignment="1" applyProtection="1">
      <alignment horizontal="right" vertical="center"/>
      <protection locked="0"/>
    </xf>
    <xf numFmtId="0" fontId="8" fillId="3" borderId="13" xfId="0" applyFont="1" applyFill="1" applyBorder="1" applyAlignment="1" applyProtection="1">
      <alignment horizontal="center" vertical="center" wrapText="1"/>
    </xf>
    <xf numFmtId="0" fontId="8" fillId="3" borderId="11" xfId="0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9" fillId="4" borderId="14" xfId="0" applyFont="1" applyFill="1" applyBorder="1" applyAlignment="1">
      <alignment wrapText="1"/>
    </xf>
    <xf numFmtId="37" fontId="11" fillId="0" borderId="1" xfId="0" applyNumberFormat="1" applyFont="1" applyFill="1" applyBorder="1"/>
    <xf numFmtId="0" fontId="10" fillId="3" borderId="3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9" fontId="11" fillId="0" borderId="1" xfId="0" applyNumberFormat="1" applyFont="1" applyFill="1" applyBorder="1" applyAlignment="1">
      <alignment horizontal="right"/>
    </xf>
    <xf numFmtId="2" fontId="11" fillId="0" borderId="1" xfId="0" applyNumberFormat="1" applyFont="1" applyFill="1" applyBorder="1" applyAlignment="1">
      <alignment horizontal="right"/>
    </xf>
    <xf numFmtId="2" fontId="11" fillId="0" borderId="1" xfId="0" applyNumberFormat="1" applyFont="1" applyFill="1" applyBorder="1" applyAlignment="1">
      <alignment horizontal="right" wrapText="1"/>
    </xf>
    <xf numFmtId="43" fontId="11" fillId="0" borderId="1" xfId="0" applyNumberFormat="1" applyFont="1" applyFill="1" applyBorder="1" applyAlignment="1">
      <alignment horizontal="right"/>
    </xf>
    <xf numFmtId="166" fontId="11" fillId="0" borderId="1" xfId="0" applyNumberFormat="1" applyFont="1" applyFill="1" applyBorder="1" applyAlignment="1">
      <alignment horizontal="right"/>
    </xf>
    <xf numFmtId="37" fontId="11" fillId="0" borderId="1" xfId="0" applyNumberFormat="1" applyFont="1" applyFill="1" applyBorder="1" applyAlignment="1">
      <alignment horizontal="right"/>
    </xf>
    <xf numFmtId="9" fontId="11" fillId="0" borderId="1" xfId="2" applyFont="1" applyFill="1" applyBorder="1" applyAlignment="1">
      <alignment horizontal="right"/>
    </xf>
    <xf numFmtId="165" fontId="11" fillId="0" borderId="1" xfId="0" applyNumberFormat="1" applyFont="1" applyFill="1" applyBorder="1" applyAlignment="1">
      <alignment horizontal="right"/>
    </xf>
    <xf numFmtId="0" fontId="11" fillId="0" borderId="1" xfId="0" applyFont="1" applyFill="1" applyBorder="1" applyAlignment="1">
      <alignment horizontal="right"/>
    </xf>
    <xf numFmtId="0" fontId="6" fillId="3" borderId="0" xfId="0" applyFont="1" applyFill="1" applyBorder="1" applyAlignment="1" applyProtection="1">
      <alignment horizontal="center" vertical="center" wrapText="1"/>
    </xf>
    <xf numFmtId="0" fontId="13" fillId="0" borderId="0" xfId="0" applyFont="1"/>
    <xf numFmtId="0" fontId="14" fillId="3" borderId="5" xfId="0" applyFont="1" applyFill="1" applyBorder="1"/>
    <xf numFmtId="0" fontId="7" fillId="3" borderId="10" xfId="0" applyFont="1" applyFill="1" applyBorder="1" applyAlignment="1" applyProtection="1">
      <alignment horizontal="left" vertical="center" wrapText="1"/>
      <protection locked="0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5" xfId="0" applyFont="1" applyFill="1" applyBorder="1" applyAlignment="1" applyProtection="1">
      <alignment horizontal="center" vertical="center" wrapText="1"/>
    </xf>
    <xf numFmtId="0" fontId="7" fillId="3" borderId="4" xfId="0" applyFont="1" applyFill="1" applyBorder="1"/>
    <xf numFmtId="0" fontId="7" fillId="3" borderId="0" xfId="0" applyFont="1" applyFill="1" applyBorder="1"/>
    <xf numFmtId="0" fontId="3" fillId="0" borderId="6" xfId="0" applyFont="1" applyFill="1" applyBorder="1" applyAlignment="1">
      <alignment horizontal="right" wrapText="1"/>
    </xf>
    <xf numFmtId="0" fontId="3" fillId="0" borderId="3" xfId="0" applyFont="1" applyFill="1" applyBorder="1" applyAlignment="1">
      <alignment horizontal="right" wrapText="1"/>
    </xf>
    <xf numFmtId="0" fontId="3" fillId="0" borderId="3" xfId="0" applyFont="1" applyFill="1" applyBorder="1" applyAlignment="1">
      <alignment horizontal="right" wrapText="1" indent="1"/>
    </xf>
    <xf numFmtId="0" fontId="3" fillId="0" borderId="3" xfId="0" applyFont="1" applyFill="1" applyBorder="1" applyAlignment="1">
      <alignment horizontal="right"/>
    </xf>
    <xf numFmtId="164" fontId="15" fillId="0" borderId="12" xfId="1" applyNumberFormat="1" applyFont="1" applyFill="1" applyBorder="1" applyAlignment="1" applyProtection="1">
      <alignment horizontal="right" vertical="center"/>
      <protection locked="0"/>
    </xf>
    <xf numFmtId="0" fontId="3" fillId="0" borderId="6" xfId="0" applyFont="1" applyFill="1" applyBorder="1"/>
    <xf numFmtId="0" fontId="3" fillId="0" borderId="3" xfId="0" applyFont="1" applyFill="1" applyBorder="1"/>
    <xf numFmtId="0" fontId="3" fillId="0" borderId="3" xfId="0" applyFont="1" applyFill="1" applyBorder="1" applyAlignment="1">
      <alignment vertical="top" wrapText="1"/>
    </xf>
    <xf numFmtId="0" fontId="3" fillId="0" borderId="0" xfId="0" applyFont="1" applyFill="1" applyBorder="1"/>
    <xf numFmtId="0" fontId="3" fillId="0" borderId="6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/>
    </xf>
    <xf numFmtId="10" fontId="11" fillId="0" borderId="1" xfId="0" applyNumberFormat="1" applyFont="1" applyFill="1" applyBorder="1" applyAlignment="1">
      <alignment horizontal="right"/>
    </xf>
    <xf numFmtId="0" fontId="0" fillId="5" borderId="0" xfId="0" applyFill="1"/>
    <xf numFmtId="0" fontId="10" fillId="5" borderId="0" xfId="0" applyFont="1" applyFill="1" applyBorder="1" applyAlignment="1">
      <alignment horizontal="center"/>
    </xf>
    <xf numFmtId="0" fontId="0" fillId="5" borderId="0" xfId="0" applyFill="1" applyBorder="1"/>
    <xf numFmtId="0" fontId="8" fillId="3" borderId="0" xfId="0" applyFont="1" applyFill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6" fillId="3" borderId="0" xfId="0" applyFont="1" applyFill="1" applyBorder="1" applyAlignment="1" applyProtection="1">
      <alignment horizontal="center" vertical="center" wrapText="1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82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fin_highlights!$A$26</c:f>
              <c:strCache>
                <c:ptCount val="1"/>
                <c:pt idx="0">
                  <c:v>BB</c:v>
                </c:pt>
              </c:strCache>
            </c:strRef>
          </c:tx>
          <c:spPr>
            <a:gradFill>
              <a:gsLst>
                <a:gs pos="0">
                  <a:schemeClr val="accent5"/>
                </a:gs>
                <a:gs pos="100000">
                  <a:schemeClr val="accent5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fin_highlights!$B$2:$C$2</c:f>
              <c:strCache>
                <c:ptCount val="2"/>
                <c:pt idx="0">
                  <c:v>31/12/2011</c:v>
                </c:pt>
                <c:pt idx="1">
                  <c:v>31/12/2012</c:v>
                </c:pt>
              </c:strCache>
            </c:strRef>
          </c:cat>
          <c:val>
            <c:numRef>
              <c:f>fin_highlights!$B$26:$C$26</c:f>
              <c:numCache>
                <c:formatCode>0.00%</c:formatCode>
                <c:ptCount val="2"/>
                <c:pt idx="0">
                  <c:v>0.54555479253057237</c:v>
                </c:pt>
                <c:pt idx="1">
                  <c:v>0.54674996720451263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28726200"/>
        <c:axId val="124654224"/>
      </c:barChart>
      <c:catAx>
        <c:axId val="228726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4224"/>
        <c:crosses val="autoZero"/>
        <c:auto val="1"/>
        <c:lblAlgn val="ctr"/>
        <c:lblOffset val="100"/>
        <c:noMultiLvlLbl val="0"/>
      </c:catAx>
      <c:valAx>
        <c:axId val="124654224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228726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fin_highlights!$A$27</c:f>
              <c:strCache>
                <c:ptCount val="1"/>
                <c:pt idx="0">
                  <c:v>AA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fin_highlights!$B$2:$C$2</c:f>
              <c:strCache>
                <c:ptCount val="2"/>
                <c:pt idx="0">
                  <c:v>31/12/2011</c:v>
                </c:pt>
                <c:pt idx="1">
                  <c:v>31/12/2012</c:v>
                </c:pt>
              </c:strCache>
            </c:strRef>
          </c:cat>
          <c:val>
            <c:numRef>
              <c:f>fin_highlights!$B$27:$C$27</c:f>
              <c:numCache>
                <c:formatCode>0.00%</c:formatCode>
                <c:ptCount val="2"/>
                <c:pt idx="0">
                  <c:v>2.4877182324819735E-2</c:v>
                </c:pt>
                <c:pt idx="1">
                  <c:v>2.5602343784161968E-2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33574968"/>
        <c:axId val="233578104"/>
      </c:barChart>
      <c:catAx>
        <c:axId val="233574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578104"/>
        <c:crosses val="autoZero"/>
        <c:auto val="1"/>
        <c:lblAlgn val="ctr"/>
        <c:lblOffset val="100"/>
        <c:noMultiLvlLbl val="0"/>
      </c:catAx>
      <c:valAx>
        <c:axId val="233578104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233574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fin_highlights!$A$28</c:f>
              <c:strCache>
                <c:ptCount val="1"/>
                <c:pt idx="0">
                  <c:v>BB</c:v>
                </c:pt>
              </c:strCache>
            </c:strRef>
          </c:tx>
          <c:spPr>
            <a:gradFill>
              <a:gsLst>
                <a:gs pos="0">
                  <a:schemeClr val="accent5"/>
                </a:gs>
                <a:gs pos="100000">
                  <a:schemeClr val="accent5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fin_highlights!$B$2:$C$2</c:f>
              <c:strCache>
                <c:ptCount val="2"/>
                <c:pt idx="0">
                  <c:v>31/12/2011</c:v>
                </c:pt>
                <c:pt idx="1">
                  <c:v>31/12/2012</c:v>
                </c:pt>
              </c:strCache>
            </c:strRef>
          </c:cat>
          <c:val>
            <c:numRef>
              <c:f>fin_highlights!$B$28:$C$28</c:f>
              <c:numCache>
                <c:formatCode>0.00</c:formatCode>
                <c:ptCount val="2"/>
                <c:pt idx="0">
                  <c:v>26.333858267716536</c:v>
                </c:pt>
                <c:pt idx="1">
                  <c:v>21.768152866242037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4915568"/>
        <c:axId val="164915960"/>
      </c:barChart>
      <c:catAx>
        <c:axId val="16491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15960"/>
        <c:crosses val="autoZero"/>
        <c:auto val="1"/>
        <c:lblAlgn val="ctr"/>
        <c:lblOffset val="100"/>
        <c:noMultiLvlLbl val="0"/>
      </c:catAx>
      <c:valAx>
        <c:axId val="164915960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6491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fin_highlights!$A$29</c:f>
              <c:strCache>
                <c:ptCount val="1"/>
                <c:pt idx="0">
                  <c:v>BB</c:v>
                </c:pt>
              </c:strCache>
            </c:strRef>
          </c:tx>
          <c:spPr>
            <a:gradFill>
              <a:gsLst>
                <a:gs pos="0">
                  <a:schemeClr val="accent5"/>
                </a:gs>
                <a:gs pos="100000">
                  <a:schemeClr val="accent5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fin_highlights!$B$2:$C$2</c:f>
              <c:strCache>
                <c:ptCount val="2"/>
                <c:pt idx="0">
                  <c:v>31/12/2011</c:v>
                </c:pt>
                <c:pt idx="1">
                  <c:v>31/12/2012</c:v>
                </c:pt>
              </c:strCache>
            </c:strRef>
          </c:cat>
          <c:val>
            <c:numRef>
              <c:f>fin_highlights!$B$29:$C$29</c:f>
              <c:numCache>
                <c:formatCode>0.00</c:formatCode>
                <c:ptCount val="2"/>
                <c:pt idx="0">
                  <c:v>2.5870000000000002</c:v>
                </c:pt>
                <c:pt idx="1">
                  <c:v>2.121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4916744"/>
        <c:axId val="164917136"/>
      </c:barChart>
      <c:catAx>
        <c:axId val="164916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17136"/>
        <c:crosses val="autoZero"/>
        <c:auto val="1"/>
        <c:lblAlgn val="ctr"/>
        <c:lblOffset val="100"/>
        <c:noMultiLvlLbl val="0"/>
      </c:catAx>
      <c:valAx>
        <c:axId val="164917136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64916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SG"/>
              <a:t>EBITDA Coverage (Pre/Post Tax)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fin_highlights!$A$30</c:f>
              <c:strCache>
                <c:ptCount val="1"/>
                <c:pt idx="0">
                  <c:v>AA</c:v>
                </c:pt>
              </c:strCache>
            </c:strRef>
          </c:tx>
          <c:spPr>
            <a:gradFill>
              <a:gsLst>
                <a:gs pos="0">
                  <a:schemeClr val="accent5"/>
                </a:gs>
                <a:gs pos="100000">
                  <a:schemeClr val="accent5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fin_highlights!$B$30:$C$30</c:f>
              <c:numCache>
                <c:formatCode>0.00</c:formatCode>
                <c:ptCount val="2"/>
                <c:pt idx="0">
                  <c:v>2.9675244010647739</c:v>
                </c:pt>
                <c:pt idx="1">
                  <c:v>1.9451337507114399</c:v>
                </c:pt>
              </c:numCache>
            </c:numRef>
          </c:val>
        </c:ser>
        <c:ser>
          <c:idx val="0"/>
          <c:order val="1"/>
          <c:tx>
            <c:strRef>
              <c:f>fin_highlights!$A$31</c:f>
              <c:strCache>
                <c:ptCount val="1"/>
                <c:pt idx="0">
                  <c:v>BB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fin_highlights!$B$2:$C$2</c:f>
              <c:strCache>
                <c:ptCount val="2"/>
                <c:pt idx="0">
                  <c:v>31/12/2011</c:v>
                </c:pt>
                <c:pt idx="1">
                  <c:v>31/12/2012</c:v>
                </c:pt>
              </c:strCache>
            </c:strRef>
          </c:cat>
          <c:val>
            <c:numRef>
              <c:f>fin_highlights!$B$31:$C$31</c:f>
              <c:numCache>
                <c:formatCode>0.00</c:formatCode>
                <c:ptCount val="2"/>
                <c:pt idx="0">
                  <c:v>1.9879325643300798</c:v>
                </c:pt>
                <c:pt idx="1">
                  <c:v>1.3338645418326693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62866624"/>
        <c:axId val="262867016"/>
      </c:barChart>
      <c:catAx>
        <c:axId val="26286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67016"/>
        <c:crosses val="autoZero"/>
        <c:auto val="1"/>
        <c:lblAlgn val="ctr"/>
        <c:lblOffset val="100"/>
        <c:noMultiLvlLbl val="0"/>
      </c:catAx>
      <c:valAx>
        <c:axId val="262867016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6286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chemeClr val="tx1">
              <a:lumMod val="75000"/>
              <a:lumOff val="2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SG"/>
              <a:t>Current vs Quick Ratio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Current Ratio</c:v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fin_highlights!$B$2:$C$2</c:f>
              <c:strCache>
                <c:ptCount val="2"/>
                <c:pt idx="0">
                  <c:v>31/12/2011</c:v>
                </c:pt>
                <c:pt idx="1">
                  <c:v>31/12/2012</c:v>
                </c:pt>
              </c:strCache>
            </c:strRef>
          </c:cat>
          <c:val>
            <c:numRef>
              <c:f>fin_highlights!$B$32:$C$32</c:f>
              <c:numCache>
                <c:formatCode>0.00</c:formatCode>
                <c:ptCount val="2"/>
                <c:pt idx="0">
                  <c:v>0.86714427117984005</c:v>
                </c:pt>
                <c:pt idx="1">
                  <c:v>0.93171101803315692</c:v>
                </c:pt>
              </c:numCache>
            </c:numRef>
          </c:val>
        </c:ser>
        <c:ser>
          <c:idx val="1"/>
          <c:order val="1"/>
          <c:tx>
            <c:strRef>
              <c:f>fin_highlights!$A$33</c:f>
              <c:strCache>
                <c:ptCount val="1"/>
                <c:pt idx="0">
                  <c:v>AA</c:v>
                </c:pt>
              </c:strCache>
            </c:strRef>
          </c:tx>
          <c:spPr>
            <a:gradFill>
              <a:gsLst>
                <a:gs pos="0">
                  <a:schemeClr val="accent5"/>
                </a:gs>
                <a:gs pos="100000">
                  <a:schemeClr val="accent5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fin_highlights!$B$2:$C$2</c:f>
              <c:strCache>
                <c:ptCount val="2"/>
                <c:pt idx="0">
                  <c:v>31/12/2011</c:v>
                </c:pt>
                <c:pt idx="1">
                  <c:v>31/12/2012</c:v>
                </c:pt>
              </c:strCache>
            </c:strRef>
          </c:cat>
          <c:val>
            <c:numRef>
              <c:f>fin_highlights!$B$33:$C$33</c:f>
              <c:numCache>
                <c:formatCode>_(* #,##0.00_);_(* \(#,##0.00\);_(* "-"??_);_(@_)</c:formatCode>
                <c:ptCount val="2"/>
                <c:pt idx="0">
                  <c:v>0.79064371136028044</c:v>
                </c:pt>
                <c:pt idx="1">
                  <c:v>0.85009781545484187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62867800"/>
        <c:axId val="262868192"/>
      </c:barChart>
      <c:catAx>
        <c:axId val="262867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68192"/>
        <c:crosses val="autoZero"/>
        <c:auto val="1"/>
        <c:lblAlgn val="ctr"/>
        <c:lblOffset val="100"/>
        <c:noMultiLvlLbl val="0"/>
      </c:catAx>
      <c:valAx>
        <c:axId val="262868192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62867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fin_highlights!$C$2</c:f>
              <c:strCache>
                <c:ptCount val="1"/>
                <c:pt idx="0">
                  <c:v>31/12/2012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fin_highlights!$A$34:$A$36</c:f>
              <c:strCache>
                <c:ptCount val="3"/>
                <c:pt idx="0">
                  <c:v>BB</c:v>
                </c:pt>
                <c:pt idx="1">
                  <c:v>BB</c:v>
                </c:pt>
                <c:pt idx="2">
                  <c:v>AA</c:v>
                </c:pt>
              </c:strCache>
            </c:strRef>
          </c:cat>
          <c:val>
            <c:numRef>
              <c:f>fin_highlights!$C$34:$C$36</c:f>
              <c:numCache>
                <c:formatCode>0_);\(0\)</c:formatCode>
                <c:ptCount val="3"/>
                <c:pt idx="0">
                  <c:v>46.684376229830782</c:v>
                </c:pt>
                <c:pt idx="1">
                  <c:v>0</c:v>
                </c:pt>
                <c:pt idx="2">
                  <c:v>163.02479408607985</c:v>
                </c:pt>
              </c:numCache>
            </c:numRef>
          </c:val>
        </c:ser>
        <c:ser>
          <c:idx val="0"/>
          <c:order val="1"/>
          <c:tx>
            <c:strRef>
              <c:f>fin_highlights!$B$2</c:f>
              <c:strCache>
                <c:ptCount val="1"/>
                <c:pt idx="0">
                  <c:v>31/12/2011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fin_highlights!$A$34:$A$36</c:f>
              <c:strCache>
                <c:ptCount val="3"/>
                <c:pt idx="0">
                  <c:v>BB</c:v>
                </c:pt>
                <c:pt idx="1">
                  <c:v>BB</c:v>
                </c:pt>
                <c:pt idx="2">
                  <c:v>AA</c:v>
                </c:pt>
              </c:strCache>
            </c:strRef>
          </c:cat>
          <c:val>
            <c:numRef>
              <c:f>fin_highlights!$B$34:$B$36</c:f>
              <c:numCache>
                <c:formatCode>0_);\(0\)</c:formatCode>
                <c:ptCount val="3"/>
                <c:pt idx="0">
                  <c:v>30.542395208790047</c:v>
                </c:pt>
                <c:pt idx="1">
                  <c:v>0</c:v>
                </c:pt>
                <c:pt idx="2">
                  <c:v>48.033433590514797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4915176"/>
        <c:axId val="164914784"/>
      </c:barChart>
      <c:catAx>
        <c:axId val="164915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14784"/>
        <c:crosses val="autoZero"/>
        <c:auto val="1"/>
        <c:lblAlgn val="ctr"/>
        <c:lblOffset val="100"/>
        <c:noMultiLvlLbl val="0"/>
      </c:catAx>
      <c:valAx>
        <c:axId val="16491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15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183777</xdr:colOff>
      <xdr:row>1</xdr:row>
      <xdr:rowOff>114859</xdr:rowOff>
    </xdr:from>
    <xdr:to>
      <xdr:col>0</xdr:col>
      <xdr:colOff>1955427</xdr:colOff>
      <xdr:row>13</xdr:row>
      <xdr:rowOff>188988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2143808</xdr:colOff>
      <xdr:row>1</xdr:row>
      <xdr:rowOff>105334</xdr:rowOff>
    </xdr:from>
    <xdr:to>
      <xdr:col>1</xdr:col>
      <xdr:colOff>1399615</xdr:colOff>
      <xdr:row>13</xdr:row>
      <xdr:rowOff>188988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152481</xdr:colOff>
      <xdr:row>16</xdr:row>
      <xdr:rowOff>117021</xdr:rowOff>
    </xdr:from>
    <xdr:to>
      <xdr:col>0</xdr:col>
      <xdr:colOff>1898552</xdr:colOff>
      <xdr:row>29</xdr:row>
      <xdr:rowOff>101092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2230775</xdr:colOff>
      <xdr:row>16</xdr:row>
      <xdr:rowOff>128225</xdr:rowOff>
    </xdr:from>
    <xdr:to>
      <xdr:col>1</xdr:col>
      <xdr:colOff>1470163</xdr:colOff>
      <xdr:row>29</xdr:row>
      <xdr:rowOff>101092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1802386</xdr:colOff>
      <xdr:row>16</xdr:row>
      <xdr:rowOff>119421</xdr:rowOff>
    </xdr:from>
    <xdr:to>
      <xdr:col>2</xdr:col>
      <xdr:colOff>1106982</xdr:colOff>
      <xdr:row>29</xdr:row>
      <xdr:rowOff>101092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1770529</xdr:colOff>
      <xdr:row>1</xdr:row>
      <xdr:rowOff>84213</xdr:rowOff>
    </xdr:from>
    <xdr:to>
      <xdr:col>2</xdr:col>
      <xdr:colOff>1098176</xdr:colOff>
      <xdr:row>13</xdr:row>
      <xdr:rowOff>188988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178814</xdr:colOff>
      <xdr:row>31</xdr:row>
      <xdr:rowOff>159683</xdr:rowOff>
    </xdr:from>
    <xdr:to>
      <xdr:col>2</xdr:col>
      <xdr:colOff>1098177</xdr:colOff>
      <xdr:row>44</xdr:row>
      <xdr:rowOff>11206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100854</xdr:colOff>
      <xdr:row>0</xdr:row>
      <xdr:rowOff>44824</xdr:rowOff>
    </xdr:from>
    <xdr:to>
      <xdr:col>1</xdr:col>
      <xdr:colOff>1545981</xdr:colOff>
      <xdr:row>14</xdr:row>
      <xdr:rowOff>67235</xdr:rowOff>
    </xdr:to>
    <xdr:grpSp>
      <xdr:nvGrpSpPr>
        <xdr:cNvPr id="11" name="Group 10"/>
        <xdr:cNvGrpSpPr/>
      </xdr:nvGrpSpPr>
      <xdr:grpSpPr>
        <a:xfrm>
          <a:off x="100854" y="44824"/>
          <a:ext cx="3921627" cy="2689411"/>
          <a:chOff x="100854" y="44824"/>
          <a:chExt cx="4000499" cy="2689411"/>
        </a:xfrm>
      </xdr:grpSpPr>
      <xdr:sp macro="" textlink="">
        <xdr:nvSpPr>
          <xdr:cNvPr id="7" name="Rectangle 6"/>
          <xdr:cNvSpPr/>
        </xdr:nvSpPr>
        <xdr:spPr>
          <a:xfrm>
            <a:off x="105335" y="141194"/>
            <a:ext cx="3996018" cy="2593041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SG" sz="1100"/>
          </a:p>
        </xdr:txBody>
      </xdr:sp>
      <xdr:sp macro="" textlink="">
        <xdr:nvSpPr>
          <xdr:cNvPr id="10" name="Rectangle 9"/>
          <xdr:cNvSpPr/>
        </xdr:nvSpPr>
        <xdr:spPr>
          <a:xfrm>
            <a:off x="100854" y="44824"/>
            <a:ext cx="1127264" cy="2353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SG" sz="1100" b="1">
                <a:solidFill>
                  <a:schemeClr val="tx2"/>
                </a:solidFill>
                <a:latin typeface="+mn-lt"/>
                <a:ea typeface="+mn-ea"/>
                <a:cs typeface="+mn-cs"/>
              </a:rPr>
              <a:t>Margin</a:t>
            </a:r>
          </a:p>
        </xdr:txBody>
      </xdr:sp>
    </xdr:grpSp>
    <xdr:clientData/>
  </xdr:twoCellAnchor>
  <xdr:twoCellAnchor>
    <xdr:from>
      <xdr:col>1</xdr:col>
      <xdr:colOff>1631578</xdr:colOff>
      <xdr:row>0</xdr:row>
      <xdr:rowOff>44824</xdr:rowOff>
    </xdr:from>
    <xdr:to>
      <xdr:col>2</xdr:col>
      <xdr:colOff>1205323</xdr:colOff>
      <xdr:row>14</xdr:row>
      <xdr:rowOff>67235</xdr:rowOff>
    </xdr:to>
    <xdr:grpSp>
      <xdr:nvGrpSpPr>
        <xdr:cNvPr id="13" name="Group 12"/>
        <xdr:cNvGrpSpPr/>
      </xdr:nvGrpSpPr>
      <xdr:grpSpPr>
        <a:xfrm>
          <a:off x="4108078" y="44824"/>
          <a:ext cx="3921627" cy="2689411"/>
          <a:chOff x="100854" y="44824"/>
          <a:chExt cx="4000499" cy="2689411"/>
        </a:xfrm>
      </xdr:grpSpPr>
      <xdr:sp macro="" textlink="">
        <xdr:nvSpPr>
          <xdr:cNvPr id="14" name="Rectangle 13"/>
          <xdr:cNvSpPr/>
        </xdr:nvSpPr>
        <xdr:spPr>
          <a:xfrm>
            <a:off x="105335" y="141194"/>
            <a:ext cx="3996018" cy="2593041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SG" sz="1100"/>
          </a:p>
        </xdr:txBody>
      </xdr:sp>
      <xdr:sp macro="" textlink="">
        <xdr:nvSpPr>
          <xdr:cNvPr id="15" name="Rectangle 14"/>
          <xdr:cNvSpPr/>
        </xdr:nvSpPr>
        <xdr:spPr>
          <a:xfrm>
            <a:off x="100854" y="44824"/>
            <a:ext cx="1127264" cy="2353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SG" sz="1100" b="1">
                <a:solidFill>
                  <a:schemeClr val="tx2"/>
                </a:solidFill>
                <a:latin typeface="+mn-lt"/>
                <a:ea typeface="+mn-ea"/>
                <a:cs typeface="+mn-cs"/>
              </a:rPr>
              <a:t>Debt Ratio</a:t>
            </a:r>
          </a:p>
        </xdr:txBody>
      </xdr:sp>
    </xdr:grpSp>
    <xdr:clientData/>
  </xdr:twoCellAnchor>
  <xdr:twoCellAnchor>
    <xdr:from>
      <xdr:col>0</xdr:col>
      <xdr:colOff>91890</xdr:colOff>
      <xdr:row>15</xdr:row>
      <xdr:rowOff>120383</xdr:rowOff>
    </xdr:from>
    <xdr:to>
      <xdr:col>2</xdr:col>
      <xdr:colOff>1187823</xdr:colOff>
      <xdr:row>29</xdr:row>
      <xdr:rowOff>142794</xdr:rowOff>
    </xdr:to>
    <xdr:grpSp>
      <xdr:nvGrpSpPr>
        <xdr:cNvPr id="16" name="Group 15"/>
        <xdr:cNvGrpSpPr/>
      </xdr:nvGrpSpPr>
      <xdr:grpSpPr>
        <a:xfrm>
          <a:off x="91890" y="2977883"/>
          <a:ext cx="7920315" cy="2689411"/>
          <a:chOff x="100854" y="44824"/>
          <a:chExt cx="8079609" cy="2689411"/>
        </a:xfrm>
      </xdr:grpSpPr>
      <xdr:sp macro="" textlink="">
        <xdr:nvSpPr>
          <xdr:cNvPr id="17" name="Rectangle 16"/>
          <xdr:cNvSpPr/>
        </xdr:nvSpPr>
        <xdr:spPr>
          <a:xfrm>
            <a:off x="105334" y="141194"/>
            <a:ext cx="8075129" cy="2593041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SG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100854" y="44824"/>
            <a:ext cx="1967287" cy="2353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SG" sz="1100" b="1">
                <a:solidFill>
                  <a:schemeClr val="tx2"/>
                </a:solidFill>
                <a:latin typeface="+mn-lt"/>
                <a:ea typeface="+mn-ea"/>
                <a:cs typeface="+mn-cs"/>
              </a:rPr>
              <a:t>Debt Servicability</a:t>
            </a:r>
          </a:p>
        </xdr:txBody>
      </xdr:sp>
    </xdr:grpSp>
    <xdr:clientData/>
  </xdr:twoCellAnchor>
  <xdr:twoCellAnchor>
    <xdr:from>
      <xdr:col>0</xdr:col>
      <xdr:colOff>108219</xdr:colOff>
      <xdr:row>30</xdr:row>
      <xdr:rowOff>41462</xdr:rowOff>
    </xdr:from>
    <xdr:to>
      <xdr:col>2</xdr:col>
      <xdr:colOff>1204152</xdr:colOff>
      <xdr:row>44</xdr:row>
      <xdr:rowOff>63873</xdr:rowOff>
    </xdr:to>
    <xdr:grpSp>
      <xdr:nvGrpSpPr>
        <xdr:cNvPr id="19" name="Group 18"/>
        <xdr:cNvGrpSpPr/>
      </xdr:nvGrpSpPr>
      <xdr:grpSpPr>
        <a:xfrm>
          <a:off x="108219" y="5756462"/>
          <a:ext cx="7920315" cy="2689411"/>
          <a:chOff x="100854" y="44824"/>
          <a:chExt cx="8079609" cy="2689411"/>
        </a:xfrm>
      </xdr:grpSpPr>
      <xdr:sp macro="" textlink="">
        <xdr:nvSpPr>
          <xdr:cNvPr id="20" name="Rectangle 19"/>
          <xdr:cNvSpPr/>
        </xdr:nvSpPr>
        <xdr:spPr>
          <a:xfrm>
            <a:off x="105334" y="141194"/>
            <a:ext cx="8075129" cy="2593041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SG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100854" y="44824"/>
            <a:ext cx="1967287" cy="23532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SG" sz="1100" b="1">
                <a:solidFill>
                  <a:schemeClr val="tx2"/>
                </a:solidFill>
                <a:latin typeface="+mn-lt"/>
                <a:ea typeface="+mn-ea"/>
                <a:cs typeface="+mn-cs"/>
              </a:rPr>
              <a:t>Debt Servicability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48"/>
  <sheetViews>
    <sheetView tabSelected="1" workbookViewId="0">
      <selection activeCell="D8" sqref="D8"/>
    </sheetView>
  </sheetViews>
  <sheetFormatPr defaultColWidth="9.140625" defaultRowHeight="12" x14ac:dyDescent="0.2"/>
  <cols>
    <col min="1" max="1" width="37.140625" style="4" customWidth="1"/>
    <col min="2" max="2" width="65.140625" style="5" customWidth="1"/>
    <col min="3" max="3" width="65.5703125" style="5" customWidth="1"/>
    <col min="4" max="4" width="8.85546875" style="4" customWidth="1"/>
    <col min="5" max="16384" width="9.140625" style="4"/>
  </cols>
  <sheetData>
    <row r="1" spans="1:3" x14ac:dyDescent="0.2">
      <c r="A1" s="50" t="s">
        <v>17</v>
      </c>
      <c r="B1" s="50"/>
      <c r="C1" s="50"/>
    </row>
    <row r="2" spans="1:3" ht="12.75" thickBot="1" x14ac:dyDescent="0.25">
      <c r="A2" s="10" t="s">
        <v>12</v>
      </c>
      <c r="B2" s="11" t="str">
        <f>input!B3</f>
        <v>31/12/2011</v>
      </c>
      <c r="C2" s="11" t="str">
        <f>input!C3</f>
        <v>31/12/2012</v>
      </c>
    </row>
    <row r="3" spans="1:3" ht="12.75" thickBot="1" x14ac:dyDescent="0.25">
      <c r="A3" s="12" t="s">
        <v>13</v>
      </c>
      <c r="B3" s="12"/>
      <c r="C3" s="12"/>
    </row>
    <row r="4" spans="1:3" ht="12.75" thickBot="1" x14ac:dyDescent="0.25">
      <c r="A4" s="13" t="s">
        <v>24</v>
      </c>
      <c r="B4" s="14">
        <f>+input!B244-input!B245-input!B246</f>
        <v>3028880</v>
      </c>
      <c r="C4" s="14">
        <f>+input!C244-input!C245-input!C246</f>
        <v>3659040</v>
      </c>
    </row>
    <row r="5" spans="1:3" ht="12.75" thickBot="1" x14ac:dyDescent="0.25">
      <c r="A5" s="13" t="s">
        <v>25</v>
      </c>
      <c r="B5" s="14">
        <f>+input!B251</f>
        <v>141880</v>
      </c>
      <c r="C5" s="14">
        <f>+input!C251</f>
        <v>74950</v>
      </c>
    </row>
    <row r="6" spans="1:3" ht="12.75" thickBot="1" x14ac:dyDescent="0.25">
      <c r="A6" s="13" t="s">
        <v>24</v>
      </c>
      <c r="B6" s="14">
        <f>B4-input!B247-input!B248-input!B249-input!B250</f>
        <v>1652420</v>
      </c>
      <c r="C6" s="14">
        <f>C4-input!C247-input!C248-input!C249-input!C250</f>
        <v>2000580</v>
      </c>
    </row>
    <row r="7" spans="1:3" ht="12.75" thickBot="1" x14ac:dyDescent="0.25">
      <c r="A7" s="13" t="s">
        <v>25</v>
      </c>
      <c r="B7" s="14">
        <f>+B10+B9+B8-input!B269-input!B289-input!B290-input!B291-input!B292-input!B298+input!B299-input!B300-input!B301</f>
        <v>167220</v>
      </c>
      <c r="C7" s="14">
        <f>+C10+C9+C8-input!C269-input!C289-input!C290-input!C291-input!C292-input!C298+input!C299-input!C300-input!C301</f>
        <v>170880</v>
      </c>
    </row>
    <row r="8" spans="1:3" ht="12.75" thickBot="1" x14ac:dyDescent="0.25">
      <c r="A8" s="13" t="s">
        <v>24</v>
      </c>
      <c r="B8" s="14">
        <f>+input!B265+input!B266+input!B248+input!B249</f>
        <v>22000</v>
      </c>
      <c r="C8" s="14">
        <f>+input!C265+input!C266+input!C248+input!C249</f>
        <v>33000</v>
      </c>
    </row>
    <row r="9" spans="1:3" ht="12.75" thickBot="1" x14ac:dyDescent="0.25">
      <c r="A9" s="13" t="s">
        <v>25</v>
      </c>
      <c r="B9" s="14">
        <f>+input!B270+input!B271-input!B272+input!B250</f>
        <v>6350</v>
      </c>
      <c r="C9" s="14">
        <f>+input!C270+input!C271-input!C272+input!C250</f>
        <v>7850</v>
      </c>
    </row>
    <row r="10" spans="1:3" ht="12.75" thickBot="1" x14ac:dyDescent="0.25">
      <c r="A10" s="13" t="s">
        <v>24</v>
      </c>
      <c r="B10" s="14">
        <f>+B11+input!B294+input!B295+input!B296-input!B297+input!B293</f>
        <v>130550</v>
      </c>
      <c r="C10" s="14">
        <f>+C11+input!C294+input!C295+input!C296-input!C297+input!C293</f>
        <v>147380</v>
      </c>
    </row>
    <row r="11" spans="1:3" ht="12.75" thickBot="1" x14ac:dyDescent="0.25">
      <c r="A11" s="13" t="s">
        <v>25</v>
      </c>
      <c r="B11" s="14">
        <f>+input!B244-input!B245-input!B246-input!B247-input!B248-input!B249-input!B250+input!B251-input!B252-input!B253-input!B254-input!B255-input!B256-input!B257-input!B258-input!B259-input!B260-input!B261-input!B262-input!B263-input!B264-input!B265-input!B266-input!B267-input!B268+input!B269-input!B270-input!B271+input!B272+input!B273+input!B274+input!B275+input!B276+input!B277+input!B278-input!B279+input!B280+input!B281+input!B282+input!B283-input!B284+input!B285-input!B286-input!B287+input!B288+input!B289+input!B290+input!B291+input!B292-input!B293-input!B294-input!B295-input!B296+input!B297+input!B298-input!B299+input!B300+input!B301-input!B302</f>
        <v>75350</v>
      </c>
      <c r="C11" s="14">
        <f>+input!C244-input!C245-input!C246-input!C247-input!C248-input!C249-input!C250+input!C251-input!C252-input!C253-input!C254-input!C255-input!C256-input!C257-input!C258-input!C259-input!C260-input!C261-input!C262-input!C263-input!C264-input!C265-input!C266-input!C267-input!C268+input!C269-input!C270-input!C271+input!C272+input!C273+input!C274+input!C275+input!C276+input!C277+input!C278-input!C279+input!C280+input!C281+input!C282+input!C283-input!C284+input!C285-input!C286-input!C287+input!C288+input!C289+input!C290+input!C291+input!C292-input!C293-input!C294-input!C295-input!C296+input!C297+input!C298-input!C299+input!C300+input!C301-input!C302</f>
        <v>93680</v>
      </c>
    </row>
    <row r="12" spans="1:3" x14ac:dyDescent="0.2">
      <c r="A12" s="13" t="s">
        <v>24</v>
      </c>
      <c r="B12" s="14">
        <f>+input!B289+input!B290+input!B291+input!B292+input!B298-input!B299+input!B300+input!B301</f>
        <v>-14330</v>
      </c>
      <c r="C12" s="14">
        <f>+input!C289+input!C290+input!C291+input!C292+input!C298-input!C299+input!C300+input!C301</f>
        <v>9110</v>
      </c>
    </row>
    <row r="13" spans="1:3" ht="12.75" thickBot="1" x14ac:dyDescent="0.25">
      <c r="A13" s="15" t="s">
        <v>14</v>
      </c>
      <c r="B13" s="16"/>
      <c r="C13" s="16"/>
    </row>
    <row r="14" spans="1:3" ht="12.75" thickBot="1" x14ac:dyDescent="0.25">
      <c r="A14" s="13" t="s">
        <v>25</v>
      </c>
      <c r="B14" s="14">
        <f>(SUM(input!B4:B26)-input!B27+SUM(input!B28:B47))</f>
        <v>1068790</v>
      </c>
      <c r="C14" s="14">
        <f>(SUM(input!C4:C26)-input!C27+SUM(input!C28:C47))</f>
        <v>1485930</v>
      </c>
    </row>
    <row r="15" spans="1:3" ht="12.75" thickBot="1" x14ac:dyDescent="0.25">
      <c r="A15" s="13" t="s">
        <v>24</v>
      </c>
      <c r="B15" s="14">
        <f>+input!B9+input!B10+input!B11+input!B12-input!B27</f>
        <v>253450</v>
      </c>
      <c r="C15" s="14">
        <f>+input!C9+input!C10+input!C11+input!C12-input!C27</f>
        <v>468000</v>
      </c>
    </row>
    <row r="16" spans="1:3" ht="12.75" thickBot="1" x14ac:dyDescent="0.25">
      <c r="A16" s="13" t="s">
        <v>25</v>
      </c>
      <c r="B16" s="14">
        <f>+input!B29+input!B30+input!B31</f>
        <v>0</v>
      </c>
      <c r="C16" s="14">
        <f>+input!C29+input!C30+input!C31</f>
        <v>0</v>
      </c>
    </row>
    <row r="17" spans="1:3" ht="12.75" thickBot="1" x14ac:dyDescent="0.25">
      <c r="A17" s="13" t="s">
        <v>25</v>
      </c>
      <c r="B17" s="14">
        <f>SUM(input!B115:B164)</f>
        <v>1232540</v>
      </c>
      <c r="C17" s="14">
        <f>SUM(input!C115:C164)</f>
        <v>1594840</v>
      </c>
    </row>
    <row r="18" spans="1:3" ht="12.75" thickBot="1" x14ac:dyDescent="0.25">
      <c r="A18" s="13" t="s">
        <v>24</v>
      </c>
      <c r="B18" s="14">
        <f>+input!B133+input!B134+input!B135+input!B136</f>
        <v>181140</v>
      </c>
      <c r="C18" s="14">
        <f>+input!C133+input!C134+input!C135+input!C136</f>
        <v>740740</v>
      </c>
    </row>
    <row r="19" spans="1:3" ht="12.75" thickBot="1" x14ac:dyDescent="0.25">
      <c r="A19" s="13" t="s">
        <v>25</v>
      </c>
      <c r="B19" s="14">
        <f>+B21+input!B115+input!B116+input!B117+input!B118+input!B119+input!B120+input!B121+input!B122+input!B123</f>
        <v>667920</v>
      </c>
      <c r="C19" s="14">
        <f>+C21+input!C115+input!C116+input!C117+input!C118+input!C119+input!C120+input!C121+input!C122+input!C123</f>
        <v>954790</v>
      </c>
    </row>
    <row r="20" spans="1:3" ht="12.75" thickBot="1" x14ac:dyDescent="0.25">
      <c r="A20" s="13" t="s">
        <v>25</v>
      </c>
      <c r="B20" s="14">
        <f>(SUM(input!B115:B164)+SUM(input!B168:B207)+input!B211+input!B215+input!B217+input!B219+input!B221)</f>
        <v>1341140</v>
      </c>
      <c r="C20" s="14">
        <f>(SUM(input!C115:C164)+SUM(input!C168:C207)+input!C211+input!C215+input!C217+input!C219+input!C221)</f>
        <v>1848370</v>
      </c>
    </row>
    <row r="21" spans="1:3" ht="12.75" thickBot="1" x14ac:dyDescent="0.25">
      <c r="A21" s="13" t="s">
        <v>24</v>
      </c>
      <c r="B21" s="14">
        <f>+input!B124+input!B125+input!B126+input!B127+input!B128+input!B129+input!B130+input!B131+input!B168+input!B169+input!B170+input!B171+input!B172+input!B173+input!B174+input!B175+input!B176+input!B177+input!B178+input!B179</f>
        <v>132130</v>
      </c>
      <c r="C21" s="14">
        <f>+input!C124+input!C125+input!C126+input!C127+input!C128+input!C129+input!C130+input!C131+input!C168+input!C169+input!C170+input!C171+input!C172+input!C173+input!C174+input!C175+input!C176+input!C177+input!C178+input!C179</f>
        <v>301950</v>
      </c>
    </row>
    <row r="22" spans="1:3" ht="12.75" thickBot="1" x14ac:dyDescent="0.25">
      <c r="A22" s="13" t="s">
        <v>25</v>
      </c>
      <c r="B22" s="14">
        <f>+input!B212+input!B213+input!B214+input!B216+input!B218+input!B220+input!B222+SUM(input!B225:B236)-input!B237-(input!B109+input!B110-input!B111)</f>
        <v>659410</v>
      </c>
      <c r="C22" s="14">
        <f>+input!C212+input!C213+input!C214+input!C216+input!C218+input!C220+input!C222+SUM(input!C225:C236)-input!C237-(input!C109+input!C110-input!C111)</f>
        <v>762540</v>
      </c>
    </row>
    <row r="23" spans="1:3" ht="12.75" thickBot="1" x14ac:dyDescent="0.25">
      <c r="A23" s="13" t="s">
        <v>25</v>
      </c>
      <c r="B23" s="14">
        <f>+input!B307+input!B308+input!B309</f>
        <v>32000</v>
      </c>
      <c r="C23" s="14">
        <f>+input!C307+input!C308+input!C309</f>
        <v>43000</v>
      </c>
    </row>
    <row r="24" spans="1:3" x14ac:dyDescent="0.2">
      <c r="A24" s="13" t="s">
        <v>24</v>
      </c>
      <c r="B24" s="14">
        <f>+input!B229</f>
        <v>330900</v>
      </c>
      <c r="C24" s="14">
        <f>+input!C229</f>
        <v>415580</v>
      </c>
    </row>
    <row r="25" spans="1:3" ht="12.75" thickBot="1" x14ac:dyDescent="0.25">
      <c r="A25" s="15" t="s">
        <v>15</v>
      </c>
      <c r="B25" s="16"/>
      <c r="C25" s="16"/>
    </row>
    <row r="26" spans="1:3" ht="12.75" thickBot="1" x14ac:dyDescent="0.25">
      <c r="A26" s="13" t="s">
        <v>25</v>
      </c>
      <c r="B26" s="46">
        <f>+B6/B4</f>
        <v>0.54555479253057237</v>
      </c>
      <c r="C26" s="46">
        <f>+C6/C4</f>
        <v>0.54674996720451263</v>
      </c>
    </row>
    <row r="27" spans="1:3" ht="12.75" thickBot="1" x14ac:dyDescent="0.25">
      <c r="A27" s="13" t="s">
        <v>24</v>
      </c>
      <c r="B27" s="46">
        <f>+B11/B4</f>
        <v>2.4877182324819735E-2</v>
      </c>
      <c r="C27" s="46">
        <f>+C11/C4</f>
        <v>2.5602343784161968E-2</v>
      </c>
    </row>
    <row r="28" spans="1:3" ht="12.75" thickBot="1" x14ac:dyDescent="0.25">
      <c r="A28" s="13" t="s">
        <v>25</v>
      </c>
      <c r="B28" s="18">
        <f>+B7/B9</f>
        <v>26.333858267716536</v>
      </c>
      <c r="C28" s="18">
        <f>+C7/C9</f>
        <v>21.768152866242037</v>
      </c>
    </row>
    <row r="29" spans="1:3" ht="12.75" thickBot="1" x14ac:dyDescent="0.25">
      <c r="A29" s="13" t="s">
        <v>25</v>
      </c>
      <c r="B29" s="19">
        <f>+(B11+B8+B23)/(input!B124+input!B125+input!B126+input!B127+input!B129+input!B130+input!B131+input!B132)</f>
        <v>2.5870000000000002</v>
      </c>
      <c r="C29" s="19">
        <f>+(C11+C8+C23)/(input!C124+input!C125+input!C126+input!C127+input!C129+input!C130+input!C131+input!C132)</f>
        <v>2.121</v>
      </c>
    </row>
    <row r="30" spans="1:3" ht="12.75" thickBot="1" x14ac:dyDescent="0.25">
      <c r="A30" s="13" t="s">
        <v>24</v>
      </c>
      <c r="B30" s="19">
        <f>+B7/(B9+input!B124+input!B125+input!B126+input!B127+input!B128+input!B129+input!B130+input!B131+input!B132)</f>
        <v>2.9675244010647739</v>
      </c>
      <c r="C30" s="19">
        <f>+C7/(C9+input!C124+input!C125+input!C126+input!C127+input!C128+input!C129+input!C130+input!C131+input!C132)</f>
        <v>1.9451337507114399</v>
      </c>
    </row>
    <row r="31" spans="1:3" ht="12.75" thickBot="1" x14ac:dyDescent="0.25">
      <c r="A31" s="13" t="s">
        <v>25</v>
      </c>
      <c r="B31" s="19">
        <f>+(B7-input!B294-input!B295-input!B296+input!B297)/(B9++input!B124+input!B125+input!B126+input!B127+input!B128+input!B129+input!B130+input!B131+input!B132)</f>
        <v>1.9879325643300798</v>
      </c>
      <c r="C31" s="19">
        <f>+(C7-input!C294-input!C295-input!C296+input!C297)/(C9++input!C124+input!C125+input!C126+input!C127+input!C128+input!C129+input!C130+input!C131+input!C132)</f>
        <v>1.3338645418326693</v>
      </c>
    </row>
    <row r="32" spans="1:3" ht="12.75" thickBot="1" x14ac:dyDescent="0.25">
      <c r="A32" s="13" t="s">
        <v>25</v>
      </c>
      <c r="B32" s="18">
        <f>(SUM(input!B4:B26)-input!B27+SUM(input!B28:B47))/SUM(input!B115:B164)</f>
        <v>0.86714427117984005</v>
      </c>
      <c r="C32" s="18">
        <f>(SUM(input!C4:C26)-input!C27+SUM(input!C28:C47))/SUM(input!C115:C164)</f>
        <v>0.93171101803315692</v>
      </c>
    </row>
    <row r="33" spans="1:3" ht="12.75" thickBot="1" x14ac:dyDescent="0.25">
      <c r="A33" s="13" t="s">
        <v>24</v>
      </c>
      <c r="B33" s="20">
        <f>(SUM(input!B4:B26)-input!B27)/SUM(input!B115:B164)</f>
        <v>0.79064371136028044</v>
      </c>
      <c r="C33" s="20">
        <f>(SUM(input!C4:C26)-input!C27)/SUM(input!C115:C164)</f>
        <v>0.85009781545484187</v>
      </c>
    </row>
    <row r="34" spans="1:3" ht="12.75" thickBot="1" x14ac:dyDescent="0.25">
      <c r="A34" s="13" t="s">
        <v>25</v>
      </c>
      <c r="B34" s="21">
        <f>+B15/B4*365</f>
        <v>30.542395208790047</v>
      </c>
      <c r="C34" s="21">
        <f>+C15/C4*365</f>
        <v>46.684376229830782</v>
      </c>
    </row>
    <row r="35" spans="1:3" ht="12.75" thickBot="1" x14ac:dyDescent="0.25">
      <c r="A35" s="13" t="s">
        <v>25</v>
      </c>
      <c r="B35" s="21">
        <f>+B16/(B4-B6)*365</f>
        <v>0</v>
      </c>
      <c r="C35" s="21">
        <f>+C16/(C4-C6)*365</f>
        <v>0</v>
      </c>
    </row>
    <row r="36" spans="1:3" ht="12.75" thickBot="1" x14ac:dyDescent="0.25">
      <c r="A36" s="13" t="s">
        <v>24</v>
      </c>
      <c r="B36" s="21">
        <f>+B18/(B4-B6)*365</f>
        <v>48.033433590514797</v>
      </c>
      <c r="C36" s="21">
        <f>+C18/(C4-C6)*365</f>
        <v>163.02479408607985</v>
      </c>
    </row>
    <row r="37" spans="1:3" ht="12.75" thickBot="1" x14ac:dyDescent="0.25">
      <c r="A37" s="13" t="s">
        <v>25</v>
      </c>
      <c r="B37" s="18">
        <f>+B20/B22</f>
        <v>2.0338484402723647</v>
      </c>
      <c r="C37" s="18">
        <f>+C20/C22</f>
        <v>2.4239646444776666</v>
      </c>
    </row>
    <row r="38" spans="1:3" ht="12.75" thickBot="1" x14ac:dyDescent="0.25">
      <c r="A38" s="13" t="s">
        <v>25</v>
      </c>
      <c r="B38" s="20">
        <f>+B19/B22</f>
        <v>1.0129054761074294</v>
      </c>
      <c r="C38" s="20">
        <f>+C19/C22</f>
        <v>1.2521179216827969</v>
      </c>
    </row>
    <row r="39" spans="1:3" ht="12.75" thickBot="1" x14ac:dyDescent="0.25">
      <c r="A39" s="13" t="s">
        <v>24</v>
      </c>
      <c r="B39" s="22">
        <f>+input!B52+input!B54+SUM(input!B56:B70)-input!B71</f>
        <v>733060</v>
      </c>
      <c r="C39" s="22">
        <f>+input!C52+input!C54+SUM(input!C56:C70)-input!C71</f>
        <v>888980</v>
      </c>
    </row>
    <row r="40" spans="1:3" ht="12.75" thickBot="1" x14ac:dyDescent="0.25">
      <c r="A40" s="13" t="s">
        <v>25</v>
      </c>
      <c r="B40" s="22">
        <f>SUM(input!B4:B26)-input!B27+SUM(input!B28:B47)+SUM(input!B52:B70)-input!B71+SUM(input!B72:B108)</f>
        <v>1950550</v>
      </c>
      <c r="C40" s="22">
        <f>SUM(input!C4:C26)-input!C27+SUM(input!C28:C47)+SUM(input!C52:C70)-input!C71+SUM(input!C72:C108)</f>
        <v>2530910</v>
      </c>
    </row>
    <row r="41" spans="1:3" ht="12.75" thickBot="1" x14ac:dyDescent="0.25">
      <c r="A41" s="13" t="s">
        <v>25</v>
      </c>
      <c r="B41" s="22">
        <f>+B15+B16+SUM(input!B32:B43)-B18-SUM(input!B147:B158)</f>
        <v>122040</v>
      </c>
      <c r="C41" s="22">
        <f>+C15+C16+SUM(input!C32:C43)-C18-SUM(input!C147:C160)</f>
        <v>-199180</v>
      </c>
    </row>
    <row r="42" spans="1:3" ht="12.75" thickBot="1" x14ac:dyDescent="0.25">
      <c r="A42" s="13" t="s">
        <v>24</v>
      </c>
      <c r="B42" s="20">
        <f>+B21/B40</f>
        <v>6.7739868242290641E-2</v>
      </c>
      <c r="C42" s="20">
        <f>+C21/C40</f>
        <v>0.11930491404277513</v>
      </c>
    </row>
    <row r="43" spans="1:3" ht="12.75" thickBot="1" x14ac:dyDescent="0.25">
      <c r="A43" s="13" t="s">
        <v>25</v>
      </c>
      <c r="B43" s="23">
        <f>+B41/B4</f>
        <v>4.029212118010618E-2</v>
      </c>
      <c r="C43" s="23">
        <f>+C41/C4</f>
        <v>-5.4435043071406709E-2</v>
      </c>
    </row>
    <row r="44" spans="1:3" ht="12.75" thickBot="1" x14ac:dyDescent="0.25">
      <c r="A44" s="13" t="s">
        <v>25</v>
      </c>
      <c r="B44" s="17">
        <f>IF((+input!B212+input!B213+input!B214+input!B216+input!B218+input!B220+input!B222+SUM(input!B225:B236)-input!B237)&gt;=0,B11/(+input!B212+input!B213+input!B214+input!B216+input!B218+input!B220+input!B222+SUM(input!B225:B236)-input!B237),"Negative Equity")</f>
        <v>0.10035560646218185</v>
      </c>
      <c r="C44" s="17">
        <f>IF((+input!C212+input!C213+input!C214+input!C216+input!C218+input!C220+input!C222+SUM(input!C225:C236)-input!C237)&gt;=0,C11/(+input!C212+input!C213+input!C214+input!C216+input!C218+input!C220+input!C222+SUM(input!C225:C236)-input!C237),"Negative Equity")</f>
        <v>0.10960827444189639</v>
      </c>
    </row>
    <row r="45" spans="1:3" ht="12.75" thickBot="1" x14ac:dyDescent="0.25">
      <c r="A45" s="13" t="s">
        <v>24</v>
      </c>
      <c r="B45" s="24">
        <f>+B11/(B40+input!B109+input!B110-input!B111)</f>
        <v>3.6900640068169462E-2</v>
      </c>
      <c r="C45" s="24">
        <f>+C11/(C40+input!C109+input!C110-input!C111)</f>
        <v>3.5714149558719814E-2</v>
      </c>
    </row>
    <row r="46" spans="1:3" ht="12.75" thickBot="1" x14ac:dyDescent="0.25">
      <c r="A46" s="13" t="s">
        <v>25</v>
      </c>
      <c r="B46" s="25"/>
      <c r="C46" s="17">
        <f>+(C4-B4)/B4</f>
        <v>0.20805050051504187</v>
      </c>
    </row>
    <row r="47" spans="1:3" ht="12.75" thickBot="1" x14ac:dyDescent="0.25">
      <c r="A47" s="13" t="s">
        <v>25</v>
      </c>
      <c r="B47" s="25"/>
      <c r="C47" s="23">
        <f>+(C7-B7)/B7</f>
        <v>2.1887334050950842E-2</v>
      </c>
    </row>
    <row r="48" spans="1:3" x14ac:dyDescent="0.2">
      <c r="A48" s="13" t="s">
        <v>24</v>
      </c>
      <c r="B48" s="25"/>
      <c r="C48" s="23">
        <f>+(C10-B10)/B10</f>
        <v>0.12891612409038683</v>
      </c>
    </row>
  </sheetData>
  <mergeCells count="1">
    <mergeCell ref="A1:C1"/>
  </mergeCells>
  <conditionalFormatting sqref="A79:D65531 A49:C78 D2:D78">
    <cfRule type="cellIs" dxfId="81" priority="21" stopIfTrue="1" operator="notEqual">
      <formula>INDIRECT("Dummy_for_Comparison1!"&amp;ADDRESS(ROW(),COLUMN()))</formula>
    </cfRule>
  </conditionalFormatting>
  <conditionalFormatting sqref="A2">
    <cfRule type="cellIs" dxfId="80" priority="22" stopIfTrue="1" operator="notEqual">
      <formula>INDIRECT("Dummy_for_Comparison4!"&amp;ADDRESS(ROW(),COLUMN()))</formula>
    </cfRule>
  </conditionalFormatting>
  <conditionalFormatting sqref="A13:C13 A25:C25 B14:C24 B4:C12 A3:C3 B32:C48 B26:C28">
    <cfRule type="cellIs" dxfId="79" priority="20" stopIfTrue="1" operator="notEqual">
      <formula>INDIRECT("Dummy_for_Comparison6!"&amp;ADDRESS(ROW(),COLUMN()))</formula>
    </cfRule>
  </conditionalFormatting>
  <conditionalFormatting sqref="B2:C2">
    <cfRule type="cellIs" dxfId="78" priority="18" stopIfTrue="1" operator="notEqual">
      <formula>INDIRECT("Dummy_for_Comparison5!"&amp;ADDRESS(ROW(),COLUMN()))</formula>
    </cfRule>
  </conditionalFormatting>
  <conditionalFormatting sqref="A4:A12">
    <cfRule type="cellIs" dxfId="77" priority="17" stopIfTrue="1" operator="notEqual">
      <formula>INDIRECT("Dummy_for_Comparison4!"&amp;ADDRESS(ROW(),COLUMN()))</formula>
    </cfRule>
  </conditionalFormatting>
  <conditionalFormatting sqref="B29:C29">
    <cfRule type="cellIs" dxfId="68" priority="8" stopIfTrue="1" operator="notEqual">
      <formula>INDIRECT("Dummy_for_Comparison5!"&amp;ADDRESS(ROW(),COLUMN()))</formula>
    </cfRule>
  </conditionalFormatting>
  <conditionalFormatting sqref="B30:C31">
    <cfRule type="cellIs" dxfId="67" priority="6" stopIfTrue="1" operator="notEqual">
      <formula>INDIRECT("Dummy_for_Comparison5!"&amp;ADDRESS(ROW(),COLUMN()))</formula>
    </cfRule>
  </conditionalFormatting>
  <conditionalFormatting sqref="A14:A24">
    <cfRule type="cellIs" dxfId="5" priority="2" stopIfTrue="1" operator="notEqual">
      <formula>INDIRECT("Dummy_for_Comparison4!"&amp;ADDRESS(ROW(),COLUMN()))</formula>
    </cfRule>
  </conditionalFormatting>
  <conditionalFormatting sqref="A26:A48">
    <cfRule type="cellIs" dxfId="3" priority="1" stopIfTrue="1" operator="notEqual">
      <formula>INDIRECT("Dummy_for_Comparison4!"&amp;ADDRESS(ROW(),COLUMN()))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6:E16"/>
  <sheetViews>
    <sheetView zoomScale="85" zoomScaleNormal="85" workbookViewId="0">
      <selection activeCell="C27" sqref="C27"/>
    </sheetView>
  </sheetViews>
  <sheetFormatPr defaultRowHeight="15" x14ac:dyDescent="0.25"/>
  <cols>
    <col min="1" max="1" width="37.140625" style="49" customWidth="1"/>
    <col min="2" max="2" width="65.140625" style="49" customWidth="1"/>
    <col min="3" max="3" width="65.5703125" style="49" customWidth="1"/>
    <col min="4" max="4" width="9.140625" style="49"/>
    <col min="5" max="5" width="9.140625" style="47"/>
  </cols>
  <sheetData>
    <row r="16" spans="1:3" x14ac:dyDescent="0.25">
      <c r="A16" s="48"/>
      <c r="B16" s="48"/>
      <c r="C16" s="48"/>
    </row>
  </sheetData>
  <conditionalFormatting sqref="A16:C16">
    <cfRule type="cellIs" dxfId="65" priority="1" stopIfTrue="1" operator="notEqual">
      <formula>INDIRECT("Dummy_for_Comparison6!"&amp;ADDRESS(ROW(),COLUMN()))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312"/>
  <sheetViews>
    <sheetView topLeftCell="A300" workbookViewId="0">
      <selection activeCell="A306" sqref="A306:A310"/>
    </sheetView>
  </sheetViews>
  <sheetFormatPr defaultColWidth="9.140625" defaultRowHeight="11.25" x14ac:dyDescent="0.2"/>
  <cols>
    <col min="1" max="1" width="40" style="27" customWidth="1"/>
    <col min="2" max="2" width="55.28515625" style="27" customWidth="1"/>
    <col min="3" max="3" width="54.85546875" style="27" customWidth="1"/>
    <col min="4" max="16384" width="9.140625" style="27"/>
  </cols>
  <sheetData>
    <row r="1" spans="1:3" ht="12" thickBot="1" x14ac:dyDescent="0.25">
      <c r="A1" s="54" t="s">
        <v>16</v>
      </c>
      <c r="B1" s="55"/>
      <c r="C1" s="55"/>
    </row>
    <row r="2" spans="1:3" x14ac:dyDescent="0.2">
      <c r="A2" s="26"/>
      <c r="B2" s="53"/>
      <c r="C2" s="53"/>
    </row>
    <row r="3" spans="1:3" x14ac:dyDescent="0.2">
      <c r="A3" s="6" t="s">
        <v>11</v>
      </c>
      <c r="B3" s="7" t="s">
        <v>18</v>
      </c>
      <c r="C3" s="7" t="s">
        <v>19</v>
      </c>
    </row>
    <row r="4" spans="1:3" x14ac:dyDescent="0.2">
      <c r="A4" s="8" t="s">
        <v>20</v>
      </c>
      <c r="B4" s="34">
        <v>711440</v>
      </c>
      <c r="C4" s="34">
        <v>870600</v>
      </c>
    </row>
    <row r="5" spans="1:3" x14ac:dyDescent="0.2">
      <c r="A5" s="8" t="s">
        <v>21</v>
      </c>
      <c r="B5" s="35">
        <v>0</v>
      </c>
      <c r="C5" s="35">
        <v>0</v>
      </c>
    </row>
    <row r="6" spans="1:3" x14ac:dyDescent="0.2">
      <c r="A6" s="8" t="s">
        <v>22</v>
      </c>
      <c r="B6" s="36">
        <v>0</v>
      </c>
      <c r="C6" s="36">
        <v>0</v>
      </c>
    </row>
    <row r="7" spans="1:3" x14ac:dyDescent="0.2">
      <c r="A7" s="8" t="s">
        <v>22</v>
      </c>
      <c r="B7" s="37">
        <v>0</v>
      </c>
      <c r="C7" s="37">
        <v>0</v>
      </c>
    </row>
    <row r="8" spans="1:3" x14ac:dyDescent="0.2">
      <c r="A8" s="8" t="s">
        <v>20</v>
      </c>
      <c r="B8" s="37">
        <v>0</v>
      </c>
      <c r="C8" s="37">
        <v>0</v>
      </c>
    </row>
    <row r="9" spans="1:3" x14ac:dyDescent="0.2">
      <c r="A9" s="8" t="s">
        <v>21</v>
      </c>
      <c r="B9" s="37">
        <v>201420</v>
      </c>
      <c r="C9" s="37">
        <v>468000</v>
      </c>
    </row>
    <row r="10" spans="1:3" x14ac:dyDescent="0.2">
      <c r="A10" s="8" t="s">
        <v>22</v>
      </c>
      <c r="B10" s="37">
        <v>52030</v>
      </c>
      <c r="C10" s="37">
        <v>0</v>
      </c>
    </row>
    <row r="11" spans="1:3" x14ac:dyDescent="0.2">
      <c r="A11" s="8" t="s">
        <v>22</v>
      </c>
      <c r="B11" s="37">
        <v>0</v>
      </c>
      <c r="C11" s="37">
        <v>0</v>
      </c>
    </row>
    <row r="12" spans="1:3" x14ac:dyDescent="0.2">
      <c r="A12" s="8" t="s">
        <v>20</v>
      </c>
      <c r="B12" s="37">
        <v>0</v>
      </c>
      <c r="C12" s="37">
        <v>0</v>
      </c>
    </row>
    <row r="13" spans="1:3" x14ac:dyDescent="0.2">
      <c r="A13" s="8" t="s">
        <v>21</v>
      </c>
      <c r="B13" s="37">
        <v>0</v>
      </c>
      <c r="C13" s="37">
        <v>0</v>
      </c>
    </row>
    <row r="14" spans="1:3" x14ac:dyDescent="0.2">
      <c r="A14" s="8" t="s">
        <v>22</v>
      </c>
      <c r="B14" s="37">
        <v>0</v>
      </c>
      <c r="C14" s="37">
        <v>0</v>
      </c>
    </row>
    <row r="15" spans="1:3" x14ac:dyDescent="0.2">
      <c r="A15" s="8" t="s">
        <v>22</v>
      </c>
      <c r="B15" s="37">
        <v>0</v>
      </c>
      <c r="C15" s="37">
        <v>0</v>
      </c>
    </row>
    <row r="16" spans="1:3" x14ac:dyDescent="0.2">
      <c r="A16" s="8" t="s">
        <v>20</v>
      </c>
      <c r="B16" s="37">
        <v>0</v>
      </c>
      <c r="C16" s="37">
        <v>0</v>
      </c>
    </row>
    <row r="17" spans="1:3" x14ac:dyDescent="0.2">
      <c r="A17" s="8" t="s">
        <v>21</v>
      </c>
      <c r="B17" s="37">
        <v>4550</v>
      </c>
      <c r="C17" s="37">
        <v>0</v>
      </c>
    </row>
    <row r="18" spans="1:3" x14ac:dyDescent="0.2">
      <c r="A18" s="8" t="s">
        <v>22</v>
      </c>
      <c r="B18" s="37">
        <v>0</v>
      </c>
      <c r="C18" s="37">
        <v>0</v>
      </c>
    </row>
    <row r="19" spans="1:3" x14ac:dyDescent="0.2">
      <c r="A19" s="8" t="s">
        <v>22</v>
      </c>
      <c r="B19" s="37">
        <v>0</v>
      </c>
      <c r="C19" s="37">
        <v>0</v>
      </c>
    </row>
    <row r="20" spans="1:3" x14ac:dyDescent="0.2">
      <c r="A20" s="8" t="s">
        <v>20</v>
      </c>
      <c r="B20" s="37">
        <v>5060</v>
      </c>
      <c r="C20" s="37">
        <v>12970</v>
      </c>
    </row>
    <row r="21" spans="1:3" x14ac:dyDescent="0.2">
      <c r="A21" s="8" t="s">
        <v>21</v>
      </c>
      <c r="B21" s="37">
        <v>0</v>
      </c>
      <c r="C21" s="37">
        <v>0</v>
      </c>
    </row>
    <row r="22" spans="1:3" x14ac:dyDescent="0.2">
      <c r="A22" s="8" t="s">
        <v>22</v>
      </c>
      <c r="B22" s="37">
        <v>0</v>
      </c>
      <c r="C22" s="37">
        <v>4200</v>
      </c>
    </row>
    <row r="23" spans="1:3" x14ac:dyDescent="0.2">
      <c r="A23" s="8" t="s">
        <v>22</v>
      </c>
      <c r="B23" s="37">
        <v>0</v>
      </c>
      <c r="C23" s="37">
        <v>0</v>
      </c>
    </row>
    <row r="24" spans="1:3" x14ac:dyDescent="0.2">
      <c r="A24" s="8" t="s">
        <v>20</v>
      </c>
      <c r="B24" s="37">
        <v>0</v>
      </c>
      <c r="C24" s="37">
        <v>0</v>
      </c>
    </row>
    <row r="25" spans="1:3" x14ac:dyDescent="0.2">
      <c r="A25" s="8" t="s">
        <v>21</v>
      </c>
      <c r="B25" s="37">
        <v>0</v>
      </c>
      <c r="C25" s="37">
        <v>0</v>
      </c>
    </row>
    <row r="26" spans="1:3" x14ac:dyDescent="0.2">
      <c r="A26" s="8" t="s">
        <v>22</v>
      </c>
      <c r="B26" s="37">
        <v>0</v>
      </c>
      <c r="C26" s="37">
        <v>0</v>
      </c>
    </row>
    <row r="27" spans="1:3" x14ac:dyDescent="0.2">
      <c r="A27" s="8" t="s">
        <v>22</v>
      </c>
      <c r="B27" s="37">
        <v>0</v>
      </c>
      <c r="C27" s="37">
        <v>0</v>
      </c>
    </row>
    <row r="28" spans="1:3" x14ac:dyDescent="0.2">
      <c r="A28" s="8" t="s">
        <v>20</v>
      </c>
      <c r="B28" s="37">
        <v>0</v>
      </c>
      <c r="C28" s="37">
        <v>0</v>
      </c>
    </row>
    <row r="29" spans="1:3" x14ac:dyDescent="0.2">
      <c r="A29" s="8" t="s">
        <v>21</v>
      </c>
      <c r="B29" s="37">
        <v>0</v>
      </c>
      <c r="C29" s="37">
        <v>0</v>
      </c>
    </row>
    <row r="30" spans="1:3" x14ac:dyDescent="0.2">
      <c r="A30" s="8" t="s">
        <v>22</v>
      </c>
      <c r="B30" s="37">
        <v>0</v>
      </c>
      <c r="C30" s="37">
        <v>0</v>
      </c>
    </row>
    <row r="31" spans="1:3" x14ac:dyDescent="0.2">
      <c r="A31" s="8" t="s">
        <v>22</v>
      </c>
      <c r="B31" s="37">
        <v>0</v>
      </c>
      <c r="C31" s="37">
        <v>0</v>
      </c>
    </row>
    <row r="32" spans="1:3" x14ac:dyDescent="0.2">
      <c r="A32" s="8" t="s">
        <v>20</v>
      </c>
      <c r="B32" s="37">
        <v>61140</v>
      </c>
      <c r="C32" s="37">
        <v>73970</v>
      </c>
    </row>
    <row r="33" spans="1:3" x14ac:dyDescent="0.2">
      <c r="A33" s="8" t="s">
        <v>21</v>
      </c>
      <c r="B33" s="37">
        <v>0</v>
      </c>
      <c r="C33" s="37">
        <v>0</v>
      </c>
    </row>
    <row r="34" spans="1:3" x14ac:dyDescent="0.2">
      <c r="A34" s="8" t="s">
        <v>22</v>
      </c>
      <c r="B34" s="37">
        <v>0</v>
      </c>
      <c r="C34" s="37">
        <v>0</v>
      </c>
    </row>
    <row r="35" spans="1:3" x14ac:dyDescent="0.2">
      <c r="A35" s="8" t="s">
        <v>22</v>
      </c>
      <c r="B35" s="37">
        <v>0</v>
      </c>
      <c r="C35" s="37">
        <v>0</v>
      </c>
    </row>
    <row r="36" spans="1:3" x14ac:dyDescent="0.2">
      <c r="A36" s="8" t="s">
        <v>20</v>
      </c>
      <c r="B36" s="37">
        <v>0</v>
      </c>
      <c r="C36" s="37">
        <v>0</v>
      </c>
    </row>
    <row r="37" spans="1:3" x14ac:dyDescent="0.2">
      <c r="A37" s="8" t="s">
        <v>21</v>
      </c>
      <c r="B37" s="37">
        <v>0</v>
      </c>
      <c r="C37" s="37">
        <v>0</v>
      </c>
    </row>
    <row r="38" spans="1:3" x14ac:dyDescent="0.2">
      <c r="A38" s="8" t="s">
        <v>22</v>
      </c>
      <c r="B38" s="37">
        <v>90</v>
      </c>
      <c r="C38" s="37">
        <v>2300</v>
      </c>
    </row>
    <row r="39" spans="1:3" x14ac:dyDescent="0.2">
      <c r="A39" s="8" t="s">
        <v>22</v>
      </c>
      <c r="B39" s="37">
        <v>0</v>
      </c>
      <c r="C39" s="37">
        <v>0</v>
      </c>
    </row>
    <row r="40" spans="1:3" x14ac:dyDescent="0.2">
      <c r="A40" s="8" t="s">
        <v>20</v>
      </c>
      <c r="B40" s="37">
        <v>33060</v>
      </c>
      <c r="C40" s="37">
        <v>53890</v>
      </c>
    </row>
    <row r="41" spans="1:3" x14ac:dyDescent="0.2">
      <c r="A41" s="8" t="s">
        <v>21</v>
      </c>
      <c r="B41" s="37">
        <v>0</v>
      </c>
      <c r="C41" s="37">
        <v>0</v>
      </c>
    </row>
    <row r="42" spans="1:3" x14ac:dyDescent="0.2">
      <c r="A42" s="8" t="s">
        <v>22</v>
      </c>
      <c r="B42" s="37">
        <v>0</v>
      </c>
      <c r="C42" s="37">
        <v>0</v>
      </c>
    </row>
    <row r="43" spans="1:3" x14ac:dyDescent="0.2">
      <c r="A43" s="8" t="s">
        <v>22</v>
      </c>
      <c r="B43" s="37">
        <v>0</v>
      </c>
      <c r="C43" s="37">
        <v>0</v>
      </c>
    </row>
    <row r="44" spans="1:3" x14ac:dyDescent="0.2">
      <c r="A44" s="8" t="s">
        <v>20</v>
      </c>
      <c r="B44" s="37">
        <v>0</v>
      </c>
      <c r="C44" s="37">
        <v>0</v>
      </c>
    </row>
    <row r="45" spans="1:3" x14ac:dyDescent="0.2">
      <c r="A45" s="8" t="s">
        <v>21</v>
      </c>
      <c r="B45" s="37">
        <v>0</v>
      </c>
      <c r="C45" s="37">
        <v>0</v>
      </c>
    </row>
    <row r="46" spans="1:3" x14ac:dyDescent="0.2">
      <c r="A46" s="8" t="s">
        <v>22</v>
      </c>
      <c r="B46" s="37">
        <v>0</v>
      </c>
      <c r="C46" s="37">
        <v>0</v>
      </c>
    </row>
    <row r="47" spans="1:3" x14ac:dyDescent="0.2">
      <c r="A47" s="8" t="s">
        <v>22</v>
      </c>
      <c r="B47" s="37">
        <v>0</v>
      </c>
      <c r="C47" s="37">
        <v>0</v>
      </c>
    </row>
    <row r="48" spans="1:3" x14ac:dyDescent="0.2">
      <c r="A48" s="8" t="s">
        <v>20</v>
      </c>
      <c r="B48" s="37">
        <v>0</v>
      </c>
      <c r="C48" s="37">
        <v>0</v>
      </c>
    </row>
    <row r="49" spans="1:3" x14ac:dyDescent="0.2">
      <c r="A49" s="8" t="s">
        <v>21</v>
      </c>
      <c r="B49" s="37">
        <v>0</v>
      </c>
      <c r="C49" s="37">
        <v>0</v>
      </c>
    </row>
    <row r="50" spans="1:3" x14ac:dyDescent="0.2">
      <c r="A50" s="9"/>
      <c r="B50" s="38"/>
      <c r="C50" s="38"/>
    </row>
    <row r="51" spans="1:3" x14ac:dyDescent="0.2">
      <c r="A51" s="1" t="s">
        <v>10</v>
      </c>
      <c r="B51" s="39"/>
      <c r="C51" s="39"/>
    </row>
    <row r="52" spans="1:3" x14ac:dyDescent="0.2">
      <c r="A52" s="8" t="s">
        <v>21</v>
      </c>
      <c r="B52" s="40">
        <v>733060</v>
      </c>
      <c r="C52" s="40">
        <v>888980</v>
      </c>
    </row>
    <row r="53" spans="1:3" x14ac:dyDescent="0.2">
      <c r="A53" s="8" t="s">
        <v>22</v>
      </c>
      <c r="B53" s="40">
        <v>0</v>
      </c>
      <c r="C53" s="40">
        <v>0</v>
      </c>
    </row>
    <row r="54" spans="1:3" x14ac:dyDescent="0.2">
      <c r="A54" s="8" t="s">
        <v>22</v>
      </c>
      <c r="B54" s="40">
        <v>0</v>
      </c>
      <c r="C54" s="40">
        <v>0</v>
      </c>
    </row>
    <row r="55" spans="1:3" x14ac:dyDescent="0.2">
      <c r="A55" s="8" t="s">
        <v>20</v>
      </c>
      <c r="B55" s="40">
        <v>0</v>
      </c>
      <c r="C55" s="40">
        <v>0</v>
      </c>
    </row>
    <row r="56" spans="1:3" x14ac:dyDescent="0.2">
      <c r="A56" s="8" t="s">
        <v>21</v>
      </c>
      <c r="B56" s="40">
        <v>0</v>
      </c>
      <c r="C56" s="40">
        <v>0</v>
      </c>
    </row>
    <row r="57" spans="1:3" x14ac:dyDescent="0.2">
      <c r="A57" s="8" t="s">
        <v>22</v>
      </c>
      <c r="B57" s="40">
        <v>0</v>
      </c>
      <c r="C57" s="40">
        <v>0</v>
      </c>
    </row>
    <row r="58" spans="1:3" x14ac:dyDescent="0.2">
      <c r="A58" s="8" t="s">
        <v>22</v>
      </c>
      <c r="B58" s="40">
        <v>0</v>
      </c>
      <c r="C58" s="40">
        <v>0</v>
      </c>
    </row>
    <row r="59" spans="1:3" x14ac:dyDescent="0.2">
      <c r="A59" s="8" t="s">
        <v>20</v>
      </c>
      <c r="B59" s="40">
        <v>0</v>
      </c>
      <c r="C59" s="40">
        <v>0</v>
      </c>
    </row>
    <row r="60" spans="1:3" x14ac:dyDescent="0.2">
      <c r="A60" s="8" t="s">
        <v>21</v>
      </c>
      <c r="B60" s="40">
        <v>0</v>
      </c>
      <c r="C60" s="40">
        <v>0</v>
      </c>
    </row>
    <row r="61" spans="1:3" x14ac:dyDescent="0.2">
      <c r="A61" s="8" t="s">
        <v>22</v>
      </c>
      <c r="B61" s="40">
        <v>0</v>
      </c>
      <c r="C61" s="40">
        <v>0</v>
      </c>
    </row>
    <row r="62" spans="1:3" x14ac:dyDescent="0.2">
      <c r="A62" s="8" t="s">
        <v>22</v>
      </c>
      <c r="B62" s="40">
        <v>0</v>
      </c>
      <c r="C62" s="40">
        <v>0</v>
      </c>
    </row>
    <row r="63" spans="1:3" x14ac:dyDescent="0.2">
      <c r="A63" s="8" t="s">
        <v>20</v>
      </c>
      <c r="B63" s="40">
        <v>0</v>
      </c>
      <c r="C63" s="40">
        <v>0</v>
      </c>
    </row>
    <row r="64" spans="1:3" x14ac:dyDescent="0.2">
      <c r="A64" s="8" t="s">
        <v>21</v>
      </c>
      <c r="B64" s="40">
        <v>0</v>
      </c>
      <c r="C64" s="40">
        <v>0</v>
      </c>
    </row>
    <row r="65" spans="1:3" x14ac:dyDescent="0.2">
      <c r="A65" s="8" t="s">
        <v>22</v>
      </c>
      <c r="B65" s="40">
        <v>0</v>
      </c>
      <c r="C65" s="40">
        <v>0</v>
      </c>
    </row>
    <row r="66" spans="1:3" x14ac:dyDescent="0.2">
      <c r="A66" s="8" t="s">
        <v>22</v>
      </c>
      <c r="B66" s="40">
        <v>0</v>
      </c>
      <c r="C66" s="40">
        <v>0</v>
      </c>
    </row>
    <row r="67" spans="1:3" x14ac:dyDescent="0.2">
      <c r="A67" s="8" t="s">
        <v>20</v>
      </c>
      <c r="B67" s="40">
        <v>0</v>
      </c>
      <c r="C67" s="40">
        <v>0</v>
      </c>
    </row>
    <row r="68" spans="1:3" x14ac:dyDescent="0.2">
      <c r="A68" s="8" t="s">
        <v>21</v>
      </c>
      <c r="B68" s="40">
        <v>0</v>
      </c>
      <c r="C68" s="40">
        <v>0</v>
      </c>
    </row>
    <row r="69" spans="1:3" x14ac:dyDescent="0.2">
      <c r="A69" s="8" t="s">
        <v>22</v>
      </c>
      <c r="B69" s="40">
        <v>0</v>
      </c>
      <c r="C69" s="40">
        <v>0</v>
      </c>
    </row>
    <row r="70" spans="1:3" x14ac:dyDescent="0.2">
      <c r="A70" s="8" t="s">
        <v>22</v>
      </c>
      <c r="B70" s="40">
        <v>0</v>
      </c>
      <c r="C70" s="40">
        <v>0</v>
      </c>
    </row>
    <row r="71" spans="1:3" x14ac:dyDescent="0.2">
      <c r="A71" s="8" t="s">
        <v>20</v>
      </c>
      <c r="B71" s="40">
        <v>0</v>
      </c>
      <c r="C71" s="40">
        <v>0</v>
      </c>
    </row>
    <row r="72" spans="1:3" x14ac:dyDescent="0.2">
      <c r="A72" s="8" t="s">
        <v>21</v>
      </c>
      <c r="B72" s="40">
        <v>0</v>
      </c>
      <c r="C72" s="40">
        <v>0</v>
      </c>
    </row>
    <row r="73" spans="1:3" x14ac:dyDescent="0.2">
      <c r="A73" s="8" t="s">
        <v>22</v>
      </c>
      <c r="B73" s="40">
        <v>0</v>
      </c>
      <c r="C73" s="40">
        <v>0</v>
      </c>
    </row>
    <row r="74" spans="1:3" x14ac:dyDescent="0.2">
      <c r="A74" s="8" t="s">
        <v>22</v>
      </c>
      <c r="B74" s="40">
        <v>0</v>
      </c>
      <c r="C74" s="40">
        <v>0</v>
      </c>
    </row>
    <row r="75" spans="1:3" x14ac:dyDescent="0.2">
      <c r="A75" s="8" t="s">
        <v>20</v>
      </c>
      <c r="B75" s="41">
        <v>0</v>
      </c>
      <c r="C75" s="41">
        <v>0</v>
      </c>
    </row>
    <row r="76" spans="1:3" x14ac:dyDescent="0.2">
      <c r="A76" s="8" t="s">
        <v>21</v>
      </c>
      <c r="B76" s="41">
        <v>0</v>
      </c>
      <c r="C76" s="41">
        <v>0</v>
      </c>
    </row>
    <row r="77" spans="1:3" x14ac:dyDescent="0.2">
      <c r="A77" s="8" t="s">
        <v>22</v>
      </c>
      <c r="B77" s="41">
        <v>0</v>
      </c>
      <c r="C77" s="41">
        <v>0</v>
      </c>
    </row>
    <row r="78" spans="1:3" x14ac:dyDescent="0.2">
      <c r="A78" s="8" t="s">
        <v>22</v>
      </c>
      <c r="B78" s="41">
        <v>0</v>
      </c>
      <c r="C78" s="41">
        <v>0</v>
      </c>
    </row>
    <row r="79" spans="1:3" x14ac:dyDescent="0.2">
      <c r="A79" s="8" t="s">
        <v>20</v>
      </c>
      <c r="B79" s="41">
        <v>4460</v>
      </c>
      <c r="C79" s="41">
        <v>4220</v>
      </c>
    </row>
    <row r="80" spans="1:3" x14ac:dyDescent="0.2">
      <c r="A80" s="8" t="s">
        <v>21</v>
      </c>
      <c r="B80" s="41">
        <v>3990</v>
      </c>
      <c r="C80" s="41">
        <v>13890</v>
      </c>
    </row>
    <row r="81" spans="1:3" x14ac:dyDescent="0.2">
      <c r="A81" s="8" t="s">
        <v>22</v>
      </c>
      <c r="B81" s="41">
        <v>0</v>
      </c>
      <c r="C81" s="41">
        <v>0</v>
      </c>
    </row>
    <row r="82" spans="1:3" x14ac:dyDescent="0.2">
      <c r="A82" s="8" t="s">
        <v>22</v>
      </c>
      <c r="B82" s="41">
        <v>0</v>
      </c>
      <c r="C82" s="41">
        <v>0</v>
      </c>
    </row>
    <row r="83" spans="1:3" x14ac:dyDescent="0.2">
      <c r="A83" s="8" t="s">
        <v>20</v>
      </c>
      <c r="B83" s="41">
        <v>0</v>
      </c>
      <c r="C83" s="41">
        <v>0</v>
      </c>
    </row>
    <row r="84" spans="1:3" x14ac:dyDescent="0.2">
      <c r="A84" s="8" t="s">
        <v>21</v>
      </c>
      <c r="B84" s="41">
        <v>0</v>
      </c>
      <c r="C84" s="41">
        <v>0</v>
      </c>
    </row>
    <row r="85" spans="1:3" x14ac:dyDescent="0.2">
      <c r="A85" s="8" t="s">
        <v>22</v>
      </c>
      <c r="B85" s="41">
        <v>0</v>
      </c>
      <c r="C85" s="41">
        <v>0</v>
      </c>
    </row>
    <row r="86" spans="1:3" x14ac:dyDescent="0.2">
      <c r="A86" s="8" t="s">
        <v>22</v>
      </c>
      <c r="B86" s="41">
        <v>0</v>
      </c>
      <c r="C86" s="41">
        <v>0</v>
      </c>
    </row>
    <row r="87" spans="1:3" x14ac:dyDescent="0.2">
      <c r="A87" s="8" t="s">
        <v>20</v>
      </c>
      <c r="B87" s="41">
        <v>0</v>
      </c>
      <c r="C87" s="41">
        <v>0</v>
      </c>
    </row>
    <row r="88" spans="1:3" x14ac:dyDescent="0.2">
      <c r="A88" s="8" t="s">
        <v>21</v>
      </c>
      <c r="B88" s="41">
        <v>0</v>
      </c>
      <c r="C88" s="41">
        <v>0</v>
      </c>
    </row>
    <row r="89" spans="1:3" x14ac:dyDescent="0.2">
      <c r="A89" s="8" t="s">
        <v>22</v>
      </c>
      <c r="B89" s="41">
        <v>0</v>
      </c>
      <c r="C89" s="41">
        <v>0</v>
      </c>
    </row>
    <row r="90" spans="1:3" x14ac:dyDescent="0.2">
      <c r="A90" s="8" t="s">
        <v>22</v>
      </c>
      <c r="B90" s="41">
        <v>0</v>
      </c>
      <c r="C90" s="41">
        <v>0</v>
      </c>
    </row>
    <row r="91" spans="1:3" x14ac:dyDescent="0.2">
      <c r="A91" s="8" t="s">
        <v>20</v>
      </c>
      <c r="B91" s="41">
        <v>0</v>
      </c>
      <c r="C91" s="41">
        <v>0</v>
      </c>
    </row>
    <row r="92" spans="1:3" x14ac:dyDescent="0.2">
      <c r="A92" s="8" t="s">
        <v>21</v>
      </c>
      <c r="B92" s="41">
        <v>121270</v>
      </c>
      <c r="C92" s="41">
        <v>116690</v>
      </c>
    </row>
    <row r="93" spans="1:3" x14ac:dyDescent="0.2">
      <c r="A93" s="8" t="s">
        <v>22</v>
      </c>
      <c r="B93" s="41">
        <v>0</v>
      </c>
      <c r="C93" s="41">
        <v>0</v>
      </c>
    </row>
    <row r="94" spans="1:3" x14ac:dyDescent="0.2">
      <c r="A94" s="8" t="s">
        <v>22</v>
      </c>
      <c r="B94" s="41">
        <v>0</v>
      </c>
      <c r="C94" s="41">
        <v>0</v>
      </c>
    </row>
    <row r="95" spans="1:3" x14ac:dyDescent="0.2">
      <c r="A95" s="8" t="s">
        <v>20</v>
      </c>
      <c r="B95" s="41">
        <v>0</v>
      </c>
      <c r="C95" s="41">
        <v>0</v>
      </c>
    </row>
    <row r="96" spans="1:3" x14ac:dyDescent="0.2">
      <c r="A96" s="8" t="s">
        <v>21</v>
      </c>
      <c r="B96" s="41">
        <v>0</v>
      </c>
      <c r="C96" s="41">
        <v>0</v>
      </c>
    </row>
    <row r="97" spans="1:3" x14ac:dyDescent="0.2">
      <c r="A97" s="8" t="s">
        <v>22</v>
      </c>
      <c r="B97" s="41">
        <v>0</v>
      </c>
      <c r="C97" s="41">
        <v>0</v>
      </c>
    </row>
    <row r="98" spans="1:3" x14ac:dyDescent="0.2">
      <c r="A98" s="8" t="s">
        <v>22</v>
      </c>
      <c r="B98" s="41">
        <v>18980</v>
      </c>
      <c r="C98" s="41">
        <v>21200</v>
      </c>
    </row>
    <row r="99" spans="1:3" x14ac:dyDescent="0.2">
      <c r="A99" s="8" t="s">
        <v>20</v>
      </c>
      <c r="B99" s="41">
        <v>0</v>
      </c>
      <c r="C99" s="41">
        <v>0</v>
      </c>
    </row>
    <row r="100" spans="1:3" x14ac:dyDescent="0.2">
      <c r="A100" s="8" t="s">
        <v>21</v>
      </c>
      <c r="B100" s="41">
        <v>0</v>
      </c>
      <c r="C100" s="41">
        <v>0</v>
      </c>
    </row>
    <row r="101" spans="1:3" x14ac:dyDescent="0.2">
      <c r="A101" s="8" t="s">
        <v>22</v>
      </c>
      <c r="B101" s="41">
        <v>0</v>
      </c>
      <c r="C101" s="41">
        <v>0</v>
      </c>
    </row>
    <row r="102" spans="1:3" x14ac:dyDescent="0.2">
      <c r="A102" s="8" t="s">
        <v>22</v>
      </c>
      <c r="B102" s="41">
        <v>0</v>
      </c>
      <c r="C102" s="41">
        <v>0</v>
      </c>
    </row>
    <row r="103" spans="1:3" x14ac:dyDescent="0.2">
      <c r="A103" s="8" t="s">
        <v>20</v>
      </c>
      <c r="B103" s="41">
        <v>0</v>
      </c>
      <c r="C103" s="41">
        <v>0</v>
      </c>
    </row>
    <row r="104" spans="1:3" x14ac:dyDescent="0.2">
      <c r="A104" s="8" t="s">
        <v>21</v>
      </c>
      <c r="B104" s="41">
        <v>0</v>
      </c>
      <c r="C104" s="41">
        <v>0</v>
      </c>
    </row>
    <row r="105" spans="1:3" x14ac:dyDescent="0.2">
      <c r="A105" s="8" t="s">
        <v>22</v>
      </c>
      <c r="B105" s="41">
        <v>0</v>
      </c>
      <c r="C105" s="41">
        <v>0</v>
      </c>
    </row>
    <row r="106" spans="1:3" x14ac:dyDescent="0.2">
      <c r="A106" s="8" t="s">
        <v>22</v>
      </c>
      <c r="B106" s="41">
        <v>0</v>
      </c>
      <c r="C106" s="41">
        <v>0</v>
      </c>
    </row>
    <row r="107" spans="1:3" x14ac:dyDescent="0.2">
      <c r="A107" s="8" t="s">
        <v>20</v>
      </c>
      <c r="B107" s="41">
        <v>0</v>
      </c>
      <c r="C107" s="41">
        <v>0</v>
      </c>
    </row>
    <row r="108" spans="1:3" x14ac:dyDescent="0.2">
      <c r="A108" s="8" t="s">
        <v>21</v>
      </c>
      <c r="B108" s="41">
        <v>0</v>
      </c>
      <c r="C108" s="41">
        <v>0</v>
      </c>
    </row>
    <row r="109" spans="1:3" x14ac:dyDescent="0.2">
      <c r="A109" s="8" t="s">
        <v>22</v>
      </c>
      <c r="B109" s="41">
        <v>91420</v>
      </c>
      <c r="C109" s="41">
        <v>92140</v>
      </c>
    </row>
    <row r="110" spans="1:3" x14ac:dyDescent="0.2">
      <c r="A110" s="8" t="s">
        <v>22</v>
      </c>
      <c r="B110" s="41">
        <v>0</v>
      </c>
      <c r="C110" s="41">
        <v>0</v>
      </c>
    </row>
    <row r="111" spans="1:3" x14ac:dyDescent="0.2">
      <c r="A111" s="8" t="s">
        <v>20</v>
      </c>
      <c r="B111" s="41">
        <v>0</v>
      </c>
      <c r="C111" s="41">
        <v>0</v>
      </c>
    </row>
    <row r="112" spans="1:3" x14ac:dyDescent="0.2">
      <c r="A112" s="8" t="s">
        <v>21</v>
      </c>
      <c r="B112" s="41">
        <v>0</v>
      </c>
      <c r="C112" s="41">
        <v>0</v>
      </c>
    </row>
    <row r="113" spans="1:3" ht="12" thickBot="1" x14ac:dyDescent="0.25">
      <c r="A113" s="8" t="s">
        <v>22</v>
      </c>
      <c r="B113" s="41">
        <v>0</v>
      </c>
      <c r="C113" s="41">
        <v>0</v>
      </c>
    </row>
    <row r="114" spans="1:3" x14ac:dyDescent="0.2">
      <c r="A114" s="2" t="s">
        <v>9</v>
      </c>
      <c r="B114" s="42"/>
      <c r="C114" s="42"/>
    </row>
    <row r="115" spans="1:3" x14ac:dyDescent="0.2">
      <c r="A115" s="8" t="s">
        <v>22</v>
      </c>
      <c r="B115" s="41">
        <v>0</v>
      </c>
      <c r="C115" s="41">
        <v>0</v>
      </c>
    </row>
    <row r="116" spans="1:3" x14ac:dyDescent="0.2">
      <c r="A116" s="8" t="s">
        <v>22</v>
      </c>
      <c r="B116" s="41">
        <v>0</v>
      </c>
      <c r="C116" s="41">
        <v>0</v>
      </c>
    </row>
    <row r="117" spans="1:3" x14ac:dyDescent="0.2">
      <c r="A117" s="8" t="s">
        <v>22</v>
      </c>
      <c r="B117" s="41">
        <v>46980</v>
      </c>
      <c r="C117" s="41">
        <v>157640</v>
      </c>
    </row>
    <row r="118" spans="1:3" x14ac:dyDescent="0.2">
      <c r="A118" s="8" t="s">
        <v>22</v>
      </c>
      <c r="B118" s="41">
        <v>0</v>
      </c>
      <c r="C118" s="41">
        <v>0</v>
      </c>
    </row>
    <row r="119" spans="1:3" x14ac:dyDescent="0.2">
      <c r="A119" s="8" t="s">
        <v>22</v>
      </c>
      <c r="B119" s="41">
        <v>426490</v>
      </c>
      <c r="C119" s="41">
        <v>411240</v>
      </c>
    </row>
    <row r="120" spans="1:3" x14ac:dyDescent="0.2">
      <c r="A120" s="8" t="s">
        <v>22</v>
      </c>
      <c r="B120" s="41">
        <v>0</v>
      </c>
      <c r="C120" s="41">
        <v>0</v>
      </c>
    </row>
    <row r="121" spans="1:3" x14ac:dyDescent="0.2">
      <c r="A121" s="8" t="s">
        <v>22</v>
      </c>
      <c r="B121" s="41">
        <v>0</v>
      </c>
      <c r="C121" s="41">
        <v>0</v>
      </c>
    </row>
    <row r="122" spans="1:3" x14ac:dyDescent="0.2">
      <c r="A122" s="8" t="s">
        <v>22</v>
      </c>
      <c r="B122" s="41">
        <v>0</v>
      </c>
      <c r="C122" s="41">
        <v>0</v>
      </c>
    </row>
    <row r="123" spans="1:3" x14ac:dyDescent="0.2">
      <c r="A123" s="8" t="s">
        <v>22</v>
      </c>
      <c r="B123" s="41">
        <v>62320</v>
      </c>
      <c r="C123" s="41">
        <v>83960</v>
      </c>
    </row>
    <row r="124" spans="1:3" x14ac:dyDescent="0.2">
      <c r="A124" s="8" t="s">
        <v>22</v>
      </c>
      <c r="B124" s="41">
        <v>0</v>
      </c>
      <c r="C124" s="41">
        <v>0</v>
      </c>
    </row>
    <row r="125" spans="1:3" x14ac:dyDescent="0.2">
      <c r="A125" s="8" t="s">
        <v>22</v>
      </c>
      <c r="B125" s="41">
        <v>0</v>
      </c>
      <c r="C125" s="41">
        <v>0</v>
      </c>
    </row>
    <row r="126" spans="1:3" x14ac:dyDescent="0.2">
      <c r="A126" s="8" t="s">
        <v>22</v>
      </c>
      <c r="B126" s="41">
        <v>0</v>
      </c>
      <c r="C126" s="41">
        <v>0</v>
      </c>
    </row>
    <row r="127" spans="1:3" x14ac:dyDescent="0.2">
      <c r="A127" s="8" t="s">
        <v>22</v>
      </c>
      <c r="B127" s="41">
        <v>0</v>
      </c>
      <c r="C127" s="41">
        <v>0</v>
      </c>
    </row>
    <row r="128" spans="1:3" x14ac:dyDescent="0.2">
      <c r="A128" s="8" t="s">
        <v>22</v>
      </c>
      <c r="B128" s="41">
        <v>0</v>
      </c>
      <c r="C128" s="41">
        <v>0</v>
      </c>
    </row>
    <row r="129" spans="1:3" x14ac:dyDescent="0.2">
      <c r="A129" s="8" t="s">
        <v>22</v>
      </c>
      <c r="B129" s="41">
        <v>0</v>
      </c>
      <c r="C129" s="41">
        <v>0</v>
      </c>
    </row>
    <row r="130" spans="1:3" x14ac:dyDescent="0.2">
      <c r="A130" s="8" t="s">
        <v>22</v>
      </c>
      <c r="B130" s="41">
        <v>0</v>
      </c>
      <c r="C130" s="41">
        <v>0</v>
      </c>
    </row>
    <row r="131" spans="1:3" x14ac:dyDescent="0.2">
      <c r="A131" s="8" t="s">
        <v>22</v>
      </c>
      <c r="B131" s="41">
        <v>50000</v>
      </c>
      <c r="C131" s="41">
        <v>80000</v>
      </c>
    </row>
    <row r="132" spans="1:3" x14ac:dyDescent="0.2">
      <c r="A132" s="8" t="s">
        <v>22</v>
      </c>
      <c r="B132" s="41">
        <v>0</v>
      </c>
      <c r="C132" s="41">
        <v>0</v>
      </c>
    </row>
    <row r="133" spans="1:3" x14ac:dyDescent="0.2">
      <c r="A133" s="8" t="s">
        <v>22</v>
      </c>
      <c r="B133" s="41">
        <v>181140</v>
      </c>
      <c r="C133" s="41">
        <v>740740</v>
      </c>
    </row>
    <row r="134" spans="1:3" x14ac:dyDescent="0.2">
      <c r="A134" s="8" t="s">
        <v>22</v>
      </c>
      <c r="B134" s="41">
        <v>0</v>
      </c>
      <c r="C134" s="41">
        <v>0</v>
      </c>
    </row>
    <row r="135" spans="1:3" x14ac:dyDescent="0.2">
      <c r="A135" s="8" t="s">
        <v>22</v>
      </c>
      <c r="B135" s="41">
        <v>0</v>
      </c>
      <c r="C135" s="41">
        <v>0</v>
      </c>
    </row>
    <row r="136" spans="1:3" x14ac:dyDescent="0.2">
      <c r="A136" s="8" t="s">
        <v>22</v>
      </c>
      <c r="B136" s="41">
        <v>0</v>
      </c>
      <c r="C136" s="41">
        <v>0</v>
      </c>
    </row>
    <row r="137" spans="1:3" x14ac:dyDescent="0.2">
      <c r="A137" s="8" t="s">
        <v>22</v>
      </c>
      <c r="B137" s="41">
        <v>0</v>
      </c>
      <c r="C137" s="41">
        <v>0</v>
      </c>
    </row>
    <row r="138" spans="1:3" x14ac:dyDescent="0.2">
      <c r="A138" s="8" t="s">
        <v>22</v>
      </c>
      <c r="B138" s="41">
        <v>0</v>
      </c>
      <c r="C138" s="41">
        <v>0</v>
      </c>
    </row>
    <row r="139" spans="1:3" x14ac:dyDescent="0.2">
      <c r="A139" s="8" t="s">
        <v>22</v>
      </c>
      <c r="B139" s="41">
        <v>0</v>
      </c>
      <c r="C139" s="41">
        <v>0</v>
      </c>
    </row>
    <row r="140" spans="1:3" x14ac:dyDescent="0.2">
      <c r="A140" s="8" t="s">
        <v>22</v>
      </c>
      <c r="B140" s="41">
        <v>0</v>
      </c>
      <c r="C140" s="41">
        <v>0</v>
      </c>
    </row>
    <row r="141" spans="1:3" x14ac:dyDescent="0.2">
      <c r="A141" s="8" t="s">
        <v>22</v>
      </c>
      <c r="B141" s="41">
        <v>0</v>
      </c>
      <c r="C141" s="41">
        <v>2000</v>
      </c>
    </row>
    <row r="142" spans="1:3" x14ac:dyDescent="0.2">
      <c r="A142" s="8" t="s">
        <v>22</v>
      </c>
      <c r="B142" s="41">
        <v>0</v>
      </c>
      <c r="C142" s="41">
        <v>0</v>
      </c>
    </row>
    <row r="143" spans="1:3" x14ac:dyDescent="0.2">
      <c r="A143" s="8" t="s">
        <v>22</v>
      </c>
      <c r="B143" s="41">
        <v>0</v>
      </c>
      <c r="C143" s="41">
        <v>0</v>
      </c>
    </row>
    <row r="144" spans="1:3" x14ac:dyDescent="0.2">
      <c r="A144" s="8" t="s">
        <v>22</v>
      </c>
      <c r="B144" s="41">
        <v>1400</v>
      </c>
      <c r="C144" s="41">
        <v>3950</v>
      </c>
    </row>
    <row r="145" spans="1:3" x14ac:dyDescent="0.2">
      <c r="A145" s="8" t="s">
        <v>22</v>
      </c>
      <c r="B145" s="41">
        <v>830</v>
      </c>
      <c r="C145" s="41">
        <v>0</v>
      </c>
    </row>
    <row r="146" spans="1:3" x14ac:dyDescent="0.2">
      <c r="A146" s="8" t="s">
        <v>22</v>
      </c>
      <c r="B146" s="41">
        <v>2000</v>
      </c>
      <c r="C146" s="41">
        <v>0</v>
      </c>
    </row>
    <row r="147" spans="1:3" x14ac:dyDescent="0.2">
      <c r="A147" s="8" t="s">
        <v>22</v>
      </c>
      <c r="B147" s="41">
        <v>0</v>
      </c>
      <c r="C147" s="41">
        <v>0</v>
      </c>
    </row>
    <row r="148" spans="1:3" x14ac:dyDescent="0.2">
      <c r="A148" s="8" t="s">
        <v>22</v>
      </c>
      <c r="B148" s="41">
        <v>540</v>
      </c>
      <c r="C148" s="41">
        <v>370</v>
      </c>
    </row>
    <row r="149" spans="1:3" x14ac:dyDescent="0.2">
      <c r="A149" s="8" t="s">
        <v>22</v>
      </c>
      <c r="B149" s="41">
        <v>0</v>
      </c>
      <c r="C149" s="41">
        <v>0</v>
      </c>
    </row>
    <row r="150" spans="1:3" x14ac:dyDescent="0.2">
      <c r="A150" s="8" t="s">
        <v>22</v>
      </c>
      <c r="B150" s="41">
        <v>0</v>
      </c>
      <c r="C150" s="41">
        <v>0</v>
      </c>
    </row>
    <row r="151" spans="1:3" x14ac:dyDescent="0.2">
      <c r="A151" s="8" t="s">
        <v>22</v>
      </c>
      <c r="B151" s="41">
        <v>0</v>
      </c>
      <c r="C151" s="41">
        <v>0</v>
      </c>
    </row>
    <row r="152" spans="1:3" x14ac:dyDescent="0.2">
      <c r="A152" s="8" t="s">
        <v>22</v>
      </c>
      <c r="B152" s="41">
        <v>0</v>
      </c>
      <c r="C152" s="41">
        <v>0</v>
      </c>
    </row>
    <row r="153" spans="1:3" x14ac:dyDescent="0.2">
      <c r="A153" s="8" t="s">
        <v>22</v>
      </c>
      <c r="B153" s="41">
        <v>0</v>
      </c>
      <c r="C153" s="41">
        <v>0</v>
      </c>
    </row>
    <row r="154" spans="1:3" x14ac:dyDescent="0.2">
      <c r="A154" s="8" t="s">
        <v>22</v>
      </c>
      <c r="B154" s="41">
        <v>0</v>
      </c>
      <c r="C154" s="41">
        <v>0</v>
      </c>
    </row>
    <row r="155" spans="1:3" x14ac:dyDescent="0.2">
      <c r="A155" s="8" t="s">
        <v>22</v>
      </c>
      <c r="B155" s="41">
        <v>0</v>
      </c>
      <c r="C155" s="41">
        <v>0</v>
      </c>
    </row>
    <row r="156" spans="1:3" x14ac:dyDescent="0.2">
      <c r="A156" s="8" t="s">
        <v>22</v>
      </c>
      <c r="B156" s="41">
        <v>0</v>
      </c>
      <c r="C156" s="41">
        <v>0</v>
      </c>
    </row>
    <row r="157" spans="1:3" x14ac:dyDescent="0.2">
      <c r="A157" s="8" t="s">
        <v>22</v>
      </c>
      <c r="B157" s="41">
        <v>0</v>
      </c>
      <c r="C157" s="41">
        <v>0</v>
      </c>
    </row>
    <row r="158" spans="1:3" x14ac:dyDescent="0.2">
      <c r="A158" s="8" t="s">
        <v>22</v>
      </c>
      <c r="B158" s="41">
        <v>44020</v>
      </c>
      <c r="C158" s="41">
        <v>56230</v>
      </c>
    </row>
    <row r="159" spans="1:3" x14ac:dyDescent="0.2">
      <c r="A159" s="8" t="s">
        <v>22</v>
      </c>
      <c r="B159" s="41">
        <v>0</v>
      </c>
      <c r="C159" s="41">
        <v>0</v>
      </c>
    </row>
    <row r="160" spans="1:3" x14ac:dyDescent="0.2">
      <c r="A160" s="8" t="s">
        <v>22</v>
      </c>
      <c r="B160" s="41">
        <v>381460</v>
      </c>
      <c r="C160" s="41">
        <v>0</v>
      </c>
    </row>
    <row r="161" spans="1:3" x14ac:dyDescent="0.2">
      <c r="A161" s="8" t="s">
        <v>22</v>
      </c>
      <c r="B161" s="41">
        <v>0</v>
      </c>
      <c r="C161" s="41">
        <v>0</v>
      </c>
    </row>
    <row r="162" spans="1:3" x14ac:dyDescent="0.2">
      <c r="A162" s="8" t="s">
        <v>22</v>
      </c>
      <c r="B162" s="41">
        <v>0</v>
      </c>
      <c r="C162" s="41">
        <v>0</v>
      </c>
    </row>
    <row r="163" spans="1:3" x14ac:dyDescent="0.2">
      <c r="A163" s="8" t="s">
        <v>22</v>
      </c>
      <c r="B163" s="41">
        <v>0</v>
      </c>
      <c r="C163" s="41">
        <v>0</v>
      </c>
    </row>
    <row r="164" spans="1:3" x14ac:dyDescent="0.2">
      <c r="A164" s="8" t="s">
        <v>22</v>
      </c>
      <c r="B164" s="41">
        <v>35360</v>
      </c>
      <c r="C164" s="41">
        <v>58710</v>
      </c>
    </row>
    <row r="165" spans="1:3" x14ac:dyDescent="0.2">
      <c r="A165" s="8" t="s">
        <v>22</v>
      </c>
      <c r="B165" s="41">
        <v>0</v>
      </c>
      <c r="C165" s="41">
        <v>0</v>
      </c>
    </row>
    <row r="166" spans="1:3" ht="12" thickBot="1" x14ac:dyDescent="0.25">
      <c r="A166" s="8" t="s">
        <v>22</v>
      </c>
      <c r="B166" s="41">
        <v>0</v>
      </c>
      <c r="C166" s="41">
        <v>0</v>
      </c>
    </row>
    <row r="167" spans="1:3" x14ac:dyDescent="0.2">
      <c r="A167" s="2" t="s">
        <v>8</v>
      </c>
      <c r="B167" s="42"/>
      <c r="C167" s="42"/>
    </row>
    <row r="168" spans="1:3" x14ac:dyDescent="0.2">
      <c r="A168" s="8" t="s">
        <v>22</v>
      </c>
      <c r="B168" s="41">
        <v>81170</v>
      </c>
      <c r="C168" s="41">
        <v>151560</v>
      </c>
    </row>
    <row r="169" spans="1:3" x14ac:dyDescent="0.2">
      <c r="A169" s="8" t="s">
        <v>22</v>
      </c>
      <c r="B169" s="41">
        <v>370</v>
      </c>
      <c r="C169" s="41">
        <v>0</v>
      </c>
    </row>
    <row r="170" spans="1:3" x14ac:dyDescent="0.2">
      <c r="A170" s="8" t="s">
        <v>22</v>
      </c>
      <c r="B170" s="41">
        <v>590</v>
      </c>
      <c r="C170" s="41">
        <v>0</v>
      </c>
    </row>
    <row r="171" spans="1:3" x14ac:dyDescent="0.2">
      <c r="A171" s="8" t="s">
        <v>22</v>
      </c>
      <c r="B171" s="41">
        <v>0</v>
      </c>
      <c r="C171" s="41">
        <v>70390</v>
      </c>
    </row>
    <row r="172" spans="1:3" x14ac:dyDescent="0.2">
      <c r="A172" s="8" t="s">
        <v>22</v>
      </c>
      <c r="B172" s="41">
        <v>0</v>
      </c>
      <c r="C172" s="41">
        <v>0</v>
      </c>
    </row>
    <row r="173" spans="1:3" x14ac:dyDescent="0.2">
      <c r="A173" s="8" t="s">
        <v>22</v>
      </c>
      <c r="B173" s="41">
        <v>0</v>
      </c>
      <c r="C173" s="41">
        <v>0</v>
      </c>
    </row>
    <row r="174" spans="1:3" x14ac:dyDescent="0.2">
      <c r="A174" s="8" t="s">
        <v>22</v>
      </c>
      <c r="B174" s="41">
        <v>0</v>
      </c>
      <c r="C174" s="41">
        <v>0</v>
      </c>
    </row>
    <row r="175" spans="1:3" x14ac:dyDescent="0.2">
      <c r="A175" s="8" t="s">
        <v>22</v>
      </c>
      <c r="B175" s="41">
        <v>0</v>
      </c>
      <c r="C175" s="41">
        <v>0</v>
      </c>
    </row>
    <row r="176" spans="1:3" x14ac:dyDescent="0.2">
      <c r="A176" s="8" t="s">
        <v>22</v>
      </c>
      <c r="B176" s="41">
        <v>0</v>
      </c>
      <c r="C176" s="41">
        <v>0</v>
      </c>
    </row>
    <row r="177" spans="1:3" x14ac:dyDescent="0.2">
      <c r="A177" s="8" t="s">
        <v>22</v>
      </c>
      <c r="B177" s="41">
        <v>0</v>
      </c>
      <c r="C177" s="41">
        <v>0</v>
      </c>
    </row>
    <row r="178" spans="1:3" x14ac:dyDescent="0.2">
      <c r="A178" s="8" t="s">
        <v>22</v>
      </c>
      <c r="B178" s="41">
        <v>0</v>
      </c>
      <c r="C178" s="41">
        <v>0</v>
      </c>
    </row>
    <row r="179" spans="1:3" x14ac:dyDescent="0.2">
      <c r="A179" s="8" t="s">
        <v>22</v>
      </c>
      <c r="B179" s="41">
        <v>0</v>
      </c>
      <c r="C179" s="41">
        <v>0</v>
      </c>
    </row>
    <row r="180" spans="1:3" x14ac:dyDescent="0.2">
      <c r="A180" s="8" t="s">
        <v>22</v>
      </c>
      <c r="B180" s="41">
        <v>0</v>
      </c>
      <c r="C180" s="41">
        <v>0</v>
      </c>
    </row>
    <row r="181" spans="1:3" x14ac:dyDescent="0.2">
      <c r="A181" s="8" t="s">
        <v>22</v>
      </c>
      <c r="B181" s="41">
        <v>0</v>
      </c>
      <c r="C181" s="41">
        <v>0</v>
      </c>
    </row>
    <row r="182" spans="1:3" x14ac:dyDescent="0.2">
      <c r="A182" s="8" t="s">
        <v>22</v>
      </c>
      <c r="B182" s="41">
        <v>0</v>
      </c>
      <c r="C182" s="41">
        <v>8820</v>
      </c>
    </row>
    <row r="183" spans="1:3" x14ac:dyDescent="0.2">
      <c r="A183" s="8" t="s">
        <v>22</v>
      </c>
      <c r="B183" s="41">
        <v>0</v>
      </c>
      <c r="C183" s="41">
        <v>0</v>
      </c>
    </row>
    <row r="184" spans="1:3" x14ac:dyDescent="0.2">
      <c r="A184" s="8" t="s">
        <v>22</v>
      </c>
      <c r="B184" s="41">
        <v>0</v>
      </c>
      <c r="C184" s="41">
        <v>0</v>
      </c>
    </row>
    <row r="185" spans="1:3" x14ac:dyDescent="0.2">
      <c r="A185" s="8" t="s">
        <v>22</v>
      </c>
      <c r="B185" s="41">
        <v>0</v>
      </c>
      <c r="C185" s="41">
        <v>0</v>
      </c>
    </row>
    <row r="186" spans="1:3" x14ac:dyDescent="0.2">
      <c r="A186" s="8" t="s">
        <v>22</v>
      </c>
      <c r="B186" s="41">
        <v>0</v>
      </c>
      <c r="C186" s="41">
        <v>0</v>
      </c>
    </row>
    <row r="187" spans="1:3" x14ac:dyDescent="0.2">
      <c r="A187" s="8" t="s">
        <v>22</v>
      </c>
      <c r="B187" s="41">
        <v>0</v>
      </c>
      <c r="C187" s="41">
        <v>0</v>
      </c>
    </row>
    <row r="188" spans="1:3" x14ac:dyDescent="0.2">
      <c r="A188" s="8" t="s">
        <v>22</v>
      </c>
      <c r="B188" s="41">
        <v>0</v>
      </c>
      <c r="C188" s="41">
        <v>0</v>
      </c>
    </row>
    <row r="189" spans="1:3" x14ac:dyDescent="0.2">
      <c r="A189" s="8" t="s">
        <v>22</v>
      </c>
      <c r="B189" s="41">
        <v>0</v>
      </c>
      <c r="C189" s="41">
        <v>0</v>
      </c>
    </row>
    <row r="190" spans="1:3" x14ac:dyDescent="0.2">
      <c r="A190" s="8" t="s">
        <v>22</v>
      </c>
      <c r="B190" s="41">
        <v>0</v>
      </c>
      <c r="C190" s="41">
        <v>0</v>
      </c>
    </row>
    <row r="191" spans="1:3" x14ac:dyDescent="0.2">
      <c r="A191" s="8" t="s">
        <v>22</v>
      </c>
      <c r="B191" s="41">
        <v>0</v>
      </c>
      <c r="C191" s="41">
        <v>0</v>
      </c>
    </row>
    <row r="192" spans="1:3" x14ac:dyDescent="0.2">
      <c r="A192" s="8" t="s">
        <v>22</v>
      </c>
      <c r="B192" s="41">
        <v>0</v>
      </c>
      <c r="C192" s="41">
        <v>0</v>
      </c>
    </row>
    <row r="193" spans="1:3" x14ac:dyDescent="0.2">
      <c r="A193" s="8" t="s">
        <v>22</v>
      </c>
      <c r="B193" s="41">
        <v>0</v>
      </c>
      <c r="C193" s="41">
        <v>0</v>
      </c>
    </row>
    <row r="194" spans="1:3" x14ac:dyDescent="0.2">
      <c r="A194" s="8" t="s">
        <v>22</v>
      </c>
      <c r="B194" s="41">
        <v>0</v>
      </c>
      <c r="C194" s="41">
        <v>0</v>
      </c>
    </row>
    <row r="195" spans="1:3" x14ac:dyDescent="0.2">
      <c r="A195" s="8" t="s">
        <v>22</v>
      </c>
      <c r="B195" s="41">
        <v>0</v>
      </c>
      <c r="C195" s="41">
        <v>0</v>
      </c>
    </row>
    <row r="196" spans="1:3" x14ac:dyDescent="0.2">
      <c r="A196" s="8" t="s">
        <v>22</v>
      </c>
      <c r="B196" s="41">
        <v>0</v>
      </c>
      <c r="C196" s="41">
        <v>0</v>
      </c>
    </row>
    <row r="197" spans="1:3" x14ac:dyDescent="0.2">
      <c r="A197" s="8" t="s">
        <v>22</v>
      </c>
      <c r="B197" s="41">
        <v>0</v>
      </c>
      <c r="C197" s="41">
        <v>0</v>
      </c>
    </row>
    <row r="198" spans="1:3" x14ac:dyDescent="0.2">
      <c r="A198" s="8" t="s">
        <v>22</v>
      </c>
      <c r="B198" s="41">
        <v>0</v>
      </c>
      <c r="C198" s="41">
        <v>0</v>
      </c>
    </row>
    <row r="199" spans="1:3" x14ac:dyDescent="0.2">
      <c r="A199" s="8" t="s">
        <v>22</v>
      </c>
      <c r="B199" s="41">
        <v>0</v>
      </c>
      <c r="C199" s="41">
        <v>0</v>
      </c>
    </row>
    <row r="200" spans="1:3" x14ac:dyDescent="0.2">
      <c r="A200" s="8" t="s">
        <v>22</v>
      </c>
      <c r="B200" s="41">
        <v>0</v>
      </c>
      <c r="C200" s="41">
        <v>0</v>
      </c>
    </row>
    <row r="201" spans="1:3" x14ac:dyDescent="0.2">
      <c r="A201" s="8" t="s">
        <v>22</v>
      </c>
      <c r="B201" s="41">
        <v>0</v>
      </c>
      <c r="C201" s="41">
        <v>0</v>
      </c>
    </row>
    <row r="202" spans="1:3" x14ac:dyDescent="0.2">
      <c r="A202" s="8" t="s">
        <v>22</v>
      </c>
      <c r="B202" s="41">
        <v>0</v>
      </c>
      <c r="C202" s="41">
        <v>0</v>
      </c>
    </row>
    <row r="203" spans="1:3" x14ac:dyDescent="0.2">
      <c r="A203" s="8" t="s">
        <v>22</v>
      </c>
      <c r="B203" s="41">
        <v>0</v>
      </c>
      <c r="C203" s="41">
        <v>0</v>
      </c>
    </row>
    <row r="204" spans="1:3" x14ac:dyDescent="0.2">
      <c r="A204" s="8" t="s">
        <v>22</v>
      </c>
      <c r="B204" s="41">
        <v>0</v>
      </c>
      <c r="C204" s="41">
        <v>0</v>
      </c>
    </row>
    <row r="205" spans="1:3" x14ac:dyDescent="0.2">
      <c r="A205" s="8" t="s">
        <v>22</v>
      </c>
      <c r="B205" s="41">
        <v>0</v>
      </c>
      <c r="C205" s="41">
        <v>0</v>
      </c>
    </row>
    <row r="206" spans="1:3" x14ac:dyDescent="0.2">
      <c r="A206" s="8" t="s">
        <v>22</v>
      </c>
      <c r="B206" s="41">
        <v>0</v>
      </c>
      <c r="C206" s="41">
        <v>0</v>
      </c>
    </row>
    <row r="207" spans="1:3" x14ac:dyDescent="0.2">
      <c r="A207" s="8" t="s">
        <v>22</v>
      </c>
      <c r="B207" s="41">
        <v>26470</v>
      </c>
      <c r="C207" s="41">
        <v>22760</v>
      </c>
    </row>
    <row r="208" spans="1:3" x14ac:dyDescent="0.2">
      <c r="A208" s="8" t="s">
        <v>22</v>
      </c>
      <c r="B208" s="41">
        <v>0</v>
      </c>
      <c r="C208" s="41">
        <v>0</v>
      </c>
    </row>
    <row r="209" spans="1:3" ht="12" thickBot="1" x14ac:dyDescent="0.25">
      <c r="A209" s="8" t="s">
        <v>22</v>
      </c>
      <c r="B209" s="41">
        <v>0</v>
      </c>
      <c r="C209" s="41">
        <v>0</v>
      </c>
    </row>
    <row r="210" spans="1:3" x14ac:dyDescent="0.2">
      <c r="A210" s="2" t="s">
        <v>7</v>
      </c>
      <c r="B210" s="42"/>
      <c r="C210" s="42"/>
    </row>
    <row r="211" spans="1:3" x14ac:dyDescent="0.2">
      <c r="A211" s="8" t="s">
        <v>22</v>
      </c>
      <c r="B211" s="41">
        <v>0</v>
      </c>
      <c r="C211" s="41">
        <v>0</v>
      </c>
    </row>
    <row r="212" spans="1:3" x14ac:dyDescent="0.2">
      <c r="A212" s="8" t="s">
        <v>22</v>
      </c>
      <c r="B212" s="41">
        <v>0</v>
      </c>
      <c r="C212" s="41">
        <v>0</v>
      </c>
    </row>
    <row r="213" spans="1:3" x14ac:dyDescent="0.2">
      <c r="A213" s="8" t="s">
        <v>22</v>
      </c>
      <c r="B213" s="41">
        <v>0</v>
      </c>
      <c r="C213" s="41">
        <v>0</v>
      </c>
    </row>
    <row r="214" spans="1:3" x14ac:dyDescent="0.2">
      <c r="A214" s="8" t="s">
        <v>22</v>
      </c>
      <c r="B214" s="41">
        <v>0</v>
      </c>
      <c r="C214" s="41">
        <v>0</v>
      </c>
    </row>
    <row r="215" spans="1:3" x14ac:dyDescent="0.2">
      <c r="A215" s="8" t="s">
        <v>22</v>
      </c>
      <c r="B215" s="41">
        <v>0</v>
      </c>
      <c r="C215" s="41">
        <v>0</v>
      </c>
    </row>
    <row r="216" spans="1:3" x14ac:dyDescent="0.2">
      <c r="A216" s="8" t="s">
        <v>22</v>
      </c>
      <c r="B216" s="41">
        <v>0</v>
      </c>
      <c r="C216" s="41">
        <v>0</v>
      </c>
    </row>
    <row r="217" spans="1:3" x14ac:dyDescent="0.2">
      <c r="A217" s="8" t="s">
        <v>22</v>
      </c>
      <c r="B217" s="41">
        <v>0</v>
      </c>
      <c r="C217" s="41">
        <v>0</v>
      </c>
    </row>
    <row r="218" spans="1:3" x14ac:dyDescent="0.2">
      <c r="A218" s="8" t="s">
        <v>22</v>
      </c>
      <c r="B218" s="41">
        <v>0</v>
      </c>
      <c r="C218" s="41">
        <v>0</v>
      </c>
    </row>
    <row r="219" spans="1:3" x14ac:dyDescent="0.2">
      <c r="A219" s="8" t="s">
        <v>22</v>
      </c>
      <c r="B219" s="41">
        <v>0</v>
      </c>
      <c r="C219" s="41">
        <v>0</v>
      </c>
    </row>
    <row r="220" spans="1:3" x14ac:dyDescent="0.2">
      <c r="A220" s="8" t="s">
        <v>22</v>
      </c>
      <c r="B220" s="41">
        <v>0</v>
      </c>
      <c r="C220" s="41">
        <v>0</v>
      </c>
    </row>
    <row r="221" spans="1:3" x14ac:dyDescent="0.2">
      <c r="A221" s="8" t="s">
        <v>22</v>
      </c>
      <c r="B221" s="41">
        <v>0</v>
      </c>
      <c r="C221" s="41">
        <v>0</v>
      </c>
    </row>
    <row r="222" spans="1:3" x14ac:dyDescent="0.2">
      <c r="A222" s="8" t="s">
        <v>22</v>
      </c>
      <c r="B222" s="41">
        <v>0</v>
      </c>
      <c r="C222" s="41">
        <v>0</v>
      </c>
    </row>
    <row r="223" spans="1:3" ht="12" thickBot="1" x14ac:dyDescent="0.25">
      <c r="A223" s="8" t="s">
        <v>22</v>
      </c>
      <c r="B223" s="43">
        <v>0</v>
      </c>
      <c r="C223" s="43">
        <v>0</v>
      </c>
    </row>
    <row r="224" spans="1:3" ht="12" thickBot="1" x14ac:dyDescent="0.25">
      <c r="A224" s="3" t="s">
        <v>6</v>
      </c>
      <c r="B224" s="42"/>
      <c r="C224" s="42"/>
    </row>
    <row r="225" spans="1:3" x14ac:dyDescent="0.2">
      <c r="A225" s="8" t="s">
        <v>22</v>
      </c>
      <c r="B225" s="43">
        <v>0</v>
      </c>
      <c r="C225" s="43">
        <v>0</v>
      </c>
    </row>
    <row r="226" spans="1:3" x14ac:dyDescent="0.2">
      <c r="A226" s="8" t="s">
        <v>22</v>
      </c>
      <c r="B226" s="43">
        <v>333030</v>
      </c>
      <c r="C226" s="43">
        <v>333030</v>
      </c>
    </row>
    <row r="227" spans="1:3" x14ac:dyDescent="0.2">
      <c r="A227" s="8" t="s">
        <v>22</v>
      </c>
      <c r="B227" s="43">
        <v>0</v>
      </c>
      <c r="C227" s="43">
        <v>0</v>
      </c>
    </row>
    <row r="228" spans="1:3" x14ac:dyDescent="0.2">
      <c r="A228" s="8" t="s">
        <v>22</v>
      </c>
      <c r="B228" s="43">
        <v>65210</v>
      </c>
      <c r="C228" s="43">
        <v>74980</v>
      </c>
    </row>
    <row r="229" spans="1:3" x14ac:dyDescent="0.2">
      <c r="A229" s="8" t="s">
        <v>22</v>
      </c>
      <c r="B229" s="43">
        <v>330900</v>
      </c>
      <c r="C229" s="43">
        <v>415580</v>
      </c>
    </row>
    <row r="230" spans="1:3" x14ac:dyDescent="0.2">
      <c r="A230" s="8" t="s">
        <v>22</v>
      </c>
      <c r="B230" s="43">
        <v>0</v>
      </c>
      <c r="C230" s="43">
        <v>0</v>
      </c>
    </row>
    <row r="231" spans="1:3" x14ac:dyDescent="0.2">
      <c r="A231" s="8" t="s">
        <v>22</v>
      </c>
      <c r="B231" s="43">
        <v>-7220</v>
      </c>
      <c r="C231" s="43">
        <v>1890</v>
      </c>
    </row>
    <row r="232" spans="1:3" x14ac:dyDescent="0.2">
      <c r="A232" s="8" t="s">
        <v>22</v>
      </c>
      <c r="B232" s="43">
        <v>0</v>
      </c>
      <c r="C232" s="43">
        <v>0</v>
      </c>
    </row>
    <row r="233" spans="1:3" x14ac:dyDescent="0.2">
      <c r="A233" s="8" t="s">
        <v>22</v>
      </c>
      <c r="B233" s="43">
        <v>2470</v>
      </c>
      <c r="C233" s="43">
        <v>0</v>
      </c>
    </row>
    <row r="234" spans="1:3" x14ac:dyDescent="0.2">
      <c r="A234" s="8" t="s">
        <v>22</v>
      </c>
      <c r="B234" s="43">
        <v>6040</v>
      </c>
      <c r="C234" s="43">
        <v>0</v>
      </c>
    </row>
    <row r="235" spans="1:3" x14ac:dyDescent="0.2">
      <c r="A235" s="8" t="s">
        <v>22</v>
      </c>
      <c r="B235" s="43">
        <v>1680</v>
      </c>
      <c r="C235" s="43">
        <v>0</v>
      </c>
    </row>
    <row r="236" spans="1:3" x14ac:dyDescent="0.2">
      <c r="A236" s="8" t="s">
        <v>22</v>
      </c>
      <c r="B236" s="43">
        <v>20710</v>
      </c>
      <c r="C236" s="43">
        <v>35290</v>
      </c>
    </row>
    <row r="237" spans="1:3" x14ac:dyDescent="0.2">
      <c r="A237" s="8" t="s">
        <v>22</v>
      </c>
      <c r="B237" s="43">
        <v>1990</v>
      </c>
      <c r="C237" s="43">
        <v>6090</v>
      </c>
    </row>
    <row r="238" spans="1:3" x14ac:dyDescent="0.2">
      <c r="A238" s="8" t="s">
        <v>22</v>
      </c>
      <c r="B238" s="43">
        <v>0</v>
      </c>
      <c r="C238" s="43">
        <v>0</v>
      </c>
    </row>
    <row r="240" spans="1:3" ht="12" thickBot="1" x14ac:dyDescent="0.25"/>
    <row r="241" spans="1:3" ht="12" thickBot="1" x14ac:dyDescent="0.25">
      <c r="A241" s="51" t="s">
        <v>4</v>
      </c>
      <c r="B241" s="52"/>
      <c r="C241" s="52"/>
    </row>
    <row r="242" spans="1:3" x14ac:dyDescent="0.2">
      <c r="A242" s="28"/>
      <c r="B242" s="28"/>
      <c r="C242" s="28"/>
    </row>
    <row r="243" spans="1:3" ht="12" thickBot="1" x14ac:dyDescent="0.25">
      <c r="A243" s="29"/>
      <c r="B243" s="30" t="s">
        <v>0</v>
      </c>
      <c r="C243" s="31" t="s">
        <v>1</v>
      </c>
    </row>
    <row r="244" spans="1:3" x14ac:dyDescent="0.2">
      <c r="A244" s="8" t="s">
        <v>22</v>
      </c>
      <c r="B244" s="41">
        <v>3028880</v>
      </c>
      <c r="C244" s="41">
        <v>3659040</v>
      </c>
    </row>
    <row r="245" spans="1:3" x14ac:dyDescent="0.2">
      <c r="A245" s="8" t="s">
        <v>22</v>
      </c>
      <c r="B245" s="41">
        <v>0</v>
      </c>
      <c r="C245" s="41">
        <v>0</v>
      </c>
    </row>
    <row r="246" spans="1:3" x14ac:dyDescent="0.2">
      <c r="A246" s="8" t="s">
        <v>22</v>
      </c>
      <c r="B246" s="41">
        <v>0</v>
      </c>
      <c r="C246" s="41">
        <v>0</v>
      </c>
    </row>
    <row r="247" spans="1:3" x14ac:dyDescent="0.2">
      <c r="A247" s="8" t="s">
        <v>22</v>
      </c>
      <c r="B247" s="41">
        <v>1376460</v>
      </c>
      <c r="C247" s="41">
        <v>1658460</v>
      </c>
    </row>
    <row r="248" spans="1:3" x14ac:dyDescent="0.2">
      <c r="A248" s="8" t="s">
        <v>22</v>
      </c>
      <c r="B248" s="41">
        <v>0</v>
      </c>
      <c r="C248" s="41">
        <v>0</v>
      </c>
    </row>
    <row r="249" spans="1:3" x14ac:dyDescent="0.2">
      <c r="A249" s="8" t="s">
        <v>22</v>
      </c>
      <c r="B249" s="41">
        <v>0</v>
      </c>
      <c r="C249" s="41">
        <v>0</v>
      </c>
    </row>
    <row r="250" spans="1:3" x14ac:dyDescent="0.2">
      <c r="A250" s="8" t="s">
        <v>22</v>
      </c>
      <c r="B250" s="41">
        <v>0</v>
      </c>
      <c r="C250" s="41">
        <v>0</v>
      </c>
    </row>
    <row r="251" spans="1:3" x14ac:dyDescent="0.2">
      <c r="A251" s="8" t="s">
        <v>22</v>
      </c>
      <c r="B251" s="40">
        <v>141880</v>
      </c>
      <c r="C251" s="40">
        <v>74950</v>
      </c>
    </row>
    <row r="252" spans="1:3" x14ac:dyDescent="0.2">
      <c r="A252" s="8" t="s">
        <v>22</v>
      </c>
      <c r="B252" s="40">
        <v>1209940</v>
      </c>
      <c r="C252" s="40">
        <v>1455200</v>
      </c>
    </row>
    <row r="253" spans="1:3" x14ac:dyDescent="0.2">
      <c r="A253" s="8" t="s">
        <v>22</v>
      </c>
      <c r="B253" s="44">
        <v>0</v>
      </c>
      <c r="C253" s="44">
        <v>0</v>
      </c>
    </row>
    <row r="254" spans="1:3" x14ac:dyDescent="0.2">
      <c r="A254" s="8" t="s">
        <v>22</v>
      </c>
      <c r="B254" s="44">
        <v>0</v>
      </c>
      <c r="C254" s="44">
        <v>0</v>
      </c>
    </row>
    <row r="255" spans="1:3" x14ac:dyDescent="0.2">
      <c r="A255" s="8" t="s">
        <v>22</v>
      </c>
      <c r="B255" s="44">
        <v>418720</v>
      </c>
      <c r="C255" s="44">
        <v>450380</v>
      </c>
    </row>
    <row r="256" spans="1:3" x14ac:dyDescent="0.2">
      <c r="A256" s="8" t="s">
        <v>22</v>
      </c>
      <c r="B256" s="44">
        <v>0</v>
      </c>
      <c r="C256" s="44">
        <v>0</v>
      </c>
    </row>
    <row r="257" spans="1:3" x14ac:dyDescent="0.2">
      <c r="A257" s="8" t="s">
        <v>22</v>
      </c>
      <c r="B257" s="44">
        <v>0</v>
      </c>
      <c r="C257" s="44">
        <v>0</v>
      </c>
    </row>
    <row r="258" spans="1:3" x14ac:dyDescent="0.2">
      <c r="A258" s="8" t="s">
        <v>22</v>
      </c>
      <c r="B258" s="44">
        <v>0</v>
      </c>
      <c r="C258" s="44">
        <v>0</v>
      </c>
    </row>
    <row r="259" spans="1:3" x14ac:dyDescent="0.2">
      <c r="A259" s="8" t="s">
        <v>22</v>
      </c>
      <c r="B259" s="44">
        <v>0</v>
      </c>
      <c r="C259" s="44">
        <v>0</v>
      </c>
    </row>
    <row r="260" spans="1:3" x14ac:dyDescent="0.2">
      <c r="A260" s="8" t="s">
        <v>22</v>
      </c>
      <c r="B260" s="44">
        <v>0</v>
      </c>
      <c r="C260" s="44">
        <v>0</v>
      </c>
    </row>
    <row r="261" spans="1:3" x14ac:dyDescent="0.2">
      <c r="A261" s="8" t="s">
        <v>22</v>
      </c>
      <c r="B261" s="44">
        <v>0</v>
      </c>
      <c r="C261" s="44">
        <v>0</v>
      </c>
    </row>
    <row r="262" spans="1:3" x14ac:dyDescent="0.2">
      <c r="A262" s="8" t="s">
        <v>22</v>
      </c>
      <c r="B262" s="44">
        <v>0</v>
      </c>
      <c r="C262" s="44">
        <v>0</v>
      </c>
    </row>
    <row r="263" spans="1:3" x14ac:dyDescent="0.2">
      <c r="A263" s="8" t="s">
        <v>22</v>
      </c>
      <c r="B263" s="44">
        <v>0</v>
      </c>
      <c r="C263" s="44">
        <v>0</v>
      </c>
    </row>
    <row r="264" spans="1:3" x14ac:dyDescent="0.2">
      <c r="A264" s="8" t="s">
        <v>22</v>
      </c>
      <c r="B264" s="44">
        <v>0</v>
      </c>
      <c r="C264" s="44">
        <v>0</v>
      </c>
    </row>
    <row r="265" spans="1:3" x14ac:dyDescent="0.2">
      <c r="A265" s="8" t="s">
        <v>22</v>
      </c>
      <c r="B265" s="44">
        <v>22000</v>
      </c>
      <c r="C265" s="44">
        <v>33000</v>
      </c>
    </row>
    <row r="266" spans="1:3" x14ac:dyDescent="0.2">
      <c r="A266" s="8" t="s">
        <v>22</v>
      </c>
      <c r="B266" s="44">
        <v>0</v>
      </c>
      <c r="C266" s="44">
        <v>0</v>
      </c>
    </row>
    <row r="267" spans="1:3" x14ac:dyDescent="0.2">
      <c r="A267" s="8" t="s">
        <v>22</v>
      </c>
      <c r="B267" s="44">
        <v>0</v>
      </c>
      <c r="C267" s="44">
        <v>0</v>
      </c>
    </row>
    <row r="268" spans="1:3" x14ac:dyDescent="0.2">
      <c r="A268" s="8" t="s">
        <v>22</v>
      </c>
      <c r="B268" s="44">
        <v>0</v>
      </c>
      <c r="C268" s="44">
        <v>0</v>
      </c>
    </row>
    <row r="269" spans="1:3" x14ac:dyDescent="0.2">
      <c r="A269" s="8" t="s">
        <v>22</v>
      </c>
      <c r="B269" s="41">
        <v>6010</v>
      </c>
      <c r="C269" s="41">
        <v>8240</v>
      </c>
    </row>
    <row r="270" spans="1:3" x14ac:dyDescent="0.2">
      <c r="A270" s="8" t="s">
        <v>22</v>
      </c>
      <c r="B270" s="41">
        <v>6350</v>
      </c>
      <c r="C270" s="41">
        <v>7850</v>
      </c>
    </row>
    <row r="271" spans="1:3" x14ac:dyDescent="0.2">
      <c r="A271" s="8" t="s">
        <v>22</v>
      </c>
      <c r="B271" s="41">
        <v>0</v>
      </c>
      <c r="C271" s="41">
        <v>0</v>
      </c>
    </row>
    <row r="272" spans="1:3" x14ac:dyDescent="0.2">
      <c r="A272" s="8" t="s">
        <v>22</v>
      </c>
      <c r="B272" s="41">
        <v>0</v>
      </c>
      <c r="C272" s="41">
        <v>0</v>
      </c>
    </row>
    <row r="273" spans="1:3" x14ac:dyDescent="0.2">
      <c r="A273" s="8" t="s">
        <v>22</v>
      </c>
      <c r="B273" s="41">
        <v>0</v>
      </c>
      <c r="C273" s="41">
        <v>0</v>
      </c>
    </row>
    <row r="274" spans="1:3" x14ac:dyDescent="0.2">
      <c r="A274" s="8" t="s">
        <v>22</v>
      </c>
      <c r="B274" s="41">
        <v>0</v>
      </c>
      <c r="C274" s="41">
        <v>0</v>
      </c>
    </row>
    <row r="275" spans="1:3" x14ac:dyDescent="0.2">
      <c r="A275" s="8" t="s">
        <v>22</v>
      </c>
      <c r="B275" s="41">
        <v>1580</v>
      </c>
      <c r="C275" s="41">
        <v>930</v>
      </c>
    </row>
    <row r="276" spans="1:3" x14ac:dyDescent="0.2">
      <c r="A276" s="8" t="s">
        <v>22</v>
      </c>
      <c r="B276" s="41">
        <v>0</v>
      </c>
      <c r="C276" s="41">
        <v>0</v>
      </c>
    </row>
    <row r="277" spans="1:3" x14ac:dyDescent="0.2">
      <c r="A277" s="8" t="s">
        <v>22</v>
      </c>
      <c r="B277" s="41">
        <v>0</v>
      </c>
      <c r="C277" s="41">
        <v>0</v>
      </c>
    </row>
    <row r="278" spans="1:3" x14ac:dyDescent="0.2">
      <c r="A278" s="8" t="s">
        <v>22</v>
      </c>
      <c r="B278" s="41">
        <v>0</v>
      </c>
      <c r="C278" s="41">
        <v>0</v>
      </c>
    </row>
    <row r="279" spans="1:3" x14ac:dyDescent="0.2">
      <c r="A279" s="8" t="s">
        <v>22</v>
      </c>
      <c r="B279" s="41">
        <v>0</v>
      </c>
      <c r="C279" s="41">
        <v>0</v>
      </c>
    </row>
    <row r="280" spans="1:3" x14ac:dyDescent="0.2">
      <c r="A280" s="8" t="s">
        <v>22</v>
      </c>
      <c r="B280" s="41">
        <v>0</v>
      </c>
      <c r="C280" s="41">
        <v>0</v>
      </c>
    </row>
    <row r="281" spans="1:3" x14ac:dyDescent="0.2">
      <c r="A281" s="8" t="s">
        <v>22</v>
      </c>
      <c r="B281" s="41">
        <v>0</v>
      </c>
      <c r="C281" s="41">
        <v>0</v>
      </c>
    </row>
    <row r="282" spans="1:3" x14ac:dyDescent="0.2">
      <c r="A282" s="8" t="s">
        <v>22</v>
      </c>
      <c r="B282" s="41">
        <v>0</v>
      </c>
      <c r="C282" s="41">
        <v>0</v>
      </c>
    </row>
    <row r="283" spans="1:3" x14ac:dyDescent="0.2">
      <c r="A283" s="8" t="s">
        <v>22</v>
      </c>
      <c r="B283" s="41">
        <v>0</v>
      </c>
      <c r="C283" s="41">
        <v>0</v>
      </c>
    </row>
    <row r="284" spans="1:3" x14ac:dyDescent="0.2">
      <c r="A284" s="8" t="s">
        <v>22</v>
      </c>
      <c r="B284" s="41">
        <v>0</v>
      </c>
      <c r="C284" s="41">
        <v>0</v>
      </c>
    </row>
    <row r="285" spans="1:3" x14ac:dyDescent="0.2">
      <c r="A285" s="8" t="s">
        <v>22</v>
      </c>
      <c r="B285" s="41">
        <v>0</v>
      </c>
      <c r="C285" s="41">
        <v>0</v>
      </c>
    </row>
    <row r="286" spans="1:3" x14ac:dyDescent="0.2">
      <c r="A286" s="8" t="s">
        <v>22</v>
      </c>
      <c r="B286" s="41">
        <v>0</v>
      </c>
      <c r="C286" s="41">
        <v>0</v>
      </c>
    </row>
    <row r="287" spans="1:3" x14ac:dyDescent="0.2">
      <c r="A287" s="8" t="s">
        <v>22</v>
      </c>
      <c r="B287" s="41">
        <v>0</v>
      </c>
      <c r="C287" s="41">
        <v>0</v>
      </c>
    </row>
    <row r="288" spans="1:3" x14ac:dyDescent="0.2">
      <c r="A288" s="8" t="s">
        <v>22</v>
      </c>
      <c r="B288" s="41">
        <v>0</v>
      </c>
      <c r="C288" s="41">
        <v>0</v>
      </c>
    </row>
    <row r="289" spans="1:3" x14ac:dyDescent="0.2">
      <c r="A289" s="8" t="s">
        <v>22</v>
      </c>
      <c r="B289" s="41">
        <v>0</v>
      </c>
      <c r="C289" s="41">
        <v>0</v>
      </c>
    </row>
    <row r="290" spans="1:3" x14ac:dyDescent="0.2">
      <c r="A290" s="8" t="s">
        <v>22</v>
      </c>
      <c r="B290" s="41">
        <v>-5740</v>
      </c>
      <c r="C290" s="41">
        <v>0</v>
      </c>
    </row>
    <row r="291" spans="1:3" x14ac:dyDescent="0.2">
      <c r="A291" s="8" t="s">
        <v>22</v>
      </c>
      <c r="B291" s="41">
        <v>-8590</v>
      </c>
      <c r="C291" s="41">
        <v>9110</v>
      </c>
    </row>
    <row r="292" spans="1:3" x14ac:dyDescent="0.2">
      <c r="A292" s="8" t="s">
        <v>22</v>
      </c>
      <c r="B292" s="41">
        <v>0</v>
      </c>
      <c r="C292" s="41">
        <v>0</v>
      </c>
    </row>
    <row r="293" spans="1:3" x14ac:dyDescent="0.2">
      <c r="A293" s="8" t="s">
        <v>22</v>
      </c>
      <c r="B293" s="41">
        <v>0</v>
      </c>
      <c r="C293" s="41">
        <v>0</v>
      </c>
    </row>
    <row r="294" spans="1:3" x14ac:dyDescent="0.2">
      <c r="A294" s="8" t="s">
        <v>22</v>
      </c>
      <c r="B294" s="41">
        <v>0</v>
      </c>
      <c r="C294" s="41">
        <v>0</v>
      </c>
    </row>
    <row r="295" spans="1:3" x14ac:dyDescent="0.2">
      <c r="A295" s="8" t="s">
        <v>22</v>
      </c>
      <c r="B295" s="41">
        <v>55200</v>
      </c>
      <c r="C295" s="41">
        <v>53700</v>
      </c>
    </row>
    <row r="296" spans="1:3" x14ac:dyDescent="0.2">
      <c r="A296" s="8" t="s">
        <v>22</v>
      </c>
      <c r="B296" s="41">
        <v>0</v>
      </c>
      <c r="C296" s="41">
        <v>0</v>
      </c>
    </row>
    <row r="297" spans="1:3" x14ac:dyDescent="0.2">
      <c r="A297" s="8" t="s">
        <v>22</v>
      </c>
      <c r="B297" s="41">
        <v>0</v>
      </c>
      <c r="C297" s="41">
        <v>0</v>
      </c>
    </row>
    <row r="298" spans="1:3" x14ac:dyDescent="0.2">
      <c r="A298" s="8" t="s">
        <v>22</v>
      </c>
      <c r="B298" s="41">
        <v>0</v>
      </c>
      <c r="C298" s="41">
        <v>0</v>
      </c>
    </row>
    <row r="299" spans="1:3" x14ac:dyDescent="0.2">
      <c r="A299" s="8" t="s">
        <v>22</v>
      </c>
      <c r="B299" s="41">
        <v>0</v>
      </c>
      <c r="C299" s="41">
        <v>0</v>
      </c>
    </row>
    <row r="300" spans="1:3" x14ac:dyDescent="0.2">
      <c r="A300" s="8" t="s">
        <v>22</v>
      </c>
      <c r="B300" s="41">
        <v>0</v>
      </c>
      <c r="C300" s="41">
        <v>0</v>
      </c>
    </row>
    <row r="301" spans="1:3" x14ac:dyDescent="0.2">
      <c r="A301" s="8" t="s">
        <v>22</v>
      </c>
      <c r="B301" s="41">
        <v>0</v>
      </c>
      <c r="C301" s="41">
        <v>0</v>
      </c>
    </row>
    <row r="302" spans="1:3" x14ac:dyDescent="0.2">
      <c r="A302" s="8" t="s">
        <v>22</v>
      </c>
      <c r="B302" s="41">
        <v>0</v>
      </c>
      <c r="C302" s="41">
        <v>0</v>
      </c>
    </row>
    <row r="303" spans="1:3" x14ac:dyDescent="0.2">
      <c r="A303" s="8" t="s">
        <v>22</v>
      </c>
      <c r="B303" s="45">
        <v>0</v>
      </c>
      <c r="C303" s="45">
        <v>0</v>
      </c>
    </row>
    <row r="304" spans="1:3" ht="12" thickBot="1" x14ac:dyDescent="0.25"/>
    <row r="305" spans="1:3" x14ac:dyDescent="0.2">
      <c r="A305" s="32" t="s">
        <v>5</v>
      </c>
      <c r="B305" s="33" t="s">
        <v>2</v>
      </c>
      <c r="C305" s="33" t="s">
        <v>3</v>
      </c>
    </row>
    <row r="306" spans="1:3" x14ac:dyDescent="0.2">
      <c r="A306" s="8" t="s">
        <v>23</v>
      </c>
      <c r="B306" s="41">
        <v>0</v>
      </c>
      <c r="C306" s="41">
        <v>0</v>
      </c>
    </row>
    <row r="307" spans="1:3" x14ac:dyDescent="0.2">
      <c r="A307" s="8" t="s">
        <v>23</v>
      </c>
      <c r="B307" s="41">
        <v>32000</v>
      </c>
      <c r="C307" s="41">
        <v>43000</v>
      </c>
    </row>
    <row r="308" spans="1:3" x14ac:dyDescent="0.2">
      <c r="A308" s="8" t="s">
        <v>23</v>
      </c>
      <c r="B308" s="41">
        <v>0</v>
      </c>
      <c r="C308" s="41">
        <v>0</v>
      </c>
    </row>
    <row r="309" spans="1:3" x14ac:dyDescent="0.2">
      <c r="A309" s="8" t="s">
        <v>23</v>
      </c>
      <c r="B309" s="41">
        <v>0</v>
      </c>
      <c r="C309" s="41">
        <v>0</v>
      </c>
    </row>
    <row r="310" spans="1:3" x14ac:dyDescent="0.2">
      <c r="A310" s="8" t="s">
        <v>23</v>
      </c>
      <c r="B310" s="41">
        <v>0</v>
      </c>
      <c r="C310" s="41">
        <v>0</v>
      </c>
    </row>
    <row r="311" spans="1:3" x14ac:dyDescent="0.2">
      <c r="A311" s="8" t="s">
        <v>23</v>
      </c>
      <c r="B311" s="41">
        <v>-14270</v>
      </c>
      <c r="C311" s="41">
        <v>-42000</v>
      </c>
    </row>
    <row r="312" spans="1:3" x14ac:dyDescent="0.2">
      <c r="A312" s="8" t="s">
        <v>23</v>
      </c>
      <c r="B312" s="41">
        <v>0</v>
      </c>
      <c r="C312" s="41">
        <v>0</v>
      </c>
    </row>
  </sheetData>
  <mergeCells count="3">
    <mergeCell ref="A241:C241"/>
    <mergeCell ref="B2:C2"/>
    <mergeCell ref="A1:C1"/>
  </mergeCells>
  <conditionalFormatting sqref="A2:B2 A1 A3:C3 A167:C167 A242:C242 A4:A49 A50:C114 A115:A166 A168:A209 A211:A223 A225:C238 A244:A303 A304:C312">
    <cfRule type="cellIs" dxfId="64" priority="42" stopIfTrue="1" operator="notEqual">
      <formula>INDIRECT("Dummy_for_Comparison1!"&amp;ADDRESS(ROW(),COLUMN()))</formula>
    </cfRule>
  </conditionalFormatting>
  <conditionalFormatting sqref="A243:C243">
    <cfRule type="cellIs" dxfId="63" priority="41" stopIfTrue="1" operator="notEqual">
      <formula>INDIRECT("Dummy_for_Comparison3!"&amp;ADDRESS(ROW(),COLUMN()))</formula>
    </cfRule>
  </conditionalFormatting>
  <conditionalFormatting sqref="A241">
    <cfRule type="cellIs" dxfId="62" priority="40" stopIfTrue="1" operator="notEqual">
      <formula>INDIRECT("Dummy_for_Comparison1!"&amp;ADDRESS(ROW(),COLUMN()))</formula>
    </cfRule>
  </conditionalFormatting>
  <conditionalFormatting sqref="B182:C195">
    <cfRule type="cellIs" dxfId="61" priority="35" stopIfTrue="1" operator="notEqual">
      <formula>INDIRECT("Dummy_for_Comparison1!"&amp;ADDRESS(ROW(),COLUMN()))</formula>
    </cfRule>
  </conditionalFormatting>
  <conditionalFormatting sqref="B4:C49">
    <cfRule type="cellIs" dxfId="60" priority="39" stopIfTrue="1" operator="notEqual">
      <formula>INDIRECT("Dummy_for_Comparison1!"&amp;ADDRESS(ROW(),COLUMN()))</formula>
    </cfRule>
  </conditionalFormatting>
  <conditionalFormatting sqref="B115:C116">
    <cfRule type="cellIs" dxfId="59" priority="37" stopIfTrue="1" operator="notEqual">
      <formula>INDIRECT("Dummy_for_Comparison1!"&amp;ADDRESS(ROW(),COLUMN()))</formula>
    </cfRule>
  </conditionalFormatting>
  <conditionalFormatting sqref="B117:C166">
    <cfRule type="cellIs" dxfId="58" priority="38" stopIfTrue="1" operator="notEqual">
      <formula>INDIRECT("Dummy_for_Comparison1!"&amp;ADDRESS(ROW(),COLUMN()))</formula>
    </cfRule>
  </conditionalFormatting>
  <conditionalFormatting sqref="B168:C181">
    <cfRule type="cellIs" dxfId="57" priority="36" stopIfTrue="1" operator="notEqual">
      <formula>INDIRECT("Dummy_for_Comparison1!"&amp;ADDRESS(ROW(),COLUMN()))</formula>
    </cfRule>
  </conditionalFormatting>
  <conditionalFormatting sqref="B196:C201">
    <cfRule type="cellIs" dxfId="56" priority="34" stopIfTrue="1" operator="notEqual">
      <formula>INDIRECT("Dummy_for_Comparison1!"&amp;ADDRESS(ROW(),COLUMN()))</formula>
    </cfRule>
  </conditionalFormatting>
  <conditionalFormatting sqref="B202:C207">
    <cfRule type="cellIs" dxfId="55" priority="33" stopIfTrue="1" operator="notEqual">
      <formula>INDIRECT("Dummy_for_Comparison1!"&amp;ADDRESS(ROW(),COLUMN()))</formula>
    </cfRule>
  </conditionalFormatting>
  <conditionalFormatting sqref="A210:C210">
    <cfRule type="cellIs" dxfId="54" priority="32" stopIfTrue="1" operator="notEqual">
      <formula>INDIRECT("Dummy_for_Comparison1!"&amp;ADDRESS(ROW(),COLUMN()))</formula>
    </cfRule>
  </conditionalFormatting>
  <conditionalFormatting sqref="B247:C249">
    <cfRule type="cellIs" dxfId="53" priority="29" stopIfTrue="1" operator="notEqual">
      <formula>INDIRECT("Dummy_for_Comparison1!"&amp;ADDRESS(ROW(),COLUMN()))</formula>
    </cfRule>
  </conditionalFormatting>
  <conditionalFormatting sqref="A224:C224">
    <cfRule type="cellIs" dxfId="52" priority="31" stopIfTrue="1" operator="notEqual">
      <formula>INDIRECT("Dummy_for_Comparison1!"&amp;ADDRESS(ROW(),COLUMN()))</formula>
    </cfRule>
  </conditionalFormatting>
  <conditionalFormatting sqref="B244:C246">
    <cfRule type="cellIs" dxfId="51" priority="30" stopIfTrue="1" operator="notEqual">
      <formula>INDIRECT("Dummy_for_Comparison1!"&amp;ADDRESS(ROW(),COLUMN()))</formula>
    </cfRule>
  </conditionalFormatting>
  <conditionalFormatting sqref="B251:C257">
    <cfRule type="cellIs" dxfId="50" priority="27" stopIfTrue="1" operator="notEqual">
      <formula>INDIRECT("Dummy_for_Comparison1!"&amp;ADDRESS(ROW(),COLUMN()))</formula>
    </cfRule>
  </conditionalFormatting>
  <conditionalFormatting sqref="B250:C250">
    <cfRule type="cellIs" dxfId="49" priority="28" stopIfTrue="1" operator="notEqual">
      <formula>INDIRECT("Dummy_for_Comparison1!"&amp;ADDRESS(ROW(),COLUMN()))</formula>
    </cfRule>
  </conditionalFormatting>
  <conditionalFormatting sqref="B258:C264">
    <cfRule type="cellIs" dxfId="48" priority="26" stopIfTrue="1" operator="notEqual">
      <formula>INDIRECT("Dummy_for_Comparison1!"&amp;ADDRESS(ROW(),COLUMN()))</formula>
    </cfRule>
  </conditionalFormatting>
  <conditionalFormatting sqref="B265:C268">
    <cfRule type="cellIs" dxfId="47" priority="25" stopIfTrue="1" operator="notEqual">
      <formula>INDIRECT("Dummy_for_Comparison1!"&amp;ADDRESS(ROW(),COLUMN()))</formula>
    </cfRule>
  </conditionalFormatting>
  <conditionalFormatting sqref="B270:C272">
    <cfRule type="cellIs" dxfId="46" priority="24" stopIfTrue="1" operator="notEqual">
      <formula>INDIRECT("Dummy_for_Comparison1!"&amp;ADDRESS(ROW(),COLUMN()))</formula>
    </cfRule>
  </conditionalFormatting>
  <conditionalFormatting sqref="B269:C269">
    <cfRule type="cellIs" dxfId="45" priority="23" stopIfTrue="1" operator="notEqual">
      <formula>INDIRECT("Dummy_for_Comparison1!"&amp;ADDRESS(ROW(),COLUMN()))</formula>
    </cfRule>
  </conditionalFormatting>
  <conditionalFormatting sqref="B273:C276">
    <cfRule type="cellIs" dxfId="44" priority="22" stopIfTrue="1" operator="notEqual">
      <formula>INDIRECT("Dummy_for_Comparison1!"&amp;ADDRESS(ROW(),COLUMN()))</formula>
    </cfRule>
  </conditionalFormatting>
  <conditionalFormatting sqref="B277:C278">
    <cfRule type="cellIs" dxfId="43" priority="21" stopIfTrue="1" operator="notEqual">
      <formula>INDIRECT("Dummy_for_Comparison1!"&amp;ADDRESS(ROW(),COLUMN()))</formula>
    </cfRule>
  </conditionalFormatting>
  <conditionalFormatting sqref="B285:C285">
    <cfRule type="cellIs" dxfId="42" priority="20" stopIfTrue="1" operator="notEqual">
      <formula>INDIRECT("Dummy_for_Comparison1!"&amp;ADDRESS(ROW(),COLUMN()))</formula>
    </cfRule>
  </conditionalFormatting>
  <conditionalFormatting sqref="B280:C283">
    <cfRule type="cellIs" dxfId="41" priority="19" stopIfTrue="1" operator="notEqual">
      <formula>INDIRECT("Dummy_for_Comparison1!"&amp;ADDRESS(ROW(),COLUMN()))</formula>
    </cfRule>
  </conditionalFormatting>
  <conditionalFormatting sqref="B284:C284">
    <cfRule type="cellIs" dxfId="40" priority="18" stopIfTrue="1" operator="notEqual">
      <formula>INDIRECT("Dummy_for_Comparison1!"&amp;ADDRESS(ROW(),COLUMN()))</formula>
    </cfRule>
  </conditionalFormatting>
  <conditionalFormatting sqref="B279:C279">
    <cfRule type="cellIs" dxfId="39" priority="17" stopIfTrue="1" operator="notEqual">
      <formula>INDIRECT("Dummy_for_Comparison1!"&amp;ADDRESS(ROW(),COLUMN()))</formula>
    </cfRule>
  </conditionalFormatting>
  <conditionalFormatting sqref="B286:C288">
    <cfRule type="cellIs" dxfId="38" priority="16" stopIfTrue="1" operator="notEqual">
      <formula>INDIRECT("Dummy_for_Comparison1!"&amp;ADDRESS(ROW(),COLUMN()))</formula>
    </cfRule>
  </conditionalFormatting>
  <conditionalFormatting sqref="B294:C294">
    <cfRule type="cellIs" dxfId="37" priority="15" stopIfTrue="1" operator="notEqual">
      <formula>INDIRECT("Dummy_for_Comparison1!"&amp;ADDRESS(ROW(),COLUMN()))</formula>
    </cfRule>
  </conditionalFormatting>
  <conditionalFormatting sqref="B295:C297">
    <cfRule type="cellIs" dxfId="36" priority="14" stopIfTrue="1" operator="notEqual">
      <formula>INDIRECT("Dummy_for_Comparison1!"&amp;ADDRESS(ROW(),COLUMN()))</formula>
    </cfRule>
  </conditionalFormatting>
  <conditionalFormatting sqref="B293:C293">
    <cfRule type="cellIs" dxfId="35" priority="13" stopIfTrue="1" operator="notEqual">
      <formula>INDIRECT("Dummy_for_Comparison1!"&amp;ADDRESS(ROW(),COLUMN()))</formula>
    </cfRule>
  </conditionalFormatting>
  <conditionalFormatting sqref="B298:C298">
    <cfRule type="cellIs" dxfId="34" priority="12" stopIfTrue="1" operator="notEqual">
      <formula>INDIRECT("Dummy_for_Comparison1!"&amp;ADDRESS(ROW(),COLUMN()))</formula>
    </cfRule>
  </conditionalFormatting>
  <conditionalFormatting sqref="B292:C292">
    <cfRule type="cellIs" dxfId="33" priority="11" stopIfTrue="1" operator="notEqual">
      <formula>INDIRECT("Dummy_for_Comparison1!"&amp;ADDRESS(ROW(),COLUMN()))</formula>
    </cfRule>
  </conditionalFormatting>
  <conditionalFormatting sqref="B299:C301">
    <cfRule type="cellIs" dxfId="32" priority="10" stopIfTrue="1" operator="notEqual">
      <formula>INDIRECT("Dummy_for_Comparison1!"&amp;ADDRESS(ROW(),COLUMN()))</formula>
    </cfRule>
  </conditionalFormatting>
  <conditionalFormatting sqref="B302:C302">
    <cfRule type="cellIs" dxfId="31" priority="9" stopIfTrue="1" operator="notEqual">
      <formula>INDIRECT("Dummy_for_Comparison1!"&amp;ADDRESS(ROW(),COLUMN()))</formula>
    </cfRule>
  </conditionalFormatting>
  <conditionalFormatting sqref="B289:C291">
    <cfRule type="cellIs" dxfId="30" priority="8" stopIfTrue="1" operator="notEqual">
      <formula>INDIRECT("Dummy_for_Comparison1!"&amp;ADDRESS(ROW(),COLUMN()))</formula>
    </cfRule>
  </conditionalFormatting>
  <conditionalFormatting sqref="B303:C303">
    <cfRule type="cellIs" dxfId="29" priority="7" stopIfTrue="1" operator="notEqual">
      <formula>INDIRECT("Dummy_for_Comparison1!"&amp;ADDRESS(ROW(),COLUMN()))</formula>
    </cfRule>
  </conditionalFormatting>
  <conditionalFormatting sqref="B211:C215">
    <cfRule type="cellIs" dxfId="28" priority="6" stopIfTrue="1" operator="notEqual">
      <formula>INDIRECT("Dummy_for_Comparison1!"&amp;ADDRESS(ROW(),COLUMN()))</formula>
    </cfRule>
  </conditionalFormatting>
  <conditionalFormatting sqref="B216:C222">
    <cfRule type="cellIs" dxfId="27" priority="5" stopIfTrue="1" operator="notEqual">
      <formula>INDIRECT("Dummy_for_Comparison1!"&amp;ADDRESS(ROW(),COLUMN()))</formula>
    </cfRule>
  </conditionalFormatting>
  <conditionalFormatting sqref="B223:C223">
    <cfRule type="cellIs" dxfId="25" priority="3" stopIfTrue="1" operator="notEqual">
      <formula>INDIRECT("Dummy_for_Comparison1!"&amp;ADDRESS(ROW(),COLUMN()))</formula>
    </cfRule>
  </conditionalFormatting>
  <conditionalFormatting sqref="B208:C209">
    <cfRule type="cellIs" dxfId="24" priority="2" stopIfTrue="1" operator="notEqual">
      <formula>INDIRECT("Dummy_for_Comparison1!"&amp;ADDRESS(ROW(),COLUMN()))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fin_highlights</vt:lpstr>
      <vt:lpstr>fin_charts</vt:lpstr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Zulfadhli Zaid</cp:lastModifiedBy>
  <dcterms:created xsi:type="dcterms:W3CDTF">2013-06-11T08:00:39Z</dcterms:created>
  <dcterms:modified xsi:type="dcterms:W3CDTF">2014-10-28T03:46:17Z</dcterms:modified>
</cp:coreProperties>
</file>