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enri\Downloads\"/>
    </mc:Choice>
  </mc:AlternateContent>
  <bookViews>
    <workbookView xWindow="0" yWindow="0" windowWidth="18930" windowHeight="691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0" i="1" l="1"/>
  <c r="B49" i="1"/>
  <c r="B48" i="1"/>
  <c r="F7" i="1"/>
  <c r="E7" i="1"/>
  <c r="B47" i="1"/>
  <c r="B46" i="1"/>
  <c r="B45" i="1"/>
  <c r="B44" i="1"/>
  <c r="B43" i="1"/>
  <c r="B42" i="1"/>
  <c r="B41" i="1"/>
  <c r="B38" i="1"/>
  <c r="B40" i="1"/>
  <c r="B39" i="1"/>
  <c r="B36" i="1"/>
  <c r="B37" i="1"/>
  <c r="B34" i="1"/>
  <c r="B35" i="1"/>
  <c r="B33" i="1"/>
  <c r="B32" i="1"/>
  <c r="B31" i="1"/>
  <c r="B18" i="1"/>
  <c r="B17" i="1"/>
  <c r="B27" i="1"/>
  <c r="B26" i="1"/>
  <c r="B25" i="1"/>
  <c r="B24" i="1"/>
  <c r="B23" i="1"/>
  <c r="B22" i="1"/>
  <c r="B21" i="1"/>
  <c r="B20" i="1"/>
  <c r="B19" i="1"/>
  <c r="B30" i="1"/>
  <c r="B28" i="1" s="1"/>
  <c r="B29" i="1"/>
  <c r="B5" i="1"/>
  <c r="B4" i="1"/>
  <c r="B2" i="1"/>
  <c r="B8" i="1"/>
  <c r="B7" i="1"/>
  <c r="B10" i="1"/>
  <c r="B11" i="1"/>
  <c r="B9" i="1"/>
  <c r="B13" i="1"/>
  <c r="B16" i="1"/>
  <c r="B15" i="1"/>
  <c r="B14" i="1"/>
  <c r="B12" i="1"/>
  <c r="B3" i="1"/>
  <c r="B6" i="1"/>
</calcChain>
</file>

<file path=xl/sharedStrings.xml><?xml version="1.0" encoding="utf-8"?>
<sst xmlns="http://schemas.openxmlformats.org/spreadsheetml/2006/main" count="52" uniqueCount="52">
  <si>
    <t>NORMDIST(0, 0, 1 , false)</t>
  </si>
  <si>
    <t>NORMSDIST(0)</t>
  </si>
  <si>
    <t>NORMDIST(0, 0, 1, true)</t>
  </si>
  <si>
    <t>calculated via function</t>
  </si>
  <si>
    <t>should be</t>
  </si>
  <si>
    <t>function name</t>
  </si>
  <si>
    <t>NORMINV(0.5, 0, 1)</t>
  </si>
  <si>
    <t>LOGNORMDIST(4, 3.5, 1.2)</t>
  </si>
  <si>
    <t>NORMSINV(0.5)</t>
  </si>
  <si>
    <t>NORM.S.INV(0.5)</t>
  </si>
  <si>
    <t>LOGNORM.INV(0.039083556, 3.5, 1.2)</t>
  </si>
  <si>
    <t>NORM.INV(0.5, 0, 1)</t>
  </si>
  <si>
    <t>LOGNORM.DIST(4, 3.5, 1.2, true)</t>
  </si>
  <si>
    <t>LOGNORM.DIST(4, 3.5, 1.2, false)</t>
  </si>
  <si>
    <t>NORM.S.DIST(0, false)</t>
  </si>
  <si>
    <t>NORM.S.DIST(0, true)</t>
  </si>
  <si>
    <t>NORM.DIST(42, 40, 1.5, false)</t>
  </si>
  <si>
    <t>NORM.DIST(42, 40, 1.5, true)</t>
  </si>
  <si>
    <t>BINOM.DIST(6, 10, 0.5, false)</t>
  </si>
  <si>
    <t>BINOM.DIST(6, 10, 0.5, true)</t>
  </si>
  <si>
    <t>BINOM.INV(6, 0.5, 0.1)</t>
  </si>
  <si>
    <t>BINOM.INV(6, 0.5, 0.2)</t>
  </si>
  <si>
    <t>BINOM.INV(6, 0.5, 0.3)</t>
  </si>
  <si>
    <t>BINOM.INV(6, 0.5, 0.4)</t>
  </si>
  <si>
    <t>BINOM.INV(6, 0.5, 0.5)</t>
  </si>
  <si>
    <t>BINOM.INV(6, 0.5, 0.6)</t>
  </si>
  <si>
    <t>BINOM.INV(6, 0.5, 0.7)</t>
  </si>
  <si>
    <t>BINOM.INV(6, 0.5, 0.8)</t>
  </si>
  <si>
    <t>BINOM.INV(6, 0.5, 0.9)</t>
  </si>
  <si>
    <t>BINOM.INV(6, 0.5,  0.000000000000001)</t>
  </si>
  <si>
    <t>BINOM.INV(6, 0.5, 0.999999999999999)</t>
  </si>
  <si>
    <t>BINOM.INV(10, 0.5, B30)</t>
  </si>
  <si>
    <t>BETADIST(2, 8, 10, 1, 3)</t>
  </si>
  <si>
    <t>BETA.DIST(2, 8, 10, false, 1, 3)</t>
  </si>
  <si>
    <t>BETA.DIST(2, 8, 10, true, 1, 3)</t>
  </si>
  <si>
    <t>BETA.INV(B33, 8, 10, 1, 3)</t>
  </si>
  <si>
    <t>BETAINV(0.685470581, 8, 10, 1, 3)</t>
  </si>
  <si>
    <t>CHISQ.DIST(0.5, 1, true)</t>
  </si>
  <si>
    <t>CHISQ.DIST(2, 3, false)</t>
  </si>
  <si>
    <t>CHISQ.DIST.RT(18.307, 10)</t>
  </si>
  <si>
    <t>CHISQ.INV.RT(B38, 10)</t>
  </si>
  <si>
    <t>CHISQ.INV(B37, 1)</t>
  </si>
  <si>
    <t>EXPON.DIST(0.2, 10, false)</t>
  </si>
  <si>
    <t>EXPON.DIST(0.2, 10, true)</t>
  </si>
  <si>
    <t>POISSON.DIST(2, 5, false)</t>
  </si>
  <si>
    <t>POISSON.DIST(2, 5, true)</t>
  </si>
  <si>
    <t>LOGINV(0.039084, 3.5,  1.2)</t>
  </si>
  <si>
    <t>CRITBINOM(10, 0.5, B30)</t>
  </si>
  <si>
    <t>CORREL(E2:E6, F2:F6)</t>
  </si>
  <si>
    <t>NEGBINOM(10, 5, 0.25)</t>
  </si>
  <si>
    <t>NEGBINOM.DIST(10, 5, 0.25, false)</t>
  </si>
  <si>
    <t>NEGBINOM.DIST(10, 5, 0.25, true)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</si>
</sst>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"/>
  <sheetViews>
    <sheetView tabSelected="1" workbookViewId="0">
      <pane ySplit="1" topLeftCell="A44" activePane="bottomLeft" state="frozen"/>
      <selection pane="bottomLeft" activeCell="A51" sqref="A51"/>
    </sheetView>
  </sheetViews>
  <sheetFormatPr defaultRowHeight="15" x14ac:dyDescent="0.25"/>
  <cols>
    <col min="1" max="1" width="34.42578125" customWidth="1"/>
    <col min="2" max="2" width="27" customWidth="1"/>
    <col min="3" max="3" width="32.42578125" customWidth="1"/>
    <col min="4" max="4" width="28.5703125" customWidth="1"/>
  </cols>
  <sheetData>
    <row r="1" spans="1:6" x14ac:dyDescent="0.25">
      <c r="A1" t="s">
        <v>5</v>
      </c>
      <c r="B1" t="s">
        <v>3</v>
      </c>
      <c r="C1" t="s">
        <v>4</v>
      </c>
    </row>
    <row r="2" spans="1:6" x14ac:dyDescent="0.25">
      <c r="A2" t="s">
        <v>0</v>
      </c>
      <c r="B2">
        <f>NORMDIST(0,0,1,FALSE)</f>
        <v>0.3989422804014327</v>
      </c>
      <c r="C2">
        <v>0.39894227999999998</v>
      </c>
      <c r="E2">
        <v>3</v>
      </c>
      <c r="F2">
        <v>9</v>
      </c>
    </row>
    <row r="3" spans="1:6" x14ac:dyDescent="0.25">
      <c r="A3" t="s">
        <v>2</v>
      </c>
      <c r="B3">
        <f>NORMDIST(0, 0, 1, TRUE)</f>
        <v>0.5</v>
      </c>
      <c r="C3" s="1">
        <v>0.5</v>
      </c>
      <c r="E3">
        <v>2</v>
      </c>
      <c r="F3">
        <v>7</v>
      </c>
    </row>
    <row r="4" spans="1:6" x14ac:dyDescent="0.25">
      <c r="A4" t="s">
        <v>16</v>
      </c>
      <c r="B4">
        <f>_xlfn.NORM.DIST(42, 40, 1.5, FALSE)</f>
        <v>0.10934004978399575</v>
      </c>
      <c r="C4" s="1">
        <v>0.10934004999999999</v>
      </c>
      <c r="E4">
        <v>4</v>
      </c>
      <c r="F4">
        <v>12</v>
      </c>
    </row>
    <row r="5" spans="1:6" x14ac:dyDescent="0.25">
      <c r="A5" t="s">
        <v>17</v>
      </c>
      <c r="B5">
        <f>_xlfn.NORM.DIST(42, 40, 1.5, TRUE)</f>
        <v>0.90878878027413212</v>
      </c>
      <c r="C5" s="1">
        <v>0.90878877999999996</v>
      </c>
      <c r="E5">
        <v>5</v>
      </c>
      <c r="F5">
        <v>15</v>
      </c>
    </row>
    <row r="6" spans="1:6" x14ac:dyDescent="0.25">
      <c r="A6" t="s">
        <v>1</v>
      </c>
      <c r="B6">
        <f>NORMSDIST(0)</f>
        <v>0.5</v>
      </c>
      <c r="C6">
        <v>0.5</v>
      </c>
      <c r="E6">
        <v>6</v>
      </c>
      <c r="F6">
        <v>17</v>
      </c>
    </row>
    <row r="7" spans="1:6" x14ac:dyDescent="0.25">
      <c r="A7" t="s">
        <v>14</v>
      </c>
      <c r="B7">
        <f>_xlfn.NORM.S.DIST(0, FALSE)</f>
        <v>0.3989422804014327</v>
      </c>
      <c r="C7">
        <v>0.39894227999999998</v>
      </c>
      <c r="E7">
        <f>AVERAGE(E2:E6)</f>
        <v>4</v>
      </c>
      <c r="F7">
        <f>AVERAGE(F2:F6)</f>
        <v>12</v>
      </c>
    </row>
    <row r="8" spans="1:6" x14ac:dyDescent="0.25">
      <c r="A8" t="s">
        <v>15</v>
      </c>
      <c r="B8">
        <f>_xlfn.NORM.S.DIST(0, TRUE)</f>
        <v>0.5</v>
      </c>
      <c r="C8">
        <v>0.5</v>
      </c>
    </row>
    <row r="9" spans="1:6" x14ac:dyDescent="0.25">
      <c r="A9" t="s">
        <v>7</v>
      </c>
      <c r="B9">
        <f>LOGNORMDIST(4, 3.5, 1.2)</f>
        <v>3.9083555706800478E-2</v>
      </c>
      <c r="C9">
        <v>3.9083555999999998E-2</v>
      </c>
    </row>
    <row r="10" spans="1:6" x14ac:dyDescent="0.25">
      <c r="A10" t="s">
        <v>13</v>
      </c>
      <c r="B10">
        <f>_xlfn.LOGNORM.DIST(4, 3.5, 1.2, FALSE)</f>
        <v>1.7617596681819218E-2</v>
      </c>
      <c r="C10">
        <v>1.7617596999999999E-2</v>
      </c>
    </row>
    <row r="11" spans="1:6" x14ac:dyDescent="0.25">
      <c r="A11" t="s">
        <v>12</v>
      </c>
      <c r="B11">
        <f>_xlfn.LOGNORM.DIST(4, 3.5, 1.2, TRUE)</f>
        <v>3.9083555706800478E-2</v>
      </c>
      <c r="C11">
        <v>3.9083555999999998E-2</v>
      </c>
    </row>
    <row r="12" spans="1:6" x14ac:dyDescent="0.25">
      <c r="A12" t="s">
        <v>6</v>
      </c>
      <c r="B12">
        <f>NORMINV(0.5, 0, 1)</f>
        <v>0</v>
      </c>
      <c r="C12">
        <v>0</v>
      </c>
    </row>
    <row r="13" spans="1:6" x14ac:dyDescent="0.25">
      <c r="A13" t="s">
        <v>11</v>
      </c>
      <c r="B13">
        <f>_xlfn.NORM.INV(0.5, 0, 1)</f>
        <v>0</v>
      </c>
      <c r="C13">
        <v>0</v>
      </c>
    </row>
    <row r="14" spans="1:6" x14ac:dyDescent="0.25">
      <c r="A14" t="s">
        <v>10</v>
      </c>
      <c r="B14">
        <f>_xlfn.LOGNORM.INV(0.039083556, 3.5, 1.2)</f>
        <v>4.000000016642427</v>
      </c>
      <c r="C14">
        <v>4.0000000169999996</v>
      </c>
    </row>
    <row r="15" spans="1:6" x14ac:dyDescent="0.25">
      <c r="A15" t="s">
        <v>8</v>
      </c>
      <c r="B15">
        <f>NORMSINV(0.5)</f>
        <v>0</v>
      </c>
      <c r="C15">
        <v>0</v>
      </c>
    </row>
    <row r="16" spans="1:6" x14ac:dyDescent="0.25">
      <c r="A16" t="s">
        <v>9</v>
      </c>
      <c r="B16">
        <f>_xlfn.NORM.S.INV(0.5)</f>
        <v>0</v>
      </c>
      <c r="C16">
        <v>0</v>
      </c>
    </row>
    <row r="17" spans="1:3" x14ac:dyDescent="0.25">
      <c r="A17" t="s">
        <v>29</v>
      </c>
      <c r="B17">
        <f>_xlfn.BINOM.INV(6, 0.5, 0.000000000000001)</f>
        <v>0</v>
      </c>
      <c r="C17">
        <v>0</v>
      </c>
    </row>
    <row r="18" spans="1:3" x14ac:dyDescent="0.25">
      <c r="A18" t="s">
        <v>20</v>
      </c>
      <c r="B18">
        <f>_xlfn.BINOM.INV(6, 0.5, 0.1)</f>
        <v>1</v>
      </c>
      <c r="C18">
        <v>1</v>
      </c>
    </row>
    <row r="19" spans="1:3" x14ac:dyDescent="0.25">
      <c r="A19" t="s">
        <v>21</v>
      </c>
      <c r="B19">
        <f>_xlfn.BINOM.INV(6, 0.5, 0.2)</f>
        <v>2</v>
      </c>
      <c r="C19">
        <v>2</v>
      </c>
    </row>
    <row r="20" spans="1:3" x14ac:dyDescent="0.25">
      <c r="A20" t="s">
        <v>22</v>
      </c>
      <c r="B20">
        <f>_xlfn.BINOM.INV(6, 0.5, 0.3)</f>
        <v>2</v>
      </c>
      <c r="C20">
        <v>2</v>
      </c>
    </row>
    <row r="21" spans="1:3" x14ac:dyDescent="0.25">
      <c r="A21" t="s">
        <v>23</v>
      </c>
      <c r="B21">
        <f>_xlfn.BINOM.INV(6, 0.5, 0.4)</f>
        <v>3</v>
      </c>
      <c r="C21">
        <v>3</v>
      </c>
    </row>
    <row r="22" spans="1:3" x14ac:dyDescent="0.25">
      <c r="A22" t="s">
        <v>24</v>
      </c>
      <c r="B22">
        <f>_xlfn.BINOM.INV(6, 0.5, 0.5)</f>
        <v>3</v>
      </c>
      <c r="C22">
        <v>3</v>
      </c>
    </row>
    <row r="23" spans="1:3" x14ac:dyDescent="0.25">
      <c r="A23" t="s">
        <v>25</v>
      </c>
      <c r="B23">
        <f>_xlfn.BINOM.INV(6, 0.5, 0.6)</f>
        <v>3</v>
      </c>
      <c r="C23">
        <v>3</v>
      </c>
    </row>
    <row r="24" spans="1:3" x14ac:dyDescent="0.25">
      <c r="A24" t="s">
        <v>26</v>
      </c>
      <c r="B24">
        <f>_xlfn.BINOM.INV(6, 0.5, 0.7)</f>
        <v>4</v>
      </c>
      <c r="C24">
        <v>4</v>
      </c>
    </row>
    <row r="25" spans="1:3" x14ac:dyDescent="0.25">
      <c r="A25" t="s">
        <v>27</v>
      </c>
      <c r="B25">
        <f>_xlfn.BINOM.INV(6, 0.5, 0.8)</f>
        <v>4</v>
      </c>
      <c r="C25">
        <v>4</v>
      </c>
    </row>
    <row r="26" spans="1:3" x14ac:dyDescent="0.25">
      <c r="A26" t="s">
        <v>28</v>
      </c>
      <c r="B26">
        <f>_xlfn.BINOM.INV(6, 0.5, 0.9)</f>
        <v>5</v>
      </c>
      <c r="C26">
        <v>5</v>
      </c>
    </row>
    <row r="27" spans="1:3" x14ac:dyDescent="0.25">
      <c r="A27" t="s">
        <v>30</v>
      </c>
      <c r="B27">
        <f>_xlfn.BINOM.INV(6, 0.5, 0.999999999999999)</f>
        <v>6</v>
      </c>
      <c r="C27">
        <v>6</v>
      </c>
    </row>
    <row r="28" spans="1:3" x14ac:dyDescent="0.25">
      <c r="A28" t="s">
        <v>31</v>
      </c>
      <c r="B28">
        <f>_xlfn.BINOM.INV(10, 0.5, B30)</f>
        <v>6</v>
      </c>
      <c r="C28">
        <v>6</v>
      </c>
    </row>
    <row r="29" spans="1:3" x14ac:dyDescent="0.25">
      <c r="A29" t="s">
        <v>18</v>
      </c>
      <c r="B29">
        <f>_xlfn.BINOM.DIST(6, 10, 0.5, FALSE)</f>
        <v>0.20507812500000006</v>
      </c>
      <c r="C29">
        <v>0.205078125</v>
      </c>
    </row>
    <row r="30" spans="1:3" x14ac:dyDescent="0.25">
      <c r="A30" t="s">
        <v>19</v>
      </c>
      <c r="B30">
        <f>_xlfn.BINOM.DIST(6, 10, 0.5, TRUE)</f>
        <v>0.828125</v>
      </c>
      <c r="C30">
        <v>0.828125</v>
      </c>
    </row>
    <row r="31" spans="1:3" x14ac:dyDescent="0.25">
      <c r="A31" t="s">
        <v>32</v>
      </c>
      <c r="B31">
        <f>BETADIST(2, 8, 10, 1, 3)</f>
        <v>0.68547058105468728</v>
      </c>
      <c r="C31">
        <v>0.68547058100000002</v>
      </c>
    </row>
    <row r="32" spans="1:3" x14ac:dyDescent="0.25">
      <c r="A32" t="s">
        <v>33</v>
      </c>
      <c r="B32">
        <f>_xlfn.BETA.DIST(2, 8, 10, FALSE, 1, 3)</f>
        <v>1.4837646484375</v>
      </c>
      <c r="C32">
        <v>1.483764648</v>
      </c>
    </row>
    <row r="33" spans="1:3" x14ac:dyDescent="0.25">
      <c r="A33" t="s">
        <v>34</v>
      </c>
      <c r="B33">
        <f>_xlfn.BETA.DIST(2, 8, 10, TRUE, 1, 3)</f>
        <v>0.68547058105468728</v>
      </c>
      <c r="C33">
        <v>0.68547058100000002</v>
      </c>
    </row>
    <row r="34" spans="1:3" x14ac:dyDescent="0.25">
      <c r="A34" t="s">
        <v>36</v>
      </c>
      <c r="B34">
        <f>BETAINV(0.685470581, 8, 10, 1, 3)</f>
        <v>1.9999999999631426</v>
      </c>
      <c r="C34">
        <v>2</v>
      </c>
    </row>
    <row r="35" spans="1:3" x14ac:dyDescent="0.25">
      <c r="A35" t="s">
        <v>35</v>
      </c>
      <c r="B35">
        <f>_xlfn.BETA.INV(B33, 8, 10, 1, 3)</f>
        <v>1.9999999999999998</v>
      </c>
      <c r="C35">
        <v>2</v>
      </c>
    </row>
    <row r="36" spans="1:3" x14ac:dyDescent="0.25">
      <c r="A36" t="s">
        <v>38</v>
      </c>
      <c r="B36">
        <f>_xlfn.CHISQ.DIST(2, 3, FALSE)</f>
        <v>0.20755374871029736</v>
      </c>
      <c r="C36">
        <v>0.20755374900000001</v>
      </c>
    </row>
    <row r="37" spans="1:3" x14ac:dyDescent="0.25">
      <c r="A37" t="s">
        <v>37</v>
      </c>
      <c r="B37">
        <f>_xlfn.CHISQ.DIST(0.5, 1, TRUE)</f>
        <v>0.52049987781304652</v>
      </c>
      <c r="C37">
        <v>0.52049987799999997</v>
      </c>
    </row>
    <row r="38" spans="1:3" x14ac:dyDescent="0.25">
      <c r="A38" t="s">
        <v>41</v>
      </c>
      <c r="B38">
        <f>_xlfn.CHISQ.INV(B37, 1)</f>
        <v>0.49999999999999989</v>
      </c>
      <c r="C38">
        <v>0.5</v>
      </c>
    </row>
    <row r="39" spans="1:3" x14ac:dyDescent="0.25">
      <c r="A39" t="s">
        <v>39</v>
      </c>
      <c r="B39">
        <f>_xlfn.CHISQ.DIST.RT(18.307, 10)</f>
        <v>5.0000589091398109E-2</v>
      </c>
      <c r="C39">
        <v>5.0000588999999998E-2</v>
      </c>
    </row>
    <row r="40" spans="1:3" x14ac:dyDescent="0.25">
      <c r="A40" t="s">
        <v>40</v>
      </c>
      <c r="B40">
        <f>_xlfn.CHISQ.INV.RT(B39, 10)</f>
        <v>18.306999999999999</v>
      </c>
      <c r="C40">
        <v>18.306999999999999</v>
      </c>
    </row>
    <row r="41" spans="1:3" x14ac:dyDescent="0.25">
      <c r="A41" t="s">
        <v>42</v>
      </c>
      <c r="B41">
        <f>_xlfn.EXPON.DIST(0.2, 10, FALSE)</f>
        <v>1.353352832366127</v>
      </c>
      <c r="C41">
        <v>1.3533528319999999</v>
      </c>
    </row>
    <row r="42" spans="1:3" x14ac:dyDescent="0.25">
      <c r="A42" t="s">
        <v>43</v>
      </c>
      <c r="B42">
        <f>_xlfn.EXPON.DIST(0.2, 10, TRUE)</f>
        <v>0.8646647167633873</v>
      </c>
      <c r="C42">
        <v>0.86466471700000003</v>
      </c>
    </row>
    <row r="43" spans="1:3" x14ac:dyDescent="0.25">
      <c r="A43" t="s">
        <v>44</v>
      </c>
      <c r="B43">
        <f>_xlfn.POISSON.DIST(2, 5, FALSE)</f>
        <v>8.4224337488568335E-2</v>
      </c>
      <c r="C43">
        <v>8.4224336999999996E-2</v>
      </c>
    </row>
    <row r="44" spans="1:3" x14ac:dyDescent="0.25">
      <c r="A44" t="s">
        <v>45</v>
      </c>
      <c r="B44">
        <f>_xlfn.POISSON.DIST(2, 5, TRUE)</f>
        <v>0.12465201948308113</v>
      </c>
      <c r="C44">
        <v>0.124652019</v>
      </c>
    </row>
    <row r="45" spans="1:3" x14ac:dyDescent="0.25">
      <c r="A45" t="s">
        <v>46</v>
      </c>
      <c r="B45">
        <f>LOGINV(0.039084, 3.5, 1.2)</f>
        <v>4.000025218680638</v>
      </c>
      <c r="C45">
        <v>4.0000252190000003</v>
      </c>
    </row>
    <row r="46" spans="1:3" x14ac:dyDescent="0.25">
      <c r="A46" t="s">
        <v>47</v>
      </c>
      <c r="B46">
        <f>CRITBINOM(10, 0.5, B30)</f>
        <v>6</v>
      </c>
      <c r="C46">
        <v>6</v>
      </c>
    </row>
    <row r="47" spans="1:3" x14ac:dyDescent="0.25">
      <c r="A47" t="s">
        <v>48</v>
      </c>
      <c r="B47">
        <f>CORREL(E2:E6, F2:F6)</f>
        <v>0.99705448550158138</v>
      </c>
      <c r="C47">
        <v>0.99705448600000002</v>
      </c>
    </row>
    <row r="48" spans="1:3" x14ac:dyDescent="0.25">
      <c r="A48" t="s">
        <v>49</v>
      </c>
      <c r="B48">
        <f>NEGBINOMDIST(10, 5, 0.25)</f>
        <v>5.5048660375177853E-2</v>
      </c>
      <c r="C48">
        <v>5.5048659999999999E-2</v>
      </c>
    </row>
    <row r="49" spans="1:3" x14ac:dyDescent="0.25">
      <c r="A49" t="s">
        <v>50</v>
      </c>
      <c r="B49">
        <f>_xlfn.NEGBINOM.DIST(10, 5, 0.25, FALSE)</f>
        <v>5.5048660375177853E-2</v>
      </c>
      <c r="C49">
        <v>5.5048659999999999E-2</v>
      </c>
    </row>
    <row r="50" spans="1:3" x14ac:dyDescent="0.25">
      <c r="A50" t="s">
        <v>51</v>
      </c>
      <c r="B50">
        <f>_xlfn.NEGBINOM.DIST(10, 5, 0.25, TRUE)</f>
        <v>0.31351405847817665</v>
      </c>
      <c r="C50">
        <v>0.31351405799999998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Henri</dc:creator>
  <cp:lastModifiedBy>Henri</cp:lastModifiedBy>
  <dcterms:created xsi:type="dcterms:W3CDTF">2016-10-17T06:16:13Z</dcterms:created>
  <dcterms:modified xsi:type="dcterms:W3CDTF">2016-10-18T11:57:41Z</dcterms:modified>
</cp:coreProperties>
</file>