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1\Desktop\"/>
    </mc:Choice>
  </mc:AlternateContent>
  <bookViews>
    <workbookView xWindow="0" yWindow="0" windowWidth="1140" windowHeight="3165" activeTab="2"/>
  </bookViews>
  <sheets>
    <sheet name="Formulario" sheetId="1" r:id="rId1"/>
    <sheet name="Ingresos" sheetId="7" r:id="rId2"/>
    <sheet name="Salarios" sheetId="3" r:id="rId3"/>
    <sheet name="Hoja1" sheetId="8" r:id="rId4"/>
    <sheet name="Datos" sheetId="5" r:id="rId5"/>
    <sheet name="Gastos" sheetId="4" r:id="rId6"/>
    <sheet name="Gastos Medicos" sheetId="6" r:id="rId7"/>
  </sheets>
  <definedNames>
    <definedName name="_xlnm._FilterDatabase" localSheetId="2" hidden="1">Salarios!$A$2:$H$60</definedName>
    <definedName name="_xlnm.Print_Area" localSheetId="0">Formulario!$B$2:$L$192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3" l="1"/>
  <c r="G54" i="3" l="1"/>
  <c r="B54" i="3"/>
  <c r="G57" i="3" l="1"/>
  <c r="B57" i="3"/>
  <c r="G53" i="3"/>
  <c r="B53" i="3"/>
  <c r="G50" i="3"/>
  <c r="B50" i="3"/>
  <c r="G48" i="3"/>
  <c r="B48" i="3"/>
  <c r="G46" i="3"/>
  <c r="B46" i="3"/>
  <c r="G44" i="3"/>
  <c r="B44" i="3"/>
  <c r="G42" i="3"/>
  <c r="B42" i="3"/>
  <c r="G40" i="3"/>
  <c r="B40" i="3"/>
  <c r="G37" i="3"/>
  <c r="B37" i="3"/>
  <c r="G36" i="3"/>
  <c r="B36" i="3"/>
  <c r="B35" i="3"/>
  <c r="G35" i="3"/>
  <c r="G32" i="3"/>
  <c r="B32" i="3"/>
  <c r="G30" i="3"/>
  <c r="B30" i="3"/>
  <c r="G28" i="3"/>
  <c r="B28" i="3"/>
  <c r="G26" i="3"/>
  <c r="B26" i="3"/>
  <c r="G24" i="3"/>
  <c r="B24" i="3"/>
  <c r="G22" i="3"/>
  <c r="B22" i="3"/>
  <c r="B20" i="3"/>
  <c r="G20" i="3"/>
  <c r="G18" i="3"/>
  <c r="B18" i="3"/>
  <c r="G16" i="3"/>
  <c r="B16" i="3"/>
  <c r="G14" i="3"/>
  <c r="G12" i="3"/>
  <c r="B12" i="3"/>
  <c r="B13" i="3"/>
  <c r="B14" i="3"/>
  <c r="K30" i="1"/>
  <c r="K12" i="1"/>
  <c r="F143" i="1" s="1"/>
  <c r="G10" i="3"/>
  <c r="B10" i="3"/>
  <c r="G7" i="3"/>
  <c r="G8" i="3"/>
  <c r="B8" i="3"/>
  <c r="K143" i="1"/>
  <c r="G6" i="3"/>
  <c r="B6" i="3"/>
  <c r="G4" i="3"/>
  <c r="B4" i="3"/>
  <c r="B55" i="3"/>
  <c r="G55" i="3"/>
  <c r="G34" i="3"/>
  <c r="B34" i="3"/>
  <c r="G56" i="3"/>
  <c r="G51" i="3"/>
  <c r="G52" i="3"/>
  <c r="B52" i="3"/>
  <c r="B51" i="3"/>
  <c r="B56" i="3"/>
  <c r="B17" i="3"/>
  <c r="G17" i="3"/>
  <c r="F12" i="1"/>
  <c r="G43" i="3"/>
  <c r="G45" i="3"/>
  <c r="G47" i="3"/>
  <c r="G49" i="3"/>
  <c r="F147" i="1"/>
  <c r="F157" i="1" s="1"/>
  <c r="G5" i="3"/>
  <c r="G9" i="3"/>
  <c r="G11" i="3"/>
  <c r="G13" i="3"/>
  <c r="G15" i="3"/>
  <c r="G19" i="3"/>
  <c r="G21" i="3"/>
  <c r="G23" i="3"/>
  <c r="G25" i="3"/>
  <c r="G27" i="3"/>
  <c r="G29" i="3"/>
  <c r="G31" i="3"/>
  <c r="G33" i="3"/>
  <c r="G38" i="3"/>
  <c r="G39" i="3"/>
  <c r="G41" i="3"/>
  <c r="G3" i="3"/>
  <c r="B15" i="3"/>
  <c r="B19" i="3"/>
  <c r="B21" i="3"/>
  <c r="B23" i="3"/>
  <c r="B25" i="3"/>
  <c r="B27" i="3"/>
  <c r="B29" i="3"/>
  <c r="B31" i="3"/>
  <c r="B33" i="3"/>
  <c r="B38" i="3"/>
  <c r="B39" i="3"/>
  <c r="B41" i="3"/>
  <c r="B43" i="3"/>
  <c r="B45" i="3"/>
  <c r="B47" i="3"/>
  <c r="B49" i="3"/>
  <c r="B5" i="3"/>
  <c r="B7" i="3"/>
  <c r="F14" i="1" s="1"/>
  <c r="B9" i="3"/>
  <c r="B11" i="3"/>
  <c r="B3" i="3"/>
  <c r="K24" i="1" l="1"/>
  <c r="K32" i="1" s="1"/>
  <c r="F115" i="1" l="1"/>
  <c r="K115" i="1"/>
  <c r="F137" i="1" l="1"/>
  <c r="F141" i="1" s="1"/>
  <c r="K145" i="1" s="1"/>
  <c r="F153" i="1"/>
  <c r="F155" i="1" s="1"/>
  <c r="K155" i="1" s="1"/>
</calcChain>
</file>

<file path=xl/sharedStrings.xml><?xml version="1.0" encoding="utf-8"?>
<sst xmlns="http://schemas.openxmlformats.org/spreadsheetml/2006/main" count="293" uniqueCount="188">
  <si>
    <t>Salarios y otras Remuneraciones con retención</t>
  </si>
  <si>
    <t>Otras remuneraciones personales sin retención</t>
  </si>
  <si>
    <t>Ingresos en Especies</t>
  </si>
  <si>
    <t>Gastos de Representación</t>
  </si>
  <si>
    <t>Dietas</t>
  </si>
  <si>
    <t>INGRESOS</t>
  </si>
  <si>
    <t>Ingresos por Actividad y/o Profesión</t>
  </si>
  <si>
    <t>Actividad Agropecuaria</t>
  </si>
  <si>
    <t>Honorarios por Comisiones</t>
  </si>
  <si>
    <t>Honorarios por Servicios Profesionales</t>
  </si>
  <si>
    <t>Alquiler Habitaciona</t>
  </si>
  <si>
    <t>Alquiler Comercial</t>
  </si>
  <si>
    <t>Intereses y otros Ingresos Financieros</t>
  </si>
  <si>
    <t>Ganancia de cap.- valores o bienes muebles antes ley 18/2006</t>
  </si>
  <si>
    <t>Otros Ingresos</t>
  </si>
  <si>
    <t>Ventas y Prestación de Servicios</t>
  </si>
  <si>
    <t>Menos: Devoluciones y Descuentos</t>
  </si>
  <si>
    <t>Total de Ingresos</t>
  </si>
  <si>
    <t>Menos Ingresos: Exentos y/o no Gravables</t>
  </si>
  <si>
    <t>Fuente Extranjera</t>
  </si>
  <si>
    <t>Total de Ingresos Gravables</t>
  </si>
  <si>
    <t>COSTOS</t>
  </si>
  <si>
    <t>Inventario Inicial</t>
  </si>
  <si>
    <t>Compras - Locales</t>
  </si>
  <si>
    <t>Compras - Importadas</t>
  </si>
  <si>
    <t>Salarios y otras Remuneraciones</t>
  </si>
  <si>
    <t>Depreciación</t>
  </si>
  <si>
    <t>Mantenimiento</t>
  </si>
  <si>
    <t>Electricidad, Agua y Teléfono</t>
  </si>
  <si>
    <t>Seguros</t>
  </si>
  <si>
    <t>Otros Costos</t>
  </si>
  <si>
    <t>Menos: Inventario Final</t>
  </si>
  <si>
    <t>Total de Costos</t>
  </si>
  <si>
    <t>Menos Costos: Exentos y/o no deducibles</t>
  </si>
  <si>
    <t>Total de Costos Deducibles</t>
  </si>
  <si>
    <t>GASTOS</t>
  </si>
  <si>
    <t>Prestaciones Laborales</t>
  </si>
  <si>
    <t>Atención y Promoción a Clientes</t>
  </si>
  <si>
    <t>Alquileres</t>
  </si>
  <si>
    <t>Transporte</t>
  </si>
  <si>
    <t>Provisión para Cuentas Malas</t>
  </si>
  <si>
    <t>Cargos Bancarios</t>
  </si>
  <si>
    <t>Intereses y otros Gastos Financieros Netos</t>
  </si>
  <si>
    <t>Amortización</t>
  </si>
  <si>
    <t>Impuestos</t>
  </si>
  <si>
    <t>Honorarios por servicios profesionales y comisiones</t>
  </si>
  <si>
    <t>Gastos de Oficina</t>
  </si>
  <si>
    <t>Gastos de Factoring</t>
  </si>
  <si>
    <t>Gastos por Ingresos en Especies</t>
  </si>
  <si>
    <t>Donaciones al Estado</t>
  </si>
  <si>
    <t>Donaciones (literal c y e del Art. 16, D. E. 143 de 2005)</t>
  </si>
  <si>
    <t>Donaciones (literal b, d y f del Art. 16, D. E. 143 de 2005)</t>
  </si>
  <si>
    <t>Otros Gastos</t>
  </si>
  <si>
    <t>Total de Gastos</t>
  </si>
  <si>
    <t>Menos: Gastos Exentos y/o no Deducibles</t>
  </si>
  <si>
    <t>Gastos de Fuente Extranjera</t>
  </si>
  <si>
    <t>Total de Gastos Deducibles</t>
  </si>
  <si>
    <t>ACTIVO</t>
  </si>
  <si>
    <t>Caja y Bancos</t>
  </si>
  <si>
    <t>Cuentas por Cobrar</t>
  </si>
  <si>
    <t>Cuentas por Cobrar a Otros</t>
  </si>
  <si>
    <t>Préstamos por cobrar</t>
  </si>
  <si>
    <t>Menos: Reserva para cuentas malas</t>
  </si>
  <si>
    <t>Inventario</t>
  </si>
  <si>
    <t>Edificios y Mejoras</t>
  </si>
  <si>
    <t>Terrenos</t>
  </si>
  <si>
    <t>Maquinaria y Equipos</t>
  </si>
  <si>
    <t>Mobiliario y Enseres</t>
  </si>
  <si>
    <t>Vehículo</t>
  </si>
  <si>
    <t>Menos: Depreciación Acumulada</t>
  </si>
  <si>
    <t>Otros Activos</t>
  </si>
  <si>
    <t>Total de Activo</t>
  </si>
  <si>
    <t>PASIVO</t>
  </si>
  <si>
    <t>Cuentas por Pagar</t>
  </si>
  <si>
    <t>Préstamos por Paga</t>
  </si>
  <si>
    <t>Reserva Varias</t>
  </si>
  <si>
    <t>Total de Pasivo</t>
  </si>
  <si>
    <t>CAPITAL O PATRIMONIO</t>
  </si>
  <si>
    <t>Total de Capital o Patrimonio</t>
  </si>
  <si>
    <t>AVISO DE OPERACIÓN DE EMPRESAS (antes Licencia Comercial)</t>
  </si>
  <si>
    <t>Impuesto a pagar Aviso de Operación de Empresas</t>
  </si>
  <si>
    <t>RENTA GRAVABLE</t>
  </si>
  <si>
    <t>Renta Gravable</t>
  </si>
  <si>
    <t>Pérdida</t>
  </si>
  <si>
    <t>Menos: Deducciones Personales</t>
  </si>
  <si>
    <t>Deducción Básica</t>
  </si>
  <si>
    <t>Gastos Médicos</t>
  </si>
  <si>
    <t>Intereses Hipotecarios</t>
  </si>
  <si>
    <t>Intereses Préstamos Educativos</t>
  </si>
  <si>
    <t>Gastos Escolares</t>
  </si>
  <si>
    <t>Gastos Escolares Discapacitados</t>
  </si>
  <si>
    <t>Menos: Arrastre de Pérdidas e Incentivos</t>
  </si>
  <si>
    <t>Menos: Arrastre de Pérdidas</t>
  </si>
  <si>
    <t>Incentivo: Fondo de Jubilaciones</t>
  </si>
  <si>
    <t>Reforestación</t>
  </si>
  <si>
    <t>Discapacitados</t>
  </si>
  <si>
    <t>Agropecuario</t>
  </si>
  <si>
    <t>Turismo</t>
  </si>
  <si>
    <t>Casco Antiguo</t>
  </si>
  <si>
    <t>Otros Incentivos</t>
  </si>
  <si>
    <t>RENTA NETA GRAVABLE</t>
  </si>
  <si>
    <t>Renta Neta Gravable</t>
  </si>
  <si>
    <t>Pérdida Neta</t>
  </si>
  <si>
    <t>LIQUIDACIÓN DEL IMPUESTO</t>
  </si>
  <si>
    <t>Impuesto Causado</t>
  </si>
  <si>
    <t>Impuesto por Gasto de Representación</t>
  </si>
  <si>
    <t>Menos: Impuesto pagados en enajenación de bienes inmuebles</t>
  </si>
  <si>
    <t>Retenciones de Salarios</t>
  </si>
  <si>
    <t>Crédito por Inversiones Directas - Ley 28/95</t>
  </si>
  <si>
    <t>Crédito Declaración Anterior</t>
  </si>
  <si>
    <t>Retención del Gasto de Representación</t>
  </si>
  <si>
    <t>Impuesto a Pagar</t>
  </si>
  <si>
    <t>Impuesto a favor</t>
  </si>
  <si>
    <t>IMPUESTO ESTIMADO</t>
  </si>
  <si>
    <t>Renta Neta Gravable Estimada</t>
  </si>
  <si>
    <t>Impuesto Estimado</t>
  </si>
  <si>
    <t>Menos: Retenciones de Salarios</t>
  </si>
  <si>
    <t>Crédito de Arrastre</t>
  </si>
  <si>
    <t>Impuesto Estimado a Pagar</t>
  </si>
  <si>
    <t>Impuesto Estimado a Favor</t>
  </si>
  <si>
    <t>SEGURO EDUCATIVO</t>
  </si>
  <si>
    <t>Base del Cálculo Seguro Educativo</t>
  </si>
  <si>
    <t>Más: Ganancia de capital venta inmuebles</t>
  </si>
  <si>
    <t>Ganancia de Capital venta de valores</t>
  </si>
  <si>
    <t>Seguro Educativo a Pagar</t>
  </si>
  <si>
    <t>CUOTAS DE CSS</t>
  </si>
  <si>
    <t>Base del Cálculo para la cuota de la CSS</t>
  </si>
  <si>
    <t>Cuota a Pagar de la CSS</t>
  </si>
  <si>
    <t>LIQUIDACIÓN FINAL DEL IMPUESTO</t>
  </si>
  <si>
    <t>Impuesto Jurado a Pagar</t>
  </si>
  <si>
    <t>Impuestos Jurado a favor</t>
  </si>
  <si>
    <t>Impuesto jurado a pagar cuota CSS</t>
  </si>
  <si>
    <t>LIQUIDACIÓN FINAL DEL IMPUESTO ESTIMADO A PAGAR</t>
  </si>
  <si>
    <t>Partidas</t>
  </si>
  <si>
    <t>1ra Partida</t>
  </si>
  <si>
    <t>2da Partida</t>
  </si>
  <si>
    <t>3ra Partida</t>
  </si>
  <si>
    <t>Imp. S/R</t>
  </si>
  <si>
    <t>Seguro Educativo</t>
  </si>
  <si>
    <t>Cuotas de la CSS</t>
  </si>
  <si>
    <t>CONTRIBUYENTE</t>
  </si>
  <si>
    <t>Nombre del Contribuyente:</t>
  </si>
  <si>
    <t>Cédula:</t>
  </si>
  <si>
    <t>RUC</t>
  </si>
  <si>
    <t>Razón Social</t>
  </si>
  <si>
    <t>Periodo declarado</t>
  </si>
  <si>
    <t>Tipo</t>
  </si>
  <si>
    <t>Concepto</t>
  </si>
  <si>
    <t>Importe</t>
  </si>
  <si>
    <t>Linea</t>
  </si>
  <si>
    <t>Ingresos</t>
  </si>
  <si>
    <t>Alquiler Habitacional</t>
  </si>
  <si>
    <t>Nombre</t>
  </si>
  <si>
    <t>Natural</t>
  </si>
  <si>
    <t>Juridico</t>
  </si>
  <si>
    <t>Extranjero</t>
  </si>
  <si>
    <t>Fecha</t>
  </si>
  <si>
    <t>ISR-Retenido</t>
  </si>
  <si>
    <t>Salario</t>
  </si>
  <si>
    <t>Vacaciones</t>
  </si>
  <si>
    <t>Bonifi</t>
  </si>
  <si>
    <t>Bonificacion</t>
  </si>
  <si>
    <t>Decimo-Salario</t>
  </si>
  <si>
    <t>Decimo-Gastos de Representación</t>
  </si>
  <si>
    <t>DV</t>
  </si>
  <si>
    <t>Proveedor</t>
  </si>
  <si>
    <t>ITBMS</t>
  </si>
  <si>
    <t>Clase</t>
  </si>
  <si>
    <t>Anexo</t>
  </si>
  <si>
    <t>Clientes</t>
  </si>
  <si>
    <t>Salarios</t>
  </si>
  <si>
    <t>Ingresos Ventas</t>
  </si>
  <si>
    <t>Ahorros</t>
  </si>
  <si>
    <t>Decimos</t>
  </si>
  <si>
    <t>Gasto de Representacion</t>
  </si>
  <si>
    <t>Honorarios</t>
  </si>
  <si>
    <t>Ventas y Prestaciones</t>
  </si>
  <si>
    <t xml:space="preserve">Interes </t>
  </si>
  <si>
    <t>Plazo Fijo</t>
  </si>
  <si>
    <t>Proveedores</t>
  </si>
  <si>
    <t>Bonificaciones</t>
  </si>
  <si>
    <t>Gastos Medicos</t>
  </si>
  <si>
    <t>Progreso</t>
  </si>
  <si>
    <t>Interes no Preferenciales</t>
  </si>
  <si>
    <t>Incentivos</t>
  </si>
  <si>
    <t>Interes prestamos educativos</t>
  </si>
  <si>
    <t>Facturas Proveedor</t>
  </si>
  <si>
    <t>N/C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</si>
</sst>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2" borderId="5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 applyAlignment="1"/>
    <xf numFmtId="15" fontId="0" fillId="0" borderId="0" xfId="0" applyNumberFormat="1"/>
    <xf numFmtId="164" fontId="0" fillId="0" borderId="0" xfId="1" applyFont="1"/>
    <xf numFmtId="0" fontId="0" fillId="0" borderId="0" xfId="0" applyFill="1" applyBorder="1"/>
    <xf numFmtId="164" fontId="0" fillId="2" borderId="0" xfId="1" applyFont="1" applyFill="1" applyBorder="1"/>
    <xf numFmtId="164" fontId="0" fillId="0" borderId="0" xfId="1" applyFont="1" applyAlignment="1">
      <alignment horizontal="center"/>
    </xf>
    <xf numFmtId="164" fontId="0" fillId="2" borderId="0" xfId="0" applyNumberFormat="1" applyFill="1" applyBorder="1"/>
    <xf numFmtId="0" fontId="0" fillId="3" borderId="0" xfId="0" applyFill="1"/>
    <xf numFmtId="0" fontId="0" fillId="4" borderId="0" xfId="0" applyFill="1" applyBorder="1"/>
    <xf numFmtId="0" fontId="0" fillId="5" borderId="0" xfId="0" applyFill="1" applyBorder="1"/>
    <xf numFmtId="164" fontId="0" fillId="0" borderId="0" xfId="1" applyFont="1" applyBorder="1"/>
    <xf numFmtId="43" fontId="0" fillId="2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76200</xdr:rowOff>
    </xdr:from>
    <xdr:to>
      <xdr:col>0</xdr:col>
      <xdr:colOff>390525</xdr:colOff>
      <xdr:row>5</xdr:row>
      <xdr:rowOff>114300</xdr:rowOff>
    </xdr:to>
    <xdr:cxnSp macro="">
      <xdr:nvCxnSpPr>
        <xdr:cNvPr id="3" name="Conector recto de flecha 2"/>
        <xdr:cNvCxnSpPr/>
      </xdr:nvCxnSpPr>
      <xdr:spPr>
        <a:xfrm>
          <a:off x="390525" y="647700"/>
          <a:ext cx="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3</xdr:row>
      <xdr:rowOff>104775</xdr:rowOff>
    </xdr:from>
    <xdr:to>
      <xdr:col>1</xdr:col>
      <xdr:colOff>476250</xdr:colOff>
      <xdr:row>6</xdr:row>
      <xdr:rowOff>9525</xdr:rowOff>
    </xdr:to>
    <xdr:cxnSp macro="">
      <xdr:nvCxnSpPr>
        <xdr:cNvPr id="6" name="Conector recto de flecha 5"/>
        <xdr:cNvCxnSpPr/>
      </xdr:nvCxnSpPr>
      <xdr:spPr>
        <a:xfrm>
          <a:off x="1638300" y="676275"/>
          <a:ext cx="1905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3</xdr:row>
      <xdr:rowOff>104775</xdr:rowOff>
    </xdr:from>
    <xdr:to>
      <xdr:col>3</xdr:col>
      <xdr:colOff>219075</xdr:colOff>
      <xdr:row>5</xdr:row>
      <xdr:rowOff>171450</xdr:rowOff>
    </xdr:to>
    <xdr:cxnSp macro="">
      <xdr:nvCxnSpPr>
        <xdr:cNvPr id="8" name="Conector recto de flecha 7"/>
        <xdr:cNvCxnSpPr/>
      </xdr:nvCxnSpPr>
      <xdr:spPr>
        <a:xfrm>
          <a:off x="2924175" y="676275"/>
          <a:ext cx="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7</xdr:row>
      <xdr:rowOff>95250</xdr:rowOff>
    </xdr:from>
    <xdr:to>
      <xdr:col>0</xdr:col>
      <xdr:colOff>542925</xdr:colOff>
      <xdr:row>10</xdr:row>
      <xdr:rowOff>19050</xdr:rowOff>
    </xdr:to>
    <xdr:cxnSp macro="">
      <xdr:nvCxnSpPr>
        <xdr:cNvPr id="10" name="Conector recto de flecha 9"/>
        <xdr:cNvCxnSpPr/>
      </xdr:nvCxnSpPr>
      <xdr:spPr>
        <a:xfrm flipH="1">
          <a:off x="533400" y="1428750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7</xdr:row>
      <xdr:rowOff>28575</xdr:rowOff>
    </xdr:from>
    <xdr:to>
      <xdr:col>1</xdr:col>
      <xdr:colOff>628650</xdr:colOff>
      <xdr:row>9</xdr:row>
      <xdr:rowOff>142875</xdr:rowOff>
    </xdr:to>
    <xdr:cxnSp macro="">
      <xdr:nvCxnSpPr>
        <xdr:cNvPr id="11" name="Conector recto de flecha 10"/>
        <xdr:cNvCxnSpPr/>
      </xdr:nvCxnSpPr>
      <xdr:spPr>
        <a:xfrm flipH="1">
          <a:off x="2466975" y="1362075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7</xdr:row>
      <xdr:rowOff>28575</xdr:rowOff>
    </xdr:from>
    <xdr:to>
      <xdr:col>3</xdr:col>
      <xdr:colOff>400050</xdr:colOff>
      <xdr:row>9</xdr:row>
      <xdr:rowOff>142875</xdr:rowOff>
    </xdr:to>
    <xdr:cxnSp macro="">
      <xdr:nvCxnSpPr>
        <xdr:cNvPr id="12" name="Conector recto de flecha 11"/>
        <xdr:cNvCxnSpPr/>
      </xdr:nvCxnSpPr>
      <xdr:spPr>
        <a:xfrm flipH="1">
          <a:off x="4629150" y="1362075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1"/>
  <sheetViews>
    <sheetView showGridLines="0" topLeftCell="A142" workbookViewId="0">
      <selection activeCell="F12" sqref="F12"/>
    </sheetView>
  </sheetViews>
  <sheetFormatPr baseColWidth="10" defaultRowHeight="15" x14ac:dyDescent="0.25"/>
  <cols>
    <col min="2" max="2" width="1.5703125" customWidth="1"/>
    <col min="3" max="3" width="53.7109375" customWidth="1"/>
    <col min="4" max="4" width="4.7109375" customWidth="1"/>
    <col min="5" max="5" width="0.7109375" customWidth="1"/>
    <col min="6" max="6" width="13.7109375" customWidth="1"/>
    <col min="7" max="7" width="1.7109375" customWidth="1"/>
    <col min="8" max="8" width="46.85546875" customWidth="1"/>
    <col min="9" max="9" width="5.140625" customWidth="1"/>
    <col min="10" max="10" width="0.7109375" customWidth="1"/>
    <col min="11" max="11" width="16.5703125" customWidth="1"/>
    <col min="12" max="12" width="1.7109375" customWidth="1"/>
  </cols>
  <sheetData>
    <row r="3" spans="2:12" x14ac:dyDescent="0.25">
      <c r="C3" t="s">
        <v>143</v>
      </c>
      <c r="F3" t="s">
        <v>144</v>
      </c>
      <c r="H3" t="s">
        <v>145</v>
      </c>
    </row>
    <row r="10" spans="2:12" x14ac:dyDescent="0.25">
      <c r="C10" s="11" t="s">
        <v>5</v>
      </c>
    </row>
    <row r="11" spans="2:12" ht="7.9" customHeight="1" x14ac:dyDescent="0.25">
      <c r="B11" s="3"/>
      <c r="C11" s="4"/>
      <c r="D11" s="4"/>
      <c r="E11" s="4"/>
      <c r="F11" s="4"/>
      <c r="G11" s="4"/>
      <c r="H11" s="4"/>
      <c r="I11" s="4"/>
      <c r="J11" s="4"/>
      <c r="K11" s="4"/>
      <c r="L11" s="5"/>
    </row>
    <row r="12" spans="2:12" x14ac:dyDescent="0.25">
      <c r="B12" s="6"/>
      <c r="C12" s="2" t="s">
        <v>0</v>
      </c>
      <c r="D12" s="1">
        <v>1</v>
      </c>
      <c r="E12" s="2"/>
      <c r="F12" s="21">
        <f>SUMIF(Salarios!A:A,D12,Salarios!E:E)</f>
        <v>30500</v>
      </c>
      <c r="G12" s="2"/>
      <c r="H12" s="2" t="s">
        <v>3</v>
      </c>
      <c r="I12" s="1">
        <v>4</v>
      </c>
      <c r="J12" s="2"/>
      <c r="K12" s="21">
        <f>SUMIF(Salarios!A:A,I12,Salarios!E:E)</f>
        <v>26000</v>
      </c>
      <c r="L12" s="7"/>
    </row>
    <row r="13" spans="2:12" ht="4.1500000000000004" customHeight="1" x14ac:dyDescent="0.25">
      <c r="B13" s="6"/>
      <c r="C13" s="2"/>
      <c r="D13" s="2"/>
      <c r="E13" s="2"/>
      <c r="F13" s="2"/>
      <c r="G13" s="2"/>
      <c r="H13" s="2"/>
      <c r="I13" s="2"/>
      <c r="J13" s="2"/>
      <c r="K13" s="2"/>
      <c r="L13" s="7"/>
    </row>
    <row r="14" spans="2:12" x14ac:dyDescent="0.25">
      <c r="B14" s="6"/>
      <c r="C14" s="2" t="s">
        <v>1</v>
      </c>
      <c r="D14" s="1">
        <v>2</v>
      </c>
      <c r="E14" s="2"/>
      <c r="F14" s="1">
        <f>SUMIF(Salarios!B7,C14,Salarios!E:E)</f>
        <v>0</v>
      </c>
      <c r="G14" s="2"/>
      <c r="H14" s="2" t="s">
        <v>4</v>
      </c>
      <c r="I14" s="1">
        <v>5</v>
      </c>
      <c r="J14" s="2"/>
      <c r="K14" s="1"/>
      <c r="L14" s="7"/>
    </row>
    <row r="15" spans="2:12" ht="6.6" customHeight="1" x14ac:dyDescent="0.25">
      <c r="B15" s="6"/>
      <c r="C15" s="2"/>
      <c r="D15" s="2"/>
      <c r="E15" s="2"/>
      <c r="F15" s="2"/>
      <c r="G15" s="2"/>
      <c r="H15" s="2"/>
      <c r="I15" s="2"/>
      <c r="J15" s="2"/>
      <c r="K15" s="2"/>
      <c r="L15" s="7"/>
    </row>
    <row r="16" spans="2:12" x14ac:dyDescent="0.25">
      <c r="B16" s="6"/>
      <c r="C16" s="2" t="s">
        <v>2</v>
      </c>
      <c r="D16" s="1">
        <v>3</v>
      </c>
      <c r="E16" s="2"/>
      <c r="F16" s="1"/>
      <c r="G16" s="2"/>
      <c r="H16" s="2"/>
      <c r="I16" s="2"/>
      <c r="J16" s="2"/>
      <c r="K16" s="2"/>
      <c r="L16" s="7"/>
    </row>
    <row r="17" spans="2:12" ht="8.4499999999999993" customHeight="1" x14ac:dyDescent="0.25">
      <c r="B17" s="8"/>
      <c r="C17" s="9"/>
      <c r="D17" s="9"/>
      <c r="E17" s="9"/>
      <c r="F17" s="9"/>
      <c r="G17" s="9"/>
      <c r="H17" s="9"/>
      <c r="I17" s="9"/>
      <c r="J17" s="9"/>
      <c r="K17" s="9"/>
      <c r="L17" s="10"/>
    </row>
    <row r="18" spans="2:12" ht="17.45" customHeight="1" x14ac:dyDescent="0.25">
      <c r="C18" s="11" t="s">
        <v>6</v>
      </c>
    </row>
    <row r="19" spans="2:12" ht="9.6" customHeight="1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5"/>
    </row>
    <row r="20" spans="2:12" x14ac:dyDescent="0.25">
      <c r="B20" s="6"/>
      <c r="C20" s="2" t="s">
        <v>7</v>
      </c>
      <c r="D20" s="1">
        <v>6</v>
      </c>
      <c r="E20" s="2"/>
      <c r="F20" s="1"/>
      <c r="G20" s="2"/>
      <c r="H20" s="2" t="s">
        <v>15</v>
      </c>
      <c r="I20" s="1">
        <v>14</v>
      </c>
      <c r="J20" s="2"/>
      <c r="K20" s="1"/>
      <c r="L20" s="7"/>
    </row>
    <row r="21" spans="2:12" ht="6" customHeight="1" x14ac:dyDescent="0.25">
      <c r="B21" s="6"/>
      <c r="C21" s="2"/>
      <c r="D21" s="2"/>
      <c r="E21" s="2"/>
      <c r="F21" s="2"/>
      <c r="G21" s="2"/>
      <c r="H21" s="2"/>
      <c r="I21" s="2"/>
      <c r="J21" s="2"/>
      <c r="K21" s="2"/>
      <c r="L21" s="7"/>
    </row>
    <row r="22" spans="2:12" x14ac:dyDescent="0.25">
      <c r="B22" s="6"/>
      <c r="C22" s="2" t="s">
        <v>8</v>
      </c>
      <c r="D22" s="1">
        <v>7</v>
      </c>
      <c r="E22" s="2"/>
      <c r="F22" s="1"/>
      <c r="G22" s="2"/>
      <c r="H22" s="2" t="s">
        <v>16</v>
      </c>
      <c r="I22" s="1">
        <v>15</v>
      </c>
      <c r="J22" s="2"/>
      <c r="K22" s="1"/>
      <c r="L22" s="7"/>
    </row>
    <row r="23" spans="2:12" ht="5.45" customHeight="1" x14ac:dyDescent="0.25">
      <c r="B23" s="6"/>
      <c r="C23" s="2"/>
      <c r="D23" s="2"/>
      <c r="E23" s="2"/>
      <c r="F23" s="2"/>
      <c r="G23" s="2"/>
      <c r="H23" s="2"/>
      <c r="I23" s="2"/>
      <c r="J23" s="2"/>
      <c r="K23" s="2"/>
      <c r="L23" s="7"/>
    </row>
    <row r="24" spans="2:12" x14ac:dyDescent="0.25">
      <c r="B24" s="6"/>
      <c r="C24" s="2" t="s">
        <v>9</v>
      </c>
      <c r="D24" s="1">
        <v>8</v>
      </c>
      <c r="E24" s="2"/>
      <c r="F24" s="1"/>
      <c r="G24" s="2"/>
      <c r="H24" s="2" t="s">
        <v>17</v>
      </c>
      <c r="I24" s="1">
        <v>16</v>
      </c>
      <c r="J24" s="2"/>
      <c r="K24" s="21">
        <f>SUM(F12:F34,K12:K14,K20)-K22</f>
        <v>56500</v>
      </c>
      <c r="L24" s="7"/>
    </row>
    <row r="25" spans="2:12" ht="5.45" customHeight="1" x14ac:dyDescent="0.25">
      <c r="B25" s="6"/>
      <c r="C25" s="2"/>
      <c r="D25" s="2"/>
      <c r="E25" s="2"/>
      <c r="F25" s="2"/>
      <c r="G25" s="2"/>
      <c r="H25" s="2"/>
      <c r="I25" s="2"/>
      <c r="J25" s="2"/>
      <c r="K25" s="2"/>
      <c r="L25" s="7"/>
    </row>
    <row r="26" spans="2:12" x14ac:dyDescent="0.25">
      <c r="B26" s="6"/>
      <c r="C26" s="2" t="s">
        <v>10</v>
      </c>
      <c r="D26" s="1">
        <v>9</v>
      </c>
      <c r="E26" s="2"/>
      <c r="F26" s="1"/>
      <c r="G26" s="2"/>
      <c r="H26" s="2" t="s">
        <v>18</v>
      </c>
      <c r="I26" s="1">
        <v>17</v>
      </c>
      <c r="J26" s="2"/>
      <c r="K26" s="1"/>
      <c r="L26" s="7"/>
    </row>
    <row r="27" spans="2:12" ht="3.6" customHeight="1" x14ac:dyDescent="0.25">
      <c r="B27" s="6"/>
      <c r="C27" s="2"/>
      <c r="D27" s="2"/>
      <c r="E27" s="2"/>
      <c r="F27" s="2"/>
      <c r="G27" s="2"/>
      <c r="H27" s="2"/>
      <c r="I27" s="2"/>
      <c r="J27" s="2"/>
      <c r="K27" s="2"/>
      <c r="L27" s="7"/>
    </row>
    <row r="28" spans="2:12" x14ac:dyDescent="0.25">
      <c r="B28" s="6"/>
      <c r="C28" s="2" t="s">
        <v>11</v>
      </c>
      <c r="D28" s="25">
        <v>10</v>
      </c>
      <c r="E28" s="2"/>
      <c r="F28" s="1"/>
      <c r="G28" s="2"/>
      <c r="H28" s="2" t="s">
        <v>19</v>
      </c>
      <c r="I28" s="1">
        <v>18</v>
      </c>
      <c r="J28" s="2"/>
      <c r="K28" s="1"/>
      <c r="L28" s="7"/>
    </row>
    <row r="29" spans="2:12" ht="4.9000000000000004" customHeight="1" x14ac:dyDescent="0.25">
      <c r="B29" s="6"/>
      <c r="C29" s="2"/>
      <c r="D29" s="2"/>
      <c r="E29" s="2"/>
      <c r="F29" s="2"/>
      <c r="G29" s="2"/>
      <c r="H29" s="2"/>
      <c r="I29" s="2"/>
      <c r="J29" s="2"/>
      <c r="K29" s="2"/>
      <c r="L29" s="7"/>
    </row>
    <row r="30" spans="2:12" x14ac:dyDescent="0.25">
      <c r="B30" s="6"/>
      <c r="C30" s="2" t="s">
        <v>12</v>
      </c>
      <c r="D30" s="25">
        <v>11</v>
      </c>
      <c r="E30" s="2"/>
      <c r="F30" s="1"/>
      <c r="G30" s="2"/>
      <c r="H30" s="2" t="s">
        <v>3</v>
      </c>
      <c r="I30" s="1">
        <v>19</v>
      </c>
      <c r="J30" s="2"/>
      <c r="K30" s="21">
        <f>SUMIF(Salarios!A:A,I12,Salarios!E:E)</f>
        <v>26000</v>
      </c>
      <c r="L30" s="7"/>
    </row>
    <row r="31" spans="2:12" ht="4.1500000000000004" customHeight="1" x14ac:dyDescent="0.25">
      <c r="B31" s="6"/>
      <c r="C31" s="2"/>
      <c r="D31" s="2"/>
      <c r="E31" s="2"/>
      <c r="F31" s="2"/>
      <c r="G31" s="2"/>
      <c r="H31" s="2"/>
      <c r="I31" s="2"/>
      <c r="J31" s="2"/>
      <c r="K31" s="2"/>
      <c r="L31" s="7"/>
    </row>
    <row r="32" spans="2:12" x14ac:dyDescent="0.25">
      <c r="B32" s="6"/>
      <c r="C32" s="2" t="s">
        <v>13</v>
      </c>
      <c r="D32" s="25">
        <v>12</v>
      </c>
      <c r="E32" s="2"/>
      <c r="F32" s="1"/>
      <c r="G32" s="2"/>
      <c r="H32" s="2" t="s">
        <v>20</v>
      </c>
      <c r="I32" s="1">
        <v>20</v>
      </c>
      <c r="J32" s="2"/>
      <c r="K32" s="23">
        <f>+K24-K26-K28-K30</f>
        <v>30500</v>
      </c>
      <c r="L32" s="7"/>
    </row>
    <row r="33" spans="2:12" ht="4.1500000000000004" customHeight="1" x14ac:dyDescent="0.25">
      <c r="B33" s="6"/>
      <c r="C33" s="2"/>
      <c r="D33" s="2"/>
      <c r="E33" s="2"/>
      <c r="F33" s="2"/>
      <c r="G33" s="2"/>
      <c r="H33" s="2"/>
      <c r="I33" s="2"/>
      <c r="J33" s="2"/>
      <c r="K33" s="2"/>
      <c r="L33" s="7"/>
    </row>
    <row r="34" spans="2:12" x14ac:dyDescent="0.25">
      <c r="B34" s="6"/>
      <c r="C34" s="2" t="s">
        <v>14</v>
      </c>
      <c r="D34" s="25">
        <v>13</v>
      </c>
      <c r="E34" s="2"/>
      <c r="F34" s="1"/>
      <c r="G34" s="2"/>
      <c r="H34" s="2"/>
      <c r="I34" s="2"/>
      <c r="J34" s="2"/>
      <c r="K34" s="2"/>
      <c r="L34" s="7"/>
    </row>
    <row r="35" spans="2:12" ht="7.9" customHeight="1" x14ac:dyDescent="0.25">
      <c r="B35" s="8"/>
      <c r="C35" s="9"/>
      <c r="D35" s="9"/>
      <c r="E35" s="9"/>
      <c r="F35" s="9"/>
      <c r="G35" s="9"/>
      <c r="H35" s="9"/>
      <c r="I35" s="9"/>
      <c r="J35" s="9"/>
      <c r="K35" s="9"/>
      <c r="L35" s="10"/>
    </row>
    <row r="36" spans="2:12" x14ac:dyDescent="0.25">
      <c r="C36" t="s">
        <v>21</v>
      </c>
    </row>
    <row r="37" spans="2:12" ht="7.15" customHeight="1" x14ac:dyDescent="0.25">
      <c r="B37" s="3"/>
      <c r="C37" s="4"/>
      <c r="D37" s="4"/>
      <c r="E37" s="4"/>
      <c r="F37" s="4"/>
      <c r="G37" s="4"/>
      <c r="H37" s="4"/>
      <c r="I37" s="4"/>
      <c r="J37" s="4"/>
      <c r="K37" s="4"/>
      <c r="L37" s="5"/>
    </row>
    <row r="38" spans="2:12" x14ac:dyDescent="0.25">
      <c r="B38" s="6"/>
      <c r="C38" s="2" t="s">
        <v>22</v>
      </c>
      <c r="D38" s="1">
        <v>21</v>
      </c>
      <c r="E38" s="2"/>
      <c r="F38" s="1"/>
      <c r="G38" s="2"/>
      <c r="H38" s="2" t="s">
        <v>29</v>
      </c>
      <c r="I38" s="1">
        <v>28</v>
      </c>
      <c r="J38" s="2"/>
      <c r="K38" s="1"/>
      <c r="L38" s="7"/>
    </row>
    <row r="39" spans="2:12" ht="6" customHeight="1" x14ac:dyDescent="0.25">
      <c r="B39" s="6"/>
      <c r="C39" s="2"/>
      <c r="D39" s="2"/>
      <c r="E39" s="2"/>
      <c r="F39" s="2"/>
      <c r="G39" s="2"/>
      <c r="H39" s="2"/>
      <c r="I39" s="2"/>
      <c r="J39" s="2"/>
      <c r="K39" s="2"/>
      <c r="L39" s="7"/>
    </row>
    <row r="40" spans="2:12" x14ac:dyDescent="0.25">
      <c r="B40" s="6"/>
      <c r="C40" s="2" t="s">
        <v>23</v>
      </c>
      <c r="D40" s="1">
        <v>22</v>
      </c>
      <c r="E40" s="2"/>
      <c r="F40" s="1"/>
      <c r="G40" s="2"/>
      <c r="H40" s="2" t="s">
        <v>30</v>
      </c>
      <c r="I40" s="1">
        <v>29</v>
      </c>
      <c r="J40" s="2"/>
      <c r="K40" s="1"/>
      <c r="L40" s="7"/>
    </row>
    <row r="41" spans="2:12" ht="4.1500000000000004" customHeight="1" x14ac:dyDescent="0.25">
      <c r="B41" s="6"/>
      <c r="C41" s="2"/>
      <c r="D41" s="2"/>
      <c r="E41" s="2"/>
      <c r="F41" s="2"/>
      <c r="G41" s="2"/>
      <c r="H41" s="2"/>
      <c r="I41" s="2"/>
      <c r="J41" s="2"/>
      <c r="K41" s="2"/>
      <c r="L41" s="7"/>
    </row>
    <row r="42" spans="2:12" x14ac:dyDescent="0.25">
      <c r="B42" s="6"/>
      <c r="C42" s="2" t="s">
        <v>24</v>
      </c>
      <c r="D42" s="1">
        <v>23</v>
      </c>
      <c r="E42" s="2"/>
      <c r="F42" s="1"/>
      <c r="G42" s="2"/>
      <c r="H42" s="2" t="s">
        <v>31</v>
      </c>
      <c r="I42" s="1">
        <v>30</v>
      </c>
      <c r="J42" s="2"/>
      <c r="K42" s="1"/>
      <c r="L42" s="7"/>
    </row>
    <row r="43" spans="2:12" ht="4.1500000000000004" customHeight="1" x14ac:dyDescent="0.25">
      <c r="B43" s="6"/>
      <c r="C43" s="2"/>
      <c r="D43" s="2"/>
      <c r="E43" s="2"/>
      <c r="F43" s="2"/>
      <c r="G43" s="2"/>
      <c r="H43" s="2"/>
      <c r="I43" s="2"/>
      <c r="J43" s="2"/>
      <c r="K43" s="2"/>
      <c r="L43" s="7"/>
    </row>
    <row r="44" spans="2:12" x14ac:dyDescent="0.25">
      <c r="B44" s="6"/>
      <c r="C44" s="2" t="s">
        <v>25</v>
      </c>
      <c r="D44" s="1">
        <v>24</v>
      </c>
      <c r="E44" s="2"/>
      <c r="F44" s="1"/>
      <c r="G44" s="2"/>
      <c r="H44" s="2" t="s">
        <v>32</v>
      </c>
      <c r="I44" s="1">
        <v>31</v>
      </c>
      <c r="J44" s="2"/>
      <c r="K44" s="1"/>
      <c r="L44" s="7"/>
    </row>
    <row r="45" spans="2:12" ht="5.45" customHeight="1" x14ac:dyDescent="0.25">
      <c r="B45" s="6"/>
      <c r="C45" s="2"/>
      <c r="D45" s="2"/>
      <c r="E45" s="2"/>
      <c r="F45" s="2"/>
      <c r="G45" s="2"/>
      <c r="H45" s="2"/>
      <c r="I45" s="2"/>
      <c r="J45" s="2"/>
      <c r="K45" s="2"/>
      <c r="L45" s="7"/>
    </row>
    <row r="46" spans="2:12" x14ac:dyDescent="0.25">
      <c r="B46" s="6"/>
      <c r="C46" s="2" t="s">
        <v>26</v>
      </c>
      <c r="D46" s="1">
        <v>25</v>
      </c>
      <c r="E46" s="2"/>
      <c r="F46" s="1"/>
      <c r="G46" s="2"/>
      <c r="H46" s="2" t="s">
        <v>33</v>
      </c>
      <c r="I46" s="1">
        <v>32</v>
      </c>
      <c r="J46" s="2"/>
      <c r="K46" s="1"/>
      <c r="L46" s="7"/>
    </row>
    <row r="47" spans="2:12" ht="4.1500000000000004" customHeight="1" x14ac:dyDescent="0.25">
      <c r="B47" s="6"/>
      <c r="C47" s="2"/>
      <c r="D47" s="2"/>
      <c r="E47" s="2"/>
      <c r="F47" s="2"/>
      <c r="G47" s="2"/>
      <c r="H47" s="2"/>
      <c r="I47" s="2"/>
      <c r="J47" s="2"/>
      <c r="K47" s="2"/>
      <c r="L47" s="7"/>
    </row>
    <row r="48" spans="2:12" x14ac:dyDescent="0.25">
      <c r="B48" s="6"/>
      <c r="C48" s="2" t="s">
        <v>27</v>
      </c>
      <c r="D48" s="1">
        <v>26</v>
      </c>
      <c r="E48" s="2"/>
      <c r="F48" s="1"/>
      <c r="G48" s="2"/>
      <c r="H48" s="2" t="s">
        <v>19</v>
      </c>
      <c r="I48" s="1">
        <v>33</v>
      </c>
      <c r="J48" s="2"/>
      <c r="K48" s="1"/>
      <c r="L48" s="7"/>
    </row>
    <row r="49" spans="2:12" ht="6" customHeight="1" x14ac:dyDescent="0.25">
      <c r="B49" s="6"/>
      <c r="C49" s="2"/>
      <c r="D49" s="2"/>
      <c r="E49" s="2"/>
      <c r="F49" s="2"/>
      <c r="G49" s="2"/>
      <c r="H49" s="2"/>
      <c r="I49" s="2"/>
      <c r="J49" s="2"/>
      <c r="K49" s="2"/>
      <c r="L49" s="7"/>
    </row>
    <row r="50" spans="2:12" x14ac:dyDescent="0.25">
      <c r="B50" s="6"/>
      <c r="C50" s="2" t="s">
        <v>28</v>
      </c>
      <c r="D50" s="1">
        <v>27</v>
      </c>
      <c r="E50" s="2"/>
      <c r="F50" s="1"/>
      <c r="G50" s="2"/>
      <c r="H50" s="2" t="s">
        <v>34</v>
      </c>
      <c r="I50" s="1">
        <v>34</v>
      </c>
      <c r="J50" s="2"/>
      <c r="K50" s="1"/>
      <c r="L50" s="7"/>
    </row>
    <row r="51" spans="2:12" x14ac:dyDescent="0.25">
      <c r="B51" s="8"/>
      <c r="C51" s="9"/>
      <c r="D51" s="9"/>
      <c r="E51" s="9"/>
      <c r="F51" s="9"/>
      <c r="G51" s="9"/>
      <c r="H51" s="9"/>
      <c r="I51" s="9"/>
      <c r="J51" s="9"/>
      <c r="K51" s="9"/>
      <c r="L51" s="10"/>
    </row>
    <row r="52" spans="2:12" x14ac:dyDescent="0.25">
      <c r="C52" t="s">
        <v>35</v>
      </c>
    </row>
    <row r="53" spans="2:12" ht="7.9" customHeight="1" x14ac:dyDescent="0.25">
      <c r="B53" s="3"/>
      <c r="C53" s="4"/>
      <c r="D53" s="4"/>
      <c r="E53" s="4"/>
      <c r="F53" s="4"/>
      <c r="G53" s="4"/>
      <c r="H53" s="4"/>
      <c r="I53" s="4"/>
      <c r="J53" s="4"/>
      <c r="K53" s="4"/>
      <c r="L53" s="5"/>
    </row>
    <row r="54" spans="2:12" x14ac:dyDescent="0.25">
      <c r="B54" s="6"/>
      <c r="C54" s="2" t="s">
        <v>25</v>
      </c>
      <c r="D54" s="1">
        <v>35</v>
      </c>
      <c r="E54" s="2"/>
      <c r="F54" s="1"/>
      <c r="G54" s="2"/>
      <c r="H54" s="2" t="s">
        <v>47</v>
      </c>
      <c r="I54" s="25">
        <v>48</v>
      </c>
      <c r="J54" s="2"/>
      <c r="K54" s="1"/>
      <c r="L54" s="7"/>
    </row>
    <row r="55" spans="2:12" ht="4.9000000000000004" customHeight="1" x14ac:dyDescent="0.25">
      <c r="B55" s="6"/>
      <c r="C55" s="2"/>
      <c r="D55" s="2"/>
      <c r="E55" s="2"/>
      <c r="F55" s="2"/>
      <c r="G55" s="2"/>
      <c r="H55" s="2"/>
      <c r="I55" s="2"/>
      <c r="J55" s="2"/>
      <c r="K55" s="2"/>
      <c r="L55" s="7"/>
    </row>
    <row r="56" spans="2:12" x14ac:dyDescent="0.25">
      <c r="B56" s="6"/>
      <c r="C56" s="2" t="s">
        <v>36</v>
      </c>
      <c r="D56" s="1">
        <v>36</v>
      </c>
      <c r="E56" s="2"/>
      <c r="F56" s="1"/>
      <c r="G56" s="2"/>
      <c r="H56" s="2" t="s">
        <v>48</v>
      </c>
      <c r="I56" s="25">
        <v>49</v>
      </c>
      <c r="J56" s="2"/>
      <c r="K56" s="1"/>
      <c r="L56" s="7"/>
    </row>
    <row r="57" spans="2:12" ht="6" customHeight="1" x14ac:dyDescent="0.25">
      <c r="B57" s="6"/>
      <c r="C57" s="2"/>
      <c r="D57" s="2"/>
      <c r="E57" s="2"/>
      <c r="F57" s="2"/>
      <c r="G57" s="2"/>
      <c r="H57" s="2"/>
      <c r="I57" s="2"/>
      <c r="J57" s="2"/>
      <c r="K57" s="2"/>
      <c r="L57" s="7"/>
    </row>
    <row r="58" spans="2:12" x14ac:dyDescent="0.25">
      <c r="B58" s="6"/>
      <c r="C58" s="2" t="s">
        <v>37</v>
      </c>
      <c r="D58" s="1">
        <v>37</v>
      </c>
      <c r="E58" s="2"/>
      <c r="F58" s="1"/>
      <c r="G58" s="2"/>
      <c r="H58" s="2" t="s">
        <v>49</v>
      </c>
      <c r="I58" s="25">
        <v>50</v>
      </c>
      <c r="J58" s="2"/>
      <c r="K58" s="1"/>
      <c r="L58" s="7"/>
    </row>
    <row r="59" spans="2:12" ht="6.6" customHeight="1" x14ac:dyDescent="0.25">
      <c r="B59" s="6"/>
      <c r="C59" s="2"/>
      <c r="D59" s="2"/>
      <c r="E59" s="2"/>
      <c r="F59" s="2"/>
      <c r="G59" s="2"/>
      <c r="H59" s="2"/>
      <c r="I59" s="2"/>
      <c r="J59" s="2"/>
      <c r="K59" s="2"/>
      <c r="L59" s="7"/>
    </row>
    <row r="60" spans="2:12" x14ac:dyDescent="0.25">
      <c r="B60" s="6"/>
      <c r="C60" s="2" t="s">
        <v>38</v>
      </c>
      <c r="D60" s="1">
        <v>38</v>
      </c>
      <c r="E60" s="2"/>
      <c r="F60" s="1"/>
      <c r="G60" s="2"/>
      <c r="H60" s="2" t="s">
        <v>50</v>
      </c>
      <c r="I60" s="25">
        <v>51</v>
      </c>
      <c r="J60" s="2"/>
      <c r="K60" s="1"/>
      <c r="L60" s="7"/>
    </row>
    <row r="61" spans="2:12" ht="6" customHeight="1" x14ac:dyDescent="0.25">
      <c r="B61" s="6"/>
      <c r="C61" s="2"/>
      <c r="D61" s="2"/>
      <c r="E61" s="2"/>
      <c r="F61" s="2"/>
      <c r="G61" s="2"/>
      <c r="H61" s="2"/>
      <c r="I61" s="2"/>
      <c r="J61" s="2"/>
      <c r="K61" s="2"/>
      <c r="L61" s="7"/>
    </row>
    <row r="62" spans="2:12" x14ac:dyDescent="0.25">
      <c r="B62" s="6"/>
      <c r="C62" s="2" t="s">
        <v>39</v>
      </c>
      <c r="D62" s="1">
        <v>39</v>
      </c>
      <c r="E62" s="2"/>
      <c r="F62" s="1"/>
      <c r="G62" s="2"/>
      <c r="H62" s="2" t="s">
        <v>51</v>
      </c>
      <c r="I62" s="25">
        <v>52</v>
      </c>
      <c r="J62" s="2"/>
      <c r="K62" s="1"/>
      <c r="L62" s="7"/>
    </row>
    <row r="63" spans="2:12" ht="4.9000000000000004" customHeight="1" x14ac:dyDescent="0.25">
      <c r="B63" s="6"/>
      <c r="C63" s="2"/>
      <c r="D63" s="1"/>
      <c r="E63" s="2"/>
      <c r="F63" s="2"/>
      <c r="G63" s="2"/>
      <c r="H63" s="2"/>
      <c r="I63" s="2"/>
      <c r="J63" s="2"/>
      <c r="K63" s="2"/>
      <c r="L63" s="7"/>
    </row>
    <row r="64" spans="2:12" x14ac:dyDescent="0.25">
      <c r="B64" s="6"/>
      <c r="C64" s="2" t="s">
        <v>40</v>
      </c>
      <c r="D64" s="2">
        <v>40</v>
      </c>
      <c r="E64" s="2"/>
      <c r="F64" s="1"/>
      <c r="G64" s="2"/>
      <c r="H64" s="2" t="s">
        <v>27</v>
      </c>
      <c r="I64" s="25">
        <v>53</v>
      </c>
      <c r="J64" s="2"/>
      <c r="K64" s="1"/>
      <c r="L64" s="7"/>
    </row>
    <row r="65" spans="2:12" ht="6" customHeight="1" x14ac:dyDescent="0.25">
      <c r="B65" s="6"/>
      <c r="C65" s="2"/>
      <c r="D65" s="1"/>
      <c r="E65" s="2"/>
      <c r="F65" s="2"/>
      <c r="G65" s="2"/>
      <c r="H65" s="2"/>
      <c r="I65" s="2"/>
      <c r="J65" s="2"/>
      <c r="K65" s="2"/>
      <c r="L65" s="7"/>
    </row>
    <row r="66" spans="2:12" x14ac:dyDescent="0.25">
      <c r="B66" s="6"/>
      <c r="C66" s="2" t="s">
        <v>41</v>
      </c>
      <c r="D66" s="1">
        <v>41</v>
      </c>
      <c r="E66" s="2"/>
      <c r="F66" s="1"/>
      <c r="G66" s="2"/>
      <c r="H66" s="2" t="s">
        <v>28</v>
      </c>
      <c r="I66" s="25">
        <v>54</v>
      </c>
      <c r="J66" s="2"/>
      <c r="K66" s="1"/>
      <c r="L66" s="7"/>
    </row>
    <row r="67" spans="2:12" ht="4.9000000000000004" customHeight="1" x14ac:dyDescent="0.25">
      <c r="B67" s="6"/>
      <c r="C67" s="2"/>
      <c r="D67" s="2"/>
      <c r="E67" s="2"/>
      <c r="F67" s="2"/>
      <c r="G67" s="2"/>
      <c r="H67" s="2"/>
      <c r="I67" s="2"/>
      <c r="J67" s="2"/>
      <c r="K67" s="2"/>
      <c r="L67" s="7"/>
    </row>
    <row r="68" spans="2:12" x14ac:dyDescent="0.25">
      <c r="B68" s="6"/>
      <c r="C68" s="2" t="s">
        <v>42</v>
      </c>
      <c r="D68" s="1">
        <v>42</v>
      </c>
      <c r="E68" s="2"/>
      <c r="F68" s="1"/>
      <c r="G68" s="2"/>
      <c r="H68" s="2" t="s">
        <v>29</v>
      </c>
      <c r="I68" s="25">
        <v>55</v>
      </c>
      <c r="J68" s="2"/>
      <c r="K68" s="1"/>
      <c r="L68" s="7"/>
    </row>
    <row r="69" spans="2:12" ht="9" customHeight="1" x14ac:dyDescent="0.25">
      <c r="B69" s="6"/>
      <c r="C69" s="2"/>
      <c r="D69" s="1"/>
      <c r="E69" s="2"/>
      <c r="F69" s="2"/>
      <c r="G69" s="2"/>
      <c r="H69" s="2"/>
      <c r="I69" s="2"/>
      <c r="J69" s="2"/>
      <c r="K69" s="2"/>
      <c r="L69" s="7"/>
    </row>
    <row r="70" spans="2:12" x14ac:dyDescent="0.25">
      <c r="B70" s="6"/>
      <c r="C70" s="2" t="s">
        <v>26</v>
      </c>
      <c r="D70" s="2">
        <v>43</v>
      </c>
      <c r="E70" s="2"/>
      <c r="F70" s="1"/>
      <c r="G70" s="2"/>
      <c r="H70" s="2" t="s">
        <v>52</v>
      </c>
      <c r="I70" s="25">
        <v>56</v>
      </c>
      <c r="J70" s="2"/>
      <c r="K70" s="1"/>
      <c r="L70" s="7"/>
    </row>
    <row r="71" spans="2:12" ht="6" customHeight="1" x14ac:dyDescent="0.25">
      <c r="B71" s="6"/>
      <c r="C71" s="2"/>
      <c r="D71" s="1"/>
      <c r="E71" s="2"/>
      <c r="F71" s="2"/>
      <c r="G71" s="2"/>
      <c r="H71" s="2"/>
      <c r="I71" s="2"/>
      <c r="J71" s="2"/>
      <c r="K71" s="2"/>
      <c r="L71" s="7"/>
    </row>
    <row r="72" spans="2:12" x14ac:dyDescent="0.25">
      <c r="B72" s="6"/>
      <c r="C72" s="2" t="s">
        <v>43</v>
      </c>
      <c r="D72" s="1">
        <v>44</v>
      </c>
      <c r="E72" s="2"/>
      <c r="F72" s="1"/>
      <c r="G72" s="2"/>
      <c r="H72" s="2" t="s">
        <v>53</v>
      </c>
      <c r="I72" s="25">
        <v>57</v>
      </c>
      <c r="J72" s="2"/>
      <c r="K72" s="1"/>
      <c r="L72" s="7"/>
    </row>
    <row r="73" spans="2:12" ht="4.9000000000000004" customHeight="1" x14ac:dyDescent="0.25">
      <c r="B73" s="6"/>
      <c r="C73" s="2"/>
      <c r="D73" s="2"/>
      <c r="E73" s="2"/>
      <c r="F73" s="2"/>
      <c r="G73" s="2"/>
      <c r="H73" s="2"/>
      <c r="I73" s="2"/>
      <c r="J73" s="2"/>
      <c r="K73" s="2"/>
      <c r="L73" s="7"/>
    </row>
    <row r="74" spans="2:12" x14ac:dyDescent="0.25">
      <c r="B74" s="6"/>
      <c r="C74" s="2" t="s">
        <v>44</v>
      </c>
      <c r="D74" s="1">
        <v>45</v>
      </c>
      <c r="E74" s="2"/>
      <c r="F74" s="1"/>
      <c r="G74" s="2"/>
      <c r="H74" s="2" t="s">
        <v>54</v>
      </c>
      <c r="I74" s="25">
        <v>58</v>
      </c>
      <c r="J74" s="2"/>
      <c r="K74" s="1"/>
      <c r="L74" s="7"/>
    </row>
    <row r="75" spans="2:12" ht="5.45" customHeight="1" x14ac:dyDescent="0.25">
      <c r="B75" s="6"/>
      <c r="C75" s="2"/>
      <c r="D75" s="1"/>
      <c r="E75" s="2"/>
      <c r="F75" s="2"/>
      <c r="G75" s="2"/>
      <c r="H75" s="2"/>
      <c r="I75" s="2"/>
      <c r="J75" s="2"/>
      <c r="K75" s="2"/>
      <c r="L75" s="7"/>
    </row>
    <row r="76" spans="2:12" x14ac:dyDescent="0.25">
      <c r="B76" s="6"/>
      <c r="C76" s="2" t="s">
        <v>45</v>
      </c>
      <c r="D76" s="25">
        <v>46</v>
      </c>
      <c r="E76" s="2"/>
      <c r="F76" s="1"/>
      <c r="G76" s="2"/>
      <c r="H76" s="2" t="s">
        <v>55</v>
      </c>
      <c r="I76" s="25">
        <v>59</v>
      </c>
      <c r="J76" s="2"/>
      <c r="K76" s="1"/>
      <c r="L76" s="7"/>
    </row>
    <row r="77" spans="2:12" ht="6" customHeight="1" x14ac:dyDescent="0.25">
      <c r="B77" s="6"/>
      <c r="C77" s="2"/>
      <c r="D77" s="26"/>
      <c r="E77" s="2"/>
      <c r="F77" s="2"/>
      <c r="G77" s="2"/>
      <c r="H77" s="2"/>
      <c r="I77" s="2"/>
      <c r="J77" s="2"/>
      <c r="K77" s="2"/>
      <c r="L77" s="7"/>
    </row>
    <row r="78" spans="2:12" x14ac:dyDescent="0.25">
      <c r="B78" s="6"/>
      <c r="C78" s="2" t="s">
        <v>46</v>
      </c>
      <c r="D78" s="1">
        <v>47</v>
      </c>
      <c r="E78" s="2"/>
      <c r="F78" s="1"/>
      <c r="G78" s="2"/>
      <c r="H78" s="2" t="s">
        <v>56</v>
      </c>
      <c r="I78" s="25">
        <v>60</v>
      </c>
      <c r="J78" s="2"/>
      <c r="K78" s="1"/>
      <c r="L78" s="7"/>
    </row>
    <row r="79" spans="2:12" x14ac:dyDescent="0.25">
      <c r="B79" s="8"/>
      <c r="C79" s="9"/>
      <c r="D79" s="9"/>
      <c r="E79" s="9"/>
      <c r="F79" s="9"/>
      <c r="G79" s="9"/>
      <c r="H79" s="9"/>
      <c r="I79" s="9"/>
      <c r="J79" s="9"/>
      <c r="K79" s="9"/>
      <c r="L79" s="10"/>
    </row>
    <row r="80" spans="2:12" ht="15" customHeight="1" x14ac:dyDescent="0.25">
      <c r="C80" t="s">
        <v>57</v>
      </c>
    </row>
    <row r="81" spans="2:12" ht="9" customHeight="1" x14ac:dyDescent="0.25">
      <c r="B81" s="3"/>
      <c r="C81" s="4"/>
      <c r="D81" s="4"/>
      <c r="E81" s="4"/>
      <c r="F81" s="4"/>
      <c r="G81" s="4"/>
      <c r="H81" s="4"/>
      <c r="I81" s="4"/>
      <c r="J81" s="4"/>
      <c r="K81" s="4"/>
      <c r="L81" s="5"/>
    </row>
    <row r="82" spans="2:12" x14ac:dyDescent="0.25">
      <c r="B82" s="6"/>
      <c r="C82" s="2" t="s">
        <v>58</v>
      </c>
      <c r="D82" s="1">
        <v>61</v>
      </c>
      <c r="E82" s="2"/>
      <c r="F82" s="1"/>
      <c r="G82" s="2"/>
      <c r="H82" s="2" t="s">
        <v>65</v>
      </c>
      <c r="I82" s="1">
        <v>68</v>
      </c>
      <c r="J82" s="2"/>
      <c r="K82" s="1"/>
      <c r="L82" s="7"/>
    </row>
    <row r="83" spans="2:12" ht="7.15" customHeight="1" x14ac:dyDescent="0.25">
      <c r="B83" s="6"/>
      <c r="C83" s="2"/>
      <c r="D83" s="2"/>
      <c r="E83" s="2"/>
      <c r="F83" s="2"/>
      <c r="G83" s="2"/>
      <c r="H83" s="2"/>
      <c r="I83" s="2"/>
      <c r="J83" s="2"/>
      <c r="K83" s="2"/>
      <c r="L83" s="7"/>
    </row>
    <row r="84" spans="2:12" x14ac:dyDescent="0.25">
      <c r="B84" s="6"/>
      <c r="C84" s="2" t="s">
        <v>59</v>
      </c>
      <c r="D84" s="1">
        <v>62</v>
      </c>
      <c r="E84" s="2"/>
      <c r="F84" s="1"/>
      <c r="G84" s="2"/>
      <c r="H84" s="2" t="s">
        <v>66</v>
      </c>
      <c r="I84" s="1">
        <v>69</v>
      </c>
      <c r="J84" s="2"/>
      <c r="K84" s="1"/>
      <c r="L84" s="7"/>
    </row>
    <row r="85" spans="2:12" ht="5.45" customHeight="1" x14ac:dyDescent="0.25">
      <c r="B85" s="6"/>
      <c r="C85" s="2"/>
      <c r="D85" s="2"/>
      <c r="E85" s="2"/>
      <c r="F85" s="2"/>
      <c r="G85" s="2"/>
      <c r="H85" s="2"/>
      <c r="I85" s="2"/>
      <c r="J85" s="2"/>
      <c r="K85" s="2"/>
      <c r="L85" s="7"/>
    </row>
    <row r="86" spans="2:12" x14ac:dyDescent="0.25">
      <c r="B86" s="6"/>
      <c r="C86" s="2" t="s">
        <v>60</v>
      </c>
      <c r="D86" s="1">
        <v>63</v>
      </c>
      <c r="E86" s="2"/>
      <c r="F86" s="1"/>
      <c r="G86" s="2"/>
      <c r="H86" s="2" t="s">
        <v>67</v>
      </c>
      <c r="I86" s="1">
        <v>70</v>
      </c>
      <c r="J86" s="2"/>
      <c r="K86" s="1"/>
      <c r="L86" s="7"/>
    </row>
    <row r="87" spans="2:12" ht="4.9000000000000004" customHeight="1" x14ac:dyDescent="0.25">
      <c r="B87" s="6"/>
      <c r="C87" s="2"/>
      <c r="D87" s="2"/>
      <c r="E87" s="2"/>
      <c r="F87" s="2"/>
      <c r="G87" s="2"/>
      <c r="H87" s="2"/>
      <c r="I87" s="2"/>
      <c r="J87" s="2"/>
      <c r="K87" s="2"/>
      <c r="L87" s="7"/>
    </row>
    <row r="88" spans="2:12" x14ac:dyDescent="0.25">
      <c r="B88" s="6"/>
      <c r="C88" s="2" t="s">
        <v>61</v>
      </c>
      <c r="D88" s="1">
        <v>64</v>
      </c>
      <c r="E88" s="2"/>
      <c r="F88" s="1"/>
      <c r="G88" s="2"/>
      <c r="H88" s="2" t="s">
        <v>68</v>
      </c>
      <c r="I88" s="1">
        <v>71</v>
      </c>
      <c r="J88" s="2"/>
      <c r="K88" s="1"/>
      <c r="L88" s="7"/>
    </row>
    <row r="89" spans="2:12" ht="6" customHeight="1" x14ac:dyDescent="0.25">
      <c r="B89" s="6"/>
      <c r="C89" s="2"/>
      <c r="D89" s="2"/>
      <c r="E89" s="2"/>
      <c r="F89" s="2"/>
      <c r="G89" s="2"/>
      <c r="H89" s="2"/>
      <c r="I89" s="2"/>
      <c r="J89" s="2"/>
      <c r="K89" s="2"/>
      <c r="L89" s="7"/>
    </row>
    <row r="90" spans="2:12" x14ac:dyDescent="0.25">
      <c r="B90" s="6"/>
      <c r="C90" s="2" t="s">
        <v>62</v>
      </c>
      <c r="D90" s="1">
        <v>65</v>
      </c>
      <c r="E90" s="2"/>
      <c r="F90" s="1"/>
      <c r="G90" s="2"/>
      <c r="H90" s="2" t="s">
        <v>69</v>
      </c>
      <c r="I90" s="1">
        <v>72</v>
      </c>
      <c r="J90" s="2"/>
      <c r="K90" s="1"/>
      <c r="L90" s="7"/>
    </row>
    <row r="91" spans="2:12" ht="4.1500000000000004" customHeight="1" x14ac:dyDescent="0.25">
      <c r="B91" s="6"/>
      <c r="C91" s="2"/>
      <c r="D91" s="2"/>
      <c r="E91" s="2"/>
      <c r="F91" s="2"/>
      <c r="G91" s="2"/>
      <c r="H91" s="2"/>
      <c r="I91" s="2"/>
      <c r="J91" s="2"/>
      <c r="K91" s="2"/>
      <c r="L91" s="7"/>
    </row>
    <row r="92" spans="2:12" x14ac:dyDescent="0.25">
      <c r="B92" s="6"/>
      <c r="C92" s="2" t="s">
        <v>63</v>
      </c>
      <c r="D92" s="1">
        <v>66</v>
      </c>
      <c r="E92" s="2"/>
      <c r="F92" s="1"/>
      <c r="G92" s="2"/>
      <c r="H92" s="2" t="s">
        <v>70</v>
      </c>
      <c r="I92" s="1">
        <v>73</v>
      </c>
      <c r="J92" s="2"/>
      <c r="K92" s="1"/>
      <c r="L92" s="7"/>
    </row>
    <row r="93" spans="2:12" ht="5.45" customHeight="1" x14ac:dyDescent="0.25">
      <c r="B93" s="6"/>
      <c r="C93" s="2"/>
      <c r="D93" s="2"/>
      <c r="E93" s="2"/>
      <c r="F93" s="2"/>
      <c r="G93" s="2"/>
      <c r="H93" s="2"/>
      <c r="I93" s="2"/>
      <c r="J93" s="2"/>
      <c r="K93" s="2"/>
      <c r="L93" s="7"/>
    </row>
    <row r="94" spans="2:12" x14ac:dyDescent="0.25">
      <c r="B94" s="6"/>
      <c r="C94" s="2" t="s">
        <v>64</v>
      </c>
      <c r="D94" s="1">
        <v>67</v>
      </c>
      <c r="E94" s="2"/>
      <c r="F94" s="1"/>
      <c r="G94" s="2"/>
      <c r="H94" s="2" t="s">
        <v>71</v>
      </c>
      <c r="I94" s="1">
        <v>74</v>
      </c>
      <c r="J94" s="2"/>
      <c r="K94" s="1"/>
      <c r="L94" s="7"/>
    </row>
    <row r="95" spans="2:12" ht="6.6" customHeight="1" x14ac:dyDescent="0.25">
      <c r="B95" s="8"/>
      <c r="C95" s="9"/>
      <c r="D95" s="9"/>
      <c r="E95" s="9"/>
      <c r="F95" s="9"/>
      <c r="G95" s="9"/>
      <c r="H95" s="9"/>
      <c r="I95" s="9"/>
      <c r="J95" s="9"/>
      <c r="K95" s="9"/>
      <c r="L95" s="10"/>
    </row>
    <row r="96" spans="2:12" ht="18" customHeight="1" x14ac:dyDescent="0.25">
      <c r="C96" s="11" t="s">
        <v>72</v>
      </c>
    </row>
    <row r="97" spans="2:12" ht="11.45" customHeight="1" x14ac:dyDescent="0.25">
      <c r="B97" s="3"/>
      <c r="C97" s="4"/>
      <c r="D97" s="4"/>
      <c r="E97" s="4"/>
      <c r="F97" s="4"/>
      <c r="G97" s="4"/>
      <c r="H97" s="4"/>
      <c r="I97" s="4"/>
      <c r="J97" s="4"/>
      <c r="K97" s="4"/>
      <c r="L97" s="5"/>
    </row>
    <row r="98" spans="2:12" x14ac:dyDescent="0.25">
      <c r="B98" s="6"/>
      <c r="C98" s="2" t="s">
        <v>73</v>
      </c>
      <c r="D98" s="12">
        <v>75</v>
      </c>
      <c r="E98" s="2"/>
      <c r="F98" s="12"/>
      <c r="G98" s="2"/>
      <c r="H98" s="2" t="s">
        <v>76</v>
      </c>
      <c r="I98" s="12">
        <v>79</v>
      </c>
      <c r="J98" s="2"/>
      <c r="K98" s="12"/>
      <c r="L98" s="7"/>
    </row>
    <row r="99" spans="2:12" ht="7.15" customHeight="1" x14ac:dyDescent="0.25">
      <c r="B99" s="6"/>
      <c r="C99" s="2"/>
      <c r="D99" s="2"/>
      <c r="E99" s="2"/>
      <c r="F99" s="2"/>
      <c r="G99" s="2"/>
      <c r="H99" s="2"/>
      <c r="I99" s="2"/>
      <c r="J99" s="2"/>
      <c r="K99" s="2"/>
      <c r="L99" s="7"/>
    </row>
    <row r="100" spans="2:12" x14ac:dyDescent="0.25">
      <c r="B100" s="6"/>
      <c r="C100" s="2" t="s">
        <v>74</v>
      </c>
      <c r="D100" s="12">
        <v>76</v>
      </c>
      <c r="E100" s="2"/>
      <c r="F100" s="12"/>
      <c r="G100" s="2"/>
      <c r="H100" s="2"/>
      <c r="I100" s="2"/>
      <c r="J100" s="2"/>
      <c r="K100" s="2"/>
      <c r="L100" s="7"/>
    </row>
    <row r="101" spans="2:12" ht="9" customHeight="1" x14ac:dyDescent="0.25">
      <c r="B101" s="6"/>
      <c r="C101" s="2"/>
      <c r="D101" s="2"/>
      <c r="E101" s="2"/>
      <c r="F101" s="2"/>
      <c r="G101" s="2"/>
      <c r="H101" s="2"/>
      <c r="I101" s="2"/>
      <c r="J101" s="2"/>
      <c r="K101" s="2"/>
      <c r="L101" s="7"/>
    </row>
    <row r="102" spans="2:12" x14ac:dyDescent="0.25">
      <c r="B102" s="6"/>
      <c r="C102" s="2" t="s">
        <v>75</v>
      </c>
      <c r="D102" s="12">
        <v>77</v>
      </c>
      <c r="E102" s="2"/>
      <c r="F102" s="12"/>
      <c r="G102" s="2"/>
      <c r="H102" s="2"/>
      <c r="I102" s="2"/>
      <c r="J102" s="2"/>
      <c r="K102" s="2"/>
      <c r="L102" s="7"/>
    </row>
    <row r="103" spans="2:12" ht="7.9" customHeight="1" x14ac:dyDescent="0.25"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10"/>
    </row>
    <row r="104" spans="2:12" x14ac:dyDescent="0.25">
      <c r="C104" s="11" t="s">
        <v>77</v>
      </c>
    </row>
    <row r="105" spans="2:12" x14ac:dyDescent="0.25"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5"/>
    </row>
    <row r="106" spans="2:12" x14ac:dyDescent="0.25">
      <c r="B106" s="6"/>
      <c r="C106" s="2" t="s">
        <v>78</v>
      </c>
      <c r="D106" s="12">
        <v>80</v>
      </c>
      <c r="E106" s="2"/>
      <c r="F106" s="12"/>
      <c r="G106" s="2"/>
      <c r="H106" s="2"/>
      <c r="I106" s="2"/>
      <c r="J106" s="2"/>
      <c r="K106" s="2"/>
      <c r="L106" s="7"/>
    </row>
    <row r="107" spans="2:12" x14ac:dyDescent="0.25"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10"/>
    </row>
    <row r="109" spans="2:12" x14ac:dyDescent="0.25">
      <c r="C109" s="11" t="s">
        <v>79</v>
      </c>
    </row>
    <row r="110" spans="2:12" x14ac:dyDescent="0.25"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5"/>
    </row>
    <row r="111" spans="2:12" x14ac:dyDescent="0.25">
      <c r="B111" s="6"/>
      <c r="C111" s="2" t="s">
        <v>80</v>
      </c>
      <c r="D111" s="12">
        <v>81</v>
      </c>
      <c r="E111" s="2"/>
      <c r="F111" s="12"/>
      <c r="G111" s="2"/>
      <c r="H111" s="2"/>
      <c r="I111" s="2"/>
      <c r="J111" s="2"/>
      <c r="K111" s="2"/>
      <c r="L111" s="7"/>
    </row>
    <row r="112" spans="2:12" x14ac:dyDescent="0.25"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10"/>
    </row>
    <row r="113" spans="2:12" x14ac:dyDescent="0.25">
      <c r="C113" s="11" t="s">
        <v>81</v>
      </c>
    </row>
    <row r="114" spans="2:12" x14ac:dyDescent="0.25"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5"/>
    </row>
    <row r="115" spans="2:12" x14ac:dyDescent="0.25">
      <c r="B115" s="6"/>
      <c r="C115" s="2" t="s">
        <v>82</v>
      </c>
      <c r="D115" s="1">
        <v>82</v>
      </c>
      <c r="E115" s="2"/>
      <c r="F115" s="23">
        <f>+K32-K50-K78</f>
        <v>30500</v>
      </c>
      <c r="G115" s="2"/>
      <c r="H115" s="2" t="s">
        <v>83</v>
      </c>
      <c r="I115" s="1">
        <v>83</v>
      </c>
      <c r="J115" s="2"/>
      <c r="K115" s="23">
        <f>+K32-K50-K78</f>
        <v>30500</v>
      </c>
      <c r="L115" s="7"/>
    </row>
    <row r="116" spans="2:12" x14ac:dyDescent="0.25"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10"/>
    </row>
    <row r="117" spans="2:12" x14ac:dyDescent="0.25">
      <c r="C117" s="11" t="s">
        <v>84</v>
      </c>
    </row>
    <row r="118" spans="2:12" ht="7.9" customHeight="1" x14ac:dyDescent="0.25"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5"/>
    </row>
    <row r="119" spans="2:12" x14ac:dyDescent="0.25">
      <c r="B119" s="6"/>
      <c r="C119" s="2" t="s">
        <v>85</v>
      </c>
      <c r="D119" s="12">
        <v>84</v>
      </c>
      <c r="E119" s="2"/>
      <c r="F119" s="12"/>
      <c r="G119" s="2"/>
      <c r="H119" s="2" t="s">
        <v>88</v>
      </c>
      <c r="I119" s="2">
        <v>87</v>
      </c>
      <c r="J119" s="2"/>
      <c r="K119" s="12"/>
      <c r="L119" s="7"/>
    </row>
    <row r="120" spans="2:12" ht="5.45" customHeight="1" x14ac:dyDescent="0.25">
      <c r="B120" s="6"/>
      <c r="C120" s="2"/>
      <c r="D120" s="2"/>
      <c r="E120" s="2"/>
      <c r="F120" s="2"/>
      <c r="G120" s="2"/>
      <c r="H120" s="2"/>
      <c r="I120" s="2"/>
      <c r="J120" s="2"/>
      <c r="K120" s="2"/>
      <c r="L120" s="7"/>
    </row>
    <row r="121" spans="2:12" x14ac:dyDescent="0.25">
      <c r="B121" s="6"/>
      <c r="C121" s="2" t="s">
        <v>86</v>
      </c>
      <c r="D121" s="1">
        <v>85</v>
      </c>
      <c r="E121" s="2"/>
      <c r="F121" s="12"/>
      <c r="G121" s="2"/>
      <c r="H121" s="2" t="s">
        <v>89</v>
      </c>
      <c r="I121" s="2">
        <v>88</v>
      </c>
      <c r="J121" s="2"/>
      <c r="K121" s="12"/>
      <c r="L121" s="7"/>
    </row>
    <row r="122" spans="2:12" ht="3.6" customHeight="1" x14ac:dyDescent="0.25"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7"/>
    </row>
    <row r="123" spans="2:12" x14ac:dyDescent="0.25">
      <c r="B123" s="6"/>
      <c r="C123" s="2" t="s">
        <v>87</v>
      </c>
      <c r="D123" s="1">
        <v>86</v>
      </c>
      <c r="E123" s="2"/>
      <c r="F123" s="12"/>
      <c r="G123" s="2"/>
      <c r="H123" s="2" t="s">
        <v>90</v>
      </c>
      <c r="I123" s="2">
        <v>89</v>
      </c>
      <c r="J123" s="2"/>
      <c r="K123" s="12"/>
      <c r="L123" s="7"/>
    </row>
    <row r="124" spans="2:12" ht="6" customHeight="1" x14ac:dyDescent="0.25"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10"/>
    </row>
    <row r="125" spans="2:12" x14ac:dyDescent="0.25">
      <c r="C125" s="11" t="s">
        <v>91</v>
      </c>
    </row>
    <row r="126" spans="2:12" ht="9.6" customHeight="1" x14ac:dyDescent="0.25"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5"/>
    </row>
    <row r="127" spans="2:12" x14ac:dyDescent="0.25">
      <c r="B127" s="6"/>
      <c r="C127" s="2" t="s">
        <v>92</v>
      </c>
      <c r="D127" s="1">
        <v>90</v>
      </c>
      <c r="E127" s="2"/>
      <c r="F127" s="12"/>
      <c r="G127" s="2"/>
      <c r="H127" s="2" t="s">
        <v>96</v>
      </c>
      <c r="I127" s="1">
        <v>94</v>
      </c>
      <c r="J127" s="2"/>
      <c r="K127" s="12"/>
      <c r="L127" s="7"/>
    </row>
    <row r="128" spans="2:12" ht="6.6" customHeight="1" x14ac:dyDescent="0.25">
      <c r="B128" s="6"/>
      <c r="C128" s="2"/>
      <c r="D128" s="2"/>
      <c r="E128" s="2"/>
      <c r="F128" s="2"/>
      <c r="G128" s="2"/>
      <c r="H128" s="2"/>
      <c r="I128" s="2"/>
      <c r="J128" s="2"/>
      <c r="K128" s="2"/>
      <c r="L128" s="7"/>
    </row>
    <row r="129" spans="2:12" x14ac:dyDescent="0.25">
      <c r="B129" s="6"/>
      <c r="C129" s="2" t="s">
        <v>93</v>
      </c>
      <c r="D129" s="1">
        <v>91</v>
      </c>
      <c r="E129" s="2"/>
      <c r="F129" s="12"/>
      <c r="G129" s="2"/>
      <c r="H129" s="2" t="s">
        <v>97</v>
      </c>
      <c r="I129" s="1">
        <v>95</v>
      </c>
      <c r="J129" s="2"/>
      <c r="K129" s="12"/>
      <c r="L129" s="7"/>
    </row>
    <row r="130" spans="2:12" ht="4.9000000000000004" customHeight="1" x14ac:dyDescent="0.25">
      <c r="B130" s="6"/>
      <c r="C130" s="2"/>
      <c r="D130" s="2"/>
      <c r="E130" s="2"/>
      <c r="F130" s="2"/>
      <c r="G130" s="2"/>
      <c r="H130" s="2"/>
      <c r="I130" s="2"/>
      <c r="J130" s="2"/>
      <c r="K130" s="2"/>
      <c r="L130" s="7"/>
    </row>
    <row r="131" spans="2:12" x14ac:dyDescent="0.25">
      <c r="B131" s="6"/>
      <c r="C131" s="2" t="s">
        <v>94</v>
      </c>
      <c r="D131" s="1">
        <v>92</v>
      </c>
      <c r="E131" s="2"/>
      <c r="F131" s="12"/>
      <c r="G131" s="2"/>
      <c r="H131" s="2" t="s">
        <v>98</v>
      </c>
      <c r="I131" s="1">
        <v>96</v>
      </c>
      <c r="J131" s="2"/>
      <c r="K131" s="12"/>
      <c r="L131" s="7"/>
    </row>
    <row r="132" spans="2:12" ht="5.45" customHeight="1" x14ac:dyDescent="0.25">
      <c r="B132" s="6"/>
      <c r="C132" s="2"/>
      <c r="D132" s="2"/>
      <c r="E132" s="2"/>
      <c r="F132" s="2"/>
      <c r="G132" s="2"/>
      <c r="H132" s="2"/>
      <c r="I132" s="2"/>
      <c r="J132" s="2"/>
      <c r="K132" s="2"/>
      <c r="L132" s="7"/>
    </row>
    <row r="133" spans="2:12" x14ac:dyDescent="0.25">
      <c r="B133" s="6"/>
      <c r="C133" s="2" t="s">
        <v>95</v>
      </c>
      <c r="D133" s="1">
        <v>93</v>
      </c>
      <c r="E133" s="2"/>
      <c r="F133" s="12"/>
      <c r="G133" s="2"/>
      <c r="H133" s="2" t="s">
        <v>99</v>
      </c>
      <c r="I133" s="1">
        <v>97</v>
      </c>
      <c r="J133" s="2"/>
      <c r="K133" s="12"/>
      <c r="L133" s="7"/>
    </row>
    <row r="134" spans="2:12" ht="6.6" customHeight="1" x14ac:dyDescent="0.25"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10"/>
    </row>
    <row r="135" spans="2:12" x14ac:dyDescent="0.25">
      <c r="C135" t="s">
        <v>100</v>
      </c>
    </row>
    <row r="136" spans="2:12" ht="7.15" customHeight="1" x14ac:dyDescent="0.25"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5"/>
    </row>
    <row r="137" spans="2:12" x14ac:dyDescent="0.25">
      <c r="B137" s="6"/>
      <c r="C137" s="2" t="s">
        <v>101</v>
      </c>
      <c r="D137" s="1">
        <v>98</v>
      </c>
      <c r="E137" s="2"/>
      <c r="F137" s="23">
        <f>+F115-F119-F121-F123-F127-F129-F131-F133-K119-K121-K123-K127-K129-K131-K133</f>
        <v>30500</v>
      </c>
      <c r="G137" s="2"/>
      <c r="H137" s="2" t="s">
        <v>102</v>
      </c>
      <c r="I137" s="25">
        <v>99</v>
      </c>
      <c r="J137" s="2"/>
      <c r="K137" s="1"/>
      <c r="L137" s="7"/>
    </row>
    <row r="138" spans="2:12" ht="7.15" customHeight="1" x14ac:dyDescent="0.25"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10"/>
    </row>
    <row r="139" spans="2:12" x14ac:dyDescent="0.25">
      <c r="C139" s="11" t="s">
        <v>103</v>
      </c>
    </row>
    <row r="140" spans="2:12" x14ac:dyDescent="0.25"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5"/>
    </row>
    <row r="141" spans="2:12" x14ac:dyDescent="0.25">
      <c r="B141" s="6"/>
      <c r="C141" s="2" t="s">
        <v>104</v>
      </c>
      <c r="D141" s="1">
        <v>100</v>
      </c>
      <c r="E141" s="2"/>
      <c r="F141" s="21">
        <f>+(F137-11000)*15%</f>
        <v>2925</v>
      </c>
      <c r="G141" s="2"/>
      <c r="H141" s="2" t="s">
        <v>109</v>
      </c>
      <c r="I141" s="25">
        <v>105</v>
      </c>
      <c r="J141" s="2"/>
      <c r="K141" s="1"/>
      <c r="L141" s="7"/>
    </row>
    <row r="142" spans="2:12" ht="7.9" customHeight="1" x14ac:dyDescent="0.25">
      <c r="B142" s="6"/>
      <c r="C142" s="2"/>
      <c r="D142" s="2"/>
      <c r="E142" s="2"/>
      <c r="F142" s="27"/>
      <c r="G142" s="2"/>
      <c r="H142" s="2"/>
      <c r="I142" s="2"/>
      <c r="J142" s="2"/>
      <c r="K142" s="2"/>
      <c r="L142" s="7"/>
    </row>
    <row r="143" spans="2:12" x14ac:dyDescent="0.25">
      <c r="B143" s="6"/>
      <c r="C143" s="2" t="s">
        <v>105</v>
      </c>
      <c r="D143" s="1">
        <v>101</v>
      </c>
      <c r="E143" s="2"/>
      <c r="F143" s="21">
        <f>+(K12-1000)*10%+(1000)*15%</f>
        <v>2650</v>
      </c>
      <c r="G143" s="2"/>
      <c r="H143" s="2" t="s">
        <v>110</v>
      </c>
      <c r="I143" s="25">
        <v>106</v>
      </c>
      <c r="J143" s="2"/>
      <c r="K143" s="1">
        <f>SUMIF(Salarios!F:F,I143,Salarios!H:H)</f>
        <v>2600.0100000000002</v>
      </c>
      <c r="L143" s="7"/>
    </row>
    <row r="144" spans="2:12" ht="6" customHeight="1" x14ac:dyDescent="0.25"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7"/>
    </row>
    <row r="145" spans="2:12" x14ac:dyDescent="0.25">
      <c r="B145" s="6"/>
      <c r="C145" s="2" t="s">
        <v>106</v>
      </c>
      <c r="D145" s="1">
        <v>102</v>
      </c>
      <c r="E145" s="2"/>
      <c r="F145" s="1"/>
      <c r="G145" s="2"/>
      <c r="H145" s="2" t="s">
        <v>111</v>
      </c>
      <c r="I145" s="25">
        <v>107</v>
      </c>
      <c r="J145" s="2"/>
      <c r="K145" s="28">
        <f>+F141+F143-F147-K143</f>
        <v>724.96</v>
      </c>
      <c r="L145" s="7"/>
    </row>
    <row r="146" spans="2:12" ht="6" customHeight="1" x14ac:dyDescent="0.25">
      <c r="B146" s="6"/>
      <c r="C146" s="2"/>
      <c r="D146" s="2"/>
      <c r="E146" s="2"/>
      <c r="F146" s="2"/>
      <c r="G146" s="2"/>
      <c r="H146" s="2"/>
      <c r="I146" s="2"/>
      <c r="J146" s="2"/>
      <c r="K146" s="2"/>
      <c r="L146" s="7"/>
    </row>
    <row r="147" spans="2:12" x14ac:dyDescent="0.25">
      <c r="B147" s="6"/>
      <c r="C147" s="2" t="s">
        <v>107</v>
      </c>
      <c r="D147" s="1">
        <v>103</v>
      </c>
      <c r="E147" s="2"/>
      <c r="F147" s="1">
        <f>SUMIF(Salarios!F:F,D147,Salarios!H:H)</f>
        <v>2250.0299999999997</v>
      </c>
      <c r="G147" s="2"/>
      <c r="H147" s="2" t="s">
        <v>112</v>
      </c>
      <c r="I147" s="25">
        <v>108</v>
      </c>
      <c r="J147" s="2"/>
      <c r="K147" s="1"/>
      <c r="L147" s="7"/>
    </row>
    <row r="148" spans="2:12" ht="8.4499999999999993" customHeight="1" x14ac:dyDescent="0.25"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7"/>
    </row>
    <row r="149" spans="2:12" x14ac:dyDescent="0.25">
      <c r="B149" s="6"/>
      <c r="C149" s="2" t="s">
        <v>108</v>
      </c>
      <c r="D149" s="1">
        <v>104</v>
      </c>
      <c r="E149" s="2"/>
      <c r="F149" s="1"/>
      <c r="G149" s="2"/>
      <c r="H149" s="2"/>
      <c r="I149" s="2"/>
      <c r="J149" s="2"/>
      <c r="K149" s="2"/>
      <c r="L149" s="7"/>
    </row>
    <row r="150" spans="2:12" ht="7.9" customHeight="1" x14ac:dyDescent="0.25"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10"/>
    </row>
    <row r="151" spans="2:12" x14ac:dyDescent="0.25">
      <c r="C151" s="11" t="s">
        <v>113</v>
      </c>
    </row>
    <row r="152" spans="2:12" ht="7.9" customHeight="1" x14ac:dyDescent="0.25"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5"/>
    </row>
    <row r="153" spans="2:12" x14ac:dyDescent="0.25">
      <c r="B153" s="6"/>
      <c r="C153" s="2" t="s">
        <v>114</v>
      </c>
      <c r="D153" s="1">
        <v>109</v>
      </c>
      <c r="E153" s="2"/>
      <c r="F153" s="23">
        <f>+F115</f>
        <v>30500</v>
      </c>
      <c r="G153" s="2"/>
      <c r="H153" s="2" t="s">
        <v>117</v>
      </c>
      <c r="I153" s="1">
        <v>112</v>
      </c>
      <c r="J153" s="2"/>
      <c r="K153" s="1"/>
      <c r="L153" s="7"/>
    </row>
    <row r="154" spans="2:12" ht="4.1500000000000004" customHeight="1" x14ac:dyDescent="0.25">
      <c r="B154" s="6"/>
      <c r="C154" s="2"/>
      <c r="D154" s="2"/>
      <c r="E154" s="2"/>
      <c r="F154" s="2"/>
      <c r="G154" s="2"/>
      <c r="H154" s="2"/>
      <c r="I154" s="2"/>
      <c r="J154" s="2"/>
      <c r="K154" s="2"/>
      <c r="L154" s="7"/>
    </row>
    <row r="155" spans="2:12" x14ac:dyDescent="0.25">
      <c r="B155" s="6"/>
      <c r="C155" s="2" t="s">
        <v>115</v>
      </c>
      <c r="D155" s="1">
        <v>110</v>
      </c>
      <c r="E155" s="2"/>
      <c r="F155" s="21">
        <f>+(F153-11000)*15%</f>
        <v>2925</v>
      </c>
      <c r="G155" s="2"/>
      <c r="H155" s="2" t="s">
        <v>118</v>
      </c>
      <c r="I155" s="1">
        <v>113</v>
      </c>
      <c r="J155" s="2"/>
      <c r="K155" s="23">
        <f>+F155-F157</f>
        <v>674.97000000000025</v>
      </c>
      <c r="L155" s="7"/>
    </row>
    <row r="156" spans="2:12" ht="5.45" customHeight="1" x14ac:dyDescent="0.25"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7"/>
    </row>
    <row r="157" spans="2:12" x14ac:dyDescent="0.25">
      <c r="B157" s="6"/>
      <c r="C157" s="2" t="s">
        <v>116</v>
      </c>
      <c r="D157" s="1">
        <v>111</v>
      </c>
      <c r="E157" s="2"/>
      <c r="F157" s="1">
        <f>+F147</f>
        <v>2250.0299999999997</v>
      </c>
      <c r="G157" s="2"/>
      <c r="H157" s="2" t="s">
        <v>119</v>
      </c>
      <c r="I157" s="1">
        <v>114</v>
      </c>
      <c r="J157" s="2"/>
      <c r="K157" s="1"/>
      <c r="L157" s="7"/>
    </row>
    <row r="158" spans="2:12" ht="5.45" customHeight="1" x14ac:dyDescent="0.25"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10"/>
    </row>
    <row r="159" spans="2:12" x14ac:dyDescent="0.25">
      <c r="C159" s="11" t="s">
        <v>120</v>
      </c>
    </row>
    <row r="160" spans="2:12" ht="12" customHeight="1" x14ac:dyDescent="0.25"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5"/>
    </row>
    <row r="161" spans="2:12" x14ac:dyDescent="0.25">
      <c r="B161" s="6"/>
      <c r="C161" s="2" t="s">
        <v>121</v>
      </c>
      <c r="D161" s="1">
        <v>115</v>
      </c>
      <c r="E161" s="2"/>
      <c r="F161" s="1"/>
      <c r="G161" s="2"/>
      <c r="H161" s="2" t="s">
        <v>123</v>
      </c>
      <c r="I161" s="1">
        <v>117</v>
      </c>
      <c r="J161" s="2"/>
      <c r="K161" s="1"/>
      <c r="L161" s="7"/>
    </row>
    <row r="162" spans="2:12" ht="6.6" customHeight="1" x14ac:dyDescent="0.25"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7"/>
    </row>
    <row r="163" spans="2:12" x14ac:dyDescent="0.25">
      <c r="B163" s="6"/>
      <c r="C163" s="2" t="s">
        <v>122</v>
      </c>
      <c r="D163" s="1">
        <v>116</v>
      </c>
      <c r="E163" s="2"/>
      <c r="F163" s="1"/>
      <c r="G163" s="2"/>
      <c r="H163" s="2" t="s">
        <v>124</v>
      </c>
      <c r="I163" s="1">
        <v>118</v>
      </c>
      <c r="J163" s="2"/>
      <c r="K163" s="1"/>
      <c r="L163" s="7"/>
    </row>
    <row r="164" spans="2:12" ht="7.9" customHeight="1" x14ac:dyDescent="0.25"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10"/>
    </row>
    <row r="165" spans="2:12" x14ac:dyDescent="0.25">
      <c r="C165" s="11" t="s">
        <v>125</v>
      </c>
    </row>
    <row r="166" spans="2:12" ht="9" customHeight="1" x14ac:dyDescent="0.25"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5"/>
    </row>
    <row r="167" spans="2:12" x14ac:dyDescent="0.25">
      <c r="B167" s="6"/>
      <c r="C167" s="2" t="s">
        <v>126</v>
      </c>
      <c r="D167" s="25">
        <v>119</v>
      </c>
      <c r="E167" s="2"/>
      <c r="F167" s="1"/>
      <c r="G167" s="2"/>
      <c r="H167" s="2" t="s">
        <v>127</v>
      </c>
      <c r="I167" s="25">
        <v>120</v>
      </c>
      <c r="J167" s="2"/>
      <c r="K167" s="1"/>
      <c r="L167" s="7"/>
    </row>
    <row r="168" spans="2:12" ht="9" customHeight="1" x14ac:dyDescent="0.25"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10"/>
    </row>
    <row r="169" spans="2:12" x14ac:dyDescent="0.25">
      <c r="C169" s="11" t="s">
        <v>128</v>
      </c>
    </row>
    <row r="170" spans="2:12" ht="9.6" customHeight="1" x14ac:dyDescent="0.25"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5"/>
    </row>
    <row r="171" spans="2:12" x14ac:dyDescent="0.25">
      <c r="B171" s="6"/>
      <c r="C171" s="2" t="s">
        <v>129</v>
      </c>
      <c r="D171" s="1">
        <v>121</v>
      </c>
      <c r="E171" s="2"/>
      <c r="F171" s="1"/>
      <c r="G171" s="2"/>
      <c r="H171" s="2" t="s">
        <v>119</v>
      </c>
      <c r="I171" s="25">
        <v>124</v>
      </c>
      <c r="J171" s="2"/>
      <c r="K171" s="1"/>
      <c r="L171" s="7"/>
    </row>
    <row r="172" spans="2:12" ht="6.6" customHeight="1" x14ac:dyDescent="0.25">
      <c r="B172" s="6"/>
      <c r="C172" s="2"/>
      <c r="D172" s="2"/>
      <c r="E172" s="2"/>
      <c r="F172" s="2"/>
      <c r="G172" s="2"/>
      <c r="H172" s="2"/>
      <c r="I172" s="2"/>
      <c r="J172" s="2"/>
      <c r="K172" s="2"/>
      <c r="L172" s="7"/>
    </row>
    <row r="173" spans="2:12" x14ac:dyDescent="0.25">
      <c r="B173" s="6"/>
      <c r="C173" s="2" t="s">
        <v>130</v>
      </c>
      <c r="D173" s="1">
        <v>122</v>
      </c>
      <c r="E173" s="2"/>
      <c r="F173" s="1"/>
      <c r="G173" s="2"/>
      <c r="H173" s="2" t="s">
        <v>131</v>
      </c>
      <c r="I173" s="25">
        <v>125</v>
      </c>
      <c r="J173" s="2"/>
      <c r="K173" s="1"/>
      <c r="L173" s="7"/>
    </row>
    <row r="174" spans="2:12" ht="5.45" customHeight="1" x14ac:dyDescent="0.25">
      <c r="B174" s="6"/>
      <c r="C174" s="2"/>
      <c r="D174" s="2"/>
      <c r="E174" s="2"/>
      <c r="F174" s="2"/>
      <c r="G174" s="2"/>
      <c r="H174" s="2"/>
      <c r="I174" s="2"/>
      <c r="J174" s="2"/>
      <c r="K174" s="2"/>
      <c r="L174" s="7"/>
    </row>
    <row r="175" spans="2:12" x14ac:dyDescent="0.25">
      <c r="B175" s="6"/>
      <c r="C175" s="2" t="s">
        <v>130</v>
      </c>
      <c r="D175" s="1">
        <v>123</v>
      </c>
      <c r="E175" s="2"/>
      <c r="F175" s="1"/>
      <c r="G175" s="2"/>
      <c r="H175" s="2"/>
      <c r="I175" s="2"/>
      <c r="J175" s="2"/>
      <c r="K175" s="2"/>
      <c r="L175" s="7"/>
    </row>
    <row r="176" spans="2:12" ht="8.4499999999999993" customHeight="1" x14ac:dyDescent="0.25"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10"/>
    </row>
    <row r="177" spans="2:12" x14ac:dyDescent="0.25">
      <c r="B177" s="16"/>
      <c r="C177" s="17" t="s">
        <v>132</v>
      </c>
    </row>
    <row r="178" spans="2:12" ht="9" customHeight="1" x14ac:dyDescent="0.25"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5"/>
    </row>
    <row r="179" spans="2:12" x14ac:dyDescent="0.25">
      <c r="B179" s="6"/>
      <c r="C179" s="2" t="s">
        <v>133</v>
      </c>
      <c r="D179" s="29" t="s">
        <v>134</v>
      </c>
      <c r="E179" s="29"/>
      <c r="F179" s="29"/>
      <c r="G179" s="29"/>
      <c r="H179" s="14" t="s">
        <v>135</v>
      </c>
      <c r="I179" s="29" t="s">
        <v>136</v>
      </c>
      <c r="J179" s="29"/>
      <c r="K179" s="29"/>
      <c r="L179" s="7"/>
    </row>
    <row r="180" spans="2:12" x14ac:dyDescent="0.25">
      <c r="B180" s="6"/>
      <c r="C180" s="2" t="s">
        <v>137</v>
      </c>
      <c r="D180" s="1"/>
      <c r="E180" s="1"/>
      <c r="F180" s="1"/>
      <c r="G180" s="2"/>
      <c r="H180" s="1"/>
      <c r="I180" s="2"/>
      <c r="J180" s="1"/>
      <c r="K180" s="1"/>
      <c r="L180" s="7"/>
    </row>
    <row r="181" spans="2:12" x14ac:dyDescent="0.25">
      <c r="B181" s="6"/>
      <c r="C181" s="2"/>
      <c r="D181" s="2"/>
      <c r="E181" s="2"/>
      <c r="F181" s="2"/>
      <c r="G181" s="2"/>
      <c r="H181" s="2"/>
      <c r="I181" s="2"/>
      <c r="J181" s="2"/>
      <c r="K181" s="2"/>
      <c r="L181" s="7"/>
    </row>
    <row r="182" spans="2:12" x14ac:dyDescent="0.25">
      <c r="B182" s="6"/>
      <c r="C182" s="2" t="s">
        <v>138</v>
      </c>
      <c r="D182" s="1"/>
      <c r="E182" s="1"/>
      <c r="F182" s="1"/>
      <c r="G182" s="2"/>
      <c r="H182" s="1"/>
      <c r="I182" s="2"/>
      <c r="J182" s="1"/>
      <c r="K182" s="1"/>
      <c r="L182" s="7"/>
    </row>
    <row r="183" spans="2:12" x14ac:dyDescent="0.25">
      <c r="B183" s="6"/>
      <c r="C183" s="2"/>
      <c r="D183" s="2"/>
      <c r="E183" s="2"/>
      <c r="F183" s="2"/>
      <c r="G183" s="2"/>
      <c r="H183" s="2"/>
      <c r="I183" s="2"/>
      <c r="J183" s="2"/>
      <c r="K183" s="2"/>
      <c r="L183" s="7"/>
    </row>
    <row r="184" spans="2:12" x14ac:dyDescent="0.25">
      <c r="B184" s="6"/>
      <c r="C184" s="2" t="s">
        <v>139</v>
      </c>
      <c r="D184" s="1"/>
      <c r="E184" s="1"/>
      <c r="F184" s="1"/>
      <c r="G184" s="2"/>
      <c r="H184" s="1"/>
      <c r="I184" s="2"/>
      <c r="J184" s="1"/>
      <c r="K184" s="1"/>
      <c r="L184" s="7"/>
    </row>
    <row r="185" spans="2:12" x14ac:dyDescent="0.25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10"/>
    </row>
    <row r="187" spans="2:12" x14ac:dyDescent="0.25">
      <c r="C187" t="s">
        <v>140</v>
      </c>
    </row>
    <row r="189" spans="2:12" x14ac:dyDescent="0.25">
      <c r="C189" t="s">
        <v>141</v>
      </c>
    </row>
    <row r="191" spans="2:12" x14ac:dyDescent="0.25">
      <c r="C191" t="s">
        <v>142</v>
      </c>
    </row>
  </sheetData>
  <mergeCells count="2">
    <mergeCell ref="I179:K179"/>
    <mergeCell ref="D179:G179"/>
  </mergeCells>
  <pageMargins left="0.51181102362204722" right="0.31496062992125984" top="0.35433070866141736" bottom="0.55118110236220474" header="0.31496062992125984" footer="0.31496062992125984"/>
  <pageSetup scale="6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7" sqref="G2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tabSelected="1" topLeftCell="C1" workbookViewId="0">
      <selection activeCell="L31" sqref="L31:M31"/>
    </sheetView>
  </sheetViews>
  <sheetFormatPr baseColWidth="10" defaultRowHeight="15" x14ac:dyDescent="0.25"/>
  <cols>
    <col min="2" max="2" width="43" customWidth="1"/>
    <col min="3" max="3" width="32.140625" customWidth="1"/>
    <col min="4" max="4" width="17.140625" customWidth="1"/>
    <col min="5" max="5" width="12.7109375" customWidth="1"/>
    <col min="6" max="6" width="16.42578125" customWidth="1"/>
    <col min="7" max="7" width="37" customWidth="1"/>
    <col min="8" max="8" width="17" style="19" customWidth="1"/>
  </cols>
  <sheetData>
    <row r="2" spans="1:8" x14ac:dyDescent="0.25">
      <c r="A2" s="13" t="s">
        <v>149</v>
      </c>
      <c r="B2" s="13" t="s">
        <v>150</v>
      </c>
      <c r="C2" s="13" t="s">
        <v>147</v>
      </c>
      <c r="D2" s="13" t="s">
        <v>156</v>
      </c>
      <c r="E2" s="13" t="s">
        <v>148</v>
      </c>
      <c r="F2" s="13" t="s">
        <v>149</v>
      </c>
      <c r="G2" s="15" t="s">
        <v>157</v>
      </c>
      <c r="H2" s="22" t="s">
        <v>148</v>
      </c>
    </row>
    <row r="3" spans="1:8" x14ac:dyDescent="0.25">
      <c r="A3">
        <v>1</v>
      </c>
      <c r="B3" t="str">
        <f>VLOOKUP(A:A,Datos!A:B,2,0)</f>
        <v>Salarios y otras Remuneraciones con retención</v>
      </c>
      <c r="C3" t="s">
        <v>158</v>
      </c>
      <c r="D3" s="18">
        <v>44211</v>
      </c>
      <c r="E3" s="19">
        <v>1000</v>
      </c>
      <c r="F3">
        <v>103</v>
      </c>
      <c r="G3" t="str">
        <f>VLOOKUP(F:F,Datos!A:B,2,0)</f>
        <v>Retenciones de Salarios</v>
      </c>
      <c r="H3" s="19">
        <v>86.54</v>
      </c>
    </row>
    <row r="4" spans="1:8" x14ac:dyDescent="0.25">
      <c r="A4">
        <v>4</v>
      </c>
      <c r="B4" t="str">
        <f>VLOOKUP(A:A,Datos!A:B,2,0)</f>
        <v>Gastos de Representación</v>
      </c>
      <c r="C4" t="s">
        <v>3</v>
      </c>
      <c r="D4" s="18">
        <v>44211</v>
      </c>
      <c r="E4" s="19">
        <v>1000</v>
      </c>
      <c r="F4">
        <v>106</v>
      </c>
      <c r="G4" t="str">
        <f>VLOOKUP(F:F,Datos!A:B,2,0)</f>
        <v>Retención del Gasto de Representación</v>
      </c>
      <c r="H4" s="19">
        <v>100</v>
      </c>
    </row>
    <row r="5" spans="1:8" x14ac:dyDescent="0.25">
      <c r="A5">
        <v>1</v>
      </c>
      <c r="B5" t="str">
        <f>VLOOKUP(A:A,Datos!A:B,2,0)</f>
        <v>Salarios y otras Remuneraciones con retención</v>
      </c>
      <c r="C5" t="s">
        <v>158</v>
      </c>
      <c r="D5" s="18">
        <v>44226</v>
      </c>
      <c r="E5" s="19">
        <v>1000</v>
      </c>
      <c r="F5">
        <v>103</v>
      </c>
      <c r="G5" t="str">
        <f>VLOOKUP(F:F,Datos!A:B,2,0)</f>
        <v>Retenciones de Salarios</v>
      </c>
      <c r="H5" s="19">
        <v>86.54</v>
      </c>
    </row>
    <row r="6" spans="1:8" x14ac:dyDescent="0.25">
      <c r="A6">
        <v>4</v>
      </c>
      <c r="B6" t="str">
        <f>VLOOKUP(A:A,Datos!A:B,2,0)</f>
        <v>Gastos de Representación</v>
      </c>
      <c r="C6" t="s">
        <v>3</v>
      </c>
      <c r="D6" s="18">
        <v>44226</v>
      </c>
      <c r="E6" s="19">
        <v>1000</v>
      </c>
      <c r="F6">
        <v>106</v>
      </c>
      <c r="G6" t="str">
        <f>VLOOKUP(F:F,Datos!A:B,2,0)</f>
        <v>Retención del Gasto de Representación</v>
      </c>
      <c r="H6" s="19">
        <v>100</v>
      </c>
    </row>
    <row r="7" spans="1:8" x14ac:dyDescent="0.25">
      <c r="A7">
        <v>1</v>
      </c>
      <c r="B7" t="str">
        <f>VLOOKUP(A:A,Datos!A:B,2,0)</f>
        <v>Salarios y otras Remuneraciones con retención</v>
      </c>
      <c r="C7" t="s">
        <v>158</v>
      </c>
      <c r="D7" s="18">
        <v>44242</v>
      </c>
      <c r="E7" s="19">
        <v>1000</v>
      </c>
      <c r="F7">
        <v>103</v>
      </c>
      <c r="G7" t="str">
        <f>VLOOKUP(F:F,Datos!A:B,2,0)</f>
        <v>Retenciones de Salarios</v>
      </c>
      <c r="H7" s="19">
        <v>86.54</v>
      </c>
    </row>
    <row r="8" spans="1:8" x14ac:dyDescent="0.25">
      <c r="A8">
        <v>4</v>
      </c>
      <c r="B8" t="str">
        <f>VLOOKUP(A:A,Datos!A:B,2,0)</f>
        <v>Gastos de Representación</v>
      </c>
      <c r="C8" t="s">
        <v>3</v>
      </c>
      <c r="D8" s="18">
        <v>44242</v>
      </c>
      <c r="E8" s="19">
        <v>1000</v>
      </c>
      <c r="F8">
        <v>106</v>
      </c>
      <c r="G8" t="str">
        <f>VLOOKUP(F:F,Datos!A:B,2,0)</f>
        <v>Retención del Gasto de Representación</v>
      </c>
      <c r="H8" s="19">
        <v>100</v>
      </c>
    </row>
    <row r="9" spans="1:8" x14ac:dyDescent="0.25">
      <c r="A9">
        <v>1</v>
      </c>
      <c r="B9" t="str">
        <f>VLOOKUP(A:A,Datos!A:B,2,0)</f>
        <v>Salarios y otras Remuneraciones con retención</v>
      </c>
      <c r="C9" t="s">
        <v>158</v>
      </c>
      <c r="D9" s="18">
        <v>44255</v>
      </c>
      <c r="E9" s="19">
        <v>1000</v>
      </c>
      <c r="F9">
        <v>103</v>
      </c>
      <c r="G9" t="str">
        <f>VLOOKUP(F:F,Datos!A:B,2,0)</f>
        <v>Retenciones de Salarios</v>
      </c>
      <c r="H9" s="19">
        <v>86.54</v>
      </c>
    </row>
    <row r="10" spans="1:8" x14ac:dyDescent="0.25">
      <c r="A10">
        <v>4</v>
      </c>
      <c r="B10" t="str">
        <f>VLOOKUP(A:A,Datos!A:B,2,0)</f>
        <v>Gastos de Representación</v>
      </c>
      <c r="C10" t="s">
        <v>3</v>
      </c>
      <c r="D10" s="18">
        <v>44255</v>
      </c>
      <c r="E10" s="19">
        <v>1000</v>
      </c>
      <c r="F10">
        <v>106</v>
      </c>
      <c r="G10" t="str">
        <f>VLOOKUP(F:F,Datos!A:B,2,0)</f>
        <v>Retención del Gasto de Representación</v>
      </c>
      <c r="H10" s="19">
        <v>100</v>
      </c>
    </row>
    <row r="11" spans="1:8" x14ac:dyDescent="0.25">
      <c r="A11">
        <v>1</v>
      </c>
      <c r="B11" t="str">
        <f>VLOOKUP(A:A,Datos!A:B,2,0)</f>
        <v>Salarios y otras Remuneraciones con retención</v>
      </c>
      <c r="C11" t="s">
        <v>158</v>
      </c>
      <c r="D11" s="18">
        <v>44270</v>
      </c>
      <c r="E11" s="19">
        <v>1000</v>
      </c>
      <c r="F11">
        <v>103</v>
      </c>
      <c r="G11" t="str">
        <f>VLOOKUP(F:F,Datos!A:B,2,0)</f>
        <v>Retenciones de Salarios</v>
      </c>
      <c r="H11" s="19">
        <v>86.54</v>
      </c>
    </row>
    <row r="12" spans="1:8" x14ac:dyDescent="0.25">
      <c r="A12">
        <v>4</v>
      </c>
      <c r="B12" t="str">
        <f>VLOOKUP(A:A,Datos!A:B,2,0)</f>
        <v>Gastos de Representación</v>
      </c>
      <c r="C12" t="s">
        <v>3</v>
      </c>
      <c r="D12" s="18">
        <v>44270</v>
      </c>
      <c r="E12" s="19">
        <v>1000</v>
      </c>
      <c r="F12">
        <v>106</v>
      </c>
      <c r="G12" t="str">
        <f>VLOOKUP(F:F,Datos!A:B,2,0)</f>
        <v>Retención del Gasto de Representación</v>
      </c>
      <c r="H12" s="19">
        <v>100</v>
      </c>
    </row>
    <row r="13" spans="1:8" x14ac:dyDescent="0.25">
      <c r="A13">
        <v>1</v>
      </c>
      <c r="B13" t="str">
        <f>VLOOKUP(A:A,Datos!A:B,2,0)</f>
        <v>Salarios y otras Remuneraciones con retención</v>
      </c>
      <c r="C13" t="s">
        <v>158</v>
      </c>
      <c r="D13" s="18">
        <v>44285</v>
      </c>
      <c r="E13" s="19">
        <v>1000</v>
      </c>
      <c r="F13">
        <v>103</v>
      </c>
      <c r="G13" t="str">
        <f>VLOOKUP(F:F,Datos!A:B,2,0)</f>
        <v>Retenciones de Salarios</v>
      </c>
      <c r="H13" s="19">
        <v>86.54</v>
      </c>
    </row>
    <row r="14" spans="1:8" x14ac:dyDescent="0.25">
      <c r="A14">
        <v>4</v>
      </c>
      <c r="B14" t="str">
        <f>VLOOKUP(A:A,Datos!A:B,2,0)</f>
        <v>Gastos de Representación</v>
      </c>
      <c r="C14" t="s">
        <v>3</v>
      </c>
      <c r="D14" s="18">
        <v>44285</v>
      </c>
      <c r="E14" s="19">
        <v>1000</v>
      </c>
      <c r="F14">
        <v>106</v>
      </c>
      <c r="G14" t="str">
        <f>VLOOKUP(F:F,Datos!A:B,2,0)</f>
        <v>Retención del Gasto de Representación</v>
      </c>
      <c r="H14" s="19">
        <v>100</v>
      </c>
    </row>
    <row r="15" spans="1:8" x14ac:dyDescent="0.25">
      <c r="A15">
        <v>1</v>
      </c>
      <c r="B15" t="str">
        <f>VLOOKUP(A:A,Datos!A:B,2,0)</f>
        <v>Salarios y otras Remuneraciones con retención</v>
      </c>
      <c r="C15" t="s">
        <v>158</v>
      </c>
      <c r="D15" s="18">
        <v>44301</v>
      </c>
      <c r="E15" s="19">
        <v>1000</v>
      </c>
      <c r="F15">
        <v>103</v>
      </c>
      <c r="G15" t="str">
        <f>VLOOKUP(F:F,Datos!A:B,2,0)</f>
        <v>Retenciones de Salarios</v>
      </c>
      <c r="H15" s="19">
        <v>86.54</v>
      </c>
    </row>
    <row r="16" spans="1:8" x14ac:dyDescent="0.25">
      <c r="A16">
        <v>4</v>
      </c>
      <c r="B16" t="str">
        <f>VLOOKUP(A:A,Datos!A:B,2,0)</f>
        <v>Gastos de Representación</v>
      </c>
      <c r="C16" t="s">
        <v>3</v>
      </c>
      <c r="D16" s="18">
        <v>44301</v>
      </c>
      <c r="E16" s="19">
        <v>1000</v>
      </c>
      <c r="F16">
        <v>106</v>
      </c>
      <c r="G16" t="str">
        <f>VLOOKUP(F:F,Datos!A:B,2,0)</f>
        <v>Retención del Gasto de Representación</v>
      </c>
      <c r="H16" s="19">
        <v>100</v>
      </c>
    </row>
    <row r="17" spans="1:13" x14ac:dyDescent="0.25">
      <c r="A17">
        <v>1</v>
      </c>
      <c r="B17" t="str">
        <f>VLOOKUP(A:A,Datos!A:B,2,0)</f>
        <v>Salarios y otras Remuneraciones con retención</v>
      </c>
      <c r="C17" t="s">
        <v>162</v>
      </c>
      <c r="D17" s="18">
        <v>44301</v>
      </c>
      <c r="E17" s="19">
        <v>666.66</v>
      </c>
      <c r="F17">
        <v>103</v>
      </c>
      <c r="G17" t="str">
        <f>VLOOKUP(F:F,Datos!A:B,2,0)</f>
        <v>Retenciones de Salarios</v>
      </c>
      <c r="H17" s="19">
        <v>57.69</v>
      </c>
    </row>
    <row r="18" spans="1:13" x14ac:dyDescent="0.25">
      <c r="A18">
        <v>4</v>
      </c>
      <c r="B18" t="str">
        <f>VLOOKUP(A:A,Datos!A:B,2,0)</f>
        <v>Gastos de Representación</v>
      </c>
      <c r="C18" t="s">
        <v>163</v>
      </c>
      <c r="D18" s="18">
        <v>44301</v>
      </c>
      <c r="E18" s="19">
        <v>666.66</v>
      </c>
      <c r="F18">
        <v>106</v>
      </c>
      <c r="G18" t="str">
        <f>VLOOKUP(F:F,Datos!A:B,2,0)</f>
        <v>Retención del Gasto de Representación</v>
      </c>
      <c r="H18" s="19">
        <v>66.67</v>
      </c>
    </row>
    <row r="19" spans="1:13" x14ac:dyDescent="0.25">
      <c r="A19">
        <v>1</v>
      </c>
      <c r="B19" t="str">
        <f>VLOOKUP(A:A,Datos!A:B,2,0)</f>
        <v>Salarios y otras Remuneraciones con retención</v>
      </c>
      <c r="C19" t="s">
        <v>158</v>
      </c>
      <c r="D19" s="18">
        <v>44316</v>
      </c>
      <c r="E19" s="19">
        <v>1000</v>
      </c>
      <c r="F19">
        <v>103</v>
      </c>
      <c r="G19" t="str">
        <f>VLOOKUP(F:F,Datos!A:B,2,0)</f>
        <v>Retenciones de Salarios</v>
      </c>
      <c r="H19" s="19">
        <v>86.54</v>
      </c>
    </row>
    <row r="20" spans="1:13" x14ac:dyDescent="0.25">
      <c r="A20">
        <v>4</v>
      </c>
      <c r="B20" t="str">
        <f>VLOOKUP(A:A,Datos!A:B,2,0)</f>
        <v>Gastos de Representación</v>
      </c>
      <c r="C20" t="s">
        <v>3</v>
      </c>
      <c r="D20" s="18">
        <v>44316</v>
      </c>
      <c r="E20" s="19">
        <v>1000</v>
      </c>
      <c r="F20">
        <v>106</v>
      </c>
      <c r="G20" t="str">
        <f>VLOOKUP(F:F,Datos!A:B,2,0)</f>
        <v>Retención del Gasto de Representación</v>
      </c>
      <c r="H20" s="19">
        <v>100</v>
      </c>
    </row>
    <row r="21" spans="1:13" x14ac:dyDescent="0.25">
      <c r="A21">
        <v>1</v>
      </c>
      <c r="B21" t="str">
        <f>VLOOKUP(A:A,Datos!A:B,2,0)</f>
        <v>Salarios y otras Remuneraciones con retención</v>
      </c>
      <c r="C21" t="s">
        <v>158</v>
      </c>
      <c r="D21" s="18">
        <v>44331</v>
      </c>
      <c r="E21" s="19">
        <v>1000</v>
      </c>
      <c r="F21">
        <v>103</v>
      </c>
      <c r="G21" t="str">
        <f>VLOOKUP(F:F,Datos!A:B,2,0)</f>
        <v>Retenciones de Salarios</v>
      </c>
      <c r="H21" s="19">
        <v>86.54</v>
      </c>
    </row>
    <row r="22" spans="1:13" x14ac:dyDescent="0.25">
      <c r="A22">
        <v>4</v>
      </c>
      <c r="B22" t="str">
        <f>VLOOKUP(A:A,Datos!A:B,2,0)</f>
        <v>Gastos de Representación</v>
      </c>
      <c r="C22" t="s">
        <v>3</v>
      </c>
      <c r="D22" s="18">
        <v>44331</v>
      </c>
      <c r="E22" s="19">
        <v>1000</v>
      </c>
      <c r="F22">
        <v>106</v>
      </c>
      <c r="G22" t="str">
        <f>VLOOKUP(F:F,Datos!A:B,2,0)</f>
        <v>Retención del Gasto de Representación</v>
      </c>
      <c r="H22" s="19">
        <v>100</v>
      </c>
    </row>
    <row r="23" spans="1:13" x14ac:dyDescent="0.25">
      <c r="A23">
        <v>1</v>
      </c>
      <c r="B23" t="str">
        <f>VLOOKUP(A:A,Datos!A:B,2,0)</f>
        <v>Salarios y otras Remuneraciones con retención</v>
      </c>
      <c r="C23" t="s">
        <v>158</v>
      </c>
      <c r="D23" s="18">
        <v>44346</v>
      </c>
      <c r="E23" s="19">
        <v>1000</v>
      </c>
      <c r="F23">
        <v>103</v>
      </c>
      <c r="G23" t="str">
        <f>VLOOKUP(F:F,Datos!A:B,2,0)</f>
        <v>Retenciones de Salarios</v>
      </c>
      <c r="H23" s="19">
        <v>86.54</v>
      </c>
    </row>
    <row r="24" spans="1:13" x14ac:dyDescent="0.25">
      <c r="A24">
        <v>4</v>
      </c>
      <c r="B24" t="str">
        <f>VLOOKUP(A:A,Datos!A:B,2,0)</f>
        <v>Gastos de Representación</v>
      </c>
      <c r="C24" t="s">
        <v>3</v>
      </c>
      <c r="D24" s="18">
        <v>44346</v>
      </c>
      <c r="E24" s="19">
        <v>1000</v>
      </c>
      <c r="F24">
        <v>106</v>
      </c>
      <c r="G24" t="str">
        <f>VLOOKUP(F:F,Datos!A:B,2,0)</f>
        <v>Retención del Gasto de Representación</v>
      </c>
      <c r="H24" s="19">
        <v>100</v>
      </c>
    </row>
    <row r="25" spans="1:13" x14ac:dyDescent="0.25">
      <c r="A25">
        <v>1</v>
      </c>
      <c r="B25" t="str">
        <f>VLOOKUP(A:A,Datos!A:B,2,0)</f>
        <v>Salarios y otras Remuneraciones con retención</v>
      </c>
      <c r="C25" t="s">
        <v>158</v>
      </c>
      <c r="D25" s="18">
        <v>44362</v>
      </c>
      <c r="E25" s="19">
        <v>1000</v>
      </c>
      <c r="F25">
        <v>103</v>
      </c>
      <c r="G25" t="str">
        <f>VLOOKUP(F:F,Datos!A:B,2,0)</f>
        <v>Retenciones de Salarios</v>
      </c>
      <c r="H25" s="19">
        <v>86.54</v>
      </c>
    </row>
    <row r="26" spans="1:13" x14ac:dyDescent="0.25">
      <c r="A26">
        <v>4</v>
      </c>
      <c r="B26" t="str">
        <f>VLOOKUP(A:A,Datos!A:B,2,0)</f>
        <v>Gastos de Representación</v>
      </c>
      <c r="C26" t="s">
        <v>3</v>
      </c>
      <c r="D26" s="18">
        <v>44362</v>
      </c>
      <c r="E26" s="19">
        <v>1000</v>
      </c>
      <c r="F26">
        <v>106</v>
      </c>
      <c r="G26" t="str">
        <f>VLOOKUP(F:F,Datos!A:B,2,0)</f>
        <v>Retención del Gasto de Representación</v>
      </c>
      <c r="H26" s="19">
        <v>100</v>
      </c>
    </row>
    <row r="27" spans="1:13" x14ac:dyDescent="0.25">
      <c r="A27">
        <v>1</v>
      </c>
      <c r="B27" t="str">
        <f>VLOOKUP(A:A,Datos!A:B,2,0)</f>
        <v>Salarios y otras Remuneraciones con retención</v>
      </c>
      <c r="C27" t="s">
        <v>158</v>
      </c>
      <c r="D27" s="18">
        <v>44377</v>
      </c>
      <c r="E27" s="19">
        <v>1000</v>
      </c>
      <c r="F27">
        <v>103</v>
      </c>
      <c r="G27" t="str">
        <f>VLOOKUP(F:F,Datos!A:B,2,0)</f>
        <v>Retenciones de Salarios</v>
      </c>
      <c r="H27" s="19">
        <v>86.54</v>
      </c>
    </row>
    <row r="28" spans="1:13" x14ac:dyDescent="0.25">
      <c r="A28">
        <v>4</v>
      </c>
      <c r="B28" t="str">
        <f>VLOOKUP(A:A,Datos!A:B,2,0)</f>
        <v>Gastos de Representación</v>
      </c>
      <c r="C28" t="s">
        <v>3</v>
      </c>
      <c r="D28" s="18">
        <v>44377</v>
      </c>
      <c r="E28" s="19">
        <v>1000</v>
      </c>
      <c r="F28">
        <v>106</v>
      </c>
      <c r="G28" t="str">
        <f>VLOOKUP(F:F,Datos!A:B,2,0)</f>
        <v>Retención del Gasto de Representación</v>
      </c>
      <c r="H28" s="19">
        <v>100</v>
      </c>
    </row>
    <row r="29" spans="1:13" x14ac:dyDescent="0.25">
      <c r="A29">
        <v>1</v>
      </c>
      <c r="B29" t="str">
        <f>VLOOKUP(A:A,Datos!A:B,2,0)</f>
        <v>Salarios y otras Remuneraciones con retención</v>
      </c>
      <c r="C29" t="s">
        <v>158</v>
      </c>
      <c r="D29" s="18">
        <v>44392</v>
      </c>
      <c r="E29" s="19">
        <v>1000</v>
      </c>
      <c r="F29">
        <v>103</v>
      </c>
      <c r="G29" t="str">
        <f>VLOOKUP(F:F,Datos!A:B,2,0)</f>
        <v>Retenciones de Salarios</v>
      </c>
      <c r="H29" s="19">
        <v>86.54</v>
      </c>
    </row>
    <row r="30" spans="1:13" x14ac:dyDescent="0.25">
      <c r="A30">
        <v>4</v>
      </c>
      <c r="B30" t="str">
        <f>VLOOKUP(A:A,Datos!A:B,2,0)</f>
        <v>Gastos de Representación</v>
      </c>
      <c r="C30" t="s">
        <v>3</v>
      </c>
      <c r="D30" s="18">
        <v>44392</v>
      </c>
      <c r="E30" s="19">
        <v>1000</v>
      </c>
      <c r="F30">
        <v>106</v>
      </c>
      <c r="G30" t="str">
        <f>VLOOKUP(F:F,Datos!A:B,2,0)</f>
        <v>Retención del Gasto de Representación</v>
      </c>
      <c r="H30" s="19">
        <v>100</v>
      </c>
    </row>
    <row r="31" spans="1:13" x14ac:dyDescent="0.25">
      <c r="A31">
        <v>1</v>
      </c>
      <c r="B31" t="str">
        <f>VLOOKUP(A:A,Datos!A:B,2,0)</f>
        <v>Salarios y otras Remuneraciones con retención</v>
      </c>
      <c r="C31" t="s">
        <v>158</v>
      </c>
      <c r="D31" s="18">
        <v>44407</v>
      </c>
      <c r="E31" s="19">
        <v>1000</v>
      </c>
      <c r="F31">
        <v>103</v>
      </c>
      <c r="G31" t="str">
        <f>VLOOKUP(F:F,Datos!A:B,2,0)</f>
        <v>Retenciones de Salarios</v>
      </c>
      <c r="H31" s="19">
        <v>86.54</v>
      </c>
      <c r="L31">
        <v>2000</v>
      </c>
      <c r="M31">
        <f>+L31*13</f>
        <v>26000</v>
      </c>
    </row>
    <row r="32" spans="1:13" x14ac:dyDescent="0.25">
      <c r="A32">
        <v>4</v>
      </c>
      <c r="B32" t="str">
        <f>VLOOKUP(A:A,Datos!A:B,2,0)</f>
        <v>Gastos de Representación</v>
      </c>
      <c r="C32" t="s">
        <v>3</v>
      </c>
      <c r="D32" s="18">
        <v>44407</v>
      </c>
      <c r="E32" s="19">
        <v>1000</v>
      </c>
      <c r="F32">
        <v>106</v>
      </c>
      <c r="G32" t="str">
        <f>VLOOKUP(F:F,Datos!A:B,2,0)</f>
        <v>Retención del Gasto de Representación</v>
      </c>
      <c r="H32" s="19">
        <v>100</v>
      </c>
    </row>
    <row r="33" spans="1:8" x14ac:dyDescent="0.25">
      <c r="A33">
        <v>1</v>
      </c>
      <c r="B33" t="str">
        <f>VLOOKUP(A:A,Datos!A:B,2,0)</f>
        <v>Salarios y otras Remuneraciones con retención</v>
      </c>
      <c r="C33" t="s">
        <v>158</v>
      </c>
      <c r="D33" s="18">
        <v>44423</v>
      </c>
      <c r="E33" s="19">
        <v>1000</v>
      </c>
      <c r="F33">
        <v>103</v>
      </c>
      <c r="G33" t="str">
        <f>VLOOKUP(F:F,Datos!A:B,2,0)</f>
        <v>Retenciones de Salarios</v>
      </c>
      <c r="H33" s="19">
        <v>86.54</v>
      </c>
    </row>
    <row r="34" spans="1:8" x14ac:dyDescent="0.25">
      <c r="A34">
        <v>1</v>
      </c>
      <c r="B34" t="str">
        <f>VLOOKUP(A:A,Datos!A:B,2,0)</f>
        <v>Salarios y otras Remuneraciones con retención</v>
      </c>
      <c r="C34" t="s">
        <v>162</v>
      </c>
      <c r="D34" s="18">
        <v>44423</v>
      </c>
      <c r="E34" s="19">
        <v>666.67</v>
      </c>
      <c r="F34">
        <v>103</v>
      </c>
      <c r="G34" t="str">
        <f>VLOOKUP(F:F,Datos!A:B,2,0)</f>
        <v>Retenciones de Salarios</v>
      </c>
      <c r="H34" s="19">
        <v>57.69</v>
      </c>
    </row>
    <row r="35" spans="1:8" x14ac:dyDescent="0.25">
      <c r="A35">
        <v>4</v>
      </c>
      <c r="B35" t="str">
        <f>VLOOKUP(A:A,Datos!A:B,2,0)</f>
        <v>Gastos de Representación</v>
      </c>
      <c r="C35" t="s">
        <v>163</v>
      </c>
      <c r="D35" s="18">
        <v>44423</v>
      </c>
      <c r="E35" s="19">
        <v>666.67</v>
      </c>
      <c r="F35">
        <v>106</v>
      </c>
      <c r="G35" t="str">
        <f>VLOOKUP(F:F,Datos!A:B,2,0)</f>
        <v>Retención del Gasto de Representación</v>
      </c>
      <c r="H35" s="19">
        <v>66.67</v>
      </c>
    </row>
    <row r="36" spans="1:8" x14ac:dyDescent="0.25">
      <c r="A36">
        <v>4</v>
      </c>
      <c r="B36" t="str">
        <f>VLOOKUP(A:A,Datos!A:B,2,0)</f>
        <v>Gastos de Representación</v>
      </c>
      <c r="C36" t="s">
        <v>3</v>
      </c>
      <c r="D36" s="18">
        <v>44423</v>
      </c>
      <c r="E36" s="19">
        <v>1000</v>
      </c>
      <c r="F36">
        <v>106</v>
      </c>
      <c r="G36" t="str">
        <f>VLOOKUP(F:F,Datos!A:B,2,0)</f>
        <v>Retención del Gasto de Representación</v>
      </c>
      <c r="H36" s="19">
        <v>100</v>
      </c>
    </row>
    <row r="37" spans="1:8" x14ac:dyDescent="0.25">
      <c r="A37">
        <v>4</v>
      </c>
      <c r="B37" t="str">
        <f>VLOOKUP(A:A,Datos!A:B,2,0)</f>
        <v>Gastos de Representación</v>
      </c>
      <c r="C37" t="s">
        <v>3</v>
      </c>
      <c r="D37" s="18">
        <v>44438</v>
      </c>
      <c r="E37" s="19">
        <v>1000</v>
      </c>
      <c r="F37">
        <v>106</v>
      </c>
      <c r="G37" t="str">
        <f>VLOOKUP(F:F,Datos!A:B,2,0)</f>
        <v>Retención del Gasto de Representación</v>
      </c>
      <c r="H37" s="19">
        <v>100</v>
      </c>
    </row>
    <row r="38" spans="1:8" x14ac:dyDescent="0.25">
      <c r="A38">
        <v>1</v>
      </c>
      <c r="B38" t="str">
        <f>VLOOKUP(A:A,Datos!A:B,2,0)</f>
        <v>Salarios y otras Remuneraciones con retención</v>
      </c>
      <c r="C38" t="s">
        <v>158</v>
      </c>
      <c r="D38" s="18">
        <v>44438</v>
      </c>
      <c r="E38" s="19">
        <v>1000</v>
      </c>
      <c r="F38">
        <v>103</v>
      </c>
      <c r="G38" t="str">
        <f>VLOOKUP(F:F,Datos!A:B,2,0)</f>
        <v>Retenciones de Salarios</v>
      </c>
      <c r="H38" s="19">
        <v>86.54</v>
      </c>
    </row>
    <row r="39" spans="1:8" x14ac:dyDescent="0.25">
      <c r="A39">
        <v>1</v>
      </c>
      <c r="B39" t="str">
        <f>VLOOKUP(A:A,Datos!A:B,2,0)</f>
        <v>Salarios y otras Remuneraciones con retención</v>
      </c>
      <c r="C39" t="s">
        <v>158</v>
      </c>
      <c r="D39" s="18">
        <v>44454</v>
      </c>
      <c r="E39" s="19">
        <v>1000</v>
      </c>
      <c r="F39">
        <v>103</v>
      </c>
      <c r="G39" t="str">
        <f>VLOOKUP(F:F,Datos!A:B,2,0)</f>
        <v>Retenciones de Salarios</v>
      </c>
      <c r="H39" s="19">
        <v>86.54</v>
      </c>
    </row>
    <row r="40" spans="1:8" x14ac:dyDescent="0.25">
      <c r="A40">
        <v>4</v>
      </c>
      <c r="B40" t="str">
        <f>VLOOKUP(A:A,Datos!A:B,2,0)</f>
        <v>Gastos de Representación</v>
      </c>
      <c r="C40" t="s">
        <v>3</v>
      </c>
      <c r="D40" s="18">
        <v>44454</v>
      </c>
      <c r="E40" s="19">
        <v>1000</v>
      </c>
      <c r="F40">
        <v>106</v>
      </c>
      <c r="G40" t="str">
        <f>VLOOKUP(F:F,Datos!A:B,2,0)</f>
        <v>Retención del Gasto de Representación</v>
      </c>
      <c r="H40" s="19">
        <v>100</v>
      </c>
    </row>
    <row r="41" spans="1:8" x14ac:dyDescent="0.25">
      <c r="A41">
        <v>1</v>
      </c>
      <c r="B41" t="str">
        <f>VLOOKUP(A:A,Datos!A:B,2,0)</f>
        <v>Salarios y otras Remuneraciones con retención</v>
      </c>
      <c r="C41" t="s">
        <v>158</v>
      </c>
      <c r="D41" s="18">
        <v>44469</v>
      </c>
      <c r="E41" s="19">
        <v>1000</v>
      </c>
      <c r="F41">
        <v>103</v>
      </c>
      <c r="G41" t="str">
        <f>VLOOKUP(F:F,Datos!A:B,2,0)</f>
        <v>Retenciones de Salarios</v>
      </c>
      <c r="H41" s="19">
        <v>86.54</v>
      </c>
    </row>
    <row r="42" spans="1:8" x14ac:dyDescent="0.25">
      <c r="A42">
        <v>4</v>
      </c>
      <c r="B42" t="str">
        <f>VLOOKUP(A:A,Datos!A:B,2,0)</f>
        <v>Gastos de Representación</v>
      </c>
      <c r="C42" t="s">
        <v>3</v>
      </c>
      <c r="D42" s="18">
        <v>44469</v>
      </c>
      <c r="E42" s="19">
        <v>1000</v>
      </c>
      <c r="F42">
        <v>106</v>
      </c>
      <c r="G42" t="str">
        <f>VLOOKUP(F:F,Datos!A:B,2,0)</f>
        <v>Retención del Gasto de Representación</v>
      </c>
      <c r="H42" s="19">
        <v>100</v>
      </c>
    </row>
    <row r="43" spans="1:8" x14ac:dyDescent="0.25">
      <c r="A43">
        <v>1</v>
      </c>
      <c r="B43" t="str">
        <f>VLOOKUP(A:A,Datos!A:B,2,0)</f>
        <v>Salarios y otras Remuneraciones con retención</v>
      </c>
      <c r="C43" t="s">
        <v>158</v>
      </c>
      <c r="D43" s="18">
        <v>44484</v>
      </c>
      <c r="E43" s="19">
        <v>1000</v>
      </c>
      <c r="F43">
        <v>103</v>
      </c>
      <c r="G43" t="str">
        <f>VLOOKUP(F:F,Datos!A:B,2,0)</f>
        <v>Retenciones de Salarios</v>
      </c>
      <c r="H43" s="19">
        <v>86.54</v>
      </c>
    </row>
    <row r="44" spans="1:8" x14ac:dyDescent="0.25">
      <c r="A44">
        <v>4</v>
      </c>
      <c r="B44" t="str">
        <f>VLOOKUP(A:A,Datos!A:B,2,0)</f>
        <v>Gastos de Representación</v>
      </c>
      <c r="C44" t="s">
        <v>3</v>
      </c>
      <c r="D44" s="18">
        <v>44484</v>
      </c>
      <c r="E44" s="19">
        <v>1000</v>
      </c>
      <c r="F44">
        <v>106</v>
      </c>
      <c r="G44" t="str">
        <f>VLOOKUP(F:F,Datos!A:B,2,0)</f>
        <v>Retención del Gasto de Representación</v>
      </c>
      <c r="H44" s="19">
        <v>100</v>
      </c>
    </row>
    <row r="45" spans="1:8" x14ac:dyDescent="0.25">
      <c r="A45">
        <v>1</v>
      </c>
      <c r="B45" t="str">
        <f>VLOOKUP(A:A,Datos!A:B,2,0)</f>
        <v>Salarios y otras Remuneraciones con retención</v>
      </c>
      <c r="C45" t="s">
        <v>158</v>
      </c>
      <c r="D45" s="18">
        <v>44499</v>
      </c>
      <c r="E45" s="19">
        <v>1000</v>
      </c>
      <c r="F45">
        <v>103</v>
      </c>
      <c r="G45" t="str">
        <f>VLOOKUP(F:F,Datos!A:B,2,0)</f>
        <v>Retenciones de Salarios</v>
      </c>
      <c r="H45" s="19">
        <v>86.54</v>
      </c>
    </row>
    <row r="46" spans="1:8" x14ac:dyDescent="0.25">
      <c r="A46">
        <v>4</v>
      </c>
      <c r="B46" t="str">
        <f>VLOOKUP(A:A,Datos!A:B,2,0)</f>
        <v>Gastos de Representación</v>
      </c>
      <c r="C46" t="s">
        <v>3</v>
      </c>
      <c r="D46" s="18">
        <v>44499</v>
      </c>
      <c r="E46" s="19">
        <v>1000</v>
      </c>
      <c r="F46">
        <v>106</v>
      </c>
      <c r="G46" t="str">
        <f>VLOOKUP(F:F,Datos!A:B,2,0)</f>
        <v>Retención del Gasto de Representación</v>
      </c>
      <c r="H46" s="19">
        <v>100</v>
      </c>
    </row>
    <row r="47" spans="1:8" x14ac:dyDescent="0.25">
      <c r="A47">
        <v>1</v>
      </c>
      <c r="B47" t="str">
        <f>VLOOKUP(A:A,Datos!A:B,2,0)</f>
        <v>Salarios y otras Remuneraciones con retención</v>
      </c>
      <c r="C47" t="s">
        <v>158</v>
      </c>
      <c r="D47" s="18">
        <v>44515</v>
      </c>
      <c r="E47" s="19">
        <v>1000</v>
      </c>
      <c r="F47">
        <v>103</v>
      </c>
      <c r="G47" t="str">
        <f>VLOOKUP(F:F,Datos!A:B,2,0)</f>
        <v>Retenciones de Salarios</v>
      </c>
      <c r="H47" s="19">
        <v>86.54</v>
      </c>
    </row>
    <row r="48" spans="1:8" x14ac:dyDescent="0.25">
      <c r="A48">
        <v>4</v>
      </c>
      <c r="B48" t="str">
        <f>VLOOKUP(A:A,Datos!A:B,2,0)</f>
        <v>Gastos de Representación</v>
      </c>
      <c r="C48" t="s">
        <v>3</v>
      </c>
      <c r="D48" s="18">
        <v>44515</v>
      </c>
      <c r="E48" s="19">
        <v>1000</v>
      </c>
      <c r="F48">
        <v>106</v>
      </c>
      <c r="G48" t="str">
        <f>VLOOKUP(F:F,Datos!A:B,2,0)</f>
        <v>Retención del Gasto de Representación</v>
      </c>
      <c r="H48" s="19">
        <v>100</v>
      </c>
    </row>
    <row r="49" spans="1:8" x14ac:dyDescent="0.25">
      <c r="A49">
        <v>1</v>
      </c>
      <c r="B49" t="str">
        <f>VLOOKUP(A:A,Datos!A:B,2,0)</f>
        <v>Salarios y otras Remuneraciones con retención</v>
      </c>
      <c r="C49" t="s">
        <v>158</v>
      </c>
      <c r="D49" s="18">
        <v>44530</v>
      </c>
      <c r="E49" s="19">
        <v>1000</v>
      </c>
      <c r="F49">
        <v>103</v>
      </c>
      <c r="G49" t="str">
        <f>VLOOKUP(F:F,Datos!A:B,2,0)</f>
        <v>Retenciones de Salarios</v>
      </c>
      <c r="H49" s="19">
        <v>86.54</v>
      </c>
    </row>
    <row r="50" spans="1:8" x14ac:dyDescent="0.25">
      <c r="A50">
        <v>4</v>
      </c>
      <c r="B50" t="str">
        <f>VLOOKUP(A:A,Datos!A:B,2,0)</f>
        <v>Gastos de Representación</v>
      </c>
      <c r="C50" t="s">
        <v>3</v>
      </c>
      <c r="D50" s="18">
        <v>44530</v>
      </c>
      <c r="E50" s="19">
        <v>1000</v>
      </c>
      <c r="F50">
        <v>106</v>
      </c>
      <c r="G50" t="str">
        <f>VLOOKUP(F:F,Datos!A:B,2,0)</f>
        <v>Retención del Gasto de Representación</v>
      </c>
      <c r="H50" s="19">
        <v>100</v>
      </c>
    </row>
    <row r="51" spans="1:8" x14ac:dyDescent="0.25">
      <c r="A51">
        <v>1</v>
      </c>
      <c r="B51" t="str">
        <f>VLOOKUP(A:A,Datos!A:B,2,0)</f>
        <v>Salarios y otras Remuneraciones con retención</v>
      </c>
      <c r="C51" t="s">
        <v>158</v>
      </c>
      <c r="D51" s="18">
        <v>44545</v>
      </c>
      <c r="E51" s="19">
        <v>1000</v>
      </c>
      <c r="F51">
        <v>103</v>
      </c>
      <c r="G51" t="str">
        <f>VLOOKUP(F:F,Datos!A:B,2,0)</f>
        <v>Retenciones de Salarios</v>
      </c>
      <c r="H51" s="19">
        <v>86.54</v>
      </c>
    </row>
    <row r="52" spans="1:8" x14ac:dyDescent="0.25">
      <c r="A52">
        <v>1</v>
      </c>
      <c r="B52" t="str">
        <f>VLOOKUP(A:A,Datos!A:B,2,0)</f>
        <v>Salarios y otras Remuneraciones con retención</v>
      </c>
      <c r="C52" t="s">
        <v>162</v>
      </c>
      <c r="D52" s="18">
        <v>44545</v>
      </c>
      <c r="E52" s="19">
        <v>666.67</v>
      </c>
      <c r="F52">
        <v>103</v>
      </c>
      <c r="G52" t="str">
        <f>VLOOKUP(F:F,Datos!A:B,2,0)</f>
        <v>Retenciones de Salarios</v>
      </c>
      <c r="H52" s="19">
        <v>57.69</v>
      </c>
    </row>
    <row r="53" spans="1:8" x14ac:dyDescent="0.25">
      <c r="A53">
        <v>4</v>
      </c>
      <c r="B53" t="str">
        <f>VLOOKUP(A:A,Datos!A:B,2,0)</f>
        <v>Gastos de Representación</v>
      </c>
      <c r="C53" t="s">
        <v>163</v>
      </c>
      <c r="D53" s="18">
        <v>44545</v>
      </c>
      <c r="E53" s="19">
        <v>666.67</v>
      </c>
      <c r="F53">
        <v>106</v>
      </c>
      <c r="G53" t="str">
        <f>VLOOKUP(F:F,Datos!A:B,2,0)</f>
        <v>Retención del Gasto de Representación</v>
      </c>
      <c r="H53" s="19">
        <v>66.67</v>
      </c>
    </row>
    <row r="54" spans="1:8" x14ac:dyDescent="0.25">
      <c r="A54">
        <v>4</v>
      </c>
      <c r="B54" t="str">
        <f>VLOOKUP(A:A,Datos!A:B,2,0)</f>
        <v>Gastos de Representación</v>
      </c>
      <c r="C54" t="s">
        <v>3</v>
      </c>
      <c r="D54" s="18">
        <v>44545</v>
      </c>
      <c r="E54" s="19">
        <v>1000</v>
      </c>
      <c r="F54">
        <v>106</v>
      </c>
      <c r="G54" t="str">
        <f>VLOOKUP(F:F,Datos!A:B,2,0)</f>
        <v>Retención del Gasto de Representación</v>
      </c>
      <c r="H54" s="19">
        <v>100</v>
      </c>
    </row>
    <row r="55" spans="1:8" x14ac:dyDescent="0.25">
      <c r="A55">
        <v>1</v>
      </c>
      <c r="B55" t="str">
        <f>VLOOKUP(A:A,Datos!A:B,2,0)</f>
        <v>Salarios y otras Remuneraciones con retención</v>
      </c>
      <c r="C55" t="s">
        <v>161</v>
      </c>
      <c r="D55" s="18">
        <v>44545</v>
      </c>
      <c r="E55" s="19">
        <v>4500</v>
      </c>
      <c r="F55">
        <v>103</v>
      </c>
      <c r="G55" t="str">
        <f>VLOOKUP(F:F,Datos!A:B,2,0)</f>
        <v>Retenciones de Salarios</v>
      </c>
      <c r="H55" s="19">
        <v>0</v>
      </c>
    </row>
    <row r="56" spans="1:8" x14ac:dyDescent="0.25">
      <c r="A56">
        <v>1</v>
      </c>
      <c r="B56" t="str">
        <f>VLOOKUP(A:A,Datos!A:B,2,0)</f>
        <v>Salarios y otras Remuneraciones con retención</v>
      </c>
      <c r="C56" t="s">
        <v>158</v>
      </c>
      <c r="D56" s="18">
        <v>44560</v>
      </c>
      <c r="E56" s="19">
        <v>1000</v>
      </c>
      <c r="F56">
        <v>103</v>
      </c>
      <c r="G56" t="str">
        <f>VLOOKUP(F:F,Datos!A:B,2,0)</f>
        <v>Retenciones de Salarios</v>
      </c>
      <c r="H56" s="19">
        <v>86.54</v>
      </c>
    </row>
    <row r="57" spans="1:8" x14ac:dyDescent="0.25">
      <c r="A57">
        <v>4</v>
      </c>
      <c r="B57" t="str">
        <f>VLOOKUP(A:A,Datos!A:B,2,0)</f>
        <v>Gastos de Representación</v>
      </c>
      <c r="C57" t="s">
        <v>3</v>
      </c>
      <c r="D57" s="18">
        <v>44560</v>
      </c>
      <c r="E57" s="19">
        <v>1000</v>
      </c>
      <c r="F57">
        <v>106</v>
      </c>
      <c r="G57" t="str">
        <f>VLOOKUP(F:F,Datos!A:B,2,0)</f>
        <v>Retención del Gasto de Representación</v>
      </c>
      <c r="H57" s="19">
        <v>100</v>
      </c>
    </row>
    <row r="58" spans="1:8" x14ac:dyDescent="0.25">
      <c r="A58">
        <v>1</v>
      </c>
    </row>
    <row r="59" spans="1:8" x14ac:dyDescent="0.25">
      <c r="A59">
        <v>1</v>
      </c>
    </row>
    <row r="60" spans="1:8" x14ac:dyDescent="0.25">
      <c r="A60">
        <v>1</v>
      </c>
    </row>
  </sheetData>
  <autoFilter ref="A2:H60"/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Datos!$B$29:$B$34</xm:f>
          </x14:formula1>
          <xm:sqref>C3:C57</xm:sqref>
        </x14:dataValidation>
        <x14:dataValidation type="list" allowBlank="1" showInputMessage="1" showErrorMessage="1">
          <x14:formula1>
            <xm:f>Datos!$A$3:$A$20</xm:f>
          </x14:formula1>
          <xm:sqref>F3:F57 A3:A60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11" sqref="A11"/>
    </sheetView>
  </sheetViews>
  <sheetFormatPr baseColWidth="10" defaultRowHeight="15" x14ac:dyDescent="0.25"/>
  <cols>
    <col min="1" max="1" width="27.7109375" customWidth="1"/>
    <col min="2" max="2" width="24.42578125" customWidth="1"/>
    <col min="4" max="4" width="13.5703125" customWidth="1"/>
  </cols>
  <sheetData>
    <row r="3" spans="1:5" x14ac:dyDescent="0.25">
      <c r="A3" s="31" t="s">
        <v>169</v>
      </c>
      <c r="B3" s="31"/>
      <c r="C3" s="31"/>
      <c r="D3" s="31"/>
      <c r="E3" s="31"/>
    </row>
    <row r="7" spans="1:5" x14ac:dyDescent="0.25">
      <c r="A7" s="30" t="s">
        <v>170</v>
      </c>
      <c r="B7" s="30" t="s">
        <v>171</v>
      </c>
      <c r="D7" s="30" t="s">
        <v>172</v>
      </c>
    </row>
    <row r="11" spans="1:5" x14ac:dyDescent="0.25">
      <c r="A11" s="30" t="s">
        <v>170</v>
      </c>
      <c r="B11" s="30" t="s">
        <v>175</v>
      </c>
      <c r="D11" s="30" t="s">
        <v>177</v>
      </c>
    </row>
    <row r="12" spans="1:5" x14ac:dyDescent="0.25">
      <c r="A12" s="30" t="s">
        <v>173</v>
      </c>
      <c r="B12" s="30" t="s">
        <v>176</v>
      </c>
      <c r="D12" s="30" t="s">
        <v>178</v>
      </c>
    </row>
    <row r="13" spans="1:5" x14ac:dyDescent="0.25">
      <c r="A13" s="30" t="s">
        <v>174</v>
      </c>
    </row>
    <row r="14" spans="1:5" x14ac:dyDescent="0.25">
      <c r="A14" s="30" t="s">
        <v>4</v>
      </c>
    </row>
    <row r="15" spans="1:5" x14ac:dyDescent="0.25">
      <c r="A15" s="20" t="s">
        <v>180</v>
      </c>
    </row>
    <row r="19" spans="1:5" x14ac:dyDescent="0.25">
      <c r="A19" s="31" t="s">
        <v>179</v>
      </c>
      <c r="B19" s="31"/>
      <c r="C19" s="31"/>
      <c r="D19" s="31"/>
      <c r="E19" s="31"/>
    </row>
    <row r="21" spans="1:5" x14ac:dyDescent="0.25">
      <c r="A21" t="s">
        <v>184</v>
      </c>
      <c r="B21" t="s">
        <v>186</v>
      </c>
    </row>
    <row r="22" spans="1:5" x14ac:dyDescent="0.25">
      <c r="A22" t="s">
        <v>181</v>
      </c>
      <c r="B22" t="s">
        <v>187</v>
      </c>
    </row>
    <row r="23" spans="1:5" x14ac:dyDescent="0.25">
      <c r="A23" t="s">
        <v>89</v>
      </c>
    </row>
    <row r="24" spans="1:5" x14ac:dyDescent="0.25">
      <c r="A24" t="s">
        <v>182</v>
      </c>
    </row>
    <row r="25" spans="1:5" x14ac:dyDescent="0.25">
      <c r="A25" t="s">
        <v>183</v>
      </c>
    </row>
    <row r="26" spans="1:5" x14ac:dyDescent="0.25">
      <c r="A26" t="s">
        <v>185</v>
      </c>
    </row>
  </sheetData>
  <mergeCells count="2">
    <mergeCell ref="A3:E3"/>
    <mergeCell ref="A19:E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40" workbookViewId="0">
      <selection activeCell="D52" sqref="D52"/>
    </sheetView>
  </sheetViews>
  <sheetFormatPr baseColWidth="10" defaultRowHeight="15" x14ac:dyDescent="0.25"/>
  <cols>
    <col min="2" max="2" width="56.5703125" customWidth="1"/>
    <col min="4" max="4" width="46" customWidth="1"/>
  </cols>
  <sheetData>
    <row r="2" spans="1:2" x14ac:dyDescent="0.25">
      <c r="A2" t="s">
        <v>150</v>
      </c>
      <c r="B2" t="s">
        <v>152</v>
      </c>
    </row>
    <row r="3" spans="1:2" x14ac:dyDescent="0.25">
      <c r="A3">
        <v>1</v>
      </c>
      <c r="B3" s="2" t="s">
        <v>0</v>
      </c>
    </row>
    <row r="4" spans="1:2" x14ac:dyDescent="0.25">
      <c r="A4">
        <v>2</v>
      </c>
      <c r="B4" s="2" t="s">
        <v>1</v>
      </c>
    </row>
    <row r="5" spans="1:2" x14ac:dyDescent="0.25">
      <c r="A5">
        <v>3</v>
      </c>
      <c r="B5" s="2" t="s">
        <v>2</v>
      </c>
    </row>
    <row r="6" spans="1:2" x14ac:dyDescent="0.25">
      <c r="A6">
        <v>4</v>
      </c>
      <c r="B6" s="2" t="s">
        <v>3</v>
      </c>
    </row>
    <row r="7" spans="1:2" x14ac:dyDescent="0.25">
      <c r="A7">
        <v>5</v>
      </c>
      <c r="B7" s="2" t="s">
        <v>4</v>
      </c>
    </row>
    <row r="8" spans="1:2" x14ac:dyDescent="0.25">
      <c r="A8">
        <v>6</v>
      </c>
      <c r="B8" s="2" t="s">
        <v>7</v>
      </c>
    </row>
    <row r="9" spans="1:2" x14ac:dyDescent="0.25">
      <c r="A9">
        <v>7</v>
      </c>
      <c r="B9" s="2" t="s">
        <v>8</v>
      </c>
    </row>
    <row r="10" spans="1:2" x14ac:dyDescent="0.25">
      <c r="A10">
        <v>8</v>
      </c>
      <c r="B10" s="2" t="s">
        <v>9</v>
      </c>
    </row>
    <row r="11" spans="1:2" x14ac:dyDescent="0.25">
      <c r="A11">
        <v>9</v>
      </c>
      <c r="B11" s="2" t="s">
        <v>151</v>
      </c>
    </row>
    <row r="12" spans="1:2" x14ac:dyDescent="0.25">
      <c r="A12">
        <v>10</v>
      </c>
      <c r="B12" s="2" t="s">
        <v>11</v>
      </c>
    </row>
    <row r="13" spans="1:2" x14ac:dyDescent="0.25">
      <c r="A13">
        <v>11</v>
      </c>
      <c r="B13" s="2" t="s">
        <v>12</v>
      </c>
    </row>
    <row r="14" spans="1:2" x14ac:dyDescent="0.25">
      <c r="A14">
        <v>12</v>
      </c>
      <c r="B14" s="2" t="s">
        <v>12</v>
      </c>
    </row>
    <row r="15" spans="1:2" x14ac:dyDescent="0.25">
      <c r="A15">
        <v>13</v>
      </c>
      <c r="B15" s="2" t="s">
        <v>14</v>
      </c>
    </row>
    <row r="16" spans="1:2" x14ac:dyDescent="0.25">
      <c r="A16">
        <v>14</v>
      </c>
      <c r="B16" s="2" t="s">
        <v>14</v>
      </c>
    </row>
    <row r="17" spans="1:2" x14ac:dyDescent="0.25">
      <c r="A17">
        <v>15</v>
      </c>
      <c r="B17" s="2" t="s">
        <v>16</v>
      </c>
    </row>
    <row r="18" spans="1:2" x14ac:dyDescent="0.25">
      <c r="A18">
        <v>103</v>
      </c>
      <c r="B18" s="2" t="s">
        <v>107</v>
      </c>
    </row>
    <row r="19" spans="1:2" x14ac:dyDescent="0.25">
      <c r="A19" s="2">
        <v>106</v>
      </c>
      <c r="B19" s="2" t="s">
        <v>110</v>
      </c>
    </row>
    <row r="20" spans="1:2" x14ac:dyDescent="0.25">
      <c r="B20" s="2"/>
    </row>
    <row r="21" spans="1:2" x14ac:dyDescent="0.25">
      <c r="A21" s="2"/>
      <c r="B21" s="2"/>
    </row>
    <row r="22" spans="1:2" x14ac:dyDescent="0.25">
      <c r="B22" s="2"/>
    </row>
    <row r="23" spans="1:2" x14ac:dyDescent="0.25">
      <c r="B23" s="2"/>
    </row>
    <row r="24" spans="1:2" x14ac:dyDescent="0.25">
      <c r="B24" s="2"/>
    </row>
    <row r="25" spans="1:2" x14ac:dyDescent="0.25">
      <c r="B25" s="2"/>
    </row>
    <row r="26" spans="1:2" x14ac:dyDescent="0.25">
      <c r="B26" s="2"/>
    </row>
    <row r="27" spans="1:2" x14ac:dyDescent="0.25">
      <c r="B27" s="2"/>
    </row>
    <row r="29" spans="1:2" x14ac:dyDescent="0.25">
      <c r="B29" t="s">
        <v>158</v>
      </c>
    </row>
    <row r="30" spans="1:2" x14ac:dyDescent="0.25">
      <c r="B30" s="2" t="s">
        <v>3</v>
      </c>
    </row>
    <row r="31" spans="1:2" x14ac:dyDescent="0.25">
      <c r="B31" s="2" t="s">
        <v>162</v>
      </c>
    </row>
    <row r="32" spans="1:2" x14ac:dyDescent="0.25">
      <c r="B32" s="20" t="s">
        <v>163</v>
      </c>
    </row>
    <row r="33" spans="1:4" x14ac:dyDescent="0.25">
      <c r="B33" s="2" t="s">
        <v>159</v>
      </c>
    </row>
    <row r="34" spans="1:4" x14ac:dyDescent="0.25">
      <c r="B34" s="2" t="s">
        <v>161</v>
      </c>
    </row>
    <row r="35" spans="1:4" x14ac:dyDescent="0.25">
      <c r="B35" s="20" t="s">
        <v>160</v>
      </c>
    </row>
    <row r="37" spans="1:4" x14ac:dyDescent="0.25">
      <c r="B37" s="24" t="s">
        <v>146</v>
      </c>
    </row>
    <row r="38" spans="1:4" x14ac:dyDescent="0.25">
      <c r="B38" t="s">
        <v>153</v>
      </c>
    </row>
    <row r="39" spans="1:4" x14ac:dyDescent="0.25">
      <c r="B39" t="s">
        <v>154</v>
      </c>
    </row>
    <row r="40" spans="1:4" x14ac:dyDescent="0.25">
      <c r="B40" t="s">
        <v>155</v>
      </c>
    </row>
    <row r="42" spans="1:4" x14ac:dyDescent="0.25">
      <c r="B42" t="s">
        <v>150</v>
      </c>
    </row>
    <row r="43" spans="1:4" x14ac:dyDescent="0.25">
      <c r="A43" s="1">
        <v>6</v>
      </c>
      <c r="B43" t="s">
        <v>7</v>
      </c>
      <c r="C43" s="1">
        <v>17</v>
      </c>
      <c r="D43" s="2" t="s">
        <v>18</v>
      </c>
    </row>
    <row r="44" spans="1:4" x14ac:dyDescent="0.25">
      <c r="A44" s="1">
        <v>7</v>
      </c>
      <c r="B44" s="2" t="s">
        <v>8</v>
      </c>
      <c r="C44" s="1">
        <v>18</v>
      </c>
      <c r="D44" s="2" t="s">
        <v>19</v>
      </c>
    </row>
    <row r="45" spans="1:4" x14ac:dyDescent="0.25">
      <c r="A45" s="1">
        <v>8</v>
      </c>
      <c r="B45" s="2" t="s">
        <v>9</v>
      </c>
      <c r="C45">
        <v>19</v>
      </c>
      <c r="D45" s="2" t="s">
        <v>3</v>
      </c>
    </row>
    <row r="46" spans="1:4" x14ac:dyDescent="0.25">
      <c r="A46" s="1">
        <v>9</v>
      </c>
      <c r="B46" s="2" t="s">
        <v>10</v>
      </c>
    </row>
    <row r="47" spans="1:4" x14ac:dyDescent="0.25">
      <c r="A47" s="2">
        <v>10</v>
      </c>
      <c r="B47" s="2" t="s">
        <v>11</v>
      </c>
    </row>
    <row r="48" spans="1:4" x14ac:dyDescent="0.25">
      <c r="A48" s="2">
        <v>11</v>
      </c>
      <c r="B48" s="2" t="s">
        <v>12</v>
      </c>
    </row>
    <row r="49" spans="1:2" x14ac:dyDescent="0.25">
      <c r="A49" s="2">
        <v>12</v>
      </c>
      <c r="B49" s="2" t="s">
        <v>13</v>
      </c>
    </row>
    <row r="50" spans="1:2" x14ac:dyDescent="0.25">
      <c r="A50" s="2">
        <v>13</v>
      </c>
      <c r="B50" s="2" t="s">
        <v>14</v>
      </c>
    </row>
    <row r="51" spans="1:2" x14ac:dyDescent="0.25">
      <c r="A51" s="1">
        <v>14</v>
      </c>
      <c r="B51" s="2" t="s">
        <v>15</v>
      </c>
    </row>
    <row r="52" spans="1:2" x14ac:dyDescent="0.25">
      <c r="A52" s="1">
        <v>15</v>
      </c>
      <c r="B52" s="2" t="s">
        <v>16</v>
      </c>
    </row>
  </sheetData>
  <dataValidations count="1">
    <dataValidation type="list" allowBlank="1" showInputMessage="1" showErrorMessage="1" sqref="E15">
      <formula1>$B$3:$B$17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workbookViewId="0">
      <selection activeCell="F15" sqref="F15"/>
    </sheetView>
  </sheetViews>
  <sheetFormatPr baseColWidth="10" defaultRowHeight="15" x14ac:dyDescent="0.25"/>
  <cols>
    <col min="6" max="6" width="16.7109375" customWidth="1"/>
    <col min="7" max="7" width="14.140625" customWidth="1"/>
    <col min="8" max="8" width="13.28515625" customWidth="1"/>
  </cols>
  <sheetData>
    <row r="2" spans="1:10" x14ac:dyDescent="0.25">
      <c r="A2" t="s">
        <v>146</v>
      </c>
      <c r="B2" t="s">
        <v>143</v>
      </c>
      <c r="C2" t="s">
        <v>164</v>
      </c>
      <c r="D2" t="s">
        <v>165</v>
      </c>
      <c r="E2" t="s">
        <v>168</v>
      </c>
      <c r="F2" t="s">
        <v>149</v>
      </c>
      <c r="H2" t="s">
        <v>148</v>
      </c>
      <c r="I2" t="s">
        <v>166</v>
      </c>
      <c r="J2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Formulario</vt:lpstr>
      <vt:lpstr>Ingresos</vt:lpstr>
      <vt:lpstr>Salarios</vt:lpstr>
      <vt:lpstr>Hoja1</vt:lpstr>
      <vt:lpstr>Datos</vt:lpstr>
      <vt:lpstr>Gastos</vt:lpstr>
      <vt:lpstr>Gastos Medicos</vt:lpstr>
      <vt:lpstr>Formulario!Área_de_impresión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arism</dc:creator>
  <cp:lastModifiedBy>hp1</cp:lastModifiedBy>
  <cp:lastPrinted>2021-12-02T19:16:12Z</cp:lastPrinted>
  <dcterms:created xsi:type="dcterms:W3CDTF">2021-12-02T15:15:07Z</dcterms:created>
  <dcterms:modified xsi:type="dcterms:W3CDTF">2021-12-15T15:44:48Z</dcterms:modified>
</cp:coreProperties>
</file>