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DocumentationRepo\Статы юнитов\"/>
    </mc:Choice>
  </mc:AlternateContent>
  <xr:revisionPtr revIDLastSave="0" documentId="13_ncr:1_{DF39EFDA-7DE3-4798-B92E-3A37333508F6}" xr6:coauthVersionLast="47" xr6:coauthVersionMax="47" xr10:uidLastSave="{00000000-0000-0000-0000-000000000000}"/>
  <bookViews>
    <workbookView xWindow="-120" yWindow="-120" windowWidth="29040" windowHeight="15840" activeTab="2" xr2:uid="{6CEC3F96-7DAF-4D86-B268-86E324EF35C4}"/>
  </bookViews>
  <sheets>
    <sheet name="Дочери" sheetId="3" r:id="rId1"/>
    <sheet name="Попытка 1" sheetId="1" r:id="rId2"/>
    <sheet name="Попытка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  <c r="Q33" i="3"/>
  <c r="Q34" i="3"/>
  <c r="Q35" i="3"/>
  <c r="Q36" i="3"/>
  <c r="Q32" i="3"/>
  <c r="O72" i="3"/>
  <c r="S72" i="3" s="1"/>
  <c r="O70" i="3"/>
  <c r="W70" i="3" s="1"/>
  <c r="Y70" i="3" s="1"/>
  <c r="O57" i="3"/>
  <c r="S57" i="3" s="1"/>
  <c r="O55" i="3"/>
  <c r="U55" i="3" s="1"/>
  <c r="O37" i="3"/>
  <c r="W37" i="3" s="1"/>
  <c r="O35" i="3"/>
  <c r="Y35" i="3" s="1"/>
  <c r="O36" i="3"/>
  <c r="S36" i="3" s="1"/>
  <c r="O38" i="3"/>
  <c r="U38" i="3" s="1"/>
  <c r="O39" i="3"/>
  <c r="W39" i="3" s="1"/>
  <c r="O40" i="3"/>
  <c r="U40" i="3" s="1"/>
  <c r="O41" i="3"/>
  <c r="U41" i="3" s="1"/>
  <c r="O42" i="3"/>
  <c r="S42" i="3" s="1"/>
  <c r="O43" i="3"/>
  <c r="W43" i="3" s="1"/>
  <c r="O44" i="3"/>
  <c r="S44" i="3" s="1"/>
  <c r="O45" i="3"/>
  <c r="S45" i="3" s="1"/>
  <c r="O46" i="3"/>
  <c r="U46" i="3" s="1"/>
  <c r="O47" i="3"/>
  <c r="S47" i="3" s="1"/>
  <c r="O48" i="3"/>
  <c r="S48" i="3" s="1"/>
  <c r="O49" i="3"/>
  <c r="Y49" i="3" s="1"/>
  <c r="O50" i="3"/>
  <c r="S50" i="3" s="1"/>
  <c r="O51" i="3"/>
  <c r="Q51" i="3" s="1"/>
  <c r="O52" i="3"/>
  <c r="Y52" i="3" s="1"/>
  <c r="O53" i="3"/>
  <c r="W53" i="3" s="1"/>
  <c r="Y53" i="3" s="1"/>
  <c r="O54" i="3"/>
  <c r="Q54" i="3" s="1"/>
  <c r="O56" i="3"/>
  <c r="S56" i="3" s="1"/>
  <c r="O58" i="3"/>
  <c r="W58" i="3" s="1"/>
  <c r="Y58" i="3" s="1"/>
  <c r="O59" i="3"/>
  <c r="S59" i="3" s="1"/>
  <c r="O60" i="3"/>
  <c r="U60" i="3" s="1"/>
  <c r="O61" i="3"/>
  <c r="Y61" i="3" s="1"/>
  <c r="O62" i="3"/>
  <c r="Q62" i="3" s="1"/>
  <c r="S62" i="3" s="1"/>
  <c r="U62" i="3" s="1"/>
  <c r="W62" i="3" s="1"/>
  <c r="Y62" i="3" s="1"/>
  <c r="O63" i="3"/>
  <c r="S63" i="3" s="1"/>
  <c r="O64" i="3"/>
  <c r="Q64" i="3" s="1"/>
  <c r="S64" i="3" s="1"/>
  <c r="U64" i="3" s="1"/>
  <c r="W64" i="3" s="1"/>
  <c r="Y64" i="3" s="1"/>
  <c r="O65" i="3"/>
  <c r="W65" i="3" s="1"/>
  <c r="Y65" i="3" s="1"/>
  <c r="O66" i="3"/>
  <c r="S66" i="3" s="1"/>
  <c r="O67" i="3"/>
  <c r="S67" i="3" s="1"/>
  <c r="O68" i="3"/>
  <c r="S68" i="3" s="1"/>
  <c r="O69" i="3"/>
  <c r="U69" i="3" s="1"/>
  <c r="W69" i="3" s="1"/>
  <c r="Y69" i="3" s="1"/>
  <c r="O71" i="3"/>
  <c r="Y71" i="3" s="1"/>
  <c r="O32" i="3"/>
  <c r="W32" i="3" s="1"/>
  <c r="O33" i="3"/>
  <c r="U33" i="3" s="1"/>
  <c r="O34" i="3"/>
  <c r="U34" i="3" s="1"/>
  <c r="J12" i="3"/>
  <c r="L12" i="3" s="1"/>
  <c r="J3" i="3"/>
  <c r="L3" i="3" s="1"/>
  <c r="J4" i="3"/>
  <c r="L4" i="3" s="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J19" i="3"/>
  <c r="L19" i="3" s="1"/>
  <c r="J20" i="3"/>
  <c r="L20" i="3" s="1"/>
  <c r="J21" i="3"/>
  <c r="L21" i="3" s="1"/>
  <c r="J22" i="3"/>
  <c r="L22" i="3" s="1"/>
  <c r="J23" i="3"/>
  <c r="L23" i="3" s="1"/>
  <c r="J2" i="3"/>
  <c r="L2" i="3" s="1"/>
  <c r="Y40" i="3" l="1"/>
  <c r="U39" i="3"/>
  <c r="Q58" i="3"/>
  <c r="S38" i="3"/>
  <c r="S39" i="3"/>
  <c r="Y36" i="3"/>
  <c r="U36" i="3"/>
  <c r="W36" i="3"/>
  <c r="Y38" i="3"/>
  <c r="S40" i="3"/>
  <c r="S41" i="3"/>
  <c r="W54" i="3"/>
  <c r="U56" i="3"/>
  <c r="W44" i="3"/>
  <c r="U44" i="3"/>
  <c r="Q49" i="3"/>
  <c r="Y51" i="3"/>
  <c r="Q44" i="3"/>
  <c r="Y54" i="3"/>
  <c r="U54" i="3"/>
  <c r="Q56" i="3"/>
  <c r="S54" i="3"/>
  <c r="Y56" i="3"/>
  <c r="W56" i="3"/>
  <c r="S58" i="3"/>
  <c r="Y59" i="3"/>
  <c r="U63" i="3"/>
  <c r="U58" i="3"/>
  <c r="Q59" i="3"/>
  <c r="U37" i="3"/>
  <c r="S37" i="3"/>
  <c r="W61" i="3"/>
  <c r="U61" i="3"/>
  <c r="Q41" i="3"/>
  <c r="U32" i="3"/>
  <c r="U59" i="3"/>
  <c r="S61" i="3"/>
  <c r="Y41" i="3"/>
  <c r="Q63" i="3"/>
  <c r="S32" i="3"/>
  <c r="W41" i="3"/>
  <c r="Y63" i="3"/>
  <c r="W63" i="3"/>
  <c r="U43" i="3"/>
  <c r="Q69" i="3"/>
  <c r="S69" i="3"/>
  <c r="Y44" i="3"/>
  <c r="W55" i="3"/>
  <c r="Q55" i="3"/>
  <c r="Y55" i="3"/>
  <c r="S55" i="3"/>
  <c r="Q53" i="3"/>
  <c r="S70" i="3"/>
  <c r="U53" i="3"/>
  <c r="S51" i="3"/>
  <c r="S53" i="3"/>
  <c r="S46" i="3"/>
  <c r="Q52" i="3"/>
  <c r="U70" i="3"/>
  <c r="Q70" i="3"/>
  <c r="W35" i="3"/>
  <c r="Q37" i="3"/>
  <c r="U35" i="3"/>
  <c r="S43" i="3"/>
  <c r="W51" i="3"/>
  <c r="Y37" i="3"/>
  <c r="Q48" i="3"/>
  <c r="S35" i="3"/>
  <c r="U51" i="3"/>
  <c r="Q45" i="3"/>
  <c r="U52" i="3"/>
  <c r="W52" i="3"/>
  <c r="Q38" i="3"/>
  <c r="Y45" i="3"/>
  <c r="S52" i="3"/>
  <c r="Q65" i="3"/>
  <c r="Q57" i="3"/>
  <c r="W45" i="3"/>
  <c r="U65" i="3"/>
  <c r="W38" i="3"/>
  <c r="U45" i="3"/>
  <c r="S65" i="3"/>
  <c r="Q66" i="3"/>
  <c r="Y32" i="3"/>
  <c r="Q46" i="3"/>
  <c r="Y66" i="3"/>
  <c r="Q39" i="3"/>
  <c r="Y46" i="3"/>
  <c r="W66" i="3"/>
  <c r="W68" i="3"/>
  <c r="Y68" i="3" s="1"/>
  <c r="W46" i="3"/>
  <c r="Y39" i="3"/>
  <c r="U66" i="3"/>
  <c r="Q67" i="3"/>
  <c r="Q47" i="3"/>
  <c r="Y67" i="3"/>
  <c r="Y57" i="3"/>
  <c r="Q40" i="3"/>
  <c r="Y47" i="3"/>
  <c r="W67" i="3"/>
  <c r="W57" i="3"/>
  <c r="U67" i="3"/>
  <c r="W47" i="3"/>
  <c r="U57" i="3"/>
  <c r="W40" i="3"/>
  <c r="U47" i="3"/>
  <c r="Q68" i="3"/>
  <c r="W59" i="3"/>
  <c r="U68" i="3"/>
  <c r="W48" i="3"/>
  <c r="Y48" i="3" s="1"/>
  <c r="U48" i="3"/>
  <c r="S33" i="3"/>
  <c r="Q42" i="3"/>
  <c r="U49" i="3"/>
  <c r="W71" i="3"/>
  <c r="Y42" i="3"/>
  <c r="S49" i="3"/>
  <c r="Q60" i="3"/>
  <c r="U71" i="3"/>
  <c r="S71" i="3"/>
  <c r="W33" i="3"/>
  <c r="Q71" i="3"/>
  <c r="W49" i="3"/>
  <c r="W42" i="3"/>
  <c r="S34" i="3"/>
  <c r="Q43" i="3"/>
  <c r="U50" i="3"/>
  <c r="S60" i="3"/>
  <c r="U72" i="3"/>
  <c r="Y33" i="3"/>
  <c r="Y34" i="3"/>
  <c r="Q50" i="3"/>
  <c r="Y60" i="3"/>
  <c r="W34" i="3"/>
  <c r="U42" i="3"/>
  <c r="Y50" i="3"/>
  <c r="W60" i="3"/>
  <c r="Q72" i="3"/>
  <c r="W50" i="3"/>
  <c r="W72" i="3"/>
  <c r="Y72" i="3" s="1"/>
  <c r="Y43" i="3"/>
  <c r="Q61" i="3"/>
</calcChain>
</file>

<file path=xl/sharedStrings.xml><?xml version="1.0" encoding="utf-8"?>
<sst xmlns="http://schemas.openxmlformats.org/spreadsheetml/2006/main" count="289" uniqueCount="210">
  <si>
    <t>Наименование</t>
  </si>
  <si>
    <t>Количество моделей в отряде</t>
  </si>
  <si>
    <t xml:space="preserve">Здоровье модели </t>
  </si>
  <si>
    <t>Зашита</t>
  </si>
  <si>
    <t>Скоринг</t>
  </si>
  <si>
    <t>Очки действий</t>
  </si>
  <si>
    <t xml:space="preserve">Оружия </t>
  </si>
  <si>
    <t>Праща, палица</t>
  </si>
  <si>
    <t xml:space="preserve">Ключевые слова </t>
  </si>
  <si>
    <t>Пехота</t>
  </si>
  <si>
    <t>Дальность</t>
  </si>
  <si>
    <t>Урон</t>
  </si>
  <si>
    <t>Пехота, полёт</t>
  </si>
  <si>
    <t>Активные сособности</t>
  </si>
  <si>
    <t>Пассивные способности</t>
  </si>
  <si>
    <t>Вознесённые</t>
  </si>
  <si>
    <t>Неофиты</t>
  </si>
  <si>
    <t xml:space="preserve">Ссылк на оригинал </t>
  </si>
  <si>
    <t>KHINERAI Heartrenders</t>
  </si>
  <si>
    <t>KHINERAI Lifetakers</t>
  </si>
  <si>
    <t xml:space="preserve">Серп </t>
  </si>
  <si>
    <t>передвинуться на 6 после стрельбы</t>
  </si>
  <si>
    <t>передвинуться на 6  после рукопашной</t>
  </si>
  <si>
    <t>Благославлённые</t>
  </si>
  <si>
    <t>Кинжал и лук</t>
  </si>
  <si>
    <t>Короткое копьё</t>
  </si>
  <si>
    <t>Рунка</t>
  </si>
  <si>
    <t xml:space="preserve">Если не двигались стрельба точнее на 15% </t>
  </si>
  <si>
    <t>BLOOD sisters</t>
  </si>
  <si>
    <t>BLOOD stalkers</t>
  </si>
  <si>
    <t xml:space="preserve">Даёт strike-last? </t>
  </si>
  <si>
    <t>Паства</t>
  </si>
  <si>
    <t>WITCH AELVES WITH PAIRED SCIANSÁ</t>
  </si>
  <si>
    <t>WITCH AELVES WITH BLADED BUCKLERS</t>
  </si>
  <si>
    <t>Ритуальные ножи 2</t>
  </si>
  <si>
    <t xml:space="preserve">Ритуальный нож и щит </t>
  </si>
  <si>
    <t xml:space="preserve"> + 1 rend ???</t>
  </si>
  <si>
    <t>SISTERS OF SLAUGHTER WITH SACRIFICIAL KNIVES</t>
  </si>
  <si>
    <t>SISTERS OF SLAUGHTER WITH WITH BLADED BUCKLERS</t>
  </si>
  <si>
    <t>Служители</t>
  </si>
  <si>
    <t>Топор</t>
  </si>
  <si>
    <t>Топор и щит</t>
  </si>
  <si>
    <t>Ответный удар щитом 10% шанс, уворот 5%</t>
  </si>
  <si>
    <t xml:space="preserve"> +1 Rend</t>
  </si>
  <si>
    <t>Плеть, бумеранги 2</t>
  </si>
  <si>
    <t xml:space="preserve">Кавалерия, волшебник? </t>
  </si>
  <si>
    <t>DOOMFIRE  WARLOCKS</t>
  </si>
  <si>
    <t>Вестники слова</t>
  </si>
  <si>
    <t>SLAUGHTER QUEEN</t>
  </si>
  <si>
    <t>Боевой посох</t>
  </si>
  <si>
    <t>Пехота, священник</t>
  </si>
  <si>
    <t>SLAUGHTER QUEEN ON CAULDRON OF BLOOD</t>
  </si>
  <si>
    <t>Монах</t>
  </si>
  <si>
    <t>Монах со священной реликвией</t>
  </si>
  <si>
    <t>???? Несколько пращей,  ритуальных ножей, серпы.</t>
  </si>
  <si>
    <t>Передвижение</t>
  </si>
  <si>
    <t>Бафф + 1 атака рукопашникам</t>
  </si>
  <si>
    <t>Морталки на чардже, пассивные +10 к защите в радиусе 9</t>
  </si>
  <si>
    <t xml:space="preserve">Прещенный (наказанный по канону) </t>
  </si>
  <si>
    <t xml:space="preserve">Плеть </t>
  </si>
  <si>
    <t>Убивает героя если на 2d6 выпало больше его здоровья,бафф на +1 к Rend</t>
  </si>
  <si>
    <t>HIGH GLADIATRIX</t>
  </si>
  <si>
    <t>Аватар</t>
  </si>
  <si>
    <t>AVATAR OF KHAINE</t>
  </si>
  <si>
    <t>Ангельское копьё</t>
  </si>
  <si>
    <t>Монстр</t>
  </si>
  <si>
    <t>Морталки на чардже</t>
  </si>
  <si>
    <t>Диакон</t>
  </si>
  <si>
    <t>Диакона на передвижном алтаре</t>
  </si>
  <si>
    <t>Бафф на +10 защиты</t>
  </si>
  <si>
    <t xml:space="preserve">Бафф на +10 защиты, </t>
  </si>
  <si>
    <t>Морталки на чардже, +1 броня в радиусе 9</t>
  </si>
  <si>
    <t xml:space="preserve">HAG QUEEN </t>
  </si>
  <si>
    <t>HAG QUEEN ON CAULDRON OF BLOOD</t>
  </si>
  <si>
    <t>Бафф на ренд, выберите героя, на ролл 2d6&gt; текущего здоровья смерть</t>
  </si>
  <si>
    <t>Просветитель</t>
  </si>
  <si>
    <t>BLOODWRACK MEDUSA</t>
  </si>
  <si>
    <t>BLOODWRACK SHRINE</t>
  </si>
  <si>
    <t>Name</t>
  </si>
  <si>
    <t>Move</t>
  </si>
  <si>
    <t>Health</t>
  </si>
  <si>
    <t>Save</t>
  </si>
  <si>
    <t>Ward</t>
  </si>
  <si>
    <t>Atk</t>
  </si>
  <si>
    <t>Hit</t>
  </si>
  <si>
    <t>Wnd</t>
  </si>
  <si>
    <t>Rnd</t>
  </si>
  <si>
    <t>Dmg</t>
  </si>
  <si>
    <t>Control</t>
  </si>
  <si>
    <t>Model Count</t>
  </si>
  <si>
    <t>Price</t>
  </si>
  <si>
    <t>KHAINITE SHADOWSTALKERS</t>
  </si>
  <si>
    <t xml:space="preserve">Base </t>
  </si>
  <si>
    <t>Khinerai Lifetakers</t>
  </si>
  <si>
    <t>Khinerai Heartrenders</t>
  </si>
  <si>
    <t>Blood Sisters</t>
  </si>
  <si>
    <t>Blood Stalkers</t>
  </si>
  <si>
    <t>Witch Aelves with Paired Sciansá</t>
  </si>
  <si>
    <t>Witch Aelves with Bladed Bucklers</t>
  </si>
  <si>
    <t>Sisters of Slaughter with Bladed Bucklers</t>
  </si>
  <si>
    <t>Sisters of Slaughter with Sacrificial Knives</t>
  </si>
  <si>
    <t>Doomfire Warlocks</t>
  </si>
  <si>
    <t>60x35</t>
  </si>
  <si>
    <t>High Gladiatrix</t>
  </si>
  <si>
    <t>Slaughter Queen</t>
  </si>
  <si>
    <t>Slaughter Queen on Cauldron of Blood</t>
  </si>
  <si>
    <t>120x92</t>
  </si>
  <si>
    <t>Hag Queen</t>
  </si>
  <si>
    <t>Hag Queen on Cauldron of Blood</t>
  </si>
  <si>
    <t>Melusai Ironscale</t>
  </si>
  <si>
    <t>Bloodwrack Medusa</t>
  </si>
  <si>
    <t>Bloodwrack Shrine</t>
  </si>
  <si>
    <t>Krethusa the Croneseer</t>
  </si>
  <si>
    <t>Morathi-Khaine</t>
  </si>
  <si>
    <t>The Shadow Queen</t>
  </si>
  <si>
    <t>Khainite Shadowstalkers</t>
  </si>
  <si>
    <t>IsHero</t>
  </si>
  <si>
    <t>Banish</t>
  </si>
  <si>
    <t>Difficulty</t>
  </si>
  <si>
    <t>Heart of Fury</t>
  </si>
  <si>
    <t>Bladewind</t>
  </si>
  <si>
    <t>Bloodwrack Viper</t>
  </si>
  <si>
    <t>5 priest</t>
  </si>
  <si>
    <t>Health total</t>
  </si>
  <si>
    <t>Effective health</t>
  </si>
  <si>
    <t>IsWizard</t>
  </si>
  <si>
    <t>IsPriest</t>
  </si>
  <si>
    <t>Avatar of Khaine</t>
  </si>
  <si>
    <t>HaveChampion</t>
  </si>
  <si>
    <t>Fighting profile</t>
  </si>
  <si>
    <t>CanMelee</t>
  </si>
  <si>
    <t>Crit</t>
  </si>
  <si>
    <t>CritType</t>
  </si>
  <si>
    <t>Cursed Missiles</t>
  </si>
  <si>
    <t>Shadowstalker Blades</t>
  </si>
  <si>
    <t>Barbed Sickle</t>
  </si>
  <si>
    <t>Heartshard Glaive</t>
  </si>
  <si>
    <t>Mrt</t>
  </si>
  <si>
    <t>Barbed Javelin</t>
  </si>
  <si>
    <t>Heartseeker Bow</t>
  </si>
  <si>
    <t>Scianlar</t>
  </si>
  <si>
    <t>Paired Sciansá</t>
  </si>
  <si>
    <t>Sciansá</t>
  </si>
  <si>
    <t>Kruiplash</t>
  </si>
  <si>
    <t>Kruiplash and Sacrificial Knife</t>
  </si>
  <si>
    <t>Doomfire Crossbow</t>
  </si>
  <si>
    <t>Cursed Scimitar</t>
  </si>
  <si>
    <t>Dark Steed’s Vicious Bite</t>
  </si>
  <si>
    <t>Torrent of Burning Blood</t>
  </si>
  <si>
    <t>Avatar’s Sword</t>
  </si>
  <si>
    <t>Barbed Whip and Gladiatrix’s Blade</t>
  </si>
  <si>
    <t>Deathsword and Blade_x001F_of_x001F_Khaine</t>
  </si>
  <si>
    <t>Deathsword and Blade of Khaine</t>
  </si>
  <si>
    <t>Witch Aelves’ Sciansá</t>
  </si>
  <si>
    <t>Blade of Khaine</t>
  </si>
  <si>
    <t>Keldrisaíth</t>
  </si>
  <si>
    <t>Bloodwrack Stare</t>
  </si>
  <si>
    <t>Bloodwrack Spear and Whisperclaw</t>
  </si>
  <si>
    <t>modelcount * 1/6</t>
  </si>
  <si>
    <t>Shrinekeepers’ Goadstaves</t>
  </si>
  <si>
    <t>Staff of Morai-Heg</t>
  </si>
  <si>
    <t>Heartrender and Bladed Wings</t>
  </si>
  <si>
    <t>Gaze of the Shadow Queen</t>
  </si>
  <si>
    <t>Heartrender</t>
  </si>
  <si>
    <t>Crown of Serpents</t>
  </si>
  <si>
    <t>Envenomed Tail</t>
  </si>
  <si>
    <t>Ability</t>
  </si>
  <si>
    <t>Charge +1 Rend</t>
  </si>
  <si>
    <t>No move crit 5</t>
  </si>
  <si>
    <t>Save 6= 1 mortal</t>
  </si>
  <si>
    <t>Passive</t>
  </si>
  <si>
    <t xml:space="preserve"> -1 to hit for melee</t>
  </si>
  <si>
    <t>Rend +1 vs inf</t>
  </si>
  <si>
    <t xml:space="preserve">Active 1 </t>
  </si>
  <si>
    <t>Active 2</t>
  </si>
  <si>
    <t xml:space="preserve">2d6 kills hero </t>
  </si>
  <si>
    <t>3+ give +1 Atk</t>
  </si>
  <si>
    <t>2+ give +1 Rend</t>
  </si>
  <si>
    <t xml:space="preserve"> +1 save +1 chant in 9</t>
  </si>
  <si>
    <t>d3 2+ mortal</t>
  </si>
  <si>
    <t>d3 2+ mortal on Charge</t>
  </si>
  <si>
    <t>3+ give ward 5</t>
  </si>
  <si>
    <t>Fight forward</t>
  </si>
  <si>
    <t>Reroll charges for melusai in 12</t>
  </si>
  <si>
    <t>max 3 dmg per turn</t>
  </si>
  <si>
    <t xml:space="preserve"> +1 atck if model slain by d3 2+</t>
  </si>
  <si>
    <t xml:space="preserve"> +1 casting</t>
  </si>
  <si>
    <t>Accuracy</t>
  </si>
  <si>
    <t>Price per damage</t>
  </si>
  <si>
    <t>MortalDamage vs Save round 1</t>
  </si>
  <si>
    <t>MortalDamage vs Save round 3</t>
  </si>
  <si>
    <t>MortalDamage vs Save round 4</t>
  </si>
  <si>
    <t>MortalDamage vs Save round 5</t>
  </si>
  <si>
    <t>№</t>
  </si>
  <si>
    <t>HealthbyWard</t>
  </si>
  <si>
    <t>Наименование юнита</t>
  </si>
  <si>
    <t xml:space="preserve">Кол-во моделей </t>
  </si>
  <si>
    <t>Тип шаблона</t>
  </si>
  <si>
    <t xml:space="preserve">Здоровье </t>
  </si>
  <si>
    <t>Защита</t>
  </si>
  <si>
    <t>ОД</t>
  </si>
  <si>
    <t>Цена</t>
  </si>
  <si>
    <t>Оружие</t>
  </si>
  <si>
    <t>Праща</t>
  </si>
  <si>
    <t>Палица</t>
  </si>
  <si>
    <t>Точность</t>
  </si>
  <si>
    <t>Способности</t>
  </si>
  <si>
    <t>Ключевые слова</t>
  </si>
  <si>
    <t>Атаки</t>
  </si>
  <si>
    <t xml:space="preserve">Пехота, ангельский союз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</si>
</sst>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Fill="1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26" xfId="0" applyBorder="1"/>
    <xf numFmtId="0" fontId="0" fillId="0" borderId="3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/>
    <xf numFmtId="0" fontId="0" fillId="0" borderId="22" xfId="0" applyBorder="1"/>
    <xf numFmtId="0" fontId="0" fillId="0" borderId="9" xfId="0" applyBorder="1" applyAlignment="1">
      <alignment horizontal="center" vertical="center"/>
    </xf>
    <xf numFmtId="0" fontId="0" fillId="0" borderId="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2" xfId="0" applyBorder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34" xfId="0" applyBorder="1"/>
    <xf numFmtId="0" fontId="0" fillId="0" borderId="35" xfId="0" applyBorder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C8B7-B2F0-49EE-84B9-5E516AC40781}">
  <dimension ref="A1:AN72"/>
  <sheetViews>
    <sheetView workbookViewId="0">
      <selection activeCell="L26" sqref="L26"/>
    </sheetView>
  </sheetViews>
  <sheetFormatPr defaultRowHeight="15" x14ac:dyDescent="0.25"/>
  <cols>
    <col min="1" max="1" width="3.28515625" customWidth="1"/>
    <col min="3" max="3" width="13.85546875" customWidth="1"/>
    <col min="4" max="4" width="38.85546875" customWidth="1"/>
    <col min="5" max="5" width="34.85546875" customWidth="1"/>
    <col min="6" max="6" width="11" customWidth="1"/>
    <col min="10" max="10" width="13.85546875" customWidth="1"/>
    <col min="11" max="11" width="17.28515625" customWidth="1"/>
    <col min="14" max="14" width="18.42578125" customWidth="1"/>
    <col min="15" max="16" width="18.7109375" customWidth="1"/>
    <col min="17" max="17" width="27" customWidth="1"/>
    <col min="18" max="18" width="22.5703125" customWidth="1"/>
    <col min="19" max="22" width="11.28515625" customWidth="1"/>
    <col min="23" max="24" width="11.42578125" customWidth="1"/>
    <col min="25" max="25" width="12.5703125" customWidth="1"/>
  </cols>
  <sheetData>
    <row r="1" spans="1:20" x14ac:dyDescent="0.25">
      <c r="A1" t="s">
        <v>193</v>
      </c>
      <c r="B1" s="15" t="s">
        <v>90</v>
      </c>
      <c r="C1" s="15" t="s">
        <v>89</v>
      </c>
      <c r="D1" s="15" t="s">
        <v>78</v>
      </c>
      <c r="E1" s="15" t="s">
        <v>79</v>
      </c>
      <c r="F1" s="15" t="s">
        <v>80</v>
      </c>
      <c r="G1" s="15" t="s">
        <v>88</v>
      </c>
      <c r="H1" s="15" t="s">
        <v>81</v>
      </c>
      <c r="I1" s="15" t="s">
        <v>82</v>
      </c>
      <c r="J1" s="15" t="s">
        <v>123</v>
      </c>
      <c r="K1" s="41" t="s">
        <v>194</v>
      </c>
      <c r="L1" s="15" t="s">
        <v>124</v>
      </c>
      <c r="M1" s="15" t="s">
        <v>116</v>
      </c>
      <c r="N1" s="15" t="s">
        <v>125</v>
      </c>
      <c r="O1" s="15" t="s">
        <v>126</v>
      </c>
      <c r="P1" s="15" t="s">
        <v>128</v>
      </c>
      <c r="Q1" s="15" t="s">
        <v>170</v>
      </c>
      <c r="R1" s="15" t="s">
        <v>173</v>
      </c>
      <c r="S1" t="s">
        <v>174</v>
      </c>
      <c r="T1" t="s">
        <v>92</v>
      </c>
    </row>
    <row r="2" spans="1:20" x14ac:dyDescent="0.25">
      <c r="A2">
        <v>1</v>
      </c>
      <c r="B2" s="15">
        <v>110</v>
      </c>
      <c r="C2" s="15">
        <v>9</v>
      </c>
      <c r="D2" s="15" t="s">
        <v>115</v>
      </c>
      <c r="E2" s="15">
        <v>6</v>
      </c>
      <c r="F2" s="15">
        <v>1</v>
      </c>
      <c r="G2" s="15">
        <v>1</v>
      </c>
      <c r="H2" s="15">
        <v>5</v>
      </c>
      <c r="I2" s="15">
        <v>6</v>
      </c>
      <c r="J2" s="15">
        <f t="shared" ref="J2:J23" si="0">C2*F2</f>
        <v>9</v>
      </c>
      <c r="K2">
        <f>J2/((I2-1)/6)</f>
        <v>10.799999999999999</v>
      </c>
      <c r="L2" s="15">
        <f>(J2/((H2-1)/6))/((I2-1)/6)</f>
        <v>16.2</v>
      </c>
      <c r="M2" s="15">
        <v>0</v>
      </c>
      <c r="N2" s="15">
        <v>0</v>
      </c>
      <c r="O2" s="15">
        <v>0</v>
      </c>
      <c r="P2" s="15">
        <v>1</v>
      </c>
      <c r="Q2" s="15"/>
      <c r="R2" s="15"/>
      <c r="T2">
        <v>25</v>
      </c>
    </row>
    <row r="3" spans="1:20" x14ac:dyDescent="0.25">
      <c r="A3">
        <v>2</v>
      </c>
      <c r="B3" s="15">
        <v>100</v>
      </c>
      <c r="C3" s="15">
        <v>5</v>
      </c>
      <c r="D3" s="15" t="s">
        <v>93</v>
      </c>
      <c r="E3" s="15">
        <v>12</v>
      </c>
      <c r="F3" s="15">
        <v>2</v>
      </c>
      <c r="G3" s="15">
        <v>1</v>
      </c>
      <c r="H3" s="15">
        <v>5</v>
      </c>
      <c r="I3" s="15">
        <v>6</v>
      </c>
      <c r="J3" s="15">
        <f t="shared" si="0"/>
        <v>10</v>
      </c>
      <c r="K3">
        <f t="shared" ref="K3:K23" si="1">J3/((I3-1)/6)</f>
        <v>12</v>
      </c>
      <c r="L3" s="15">
        <f>(J3/((H3-1)/6))/((I3-1)/6)</f>
        <v>18</v>
      </c>
      <c r="M3" s="15">
        <v>0</v>
      </c>
      <c r="N3" s="15">
        <v>0</v>
      </c>
      <c r="O3" s="15">
        <v>0</v>
      </c>
      <c r="P3" s="15">
        <v>1</v>
      </c>
      <c r="Q3" s="15"/>
      <c r="R3" s="15"/>
      <c r="T3">
        <v>40</v>
      </c>
    </row>
    <row r="4" spans="1:20" x14ac:dyDescent="0.25">
      <c r="A4">
        <v>3</v>
      </c>
      <c r="B4" s="15">
        <v>110</v>
      </c>
      <c r="C4" s="15">
        <v>5</v>
      </c>
      <c r="D4" s="15" t="s">
        <v>94</v>
      </c>
      <c r="E4" s="15">
        <v>12</v>
      </c>
      <c r="F4" s="15">
        <v>2</v>
      </c>
      <c r="G4" s="15">
        <v>1</v>
      </c>
      <c r="H4" s="15">
        <v>5</v>
      </c>
      <c r="I4" s="15">
        <v>6</v>
      </c>
      <c r="J4" s="15">
        <f t="shared" si="0"/>
        <v>10</v>
      </c>
      <c r="K4">
        <f t="shared" si="1"/>
        <v>12</v>
      </c>
      <c r="L4" s="15">
        <f>(J4/((H4-1)/6))/((I4-1)/6)</f>
        <v>18</v>
      </c>
      <c r="M4" s="15">
        <v>0</v>
      </c>
      <c r="N4" s="15">
        <v>0</v>
      </c>
      <c r="O4" s="15">
        <v>0</v>
      </c>
      <c r="P4" s="15">
        <v>1</v>
      </c>
      <c r="Q4" s="15"/>
      <c r="R4" s="15"/>
      <c r="T4">
        <v>40</v>
      </c>
    </row>
    <row r="5" spans="1:20" x14ac:dyDescent="0.25">
      <c r="A5">
        <v>4</v>
      </c>
      <c r="B5" s="15">
        <v>140</v>
      </c>
      <c r="C5" s="15">
        <v>5</v>
      </c>
      <c r="D5" s="15" t="s">
        <v>95</v>
      </c>
      <c r="E5" s="15">
        <v>8</v>
      </c>
      <c r="F5" s="15">
        <v>2</v>
      </c>
      <c r="G5" s="15">
        <v>1</v>
      </c>
      <c r="H5" s="15">
        <v>5</v>
      </c>
      <c r="I5" s="15">
        <v>6</v>
      </c>
      <c r="J5" s="15">
        <f t="shared" si="0"/>
        <v>10</v>
      </c>
      <c r="K5">
        <f t="shared" si="1"/>
        <v>12</v>
      </c>
      <c r="L5" s="15">
        <f>(J5/((H5-1)/6))/((I5-1)/6)</f>
        <v>18</v>
      </c>
      <c r="M5" s="15">
        <v>0</v>
      </c>
      <c r="N5" s="15">
        <v>0</v>
      </c>
      <c r="O5" s="15">
        <v>0</v>
      </c>
      <c r="P5" s="15">
        <v>1</v>
      </c>
      <c r="Q5" s="15"/>
      <c r="R5" s="15"/>
      <c r="T5">
        <v>40</v>
      </c>
    </row>
    <row r="6" spans="1:20" x14ac:dyDescent="0.25">
      <c r="A6">
        <v>5</v>
      </c>
      <c r="B6" s="15">
        <v>140</v>
      </c>
      <c r="C6" s="15">
        <v>5</v>
      </c>
      <c r="D6" s="15" t="s">
        <v>96</v>
      </c>
      <c r="E6" s="15">
        <v>8</v>
      </c>
      <c r="F6" s="15">
        <v>2</v>
      </c>
      <c r="G6" s="15">
        <v>1</v>
      </c>
      <c r="H6" s="15">
        <v>5</v>
      </c>
      <c r="I6" s="15">
        <v>6</v>
      </c>
      <c r="J6" s="15">
        <f t="shared" si="0"/>
        <v>10</v>
      </c>
      <c r="K6">
        <f t="shared" si="1"/>
        <v>12</v>
      </c>
      <c r="L6" s="15">
        <f>(J6/((H6-1)/6))/((I6-1)/6)</f>
        <v>18</v>
      </c>
      <c r="M6" s="15">
        <v>0</v>
      </c>
      <c r="N6" s="15">
        <v>0</v>
      </c>
      <c r="O6" s="15">
        <v>0</v>
      </c>
      <c r="P6" s="15">
        <v>1</v>
      </c>
      <c r="Q6" s="15"/>
      <c r="R6" s="15"/>
      <c r="T6">
        <v>40</v>
      </c>
    </row>
    <row r="7" spans="1:20" x14ac:dyDescent="0.25">
      <c r="A7">
        <v>6</v>
      </c>
      <c r="B7" s="15">
        <v>110</v>
      </c>
      <c r="C7" s="15">
        <v>10</v>
      </c>
      <c r="D7" s="15" t="s">
        <v>97</v>
      </c>
      <c r="E7" s="15">
        <v>6</v>
      </c>
      <c r="F7" s="15">
        <v>1</v>
      </c>
      <c r="G7" s="15">
        <v>1</v>
      </c>
      <c r="H7" s="15">
        <v>6</v>
      </c>
      <c r="I7" s="15">
        <v>6</v>
      </c>
      <c r="J7" s="15">
        <f t="shared" si="0"/>
        <v>10</v>
      </c>
      <c r="K7">
        <f t="shared" si="1"/>
        <v>12</v>
      </c>
      <c r="L7" s="15">
        <f>(J7/((H7-1)/6))/((I7-1)/6)</f>
        <v>14.399999999999999</v>
      </c>
      <c r="M7" s="15">
        <v>0</v>
      </c>
      <c r="N7" s="15">
        <v>0</v>
      </c>
      <c r="O7" s="15">
        <v>0</v>
      </c>
      <c r="P7" s="15">
        <v>1</v>
      </c>
      <c r="Q7" s="15"/>
      <c r="R7" s="15"/>
      <c r="T7">
        <v>25</v>
      </c>
    </row>
    <row r="8" spans="1:20" x14ac:dyDescent="0.25">
      <c r="A8">
        <v>7</v>
      </c>
      <c r="B8" s="15">
        <v>110</v>
      </c>
      <c r="C8" s="15">
        <v>10</v>
      </c>
      <c r="D8" s="15" t="s">
        <v>98</v>
      </c>
      <c r="E8" s="15">
        <v>6</v>
      </c>
      <c r="F8" s="15">
        <v>1</v>
      </c>
      <c r="G8" s="15">
        <v>1</v>
      </c>
      <c r="H8" s="15">
        <v>5</v>
      </c>
      <c r="I8" s="15">
        <v>6</v>
      </c>
      <c r="J8" s="15">
        <f t="shared" si="0"/>
        <v>10</v>
      </c>
      <c r="K8">
        <f t="shared" si="1"/>
        <v>12</v>
      </c>
      <c r="L8" s="15">
        <f>(J8/((H8-1)/6))/((I8-1)/6)</f>
        <v>18</v>
      </c>
      <c r="M8" s="15">
        <v>0</v>
      </c>
      <c r="N8" s="15">
        <v>0</v>
      </c>
      <c r="O8" s="15">
        <v>0</v>
      </c>
      <c r="P8" s="15">
        <v>1</v>
      </c>
      <c r="Q8" s="15"/>
      <c r="R8" s="15"/>
      <c r="T8">
        <v>25</v>
      </c>
    </row>
    <row r="9" spans="1:20" x14ac:dyDescent="0.25">
      <c r="A9">
        <v>8</v>
      </c>
      <c r="B9" s="15">
        <v>110</v>
      </c>
      <c r="C9" s="15">
        <v>10</v>
      </c>
      <c r="D9" s="15" t="s">
        <v>99</v>
      </c>
      <c r="E9" s="15">
        <v>6</v>
      </c>
      <c r="F9" s="15">
        <v>1</v>
      </c>
      <c r="G9" s="15">
        <v>1</v>
      </c>
      <c r="H9" s="15">
        <v>5</v>
      </c>
      <c r="I9" s="15">
        <v>6</v>
      </c>
      <c r="J9" s="15">
        <f t="shared" si="0"/>
        <v>10</v>
      </c>
      <c r="K9">
        <f t="shared" si="1"/>
        <v>12</v>
      </c>
      <c r="L9" s="15">
        <f>(J9/((H9-1)/6))/((I9-1)/6)</f>
        <v>18</v>
      </c>
      <c r="M9" s="15">
        <v>0</v>
      </c>
      <c r="N9" s="15">
        <v>0</v>
      </c>
      <c r="O9" s="15">
        <v>0</v>
      </c>
      <c r="P9" s="15">
        <v>1</v>
      </c>
      <c r="Q9" s="15" t="s">
        <v>171</v>
      </c>
      <c r="R9" s="15"/>
      <c r="T9">
        <v>25</v>
      </c>
    </row>
    <row r="10" spans="1:20" x14ac:dyDescent="0.25">
      <c r="A10">
        <v>9</v>
      </c>
      <c r="B10" s="15">
        <v>130</v>
      </c>
      <c r="C10" s="15">
        <v>10</v>
      </c>
      <c r="D10" s="15" t="s">
        <v>100</v>
      </c>
      <c r="E10" s="15">
        <v>6</v>
      </c>
      <c r="F10" s="15">
        <v>1</v>
      </c>
      <c r="G10" s="15">
        <v>1</v>
      </c>
      <c r="H10" s="15">
        <v>6</v>
      </c>
      <c r="I10" s="15">
        <v>6</v>
      </c>
      <c r="J10" s="15">
        <f t="shared" si="0"/>
        <v>10</v>
      </c>
      <c r="K10">
        <f t="shared" si="1"/>
        <v>12</v>
      </c>
      <c r="L10" s="15">
        <f>(J10/((H10-1)/6))/((I10-1)/6)</f>
        <v>14.399999999999999</v>
      </c>
      <c r="M10" s="15">
        <v>0</v>
      </c>
      <c r="N10" s="15">
        <v>0</v>
      </c>
      <c r="O10" s="15">
        <v>0</v>
      </c>
      <c r="P10" s="15">
        <v>1</v>
      </c>
      <c r="Q10" s="15"/>
      <c r="R10" s="15"/>
      <c r="T10">
        <v>25</v>
      </c>
    </row>
    <row r="11" spans="1:20" x14ac:dyDescent="0.25">
      <c r="A11">
        <v>10</v>
      </c>
      <c r="B11" s="15">
        <v>150</v>
      </c>
      <c r="C11" s="15">
        <v>5</v>
      </c>
      <c r="D11" s="15" t="s">
        <v>101</v>
      </c>
      <c r="E11" s="15">
        <v>14</v>
      </c>
      <c r="F11" s="15">
        <v>3</v>
      </c>
      <c r="G11" s="15">
        <v>1</v>
      </c>
      <c r="H11" s="15">
        <v>5</v>
      </c>
      <c r="I11" s="15">
        <v>6</v>
      </c>
      <c r="J11" s="15">
        <f t="shared" si="0"/>
        <v>15</v>
      </c>
      <c r="K11">
        <f t="shared" si="1"/>
        <v>18</v>
      </c>
      <c r="L11" s="15">
        <f>(J11/((H11-1)/6))/((I11-1)/6)</f>
        <v>27</v>
      </c>
      <c r="M11" s="15">
        <v>0</v>
      </c>
      <c r="N11" s="15">
        <v>1</v>
      </c>
      <c r="O11" s="15">
        <v>0</v>
      </c>
      <c r="P11" s="15">
        <v>1</v>
      </c>
      <c r="Q11" s="15"/>
      <c r="R11" s="15"/>
      <c r="T11" t="s">
        <v>102</v>
      </c>
    </row>
    <row r="12" spans="1:20" x14ac:dyDescent="0.25">
      <c r="A12">
        <v>11</v>
      </c>
      <c r="B12" s="15">
        <v>190</v>
      </c>
      <c r="C12" s="15">
        <v>1</v>
      </c>
      <c r="D12" s="15" t="s">
        <v>127</v>
      </c>
      <c r="E12" s="15">
        <v>6</v>
      </c>
      <c r="F12" s="15">
        <v>7</v>
      </c>
      <c r="G12" s="15">
        <v>2</v>
      </c>
      <c r="H12" s="15">
        <v>3</v>
      </c>
      <c r="I12" s="15">
        <v>6</v>
      </c>
      <c r="J12" s="15">
        <f t="shared" si="0"/>
        <v>7</v>
      </c>
      <c r="K12">
        <f t="shared" si="1"/>
        <v>8.4</v>
      </c>
      <c r="L12" s="15">
        <f>(J12/((H12-1)/6))/((I12-1)/6)</f>
        <v>25.2</v>
      </c>
      <c r="M12" s="15">
        <v>0</v>
      </c>
      <c r="N12" s="15">
        <v>1</v>
      </c>
      <c r="O12" s="15">
        <v>0</v>
      </c>
      <c r="P12" s="15">
        <v>0</v>
      </c>
      <c r="Q12" s="15"/>
      <c r="R12" s="15"/>
      <c r="S12" t="s">
        <v>180</v>
      </c>
      <c r="T12">
        <v>40</v>
      </c>
    </row>
    <row r="13" spans="1:20" x14ac:dyDescent="0.25">
      <c r="A13">
        <v>12</v>
      </c>
      <c r="B13" s="15">
        <v>130</v>
      </c>
      <c r="C13" s="15">
        <v>1</v>
      </c>
      <c r="D13" s="15" t="s">
        <v>103</v>
      </c>
      <c r="E13" s="15">
        <v>6</v>
      </c>
      <c r="F13" s="15">
        <v>5</v>
      </c>
      <c r="G13" s="15">
        <v>2</v>
      </c>
      <c r="H13" s="15">
        <v>5</v>
      </c>
      <c r="I13" s="15">
        <v>6</v>
      </c>
      <c r="J13" s="15">
        <f t="shared" si="0"/>
        <v>5</v>
      </c>
      <c r="K13">
        <f t="shared" si="1"/>
        <v>6</v>
      </c>
      <c r="L13" s="15">
        <f>(J13/((H13-1)/6))/((I13-1)/6)</f>
        <v>9</v>
      </c>
      <c r="M13" s="15">
        <v>1</v>
      </c>
      <c r="N13" s="15">
        <v>0</v>
      </c>
      <c r="O13" s="15">
        <v>0</v>
      </c>
      <c r="P13" s="15">
        <v>0</v>
      </c>
      <c r="Q13" s="15"/>
      <c r="R13" s="15" t="s">
        <v>177</v>
      </c>
      <c r="S13" t="s">
        <v>175</v>
      </c>
      <c r="T13">
        <v>32</v>
      </c>
    </row>
    <row r="14" spans="1:20" x14ac:dyDescent="0.25">
      <c r="A14">
        <v>13</v>
      </c>
      <c r="B14" s="15">
        <v>150</v>
      </c>
      <c r="C14" s="15">
        <v>1</v>
      </c>
      <c r="D14" s="15" t="s">
        <v>104</v>
      </c>
      <c r="E14" s="15">
        <v>6</v>
      </c>
      <c r="F14" s="15">
        <v>5</v>
      </c>
      <c r="G14" s="15">
        <v>2</v>
      </c>
      <c r="H14" s="15">
        <v>5</v>
      </c>
      <c r="I14" s="15">
        <v>6</v>
      </c>
      <c r="J14" s="15">
        <f t="shared" si="0"/>
        <v>5</v>
      </c>
      <c r="K14">
        <f t="shared" si="1"/>
        <v>6</v>
      </c>
      <c r="L14" s="15">
        <f>(J14/((H14-1)/6))/((I14-1)/6)</f>
        <v>9</v>
      </c>
      <c r="M14" s="15">
        <v>1</v>
      </c>
      <c r="N14" s="15">
        <v>0</v>
      </c>
      <c r="O14" s="15">
        <v>1</v>
      </c>
      <c r="P14" s="15">
        <v>0</v>
      </c>
      <c r="Q14" s="15"/>
      <c r="R14" s="15" t="s">
        <v>176</v>
      </c>
      <c r="T14">
        <v>25</v>
      </c>
    </row>
    <row r="15" spans="1:20" x14ac:dyDescent="0.25">
      <c r="A15">
        <v>14</v>
      </c>
      <c r="B15" s="15">
        <v>350</v>
      </c>
      <c r="C15" s="15">
        <v>1</v>
      </c>
      <c r="D15" s="15" t="s">
        <v>105</v>
      </c>
      <c r="E15" s="15">
        <v>6</v>
      </c>
      <c r="F15" s="15">
        <v>12</v>
      </c>
      <c r="G15" s="15">
        <v>5</v>
      </c>
      <c r="H15" s="15">
        <v>4</v>
      </c>
      <c r="I15" s="15">
        <v>6</v>
      </c>
      <c r="J15" s="15">
        <f t="shared" si="0"/>
        <v>12</v>
      </c>
      <c r="K15">
        <f t="shared" si="1"/>
        <v>14.399999999999999</v>
      </c>
      <c r="L15" s="15">
        <f>(J15/((H15-1)/6))/((I15-1)/6)</f>
        <v>28.799999999999997</v>
      </c>
      <c r="M15" s="15">
        <v>1</v>
      </c>
      <c r="N15" s="15">
        <v>0</v>
      </c>
      <c r="O15" s="15">
        <v>1</v>
      </c>
      <c r="P15" s="15">
        <v>0</v>
      </c>
      <c r="Q15" s="15" t="s">
        <v>178</v>
      </c>
      <c r="R15" s="15" t="s">
        <v>176</v>
      </c>
      <c r="S15" t="s">
        <v>179</v>
      </c>
      <c r="T15" t="s">
        <v>106</v>
      </c>
    </row>
    <row r="16" spans="1:20" x14ac:dyDescent="0.25">
      <c r="A16">
        <v>15</v>
      </c>
      <c r="B16" s="15">
        <v>140</v>
      </c>
      <c r="C16" s="15">
        <v>1</v>
      </c>
      <c r="D16" s="15" t="s">
        <v>107</v>
      </c>
      <c r="E16" s="15">
        <v>6</v>
      </c>
      <c r="F16" s="15">
        <v>5</v>
      </c>
      <c r="G16" s="15">
        <v>2</v>
      </c>
      <c r="H16" s="15">
        <v>5</v>
      </c>
      <c r="I16" s="15">
        <v>6</v>
      </c>
      <c r="J16" s="15">
        <f t="shared" si="0"/>
        <v>5</v>
      </c>
      <c r="K16">
        <f t="shared" si="1"/>
        <v>6</v>
      </c>
      <c r="L16" s="15">
        <f>(J16/((H16-1)/6))/((I16-1)/6)</f>
        <v>9</v>
      </c>
      <c r="M16" s="15">
        <v>1</v>
      </c>
      <c r="N16" s="15">
        <v>0</v>
      </c>
      <c r="O16" s="15">
        <v>1</v>
      </c>
      <c r="P16" s="15">
        <v>0</v>
      </c>
      <c r="Q16" s="15"/>
      <c r="R16" s="15" t="s">
        <v>181</v>
      </c>
      <c r="T16">
        <v>25</v>
      </c>
    </row>
    <row r="17" spans="1:40" x14ac:dyDescent="0.25">
      <c r="A17">
        <v>16</v>
      </c>
      <c r="B17" s="15">
        <v>350</v>
      </c>
      <c r="C17" s="15">
        <v>1</v>
      </c>
      <c r="D17" s="15" t="s">
        <v>108</v>
      </c>
      <c r="E17" s="15">
        <v>6</v>
      </c>
      <c r="F17" s="15">
        <v>12</v>
      </c>
      <c r="G17" s="15">
        <v>5</v>
      </c>
      <c r="H17" s="15">
        <v>4</v>
      </c>
      <c r="I17" s="15">
        <v>6</v>
      </c>
      <c r="J17" s="15">
        <f t="shared" si="0"/>
        <v>12</v>
      </c>
      <c r="K17">
        <f t="shared" si="1"/>
        <v>14.399999999999999</v>
      </c>
      <c r="L17" s="15">
        <f>(J17/((H17-1)/6))/((I17-1)/6)</f>
        <v>28.799999999999997</v>
      </c>
      <c r="M17" s="15">
        <v>1</v>
      </c>
      <c r="N17" s="15">
        <v>0</v>
      </c>
      <c r="O17" s="15">
        <v>1</v>
      </c>
      <c r="P17" s="15">
        <v>0</v>
      </c>
      <c r="Q17" s="15" t="s">
        <v>178</v>
      </c>
      <c r="R17" s="15" t="s">
        <v>181</v>
      </c>
      <c r="T17" t="s">
        <v>106</v>
      </c>
    </row>
    <row r="18" spans="1:40" x14ac:dyDescent="0.25">
      <c r="A18">
        <v>17</v>
      </c>
      <c r="B18" s="15">
        <v>160</v>
      </c>
      <c r="C18" s="15">
        <v>1</v>
      </c>
      <c r="D18" s="15" t="s">
        <v>109</v>
      </c>
      <c r="E18" s="15">
        <v>8</v>
      </c>
      <c r="F18" s="15">
        <v>6</v>
      </c>
      <c r="G18" s="15">
        <v>2</v>
      </c>
      <c r="H18" s="15">
        <v>5</v>
      </c>
      <c r="I18" s="15">
        <v>6</v>
      </c>
      <c r="J18" s="15">
        <f t="shared" si="0"/>
        <v>6</v>
      </c>
      <c r="K18">
        <f t="shared" si="1"/>
        <v>7.1999999999999993</v>
      </c>
      <c r="L18" s="15">
        <f>(J18/((H18-1)/6))/((I18-1)/6)</f>
        <v>10.799999999999999</v>
      </c>
      <c r="M18" s="15">
        <v>1</v>
      </c>
      <c r="N18" s="15">
        <v>0</v>
      </c>
      <c r="O18" s="15">
        <v>0</v>
      </c>
      <c r="P18" s="15">
        <v>0</v>
      </c>
      <c r="Q18" s="15" t="s">
        <v>183</v>
      </c>
      <c r="R18" s="15" t="s">
        <v>182</v>
      </c>
      <c r="T18">
        <v>40</v>
      </c>
    </row>
    <row r="19" spans="1:40" x14ac:dyDescent="0.25">
      <c r="A19">
        <v>18</v>
      </c>
      <c r="B19" s="15">
        <v>180</v>
      </c>
      <c r="C19" s="15">
        <v>1</v>
      </c>
      <c r="D19" s="15" t="s">
        <v>110</v>
      </c>
      <c r="E19" s="15">
        <v>8</v>
      </c>
      <c r="F19" s="15">
        <v>6</v>
      </c>
      <c r="G19" s="15">
        <v>2</v>
      </c>
      <c r="H19" s="15">
        <v>5</v>
      </c>
      <c r="I19" s="15">
        <v>6</v>
      </c>
      <c r="J19" s="15">
        <f t="shared" si="0"/>
        <v>6</v>
      </c>
      <c r="K19">
        <f t="shared" si="1"/>
        <v>7.1999999999999993</v>
      </c>
      <c r="L19" s="15">
        <f>(J19/((H19-1)/6))/((I19-1)/6)</f>
        <v>10.799999999999999</v>
      </c>
      <c r="M19" s="15">
        <v>1</v>
      </c>
      <c r="N19" s="15">
        <v>1</v>
      </c>
      <c r="O19" s="15">
        <v>0</v>
      </c>
      <c r="P19" s="15">
        <v>0</v>
      </c>
      <c r="Q19" s="15"/>
      <c r="R19" s="15" t="s">
        <v>182</v>
      </c>
      <c r="T19">
        <v>40</v>
      </c>
    </row>
    <row r="20" spans="1:40" x14ac:dyDescent="0.25">
      <c r="A20">
        <v>19</v>
      </c>
      <c r="B20" s="15">
        <v>240</v>
      </c>
      <c r="C20" s="15">
        <v>1</v>
      </c>
      <c r="D20" s="15" t="s">
        <v>111</v>
      </c>
      <c r="E20" s="15">
        <v>6</v>
      </c>
      <c r="F20" s="15">
        <v>12</v>
      </c>
      <c r="G20" s="15">
        <v>5</v>
      </c>
      <c r="H20" s="15">
        <v>4</v>
      </c>
      <c r="I20" s="15">
        <v>6</v>
      </c>
      <c r="J20" s="15">
        <f t="shared" si="0"/>
        <v>12</v>
      </c>
      <c r="K20">
        <f t="shared" si="1"/>
        <v>14.399999999999999</v>
      </c>
      <c r="L20" s="15">
        <f>(J20/((H20-1)/6))/((I20-1)/6)</f>
        <v>28.799999999999997</v>
      </c>
      <c r="M20" s="15">
        <v>1</v>
      </c>
      <c r="N20" s="15">
        <v>1</v>
      </c>
      <c r="O20" s="15">
        <v>0</v>
      </c>
      <c r="P20" s="15">
        <v>0</v>
      </c>
      <c r="Q20" s="15"/>
      <c r="R20" s="15" t="s">
        <v>179</v>
      </c>
      <c r="S20" t="s">
        <v>180</v>
      </c>
      <c r="T20" t="s">
        <v>106</v>
      </c>
    </row>
    <row r="21" spans="1:40" x14ac:dyDescent="0.25">
      <c r="A21">
        <v>20</v>
      </c>
      <c r="B21" s="15">
        <v>190</v>
      </c>
      <c r="C21" s="15">
        <v>1</v>
      </c>
      <c r="D21" s="15" t="s">
        <v>112</v>
      </c>
      <c r="E21" s="15">
        <v>12</v>
      </c>
      <c r="F21" s="15">
        <v>6</v>
      </c>
      <c r="G21" s="15">
        <v>2</v>
      </c>
      <c r="H21" s="15">
        <v>5</v>
      </c>
      <c r="I21" s="15">
        <v>6</v>
      </c>
      <c r="J21" s="15">
        <f t="shared" si="0"/>
        <v>6</v>
      </c>
      <c r="K21">
        <f t="shared" si="1"/>
        <v>7.1999999999999993</v>
      </c>
      <c r="L21" s="15">
        <f>(J21/((H21-1)/6))/((I21-1)/6)</f>
        <v>10.799999999999999</v>
      </c>
      <c r="M21" s="15">
        <v>1</v>
      </c>
      <c r="N21" s="15">
        <v>0</v>
      </c>
      <c r="O21" s="15">
        <v>1</v>
      </c>
      <c r="P21" s="15">
        <v>0</v>
      </c>
      <c r="Q21" s="15"/>
      <c r="R21" s="15"/>
      <c r="T21">
        <v>60</v>
      </c>
    </row>
    <row r="22" spans="1:40" x14ac:dyDescent="0.25">
      <c r="A22" s="72">
        <v>21</v>
      </c>
      <c r="B22" s="72">
        <v>760</v>
      </c>
      <c r="C22" s="88">
        <v>1</v>
      </c>
      <c r="D22" s="15" t="s">
        <v>113</v>
      </c>
      <c r="E22" s="15">
        <v>6</v>
      </c>
      <c r="F22" s="15">
        <v>6</v>
      </c>
      <c r="G22" s="15">
        <v>2</v>
      </c>
      <c r="H22" s="15">
        <v>5</v>
      </c>
      <c r="I22" s="15">
        <v>6</v>
      </c>
      <c r="J22" s="15">
        <f t="shared" si="0"/>
        <v>6</v>
      </c>
      <c r="K22">
        <f t="shared" si="1"/>
        <v>7.1999999999999993</v>
      </c>
      <c r="L22" s="15">
        <f>(J22/((H22-1)/6))/((I22-1)/6)</f>
        <v>10.799999999999999</v>
      </c>
      <c r="M22" s="15">
        <v>1</v>
      </c>
      <c r="N22" s="15">
        <v>3</v>
      </c>
      <c r="O22" s="15">
        <v>0</v>
      </c>
      <c r="P22" s="15">
        <v>0</v>
      </c>
      <c r="Q22" s="15" t="s">
        <v>186</v>
      </c>
      <c r="R22" s="15"/>
      <c r="T22">
        <v>40</v>
      </c>
    </row>
    <row r="23" spans="1:40" ht="15.75" thickBot="1" x14ac:dyDescent="0.3">
      <c r="A23" s="72"/>
      <c r="B23" s="72"/>
      <c r="C23" s="88">
        <v>1</v>
      </c>
      <c r="D23" s="15" t="s">
        <v>114</v>
      </c>
      <c r="E23" s="15">
        <v>12</v>
      </c>
      <c r="F23" s="15">
        <v>12</v>
      </c>
      <c r="G23" s="15">
        <v>10</v>
      </c>
      <c r="H23" s="15">
        <v>4</v>
      </c>
      <c r="I23" s="15">
        <v>6</v>
      </c>
      <c r="J23" s="15">
        <f t="shared" si="0"/>
        <v>12</v>
      </c>
      <c r="K23">
        <f t="shared" si="1"/>
        <v>14.399999999999999</v>
      </c>
      <c r="L23" s="15">
        <f>(J23/((H23-1)/6))/((I23-1)/6)</f>
        <v>28.799999999999997</v>
      </c>
      <c r="M23" s="15">
        <v>1</v>
      </c>
      <c r="N23" s="15">
        <v>0</v>
      </c>
      <c r="O23" s="15">
        <v>0</v>
      </c>
      <c r="P23" s="15">
        <v>0</v>
      </c>
      <c r="Q23" s="15" t="s">
        <v>184</v>
      </c>
      <c r="R23" s="15" t="s">
        <v>185</v>
      </c>
      <c r="T23">
        <v>100</v>
      </c>
    </row>
    <row r="24" spans="1:40" x14ac:dyDescent="0.25">
      <c r="D24" s="89"/>
      <c r="E24" s="1" t="s">
        <v>79</v>
      </c>
      <c r="F24" s="1" t="s">
        <v>80</v>
      </c>
      <c r="G24" s="1" t="s">
        <v>117</v>
      </c>
      <c r="H24" s="1" t="s">
        <v>81</v>
      </c>
      <c r="I24" s="1" t="s">
        <v>82</v>
      </c>
      <c r="J24" s="90" t="s">
        <v>118</v>
      </c>
    </row>
    <row r="25" spans="1:40" x14ac:dyDescent="0.25">
      <c r="D25" s="49" t="s">
        <v>119</v>
      </c>
      <c r="E25" s="48">
        <v>0</v>
      </c>
      <c r="F25" s="48">
        <v>7</v>
      </c>
      <c r="G25" s="48">
        <v>7</v>
      </c>
      <c r="H25" s="48">
        <v>4</v>
      </c>
      <c r="I25" s="48">
        <v>6</v>
      </c>
      <c r="J25" s="50" t="s">
        <v>122</v>
      </c>
    </row>
    <row r="26" spans="1:40" x14ac:dyDescent="0.25">
      <c r="D26" s="49" t="s">
        <v>120</v>
      </c>
      <c r="E26" s="48">
        <v>12</v>
      </c>
      <c r="F26" s="48">
        <v>7</v>
      </c>
      <c r="G26" s="48">
        <v>7</v>
      </c>
      <c r="H26" s="48">
        <v>6</v>
      </c>
      <c r="I26" s="48">
        <v>6</v>
      </c>
      <c r="J26" s="50">
        <v>6</v>
      </c>
    </row>
    <row r="27" spans="1:40" ht="15.75" thickBot="1" x14ac:dyDescent="0.3">
      <c r="D27" s="52" t="s">
        <v>121</v>
      </c>
      <c r="E27" s="2">
        <v>9</v>
      </c>
      <c r="F27" s="2">
        <v>10</v>
      </c>
      <c r="G27" s="2">
        <v>7</v>
      </c>
      <c r="H27" s="2">
        <v>4</v>
      </c>
      <c r="I27" s="2">
        <v>6</v>
      </c>
      <c r="J27" s="51">
        <v>6</v>
      </c>
    </row>
    <row r="28" spans="1:40" x14ac:dyDescent="0.25">
      <c r="A28" s="47" t="s">
        <v>129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</row>
    <row r="29" spans="1:40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x14ac:dyDescent="0.25">
      <c r="A30" s="53" t="s">
        <v>193</v>
      </c>
      <c r="B30" s="53" t="s">
        <v>90</v>
      </c>
      <c r="C30" s="53" t="s">
        <v>89</v>
      </c>
      <c r="D30" s="53" t="s">
        <v>78</v>
      </c>
      <c r="E30" s="53" t="s">
        <v>78</v>
      </c>
      <c r="F30" s="53" t="s">
        <v>130</v>
      </c>
      <c r="G30" s="53" t="s">
        <v>83</v>
      </c>
      <c r="H30" s="53" t="s">
        <v>84</v>
      </c>
      <c r="I30" s="53" t="s">
        <v>85</v>
      </c>
      <c r="J30" s="53" t="s">
        <v>86</v>
      </c>
      <c r="K30" s="53" t="s">
        <v>87</v>
      </c>
      <c r="L30" s="53" t="s">
        <v>131</v>
      </c>
      <c r="M30" s="53" t="s">
        <v>132</v>
      </c>
      <c r="N30" s="53" t="s">
        <v>166</v>
      </c>
      <c r="O30" s="53" t="s">
        <v>187</v>
      </c>
      <c r="P30" s="53" t="s">
        <v>128</v>
      </c>
      <c r="Q30" s="54" t="s">
        <v>189</v>
      </c>
      <c r="R30" s="54"/>
      <c r="S30" s="54"/>
      <c r="T30" s="54"/>
      <c r="U30" s="54"/>
      <c r="V30" s="54"/>
      <c r="W30" s="54"/>
      <c r="X30" s="54"/>
      <c r="Y30" s="54"/>
      <c r="Z30" s="54" t="s">
        <v>190</v>
      </c>
      <c r="AA30" s="54"/>
      <c r="AB30" s="54"/>
      <c r="AC30" s="54"/>
      <c r="AD30" s="54"/>
      <c r="AE30" s="54" t="s">
        <v>191</v>
      </c>
      <c r="AF30" s="54"/>
      <c r="AG30" s="54"/>
      <c r="AH30" s="54"/>
      <c r="AI30" s="54"/>
      <c r="AJ30" s="54" t="s">
        <v>192</v>
      </c>
      <c r="AK30" s="54"/>
      <c r="AL30" s="54"/>
      <c r="AM30" s="54"/>
      <c r="AN30" s="54"/>
    </row>
    <row r="31" spans="1:40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44">
        <v>2</v>
      </c>
      <c r="R31" s="46" t="s">
        <v>188</v>
      </c>
      <c r="S31" s="46">
        <v>3</v>
      </c>
      <c r="T31" s="46"/>
      <c r="U31" s="44">
        <v>4</v>
      </c>
      <c r="V31" s="44"/>
      <c r="W31" s="44">
        <v>5</v>
      </c>
      <c r="X31" s="44"/>
      <c r="Y31" s="44">
        <v>6</v>
      </c>
      <c r="Z31" s="46">
        <v>2</v>
      </c>
      <c r="AA31" s="46">
        <v>3</v>
      </c>
      <c r="AB31" s="46">
        <v>4</v>
      </c>
      <c r="AC31" s="46">
        <v>5</v>
      </c>
      <c r="AD31" s="46">
        <v>6</v>
      </c>
      <c r="AE31" s="46">
        <v>2</v>
      </c>
      <c r="AF31" s="46">
        <v>3</v>
      </c>
      <c r="AG31" s="46">
        <v>4</v>
      </c>
      <c r="AH31" s="46">
        <v>5</v>
      </c>
      <c r="AI31" s="46">
        <v>6</v>
      </c>
      <c r="AJ31" s="46">
        <v>2</v>
      </c>
      <c r="AK31" s="46">
        <v>3</v>
      </c>
      <c r="AL31" s="46">
        <v>4</v>
      </c>
      <c r="AM31" s="46">
        <v>5</v>
      </c>
      <c r="AN31" s="46">
        <v>6</v>
      </c>
    </row>
    <row r="32" spans="1:40" x14ac:dyDescent="0.25">
      <c r="A32" s="53">
        <v>1</v>
      </c>
      <c r="B32">
        <v>110</v>
      </c>
      <c r="C32">
        <v>9</v>
      </c>
      <c r="D32" t="s">
        <v>115</v>
      </c>
      <c r="E32" t="s">
        <v>133</v>
      </c>
      <c r="F32">
        <v>0</v>
      </c>
      <c r="G32">
        <v>1</v>
      </c>
      <c r="H32">
        <v>3</v>
      </c>
      <c r="I32">
        <v>3</v>
      </c>
      <c r="J32">
        <v>1</v>
      </c>
      <c r="K32">
        <v>1</v>
      </c>
      <c r="L32">
        <v>7</v>
      </c>
      <c r="M32">
        <v>0</v>
      </c>
      <c r="O32">
        <f t="shared" ref="O32:O33" si="2">(7-L32)/6+((7-H32-(7-L32))/6*(7-I32)/6)</f>
        <v>0.44444444444444442</v>
      </c>
      <c r="P32">
        <v>1</v>
      </c>
      <c r="Q32">
        <f>$O32*((Q$31+$J32)-1)/6*($G32*$C32+$P32)*$K32</f>
        <v>1.4814814814814814</v>
      </c>
      <c r="S32">
        <f t="shared" ref="S32:Y33" si="3">$O32*((S$31+$J32)-1)/6*($G32*$C$32+$P32)*$K32</f>
        <v>2.2222222222222223</v>
      </c>
      <c r="U32">
        <f t="shared" si="3"/>
        <v>2.9629629629629628</v>
      </c>
      <c r="W32">
        <f t="shared" si="3"/>
        <v>3.7037037037037042</v>
      </c>
      <c r="Y32">
        <f t="shared" si="3"/>
        <v>4.4444444444444446</v>
      </c>
    </row>
    <row r="33" spans="1:25" x14ac:dyDescent="0.25">
      <c r="A33" s="53"/>
      <c r="E33" t="s">
        <v>134</v>
      </c>
      <c r="F33">
        <v>1</v>
      </c>
      <c r="G33">
        <v>2</v>
      </c>
      <c r="H33">
        <v>3</v>
      </c>
      <c r="I33">
        <v>4</v>
      </c>
      <c r="J33">
        <v>0</v>
      </c>
      <c r="K33">
        <v>1</v>
      </c>
      <c r="L33">
        <v>7</v>
      </c>
      <c r="M33">
        <v>0</v>
      </c>
      <c r="O33">
        <f t="shared" si="2"/>
        <v>0.33333333333333331</v>
      </c>
      <c r="P33">
        <v>1</v>
      </c>
      <c r="Q33">
        <f>$O33*((Q$31+$J33)-1)/6*($G33*$C$32+$P33)*$K33</f>
        <v>1.0555555555555556</v>
      </c>
      <c r="S33">
        <f t="shared" si="3"/>
        <v>2.1111111111111112</v>
      </c>
      <c r="U33">
        <f t="shared" si="3"/>
        <v>3.1666666666666665</v>
      </c>
      <c r="W33">
        <f t="shared" si="3"/>
        <v>4.2222222222222223</v>
      </c>
      <c r="Y33">
        <f t="shared" si="3"/>
        <v>5.2777777777777768</v>
      </c>
    </row>
    <row r="34" spans="1:25" x14ac:dyDescent="0.25">
      <c r="A34" s="45">
        <v>2</v>
      </c>
      <c r="B34">
        <v>100</v>
      </c>
      <c r="C34">
        <v>5</v>
      </c>
      <c r="D34" t="s">
        <v>93</v>
      </c>
      <c r="E34" t="s">
        <v>135</v>
      </c>
      <c r="F34">
        <v>1</v>
      </c>
      <c r="G34">
        <v>2</v>
      </c>
      <c r="H34">
        <v>3</v>
      </c>
      <c r="I34">
        <v>4</v>
      </c>
      <c r="J34">
        <v>1</v>
      </c>
      <c r="K34">
        <v>1</v>
      </c>
      <c r="L34">
        <v>6</v>
      </c>
      <c r="M34" t="s">
        <v>85</v>
      </c>
      <c r="O34">
        <f>(7-L34)/6+((7-H34-(7-L34))/6*(7-I34)/6)</f>
        <v>0.41666666666666663</v>
      </c>
      <c r="P34">
        <v>1</v>
      </c>
      <c r="Q34">
        <f>$O34*((Q$31+$J34)-1)/6*($G34*$C$34+$P34)*$K34</f>
        <v>1.5277777777777775</v>
      </c>
      <c r="S34">
        <f t="shared" ref="S34:Y34" si="4">$O34*((S$31+$J34)-1)/6*($G34*$C$34+$P34)*$K34</f>
        <v>2.291666666666667</v>
      </c>
      <c r="U34">
        <f t="shared" si="4"/>
        <v>3.0555555555555549</v>
      </c>
      <c r="W34">
        <f t="shared" si="4"/>
        <v>3.8194444444444438</v>
      </c>
      <c r="Y34">
        <f t="shared" si="4"/>
        <v>4.5833333333333339</v>
      </c>
    </row>
    <row r="35" spans="1:25" x14ac:dyDescent="0.25">
      <c r="A35" s="53">
        <v>3</v>
      </c>
      <c r="B35">
        <v>110</v>
      </c>
      <c r="C35">
        <v>5</v>
      </c>
      <c r="D35" t="s">
        <v>94</v>
      </c>
      <c r="E35" t="s">
        <v>138</v>
      </c>
      <c r="F35">
        <v>0</v>
      </c>
      <c r="G35">
        <v>2</v>
      </c>
      <c r="H35">
        <v>3</v>
      </c>
      <c r="I35">
        <v>4</v>
      </c>
      <c r="J35">
        <v>1</v>
      </c>
      <c r="K35">
        <v>1</v>
      </c>
      <c r="L35">
        <v>6</v>
      </c>
      <c r="M35" t="s">
        <v>85</v>
      </c>
      <c r="O35">
        <f t="shared" ref="O35:O72" si="5">(7-L35)/6+((7-H35-(7-L35))/6*(7-I35)/6)</f>
        <v>0.41666666666666663</v>
      </c>
      <c r="P35">
        <v>1</v>
      </c>
      <c r="Q35">
        <f>$O35*((Q$31+$J35)-1)/6*($G35*$C$35+$P35)*$K35</f>
        <v>1.5277777777777775</v>
      </c>
      <c r="S35">
        <f t="shared" ref="S35:Y36" si="6">$O35*((S$31+$J35)-1)/6*($G35*$C$35+$P35)*$K35</f>
        <v>2.291666666666667</v>
      </c>
      <c r="U35">
        <f t="shared" si="6"/>
        <v>3.0555555555555549</v>
      </c>
      <c r="W35">
        <f t="shared" si="6"/>
        <v>3.8194444444444438</v>
      </c>
      <c r="Y35">
        <f t="shared" si="6"/>
        <v>4.5833333333333339</v>
      </c>
    </row>
    <row r="36" spans="1:25" x14ac:dyDescent="0.25">
      <c r="A36" s="53"/>
      <c r="E36" t="s">
        <v>138</v>
      </c>
      <c r="F36">
        <v>1</v>
      </c>
      <c r="G36">
        <v>1</v>
      </c>
      <c r="H36">
        <v>3</v>
      </c>
      <c r="I36">
        <v>4</v>
      </c>
      <c r="J36">
        <v>0</v>
      </c>
      <c r="K36">
        <v>1</v>
      </c>
      <c r="L36">
        <v>7</v>
      </c>
      <c r="M36">
        <v>0</v>
      </c>
      <c r="O36">
        <f t="shared" si="5"/>
        <v>0.33333333333333331</v>
      </c>
      <c r="P36">
        <v>1</v>
      </c>
      <c r="Q36">
        <f>$O36*((Q$31+$J36)-1)/6*($G36*$C$35+$P36)*$K36</f>
        <v>0.33333333333333331</v>
      </c>
      <c r="S36">
        <f t="shared" si="6"/>
        <v>0.66666666666666663</v>
      </c>
      <c r="U36">
        <f t="shared" si="6"/>
        <v>1</v>
      </c>
      <c r="W36">
        <f t="shared" si="6"/>
        <v>1.3333333333333333</v>
      </c>
      <c r="Y36">
        <f t="shared" si="6"/>
        <v>1.6666666666666665</v>
      </c>
    </row>
    <row r="37" spans="1:25" x14ac:dyDescent="0.25">
      <c r="A37" s="45">
        <v>4</v>
      </c>
      <c r="B37">
        <v>140</v>
      </c>
      <c r="C37">
        <v>5</v>
      </c>
      <c r="D37" t="s">
        <v>95</v>
      </c>
      <c r="E37" t="s">
        <v>136</v>
      </c>
      <c r="F37">
        <v>1</v>
      </c>
      <c r="G37">
        <v>2</v>
      </c>
      <c r="H37">
        <v>3</v>
      </c>
      <c r="I37">
        <v>4</v>
      </c>
      <c r="J37">
        <v>1</v>
      </c>
      <c r="K37">
        <v>2</v>
      </c>
      <c r="L37">
        <v>6</v>
      </c>
      <c r="M37" t="s">
        <v>137</v>
      </c>
      <c r="O37">
        <f>((7-H37-(7-L37))/6*(7-I37)/6)</f>
        <v>0.25</v>
      </c>
      <c r="P37">
        <v>1</v>
      </c>
      <c r="Q37">
        <f>((1/6)+$O37*((Q$31+$J37)-1)/6)*($G37*$C$37+$P37)*$K37</f>
        <v>5.5</v>
      </c>
      <c r="S37">
        <f t="shared" ref="S37:Y37" si="7">((1/6)+$O37*((S$31+$J37)-1)/6)*($G37*$C$37+$P37)*$K37</f>
        <v>6.4166666666666661</v>
      </c>
      <c r="U37">
        <f t="shared" si="7"/>
        <v>7.333333333333333</v>
      </c>
      <c r="W37">
        <f t="shared" si="7"/>
        <v>8.25</v>
      </c>
      <c r="Y37">
        <f t="shared" si="7"/>
        <v>9.1666666666666661</v>
      </c>
    </row>
    <row r="38" spans="1:25" x14ac:dyDescent="0.25">
      <c r="A38" s="53">
        <v>5</v>
      </c>
      <c r="B38">
        <v>140</v>
      </c>
      <c r="C38">
        <v>5</v>
      </c>
      <c r="D38" t="s">
        <v>96</v>
      </c>
      <c r="E38" t="s">
        <v>139</v>
      </c>
      <c r="F38">
        <v>0</v>
      </c>
      <c r="G38">
        <v>3</v>
      </c>
      <c r="H38">
        <v>3</v>
      </c>
      <c r="I38">
        <v>4</v>
      </c>
      <c r="J38">
        <v>1</v>
      </c>
      <c r="K38">
        <v>1</v>
      </c>
      <c r="L38">
        <v>6</v>
      </c>
      <c r="M38" t="s">
        <v>85</v>
      </c>
      <c r="N38" t="s">
        <v>168</v>
      </c>
      <c r="O38">
        <f t="shared" si="5"/>
        <v>0.41666666666666663</v>
      </c>
      <c r="P38">
        <v>1</v>
      </c>
      <c r="Q38">
        <f>$O38*((Q$31+$J38)-1)/6*($G38*$C$38+$P38)*$K38</f>
        <v>2.2222222222222219</v>
      </c>
      <c r="S38">
        <f t="shared" ref="S38:Y39" si="8">$O38*((S$31+$J38)-1)/6*($G38*$C$38+$P38)*$K38</f>
        <v>3.3333333333333335</v>
      </c>
      <c r="U38">
        <f t="shared" si="8"/>
        <v>4.4444444444444438</v>
      </c>
      <c r="W38">
        <f t="shared" si="8"/>
        <v>5.5555555555555545</v>
      </c>
      <c r="Y38">
        <f t="shared" si="8"/>
        <v>6.666666666666667</v>
      </c>
    </row>
    <row r="39" spans="1:25" x14ac:dyDescent="0.25">
      <c r="A39" s="53"/>
      <c r="E39" t="s">
        <v>140</v>
      </c>
      <c r="F39">
        <v>1</v>
      </c>
      <c r="G39">
        <v>2</v>
      </c>
      <c r="H39">
        <v>3</v>
      </c>
      <c r="I39">
        <v>4</v>
      </c>
      <c r="J39">
        <v>0</v>
      </c>
      <c r="K39">
        <v>1</v>
      </c>
      <c r="L39">
        <v>7</v>
      </c>
      <c r="M39">
        <v>0</v>
      </c>
      <c r="O39">
        <f t="shared" si="5"/>
        <v>0.33333333333333331</v>
      </c>
      <c r="P39">
        <v>1</v>
      </c>
      <c r="Q39">
        <f>$O39*((Q$31+$J39)-1)/6*($G39*$C$38+$P39)*$K39</f>
        <v>0.61111111111111105</v>
      </c>
      <c r="S39">
        <f t="shared" si="8"/>
        <v>1.2222222222222221</v>
      </c>
      <c r="U39">
        <f t="shared" si="8"/>
        <v>1.8333333333333333</v>
      </c>
      <c r="W39">
        <f t="shared" si="8"/>
        <v>2.4444444444444442</v>
      </c>
      <c r="Y39">
        <f t="shared" si="8"/>
        <v>3.0555555555555549</v>
      </c>
    </row>
    <row r="40" spans="1:25" x14ac:dyDescent="0.25">
      <c r="A40">
        <v>6</v>
      </c>
      <c r="B40">
        <v>110</v>
      </c>
      <c r="C40">
        <v>10</v>
      </c>
      <c r="D40" t="s">
        <v>97</v>
      </c>
      <c r="E40" t="s">
        <v>141</v>
      </c>
      <c r="F40">
        <v>1</v>
      </c>
      <c r="G40">
        <v>3</v>
      </c>
      <c r="H40">
        <v>3</v>
      </c>
      <c r="I40">
        <v>4</v>
      </c>
      <c r="J40">
        <v>0</v>
      </c>
      <c r="K40">
        <v>1</v>
      </c>
      <c r="L40">
        <v>6</v>
      </c>
      <c r="M40" t="s">
        <v>85</v>
      </c>
      <c r="N40" t="s">
        <v>167</v>
      </c>
      <c r="O40">
        <f t="shared" si="5"/>
        <v>0.41666666666666663</v>
      </c>
      <c r="P40">
        <v>1</v>
      </c>
      <c r="Q40">
        <f>$O40*((Q$31+$J40)-1)/6*($G40*$C$40+$P40)*$K40</f>
        <v>2.1527777777777772</v>
      </c>
      <c r="S40">
        <f t="shared" ref="S40:Y40" si="9">$O40*((S$31+$J40)-1)/6*($G40*$C$40+$P40)*$K40</f>
        <v>4.3055555555555545</v>
      </c>
      <c r="U40">
        <f t="shared" si="9"/>
        <v>6.4583333333333339</v>
      </c>
      <c r="W40">
        <f t="shared" si="9"/>
        <v>8.6111111111111089</v>
      </c>
      <c r="Y40">
        <f t="shared" si="9"/>
        <v>10.763888888888888</v>
      </c>
    </row>
    <row r="41" spans="1:25" x14ac:dyDescent="0.25">
      <c r="A41">
        <v>7</v>
      </c>
      <c r="B41">
        <v>110</v>
      </c>
      <c r="C41">
        <v>10</v>
      </c>
      <c r="D41" t="s">
        <v>98</v>
      </c>
      <c r="E41" t="s">
        <v>142</v>
      </c>
      <c r="F41">
        <v>1</v>
      </c>
      <c r="G41">
        <v>2</v>
      </c>
      <c r="H41">
        <v>3</v>
      </c>
      <c r="I41">
        <v>4</v>
      </c>
      <c r="J41">
        <v>0</v>
      </c>
      <c r="K41">
        <v>1</v>
      </c>
      <c r="L41">
        <v>6</v>
      </c>
      <c r="M41" t="s">
        <v>85</v>
      </c>
      <c r="N41" t="s">
        <v>169</v>
      </c>
      <c r="O41">
        <f t="shared" si="5"/>
        <v>0.41666666666666663</v>
      </c>
      <c r="P41">
        <v>1</v>
      </c>
      <c r="Q41">
        <f>$O41*((Q$31+$J41)-1)/6*($G41*$C$41+$P41)*$K41</f>
        <v>1.458333333333333</v>
      </c>
      <c r="S41">
        <f t="shared" ref="S41:Y41" si="10">$O41*((S$31+$J41)-1)/6*($G41*$C$41+$P41)*$K41</f>
        <v>2.9166666666666661</v>
      </c>
      <c r="U41">
        <f t="shared" si="10"/>
        <v>4.375</v>
      </c>
      <c r="W41">
        <f t="shared" si="10"/>
        <v>5.8333333333333321</v>
      </c>
      <c r="Y41">
        <f t="shared" si="10"/>
        <v>7.2916666666666652</v>
      </c>
    </row>
    <row r="42" spans="1:25" x14ac:dyDescent="0.25">
      <c r="A42">
        <v>8</v>
      </c>
      <c r="B42">
        <v>110</v>
      </c>
      <c r="C42">
        <v>10</v>
      </c>
      <c r="D42" t="s">
        <v>99</v>
      </c>
      <c r="E42" t="s">
        <v>143</v>
      </c>
      <c r="F42">
        <v>1</v>
      </c>
      <c r="G42">
        <v>2</v>
      </c>
      <c r="H42">
        <v>3</v>
      </c>
      <c r="I42">
        <v>4</v>
      </c>
      <c r="J42">
        <v>0</v>
      </c>
      <c r="K42">
        <v>1</v>
      </c>
      <c r="L42">
        <v>7</v>
      </c>
      <c r="M42">
        <v>0</v>
      </c>
      <c r="N42" t="s">
        <v>172</v>
      </c>
      <c r="O42">
        <f t="shared" si="5"/>
        <v>0.33333333333333331</v>
      </c>
      <c r="P42">
        <v>1</v>
      </c>
      <c r="Q42">
        <f>$O42*((Q$31+$J42)-1)/6*($G42*$C$42+$P42)*$K42</f>
        <v>1.1666666666666665</v>
      </c>
      <c r="S42">
        <f t="shared" ref="S42:Y42" si="11">$O42*((S$31+$J42)-1)/6*($G42*$C$42+$P42)*$K42</f>
        <v>2.333333333333333</v>
      </c>
      <c r="U42">
        <f t="shared" si="11"/>
        <v>3.5</v>
      </c>
      <c r="W42">
        <f t="shared" si="11"/>
        <v>4.6666666666666661</v>
      </c>
      <c r="Y42">
        <f t="shared" si="11"/>
        <v>5.8333333333333321</v>
      </c>
    </row>
    <row r="43" spans="1:25" x14ac:dyDescent="0.25">
      <c r="A43">
        <v>9</v>
      </c>
      <c r="B43">
        <v>130</v>
      </c>
      <c r="C43">
        <v>10</v>
      </c>
      <c r="D43" t="s">
        <v>100</v>
      </c>
      <c r="E43" t="s">
        <v>144</v>
      </c>
      <c r="F43">
        <v>1</v>
      </c>
      <c r="G43">
        <v>3</v>
      </c>
      <c r="H43">
        <v>3</v>
      </c>
      <c r="I43">
        <v>4</v>
      </c>
      <c r="J43">
        <v>0</v>
      </c>
      <c r="K43">
        <v>1</v>
      </c>
      <c r="L43">
        <v>7</v>
      </c>
      <c r="M43">
        <v>0</v>
      </c>
      <c r="N43" t="s">
        <v>172</v>
      </c>
      <c r="O43">
        <f t="shared" si="5"/>
        <v>0.33333333333333331</v>
      </c>
      <c r="P43">
        <v>1</v>
      </c>
      <c r="Q43">
        <f>$O43*((Q$31+$J43)-1)/6*($G43*$C$43+$P43)*$K43</f>
        <v>1.7222222222222221</v>
      </c>
      <c r="S43">
        <f t="shared" ref="S43:Y43" si="12">$O43*((S$31+$J43)-1)/6*($G43*$C$43+$P43)*$K43</f>
        <v>3.4444444444444442</v>
      </c>
      <c r="U43">
        <f t="shared" si="12"/>
        <v>5.1666666666666661</v>
      </c>
      <c r="W43">
        <f t="shared" si="12"/>
        <v>6.8888888888888884</v>
      </c>
      <c r="Y43">
        <f t="shared" si="12"/>
        <v>8.6111111111111089</v>
      </c>
    </row>
    <row r="44" spans="1:25" x14ac:dyDescent="0.25">
      <c r="A44" s="53">
        <v>10</v>
      </c>
      <c r="B44">
        <v>150</v>
      </c>
      <c r="C44">
        <v>5</v>
      </c>
      <c r="D44" t="s">
        <v>101</v>
      </c>
      <c r="E44" t="s">
        <v>145</v>
      </c>
      <c r="F44">
        <v>0</v>
      </c>
      <c r="G44">
        <v>2</v>
      </c>
      <c r="H44">
        <v>3</v>
      </c>
      <c r="I44">
        <v>4</v>
      </c>
      <c r="J44">
        <v>0</v>
      </c>
      <c r="K44">
        <v>1</v>
      </c>
      <c r="L44">
        <v>7</v>
      </c>
      <c r="M44">
        <v>0</v>
      </c>
      <c r="O44">
        <f t="shared" si="5"/>
        <v>0.33333333333333331</v>
      </c>
      <c r="P44">
        <v>1</v>
      </c>
      <c r="Q44">
        <f>$O44*((Q$31+$J44)-1)/6*($G44*$C$44+$P44)*$K44</f>
        <v>0.61111111111111105</v>
      </c>
      <c r="S44">
        <f t="shared" ref="S44:Y46" si="13">$O44*((S$31+$J44)-1)/6*($G44*$C$44+$P44)*$K44</f>
        <v>1.2222222222222221</v>
      </c>
      <c r="U44">
        <f t="shared" si="13"/>
        <v>1.8333333333333333</v>
      </c>
      <c r="W44">
        <f t="shared" si="13"/>
        <v>2.4444444444444442</v>
      </c>
      <c r="Y44">
        <f t="shared" si="13"/>
        <v>3.0555555555555549</v>
      </c>
    </row>
    <row r="45" spans="1:25" x14ac:dyDescent="0.25">
      <c r="A45" s="53"/>
      <c r="E45" t="s">
        <v>146</v>
      </c>
      <c r="F45">
        <v>1</v>
      </c>
      <c r="G45">
        <v>2</v>
      </c>
      <c r="H45">
        <v>3</v>
      </c>
      <c r="I45">
        <v>4</v>
      </c>
      <c r="J45">
        <v>1</v>
      </c>
      <c r="K45">
        <v>1</v>
      </c>
      <c r="L45">
        <v>7</v>
      </c>
      <c r="M45">
        <v>0</v>
      </c>
      <c r="O45">
        <f t="shared" si="5"/>
        <v>0.33333333333333331</v>
      </c>
      <c r="P45">
        <v>1</v>
      </c>
      <c r="Q45">
        <f>$O45*((Q$31+$J45)-1)/6*($G45*$C$44+$P45)*$K45</f>
        <v>1.2222222222222221</v>
      </c>
      <c r="S45">
        <f t="shared" si="13"/>
        <v>1.8333333333333333</v>
      </c>
      <c r="U45">
        <f t="shared" si="13"/>
        <v>2.4444444444444442</v>
      </c>
      <c r="W45">
        <f t="shared" si="13"/>
        <v>3.0555555555555549</v>
      </c>
      <c r="Y45">
        <f t="shared" si="13"/>
        <v>3.6666666666666665</v>
      </c>
    </row>
    <row r="46" spans="1:25" x14ac:dyDescent="0.25">
      <c r="A46" s="53"/>
      <c r="E46" t="s">
        <v>147</v>
      </c>
      <c r="F46">
        <v>1</v>
      </c>
      <c r="G46">
        <v>2</v>
      </c>
      <c r="H46">
        <v>5</v>
      </c>
      <c r="I46">
        <v>3</v>
      </c>
      <c r="J46">
        <v>0</v>
      </c>
      <c r="K46">
        <v>1</v>
      </c>
      <c r="L46">
        <v>7</v>
      </c>
      <c r="M46">
        <v>0</v>
      </c>
      <c r="O46">
        <f t="shared" si="5"/>
        <v>0.22222222222222221</v>
      </c>
      <c r="P46">
        <v>1</v>
      </c>
      <c r="Q46">
        <f>$O46*((Q$31+$J46)-1)/6*($G46*$C$44+$P46)*$K46</f>
        <v>0.40740740740740738</v>
      </c>
      <c r="S46">
        <f t="shared" si="13"/>
        <v>0.81481481481481477</v>
      </c>
      <c r="U46">
        <f t="shared" si="13"/>
        <v>1.2222222222222221</v>
      </c>
      <c r="W46">
        <f t="shared" si="13"/>
        <v>1.6296296296296295</v>
      </c>
      <c r="Y46">
        <f t="shared" si="13"/>
        <v>2.0370370370370372</v>
      </c>
    </row>
    <row r="47" spans="1:25" x14ac:dyDescent="0.25">
      <c r="A47" s="53">
        <v>11</v>
      </c>
      <c r="B47">
        <v>190</v>
      </c>
      <c r="C47">
        <v>1</v>
      </c>
      <c r="D47" t="s">
        <v>127</v>
      </c>
      <c r="E47" t="s">
        <v>148</v>
      </c>
      <c r="F47">
        <v>1</v>
      </c>
      <c r="G47">
        <v>6</v>
      </c>
      <c r="H47">
        <v>3</v>
      </c>
      <c r="I47">
        <v>3</v>
      </c>
      <c r="J47">
        <v>1</v>
      </c>
      <c r="K47">
        <v>1</v>
      </c>
      <c r="L47">
        <v>7</v>
      </c>
      <c r="M47">
        <v>0</v>
      </c>
      <c r="O47">
        <f t="shared" si="5"/>
        <v>0.44444444444444442</v>
      </c>
      <c r="P47">
        <v>0</v>
      </c>
      <c r="Q47">
        <f>$O47*((Q$31+$J47)-1)/6*($G47*$C$47+$P47)*$K47</f>
        <v>0.88888888888888884</v>
      </c>
      <c r="S47">
        <f t="shared" ref="S47:Y48" si="14">$O47*((S$31+$J47)-1)/6*($G47*$C$47+$P47)*$K47</f>
        <v>1.3333333333333333</v>
      </c>
      <c r="U47">
        <f t="shared" si="14"/>
        <v>1.7777777777777777</v>
      </c>
      <c r="W47">
        <f t="shared" si="14"/>
        <v>2.2222222222222223</v>
      </c>
      <c r="Y47">
        <f t="shared" si="14"/>
        <v>2.6666666666666665</v>
      </c>
    </row>
    <row r="48" spans="1:25" x14ac:dyDescent="0.25">
      <c r="A48" s="53"/>
      <c r="E48" t="s">
        <v>149</v>
      </c>
      <c r="F48">
        <v>1</v>
      </c>
      <c r="G48">
        <v>5</v>
      </c>
      <c r="H48">
        <v>3</v>
      </c>
      <c r="I48">
        <v>3</v>
      </c>
      <c r="J48">
        <v>2</v>
      </c>
      <c r="K48">
        <v>3</v>
      </c>
      <c r="L48">
        <v>7</v>
      </c>
      <c r="M48">
        <v>0</v>
      </c>
      <c r="O48">
        <f t="shared" si="5"/>
        <v>0.44444444444444442</v>
      </c>
      <c r="P48">
        <v>0</v>
      </c>
      <c r="Q48">
        <f>$O48*((Q$31+$J48)-1)/6*($G48*$C$47+$P48)*$K48</f>
        <v>3.3333333333333335</v>
      </c>
      <c r="S48">
        <f t="shared" si="14"/>
        <v>4.4444444444444446</v>
      </c>
      <c r="U48">
        <f t="shared" si="14"/>
        <v>5.5555555555555562</v>
      </c>
      <c r="W48">
        <f t="shared" si="14"/>
        <v>6.666666666666667</v>
      </c>
      <c r="Y48">
        <f>W48</f>
        <v>6.666666666666667</v>
      </c>
    </row>
    <row r="49" spans="1:25" x14ac:dyDescent="0.25">
      <c r="A49">
        <v>12</v>
      </c>
      <c r="B49">
        <v>130</v>
      </c>
      <c r="C49">
        <v>1</v>
      </c>
      <c r="D49" t="s">
        <v>103</v>
      </c>
      <c r="E49" t="s">
        <v>150</v>
      </c>
      <c r="F49">
        <v>1</v>
      </c>
      <c r="G49">
        <v>6</v>
      </c>
      <c r="H49">
        <v>3</v>
      </c>
      <c r="I49">
        <v>4</v>
      </c>
      <c r="J49">
        <v>1</v>
      </c>
      <c r="K49">
        <v>2</v>
      </c>
      <c r="L49">
        <v>7</v>
      </c>
      <c r="M49">
        <v>0</v>
      </c>
      <c r="O49">
        <f t="shared" si="5"/>
        <v>0.33333333333333331</v>
      </c>
      <c r="P49">
        <v>0</v>
      </c>
      <c r="Q49">
        <f>$O49*((Q$31+$J49)-1)/6*($G49*$C$49+$P49)*$K49</f>
        <v>1.3333333333333333</v>
      </c>
      <c r="S49">
        <f t="shared" ref="S49:Y49" si="15">$O49*((S$31+$J49)-1)/6*($G49*$C$49+$P49)*$K49</f>
        <v>2</v>
      </c>
      <c r="U49">
        <f t="shared" si="15"/>
        <v>2.6666666666666665</v>
      </c>
      <c r="W49">
        <f t="shared" si="15"/>
        <v>3.333333333333333</v>
      </c>
      <c r="Y49">
        <f t="shared" si="15"/>
        <v>4</v>
      </c>
    </row>
    <row r="50" spans="1:25" x14ac:dyDescent="0.25">
      <c r="A50">
        <v>13</v>
      </c>
      <c r="B50">
        <v>150</v>
      </c>
      <c r="C50">
        <v>1</v>
      </c>
      <c r="D50" t="s">
        <v>104</v>
      </c>
      <c r="E50" t="s">
        <v>151</v>
      </c>
      <c r="F50">
        <v>1</v>
      </c>
      <c r="G50">
        <v>6</v>
      </c>
      <c r="H50">
        <v>3</v>
      </c>
      <c r="I50">
        <v>4</v>
      </c>
      <c r="J50">
        <v>1</v>
      </c>
      <c r="K50">
        <v>2</v>
      </c>
      <c r="L50">
        <v>7</v>
      </c>
      <c r="M50">
        <v>0</v>
      </c>
      <c r="O50">
        <f t="shared" si="5"/>
        <v>0.33333333333333331</v>
      </c>
      <c r="P50">
        <v>0</v>
      </c>
      <c r="Q50">
        <f>$O50*((Q$31+$J50)-1)/6*($G50*$C$50+$P50)*$K50</f>
        <v>1.3333333333333333</v>
      </c>
      <c r="S50">
        <f t="shared" ref="S50:Y50" si="16">$O50*((S$31+$J50)-1)/6*($G50*$C$50+$P50)*$K50</f>
        <v>2</v>
      </c>
      <c r="U50">
        <f t="shared" si="16"/>
        <v>2.6666666666666665</v>
      </c>
      <c r="W50">
        <f t="shared" si="16"/>
        <v>3.333333333333333</v>
      </c>
      <c r="Y50">
        <f t="shared" si="16"/>
        <v>4</v>
      </c>
    </row>
    <row r="51" spans="1:25" x14ac:dyDescent="0.25">
      <c r="A51" s="53">
        <v>14</v>
      </c>
      <c r="B51">
        <v>350</v>
      </c>
      <c r="C51">
        <v>1</v>
      </c>
      <c r="D51" t="s">
        <v>105</v>
      </c>
      <c r="E51" t="s">
        <v>148</v>
      </c>
      <c r="F51">
        <v>1</v>
      </c>
      <c r="G51">
        <v>6</v>
      </c>
      <c r="H51">
        <v>3</v>
      </c>
      <c r="I51">
        <v>3</v>
      </c>
      <c r="J51">
        <v>1</v>
      </c>
      <c r="K51">
        <v>1</v>
      </c>
      <c r="L51">
        <v>7</v>
      </c>
      <c r="M51">
        <v>0</v>
      </c>
      <c r="O51">
        <f t="shared" si="5"/>
        <v>0.44444444444444442</v>
      </c>
      <c r="P51">
        <v>0</v>
      </c>
      <c r="Q51">
        <f>$O51*((Q$31+$J51)-1)/6*($G51*$C$51+$P51)*$K51</f>
        <v>0.88888888888888884</v>
      </c>
      <c r="S51">
        <f t="shared" ref="S51:Y54" si="17">$O51*((S$31+$J51)-1)/6*($G51*$C$51+$P51)*$K51</f>
        <v>1.3333333333333333</v>
      </c>
      <c r="U51">
        <f t="shared" si="17"/>
        <v>1.7777777777777777</v>
      </c>
      <c r="W51">
        <f t="shared" si="17"/>
        <v>2.2222222222222223</v>
      </c>
      <c r="Y51">
        <f t="shared" si="17"/>
        <v>2.6666666666666665</v>
      </c>
    </row>
    <row r="52" spans="1:25" x14ac:dyDescent="0.25">
      <c r="A52" s="53"/>
      <c r="E52" t="s">
        <v>152</v>
      </c>
      <c r="F52">
        <v>1</v>
      </c>
      <c r="G52">
        <v>6</v>
      </c>
      <c r="H52">
        <v>3</v>
      </c>
      <c r="I52">
        <v>4</v>
      </c>
      <c r="J52">
        <v>1</v>
      </c>
      <c r="K52">
        <v>2</v>
      </c>
      <c r="L52">
        <v>7</v>
      </c>
      <c r="M52">
        <v>0</v>
      </c>
      <c r="O52">
        <f t="shared" si="5"/>
        <v>0.33333333333333331</v>
      </c>
      <c r="P52">
        <v>0</v>
      </c>
      <c r="Q52">
        <f>$O52*((Q$31+$J52)-1)/6*($G52*$C$51+$P52)*$K52</f>
        <v>1.3333333333333333</v>
      </c>
      <c r="S52">
        <f t="shared" si="17"/>
        <v>2</v>
      </c>
      <c r="U52">
        <f t="shared" si="17"/>
        <v>2.6666666666666665</v>
      </c>
      <c r="W52">
        <f t="shared" si="17"/>
        <v>3.333333333333333</v>
      </c>
      <c r="Y52">
        <f t="shared" si="17"/>
        <v>4</v>
      </c>
    </row>
    <row r="53" spans="1:25" x14ac:dyDescent="0.25">
      <c r="A53" s="53"/>
      <c r="E53" t="s">
        <v>149</v>
      </c>
      <c r="F53">
        <v>1</v>
      </c>
      <c r="G53">
        <v>5</v>
      </c>
      <c r="H53">
        <v>3</v>
      </c>
      <c r="I53">
        <v>3</v>
      </c>
      <c r="J53">
        <v>2</v>
      </c>
      <c r="K53">
        <v>3</v>
      </c>
      <c r="L53">
        <v>7</v>
      </c>
      <c r="M53">
        <v>0</v>
      </c>
      <c r="O53">
        <f t="shared" si="5"/>
        <v>0.44444444444444442</v>
      </c>
      <c r="P53">
        <v>0</v>
      </c>
      <c r="Q53">
        <f>$O53*((Q$31+$J53)-1)/6*($G53*$C$51+$P53)*$K53</f>
        <v>3.3333333333333335</v>
      </c>
      <c r="S53">
        <f t="shared" si="17"/>
        <v>4.4444444444444446</v>
      </c>
      <c r="U53">
        <f t="shared" si="17"/>
        <v>5.5555555555555562</v>
      </c>
      <c r="W53">
        <f t="shared" si="17"/>
        <v>6.666666666666667</v>
      </c>
      <c r="Y53">
        <f>W53</f>
        <v>6.666666666666667</v>
      </c>
    </row>
    <row r="54" spans="1:25" x14ac:dyDescent="0.25">
      <c r="A54" s="53"/>
      <c r="E54" t="s">
        <v>153</v>
      </c>
      <c r="F54">
        <v>1</v>
      </c>
      <c r="G54">
        <v>6</v>
      </c>
      <c r="H54">
        <v>3</v>
      </c>
      <c r="I54">
        <v>4</v>
      </c>
      <c r="J54">
        <v>0</v>
      </c>
      <c r="K54">
        <v>1</v>
      </c>
      <c r="L54">
        <v>7</v>
      </c>
      <c r="M54">
        <v>0</v>
      </c>
      <c r="O54">
        <f t="shared" si="5"/>
        <v>0.33333333333333331</v>
      </c>
      <c r="P54">
        <v>0</v>
      </c>
      <c r="Q54">
        <f>$O54*((Q$31+$J54)-1)/6*($G54*$C$51+$P54)*$K54</f>
        <v>0.33333333333333331</v>
      </c>
      <c r="S54">
        <f t="shared" si="17"/>
        <v>0.66666666666666663</v>
      </c>
      <c r="U54">
        <f t="shared" si="17"/>
        <v>1</v>
      </c>
      <c r="W54">
        <f t="shared" si="17"/>
        <v>1.3333333333333333</v>
      </c>
      <c r="Y54">
        <f t="shared" si="17"/>
        <v>1.6666666666666665</v>
      </c>
    </row>
    <row r="55" spans="1:25" x14ac:dyDescent="0.25">
      <c r="A55">
        <v>15</v>
      </c>
      <c r="B55">
        <v>140</v>
      </c>
      <c r="C55">
        <v>1</v>
      </c>
      <c r="D55" t="s">
        <v>107</v>
      </c>
      <c r="E55" t="s">
        <v>154</v>
      </c>
      <c r="F55">
        <v>1</v>
      </c>
      <c r="G55">
        <v>4</v>
      </c>
      <c r="H55">
        <v>3</v>
      </c>
      <c r="I55">
        <v>4</v>
      </c>
      <c r="J55">
        <v>1</v>
      </c>
      <c r="K55">
        <v>2</v>
      </c>
      <c r="L55">
        <v>6</v>
      </c>
      <c r="M55" t="s">
        <v>137</v>
      </c>
      <c r="O55">
        <f>((7-H55-(7-L55))/6*(7-I55)/6)</f>
        <v>0.25</v>
      </c>
      <c r="P55">
        <v>0</v>
      </c>
      <c r="Q55">
        <f>((1/6)+$O55*((Q$31+$J55)-1)/6)*($G55*$C$55+$P55)*$K55</f>
        <v>2</v>
      </c>
      <c r="S55">
        <f t="shared" ref="S55:Y55" si="18">((1/6)+$O55*((S$31+$J55)-1)/6)*($G55*$C$55+$P55)*$K55</f>
        <v>2.333333333333333</v>
      </c>
      <c r="U55">
        <f t="shared" si="18"/>
        <v>2.6666666666666665</v>
      </c>
      <c r="W55">
        <f t="shared" si="18"/>
        <v>3</v>
      </c>
      <c r="Y55">
        <f t="shared" si="18"/>
        <v>3.333333333333333</v>
      </c>
    </row>
    <row r="56" spans="1:25" x14ac:dyDescent="0.25">
      <c r="A56" s="53">
        <v>16</v>
      </c>
      <c r="B56">
        <v>350</v>
      </c>
      <c r="C56">
        <v>1</v>
      </c>
      <c r="D56" t="s">
        <v>108</v>
      </c>
      <c r="E56" t="s">
        <v>148</v>
      </c>
      <c r="F56">
        <v>1</v>
      </c>
      <c r="G56">
        <v>6</v>
      </c>
      <c r="H56">
        <v>3</v>
      </c>
      <c r="I56">
        <v>3</v>
      </c>
      <c r="J56">
        <v>1</v>
      </c>
      <c r="K56">
        <v>1</v>
      </c>
      <c r="L56">
        <v>7</v>
      </c>
      <c r="M56">
        <v>0</v>
      </c>
      <c r="O56">
        <f t="shared" si="5"/>
        <v>0.44444444444444442</v>
      </c>
      <c r="P56">
        <v>0</v>
      </c>
      <c r="Q56">
        <f>$O56*((Q$31+$J56)-1)/6*($G56*$C$56+$P56)*$K56</f>
        <v>0.88888888888888884</v>
      </c>
      <c r="S56">
        <f t="shared" ref="S56:Y59" si="19">$O56*((S$31+$J56)-1)/6*($G56*$C$56+$P56)*$K56</f>
        <v>1.3333333333333333</v>
      </c>
      <c r="U56">
        <f t="shared" si="19"/>
        <v>1.7777777777777777</v>
      </c>
      <c r="W56">
        <f t="shared" si="19"/>
        <v>2.2222222222222223</v>
      </c>
      <c r="Y56">
        <f t="shared" si="19"/>
        <v>2.6666666666666665</v>
      </c>
    </row>
    <row r="57" spans="1:25" x14ac:dyDescent="0.25">
      <c r="A57" s="53"/>
      <c r="E57" t="s">
        <v>154</v>
      </c>
      <c r="F57">
        <v>1</v>
      </c>
      <c r="G57">
        <v>4</v>
      </c>
      <c r="H57">
        <v>3</v>
      </c>
      <c r="I57">
        <v>4</v>
      </c>
      <c r="J57">
        <v>1</v>
      </c>
      <c r="K57">
        <v>2</v>
      </c>
      <c r="L57">
        <v>6</v>
      </c>
      <c r="M57" t="s">
        <v>137</v>
      </c>
      <c r="O57">
        <f>((7-H57-(7-L57))/6*(7-I57)/6)</f>
        <v>0.25</v>
      </c>
      <c r="P57">
        <v>0</v>
      </c>
      <c r="Q57">
        <f>((1/6)+$O57*((Q$31+$J57)-1)/6)*($G57*$C$56+$P57)*$K57</f>
        <v>2</v>
      </c>
      <c r="S57">
        <f t="shared" ref="S57:Y57" si="20">(($K$57/6)+$O57*((S$31+$J57)-1)/6)*($G57*$C$56+$P57)*$K57</f>
        <v>3.6666666666666665</v>
      </c>
      <c r="U57">
        <f t="shared" si="20"/>
        <v>4</v>
      </c>
      <c r="W57">
        <f t="shared" si="20"/>
        <v>4.333333333333333</v>
      </c>
      <c r="Y57">
        <f t="shared" si="20"/>
        <v>4.6666666666666661</v>
      </c>
    </row>
    <row r="58" spans="1:25" x14ac:dyDescent="0.25">
      <c r="A58" s="53"/>
      <c r="E58" t="s">
        <v>149</v>
      </c>
      <c r="F58">
        <v>1</v>
      </c>
      <c r="G58">
        <v>5</v>
      </c>
      <c r="H58">
        <v>3</v>
      </c>
      <c r="I58">
        <v>3</v>
      </c>
      <c r="J58">
        <v>2</v>
      </c>
      <c r="K58">
        <v>3</v>
      </c>
      <c r="L58">
        <v>7</v>
      </c>
      <c r="M58">
        <v>0</v>
      </c>
      <c r="O58">
        <f t="shared" si="5"/>
        <v>0.44444444444444442</v>
      </c>
      <c r="P58">
        <v>0</v>
      </c>
      <c r="Q58">
        <f>$O58*((Q$31+$J58)-1)/6*($G58*$C$56+$P58)*$K58</f>
        <v>3.3333333333333335</v>
      </c>
      <c r="S58">
        <f t="shared" si="19"/>
        <v>4.4444444444444446</v>
      </c>
      <c r="U58">
        <f t="shared" si="19"/>
        <v>5.5555555555555562</v>
      </c>
      <c r="W58">
        <f t="shared" si="19"/>
        <v>6.666666666666667</v>
      </c>
      <c r="Y58">
        <f>W58</f>
        <v>6.666666666666667</v>
      </c>
    </row>
    <row r="59" spans="1:25" x14ac:dyDescent="0.25">
      <c r="A59" s="53"/>
      <c r="E59" t="s">
        <v>153</v>
      </c>
      <c r="F59">
        <v>1</v>
      </c>
      <c r="G59">
        <v>6</v>
      </c>
      <c r="H59">
        <v>3</v>
      </c>
      <c r="I59">
        <v>4</v>
      </c>
      <c r="J59">
        <v>0</v>
      </c>
      <c r="K59">
        <v>1</v>
      </c>
      <c r="L59">
        <v>7</v>
      </c>
      <c r="M59">
        <v>0</v>
      </c>
      <c r="O59">
        <f t="shared" si="5"/>
        <v>0.33333333333333331</v>
      </c>
      <c r="P59">
        <v>0</v>
      </c>
      <c r="Q59">
        <f>$O59*((Q$31+$J59)-1)/6*($G59*$C$56+$P59)*$K59</f>
        <v>0.33333333333333331</v>
      </c>
      <c r="S59">
        <f t="shared" si="19"/>
        <v>0.66666666666666663</v>
      </c>
      <c r="U59">
        <f t="shared" si="19"/>
        <v>1</v>
      </c>
      <c r="W59">
        <f t="shared" si="19"/>
        <v>1.3333333333333333</v>
      </c>
      <c r="Y59">
        <f t="shared" si="19"/>
        <v>1.6666666666666665</v>
      </c>
    </row>
    <row r="60" spans="1:25" x14ac:dyDescent="0.25">
      <c r="A60" s="53">
        <v>17</v>
      </c>
      <c r="B60">
        <v>160</v>
      </c>
      <c r="C60">
        <v>1</v>
      </c>
      <c r="D60" t="s">
        <v>109</v>
      </c>
      <c r="E60" t="s">
        <v>155</v>
      </c>
      <c r="F60">
        <v>0</v>
      </c>
      <c r="G60">
        <v>2</v>
      </c>
      <c r="H60">
        <v>3</v>
      </c>
      <c r="I60">
        <v>3</v>
      </c>
      <c r="J60">
        <v>1</v>
      </c>
      <c r="K60">
        <v>2</v>
      </c>
      <c r="L60">
        <v>7</v>
      </c>
      <c r="M60">
        <v>0</v>
      </c>
      <c r="O60">
        <f t="shared" si="5"/>
        <v>0.44444444444444442</v>
      </c>
      <c r="P60">
        <v>0</v>
      </c>
      <c r="Q60">
        <f>$O60*((Q$31+$J60)-1)/6*($G60*$C$60+$P60)*$K60</f>
        <v>0.59259259259259256</v>
      </c>
      <c r="S60">
        <f t="shared" ref="S60:Y61" si="21">$O60*((S$31+$J60)-1)/6*($G60*$C$60+$P60)*$K60</f>
        <v>0.88888888888888884</v>
      </c>
      <c r="U60">
        <f t="shared" si="21"/>
        <v>1.1851851851851851</v>
      </c>
      <c r="W60">
        <f t="shared" si="21"/>
        <v>1.4814814814814816</v>
      </c>
      <c r="Y60">
        <f t="shared" si="21"/>
        <v>1.7777777777777777</v>
      </c>
    </row>
    <row r="61" spans="1:25" x14ac:dyDescent="0.25">
      <c r="A61" s="53"/>
      <c r="E61" t="s">
        <v>155</v>
      </c>
      <c r="F61">
        <v>1</v>
      </c>
      <c r="G61">
        <v>6</v>
      </c>
      <c r="H61">
        <v>3</v>
      </c>
      <c r="I61">
        <v>4</v>
      </c>
      <c r="J61">
        <v>1</v>
      </c>
      <c r="K61">
        <v>2</v>
      </c>
      <c r="L61">
        <v>6</v>
      </c>
      <c r="M61">
        <v>0</v>
      </c>
      <c r="O61">
        <f t="shared" si="5"/>
        <v>0.41666666666666663</v>
      </c>
      <c r="P61">
        <v>0</v>
      </c>
      <c r="Q61">
        <f>$O61*((Q$31+$J61)-1)/6*($G61*$C$60+$P61)*$K61</f>
        <v>1.6666666666666665</v>
      </c>
      <c r="S61">
        <f t="shared" si="21"/>
        <v>2.5</v>
      </c>
      <c r="U61">
        <f t="shared" si="21"/>
        <v>3.333333333333333</v>
      </c>
      <c r="W61">
        <f t="shared" si="21"/>
        <v>4.1666666666666661</v>
      </c>
      <c r="Y61">
        <f t="shared" si="21"/>
        <v>5</v>
      </c>
    </row>
    <row r="62" spans="1:25" x14ac:dyDescent="0.25">
      <c r="A62" s="53">
        <v>18</v>
      </c>
      <c r="B62">
        <v>180</v>
      </c>
      <c r="C62">
        <v>1</v>
      </c>
      <c r="D62" t="s">
        <v>110</v>
      </c>
      <c r="E62" t="s">
        <v>156</v>
      </c>
      <c r="F62">
        <v>1</v>
      </c>
      <c r="G62">
        <v>1</v>
      </c>
      <c r="H62">
        <v>2</v>
      </c>
      <c r="K62" t="s">
        <v>158</v>
      </c>
      <c r="L62">
        <v>7</v>
      </c>
      <c r="M62">
        <v>0</v>
      </c>
      <c r="O62">
        <f t="shared" si="5"/>
        <v>0.97222222222222232</v>
      </c>
      <c r="P62">
        <v>0</v>
      </c>
      <c r="Q62" t="e">
        <f t="shared" ref="Q62" si="22">$O62*((Q$31+$J62)-1)/6*($G62*$C$32+P62)*$K62</f>
        <v>#VALUE!</v>
      </c>
      <c r="S62" t="e">
        <f>$O62*((S$31+$J62)-1)/6*($G62*$C$32+Q62)*$K62</f>
        <v>#VALUE!</v>
      </c>
      <c r="U62" t="e">
        <f>$O62*((U$31+$J62)-1)/6*($G62*$C$32+S62)*$K62</f>
        <v>#VALUE!</v>
      </c>
      <c r="W62" t="e">
        <f>$O62*((W$31+$J62)-1)/6*($G62*$C$32+U62)*$K62</f>
        <v>#VALUE!</v>
      </c>
      <c r="Y62" t="e">
        <f>$O62*((Y$31+$J62)-1)/6*($G62*$C$32+W62)*$K62</f>
        <v>#VALUE!</v>
      </c>
    </row>
    <row r="63" spans="1:25" x14ac:dyDescent="0.25">
      <c r="A63" s="53"/>
      <c r="E63" t="s">
        <v>157</v>
      </c>
      <c r="F63">
        <v>1</v>
      </c>
      <c r="G63">
        <v>5</v>
      </c>
      <c r="H63">
        <v>3</v>
      </c>
      <c r="I63">
        <v>4</v>
      </c>
      <c r="J63">
        <v>1</v>
      </c>
      <c r="K63">
        <v>2</v>
      </c>
      <c r="L63">
        <v>7</v>
      </c>
      <c r="M63">
        <v>0</v>
      </c>
      <c r="O63">
        <f t="shared" si="5"/>
        <v>0.33333333333333331</v>
      </c>
      <c r="P63">
        <v>0</v>
      </c>
      <c r="Q63">
        <f>$O63*((Q$31+$J63)-1)/6*($G63*$C$62+$P63)*$K63</f>
        <v>1.1111111111111112</v>
      </c>
      <c r="S63">
        <f t="shared" ref="S63:Y63" si="23">$O63*((S$31+$J63)-1)/6*($G63*$C$62+$P63)*$K63</f>
        <v>1.6666666666666665</v>
      </c>
      <c r="U63">
        <f t="shared" si="23"/>
        <v>2.2222222222222223</v>
      </c>
      <c r="W63">
        <f t="shared" si="23"/>
        <v>2.7777777777777772</v>
      </c>
      <c r="Y63">
        <f t="shared" si="23"/>
        <v>3.333333333333333</v>
      </c>
    </row>
    <row r="64" spans="1:25" x14ac:dyDescent="0.25">
      <c r="A64" s="53">
        <v>19</v>
      </c>
      <c r="B64">
        <v>240</v>
      </c>
      <c r="C64">
        <v>1</v>
      </c>
      <c r="D64" t="s">
        <v>111</v>
      </c>
      <c r="E64" t="s">
        <v>156</v>
      </c>
      <c r="F64">
        <v>1</v>
      </c>
      <c r="G64">
        <v>1</v>
      </c>
      <c r="H64">
        <v>2</v>
      </c>
      <c r="K64" t="s">
        <v>158</v>
      </c>
      <c r="L64">
        <v>7</v>
      </c>
      <c r="M64">
        <v>0</v>
      </c>
      <c r="O64">
        <f t="shared" si="5"/>
        <v>0.97222222222222232</v>
      </c>
      <c r="P64">
        <v>0</v>
      </c>
      <c r="Q64" t="e">
        <f t="shared" ref="Q64" si="24">$O64*((Q$31+$J64)-1)/6*($G64*$C$32+P64)*$K64</f>
        <v>#VALUE!</v>
      </c>
      <c r="S64" t="e">
        <f>$O64*((S$31+$J64)-1)/6*($G64*$C$32+Q64)*$K64</f>
        <v>#VALUE!</v>
      </c>
      <c r="U64" t="e">
        <f>$O64*((U$31+$J64)-1)/6*($G64*$C$32+S64)*$K64</f>
        <v>#VALUE!</v>
      </c>
      <c r="W64" t="e">
        <f>$O64*((W$31+$J64)-1)/6*($G64*$C$32+U64)*$K64</f>
        <v>#VALUE!</v>
      </c>
      <c r="Y64" t="e">
        <f>$O64*((Y$31+$J64)-1)/6*($G64*$C$32+W64)*$K64</f>
        <v>#VALUE!</v>
      </c>
    </row>
    <row r="65" spans="1:25" x14ac:dyDescent="0.25">
      <c r="A65" s="53"/>
      <c r="E65" t="s">
        <v>157</v>
      </c>
      <c r="F65">
        <v>1</v>
      </c>
      <c r="G65">
        <v>5</v>
      </c>
      <c r="H65">
        <v>3</v>
      </c>
      <c r="I65">
        <v>4</v>
      </c>
      <c r="J65">
        <v>2</v>
      </c>
      <c r="K65">
        <v>2</v>
      </c>
      <c r="L65">
        <v>7</v>
      </c>
      <c r="M65">
        <v>0</v>
      </c>
      <c r="O65">
        <f t="shared" si="5"/>
        <v>0.33333333333333331</v>
      </c>
      <c r="P65">
        <v>0</v>
      </c>
      <c r="Q65">
        <f>$O65*((Q$31+$J65)-1)/6*($G65*$C$64+$P65)*$K65</f>
        <v>1.6666666666666665</v>
      </c>
      <c r="S65">
        <f t="shared" ref="S65:Y66" si="25">$O65*((S$31+$J65)-1)/6*($G65*$C$64+$P65)*$K65</f>
        <v>2.2222222222222223</v>
      </c>
      <c r="U65">
        <f t="shared" si="25"/>
        <v>2.7777777777777772</v>
      </c>
      <c r="W65">
        <f t="shared" si="25"/>
        <v>3.333333333333333</v>
      </c>
      <c r="Y65">
        <f>W65</f>
        <v>3.333333333333333</v>
      </c>
    </row>
    <row r="66" spans="1:25" x14ac:dyDescent="0.25">
      <c r="A66" s="53"/>
      <c r="E66" t="s">
        <v>159</v>
      </c>
      <c r="F66">
        <v>1</v>
      </c>
      <c r="G66">
        <v>6</v>
      </c>
      <c r="H66">
        <v>3</v>
      </c>
      <c r="I66">
        <v>4</v>
      </c>
      <c r="J66">
        <v>1</v>
      </c>
      <c r="K66">
        <v>1</v>
      </c>
      <c r="L66">
        <v>7</v>
      </c>
      <c r="M66">
        <v>0</v>
      </c>
      <c r="O66">
        <f t="shared" si="5"/>
        <v>0.33333333333333331</v>
      </c>
      <c r="P66">
        <v>0</v>
      </c>
      <c r="Q66">
        <f>$O66*((Q$31+$J66)-1)/6*($G66*$C$64+$P66)*$K66</f>
        <v>0.66666666666666663</v>
      </c>
      <c r="S66">
        <f t="shared" si="25"/>
        <v>1</v>
      </c>
      <c r="U66">
        <f t="shared" si="25"/>
        <v>1.3333333333333333</v>
      </c>
      <c r="W66">
        <f t="shared" si="25"/>
        <v>1.6666666666666665</v>
      </c>
      <c r="Y66">
        <f t="shared" si="25"/>
        <v>2</v>
      </c>
    </row>
    <row r="67" spans="1:25" x14ac:dyDescent="0.25">
      <c r="A67">
        <v>20</v>
      </c>
      <c r="B67">
        <v>190</v>
      </c>
      <c r="C67">
        <v>1</v>
      </c>
      <c r="D67" t="s">
        <v>112</v>
      </c>
      <c r="E67" t="s">
        <v>160</v>
      </c>
      <c r="F67">
        <v>1</v>
      </c>
      <c r="G67">
        <v>4</v>
      </c>
      <c r="H67">
        <v>3</v>
      </c>
      <c r="I67">
        <v>4</v>
      </c>
      <c r="J67">
        <v>1</v>
      </c>
      <c r="K67">
        <v>2</v>
      </c>
      <c r="L67">
        <v>7</v>
      </c>
      <c r="M67">
        <v>0</v>
      </c>
      <c r="O67">
        <f t="shared" si="5"/>
        <v>0.33333333333333331</v>
      </c>
      <c r="P67">
        <v>0</v>
      </c>
      <c r="Q67">
        <f>$O67*((Q$31+$J67)-1)/6*($G67*$C$67+$P67)*$K67</f>
        <v>0.88888888888888884</v>
      </c>
      <c r="S67">
        <f t="shared" ref="S67:Y67" si="26">$O67*((S$31+$J67)-1)/6*($G67*$C$67+$P67)*$K67</f>
        <v>1.3333333333333333</v>
      </c>
      <c r="U67">
        <f t="shared" si="26"/>
        <v>1.7777777777777777</v>
      </c>
      <c r="W67">
        <f t="shared" si="26"/>
        <v>2.2222222222222219</v>
      </c>
      <c r="Y67">
        <f t="shared" si="26"/>
        <v>2.6666666666666665</v>
      </c>
    </row>
    <row r="68" spans="1:25" x14ac:dyDescent="0.25">
      <c r="A68" s="53">
        <v>21</v>
      </c>
      <c r="B68" s="53">
        <v>760</v>
      </c>
      <c r="C68" s="43">
        <v>1</v>
      </c>
      <c r="D68" t="s">
        <v>113</v>
      </c>
      <c r="E68" t="s">
        <v>161</v>
      </c>
      <c r="F68">
        <v>1</v>
      </c>
      <c r="G68">
        <v>5</v>
      </c>
      <c r="H68">
        <v>3</v>
      </c>
      <c r="I68">
        <v>4</v>
      </c>
      <c r="J68">
        <v>2</v>
      </c>
      <c r="K68">
        <v>2</v>
      </c>
      <c r="L68">
        <v>7</v>
      </c>
      <c r="M68">
        <v>0</v>
      </c>
      <c r="O68">
        <f t="shared" si="5"/>
        <v>0.33333333333333331</v>
      </c>
      <c r="P68">
        <v>0</v>
      </c>
      <c r="Q68">
        <f>$O68*((Q$31+$J68)-1)/6*($G68*$C$68+$P68)*$K68</f>
        <v>1.6666666666666665</v>
      </c>
      <c r="S68">
        <f t="shared" ref="S68:W68" si="27">$O68*((S$31+$J68)-1)/6*($G68*$C$68+$P68)*$K68</f>
        <v>2.2222222222222223</v>
      </c>
      <c r="U68">
        <f t="shared" si="27"/>
        <v>2.7777777777777772</v>
      </c>
      <c r="W68">
        <f t="shared" si="27"/>
        <v>3.333333333333333</v>
      </c>
      <c r="Y68">
        <f>W68</f>
        <v>3.333333333333333</v>
      </c>
    </row>
    <row r="69" spans="1:25" x14ac:dyDescent="0.25">
      <c r="A69" s="53"/>
      <c r="B69" s="53"/>
      <c r="C69" s="43">
        <v>1</v>
      </c>
      <c r="D69" t="s">
        <v>114</v>
      </c>
      <c r="E69" t="s">
        <v>162</v>
      </c>
      <c r="F69">
        <v>1</v>
      </c>
      <c r="G69">
        <v>1</v>
      </c>
      <c r="H69">
        <v>2</v>
      </c>
      <c r="I69">
        <v>2</v>
      </c>
      <c r="J69">
        <v>3</v>
      </c>
      <c r="K69">
        <v>3.5</v>
      </c>
      <c r="L69">
        <v>7</v>
      </c>
      <c r="M69">
        <v>0</v>
      </c>
      <c r="O69">
        <f t="shared" si="5"/>
        <v>0.69444444444444453</v>
      </c>
      <c r="P69">
        <v>0</v>
      </c>
      <c r="Q69">
        <f>$O69*((Q$31+$J69)-1)/6*($G69*$C$69+$P69)*$K69</f>
        <v>1.6203703703703707</v>
      </c>
      <c r="S69">
        <f t="shared" ref="S69:Y72" si="28">$O69*((S$31+$J69)-1)/6*($G69*$C$69+$P69)*$K69</f>
        <v>2.0254629629629632</v>
      </c>
      <c r="U69">
        <f t="shared" si="28"/>
        <v>2.4305555555555558</v>
      </c>
      <c r="W69">
        <f>U69</f>
        <v>2.4305555555555558</v>
      </c>
      <c r="Y69">
        <f>W69</f>
        <v>2.4305555555555558</v>
      </c>
    </row>
    <row r="70" spans="1:25" x14ac:dyDescent="0.25">
      <c r="E70" t="s">
        <v>163</v>
      </c>
      <c r="F70">
        <v>1</v>
      </c>
      <c r="G70">
        <v>8</v>
      </c>
      <c r="H70">
        <v>3</v>
      </c>
      <c r="I70">
        <v>3</v>
      </c>
      <c r="J70">
        <v>2</v>
      </c>
      <c r="K70">
        <v>3</v>
      </c>
      <c r="L70">
        <v>6</v>
      </c>
      <c r="M70" t="s">
        <v>137</v>
      </c>
      <c r="O70">
        <f>((7-H70-(7-L70))/6*(7-I70)/6)</f>
        <v>0.33333333333333331</v>
      </c>
      <c r="P70">
        <v>0</v>
      </c>
      <c r="Q70">
        <f>((1/6)+$O70*((Q$31+$J70)-1)/6)*($G70*$C$69+$P70)*$K70</f>
        <v>8</v>
      </c>
      <c r="S70">
        <f t="shared" ref="S70:W70" si="29">(($K$70/6)+$O70*((S$31+$J70)-1)/6)*($G70*$C$69+$P70)*$K70</f>
        <v>17.333333333333332</v>
      </c>
      <c r="U70">
        <f t="shared" si="29"/>
        <v>18.666666666666664</v>
      </c>
      <c r="W70">
        <f t="shared" si="29"/>
        <v>20</v>
      </c>
      <c r="Y70">
        <f>W70</f>
        <v>20</v>
      </c>
    </row>
    <row r="71" spans="1:25" x14ac:dyDescent="0.25">
      <c r="E71" t="s">
        <v>164</v>
      </c>
      <c r="F71">
        <v>1</v>
      </c>
      <c r="G71">
        <v>7</v>
      </c>
      <c r="H71">
        <v>4</v>
      </c>
      <c r="I71">
        <v>4</v>
      </c>
      <c r="J71">
        <v>0</v>
      </c>
      <c r="K71">
        <v>1</v>
      </c>
      <c r="L71">
        <v>7</v>
      </c>
      <c r="M71">
        <v>0</v>
      </c>
      <c r="O71">
        <f t="shared" si="5"/>
        <v>0.25</v>
      </c>
      <c r="P71">
        <v>0</v>
      </c>
      <c r="Q71">
        <f>$O71*((Q$31+$J71)-1)/6*($G71*$C$69+$P71)*$K71</f>
        <v>0.29166666666666663</v>
      </c>
      <c r="S71">
        <f t="shared" si="28"/>
        <v>0.58333333333333326</v>
      </c>
      <c r="U71">
        <f t="shared" si="28"/>
        <v>0.875</v>
      </c>
      <c r="W71">
        <f t="shared" si="28"/>
        <v>1.1666666666666665</v>
      </c>
      <c r="Y71">
        <f t="shared" si="28"/>
        <v>1.4583333333333335</v>
      </c>
    </row>
    <row r="72" spans="1:25" x14ac:dyDescent="0.25">
      <c r="E72" t="s">
        <v>165</v>
      </c>
      <c r="F72">
        <v>1</v>
      </c>
      <c r="G72">
        <v>1</v>
      </c>
      <c r="H72">
        <v>3</v>
      </c>
      <c r="I72">
        <v>3</v>
      </c>
      <c r="J72">
        <v>2</v>
      </c>
      <c r="K72">
        <v>6</v>
      </c>
      <c r="L72">
        <v>7</v>
      </c>
      <c r="M72">
        <v>0</v>
      </c>
      <c r="O72">
        <f t="shared" si="5"/>
        <v>0.44444444444444442</v>
      </c>
      <c r="P72">
        <v>0</v>
      </c>
      <c r="Q72">
        <f>$O72*((Q$31+$J72)-1)/6*($G72*$C$69+$P72)*$K72</f>
        <v>1.3333333333333333</v>
      </c>
      <c r="S72">
        <f t="shared" si="28"/>
        <v>1.7777777777777777</v>
      </c>
      <c r="U72">
        <f t="shared" si="28"/>
        <v>2.2222222222222223</v>
      </c>
      <c r="W72">
        <f t="shared" si="28"/>
        <v>2.6666666666666665</v>
      </c>
      <c r="Y72">
        <f>W72</f>
        <v>2.6666666666666665</v>
      </c>
    </row>
  </sheetData>
  <mergeCells count="34">
    <mergeCell ref="A62:A63"/>
    <mergeCell ref="A64:A66"/>
    <mergeCell ref="A68:A69"/>
    <mergeCell ref="A30:A31"/>
    <mergeCell ref="A44:A46"/>
    <mergeCell ref="A47:A48"/>
    <mergeCell ref="A51:A54"/>
    <mergeCell ref="A56:A59"/>
    <mergeCell ref="A60:A61"/>
    <mergeCell ref="AJ30:AN30"/>
    <mergeCell ref="A22:A23"/>
    <mergeCell ref="A32:A33"/>
    <mergeCell ref="A35:A36"/>
    <mergeCell ref="A38:A39"/>
    <mergeCell ref="B68:B69"/>
    <mergeCell ref="B22:B23"/>
    <mergeCell ref="Q30:Y30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Z30:AD30"/>
    <mergeCell ref="AE30:AI30"/>
    <mergeCell ref="P30:P31"/>
    <mergeCell ref="K30:K31"/>
    <mergeCell ref="L30:L31"/>
    <mergeCell ref="M30:M31"/>
    <mergeCell ref="N30:N31"/>
    <mergeCell ref="O30:O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0FA9-DB8D-4D20-B8F5-A9E5DE36E402}">
  <dimension ref="A1:CO23"/>
  <sheetViews>
    <sheetView topLeftCell="D1" zoomScale="85" zoomScaleNormal="85" workbookViewId="0">
      <selection activeCell="D38" sqref="D38"/>
    </sheetView>
  </sheetViews>
  <sheetFormatPr defaultRowHeight="15" x14ac:dyDescent="0.25"/>
  <cols>
    <col min="1" max="1" width="35.5703125" style="27" customWidth="1"/>
    <col min="2" max="2" width="28.28515625" customWidth="1"/>
    <col min="3" max="3" width="18" customWidth="1"/>
    <col min="6" max="6" width="18.42578125" customWidth="1"/>
    <col min="7" max="7" width="18" customWidth="1"/>
    <col min="8" max="8" width="25.28515625" customWidth="1"/>
    <col min="9" max="9" width="23" customWidth="1"/>
    <col min="10" max="10" width="59" customWidth="1"/>
    <col min="11" max="11" width="42.85546875" customWidth="1"/>
    <col min="12" max="12" width="48.42578125" customWidth="1"/>
    <col min="13" max="13" width="9.140625" customWidth="1"/>
  </cols>
  <sheetData>
    <row r="1" spans="1:93" ht="15.75" thickBot="1" x14ac:dyDescent="0.3">
      <c r="A1" s="23" t="s">
        <v>0</v>
      </c>
      <c r="B1" s="19" t="s">
        <v>1</v>
      </c>
      <c r="C1" s="12" t="s">
        <v>2</v>
      </c>
      <c r="D1" s="12" t="s">
        <v>3</v>
      </c>
      <c r="E1" s="12" t="s">
        <v>4</v>
      </c>
      <c r="F1" s="12" t="s">
        <v>55</v>
      </c>
      <c r="G1" s="12" t="s">
        <v>5</v>
      </c>
      <c r="H1" s="12" t="s">
        <v>6</v>
      </c>
      <c r="I1" s="12" t="s">
        <v>8</v>
      </c>
      <c r="J1" s="12" t="s">
        <v>13</v>
      </c>
      <c r="K1" s="12" t="s">
        <v>14</v>
      </c>
      <c r="L1" s="28" t="s">
        <v>17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</row>
    <row r="2" spans="1:93" s="9" customFormat="1" ht="15.75" thickBot="1" x14ac:dyDescent="0.3">
      <c r="A2" s="24" t="s">
        <v>16</v>
      </c>
      <c r="B2" s="20">
        <v>9</v>
      </c>
      <c r="C2" s="8">
        <v>5</v>
      </c>
      <c r="D2" s="8">
        <v>0</v>
      </c>
      <c r="E2" s="8">
        <v>1</v>
      </c>
      <c r="F2" s="8">
        <v>6</v>
      </c>
      <c r="G2" s="8">
        <v>2</v>
      </c>
      <c r="H2" s="5" t="s">
        <v>7</v>
      </c>
      <c r="I2" s="5" t="s">
        <v>9</v>
      </c>
      <c r="J2" s="5"/>
      <c r="K2" s="5"/>
      <c r="L2" t="s">
        <v>91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</row>
    <row r="3" spans="1:93" s="10" customFormat="1" x14ac:dyDescent="0.25">
      <c r="A3" s="81" t="s">
        <v>31</v>
      </c>
      <c r="B3" s="83">
        <v>10</v>
      </c>
      <c r="C3" s="85">
        <v>5</v>
      </c>
      <c r="D3" s="1">
        <v>0</v>
      </c>
      <c r="E3" s="85">
        <v>1</v>
      </c>
      <c r="F3" s="13">
        <v>6</v>
      </c>
      <c r="G3" s="85">
        <v>2</v>
      </c>
      <c r="H3" s="1" t="s">
        <v>40</v>
      </c>
      <c r="I3" s="1" t="s">
        <v>9</v>
      </c>
      <c r="J3" s="1"/>
      <c r="K3" s="1" t="s">
        <v>43</v>
      </c>
      <c r="L3" s="30" t="s">
        <v>37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</row>
    <row r="4" spans="1:93" s="11" customFormat="1" ht="15.75" thickBot="1" x14ac:dyDescent="0.3">
      <c r="A4" s="82"/>
      <c r="B4" s="84"/>
      <c r="C4" s="86"/>
      <c r="D4" s="2">
        <v>10</v>
      </c>
      <c r="E4" s="86"/>
      <c r="F4" s="14">
        <v>6</v>
      </c>
      <c r="G4" s="86"/>
      <c r="H4" s="2" t="s">
        <v>41</v>
      </c>
      <c r="I4" s="2" t="s">
        <v>9</v>
      </c>
      <c r="J4" s="2"/>
      <c r="K4" s="2" t="s">
        <v>42</v>
      </c>
      <c r="L4" s="31" t="s">
        <v>38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</row>
    <row r="5" spans="1:93" s="10" customFormat="1" x14ac:dyDescent="0.25">
      <c r="A5" s="81" t="s">
        <v>39</v>
      </c>
      <c r="B5" s="83">
        <v>10</v>
      </c>
      <c r="C5" s="85">
        <v>10</v>
      </c>
      <c r="D5" s="3">
        <v>0</v>
      </c>
      <c r="E5" s="85">
        <v>1</v>
      </c>
      <c r="F5" s="13">
        <v>6</v>
      </c>
      <c r="G5" s="85">
        <v>2</v>
      </c>
      <c r="H5" s="1" t="s">
        <v>34</v>
      </c>
      <c r="I5" s="1" t="s">
        <v>9</v>
      </c>
      <c r="J5" s="1"/>
      <c r="K5" s="1" t="s">
        <v>36</v>
      </c>
      <c r="L5" s="30" t="s">
        <v>32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</row>
    <row r="6" spans="1:93" s="11" customFormat="1" ht="15.75" thickBot="1" x14ac:dyDescent="0.3">
      <c r="A6" s="82"/>
      <c r="B6" s="84"/>
      <c r="C6" s="86"/>
      <c r="D6" s="4">
        <v>10</v>
      </c>
      <c r="E6" s="86"/>
      <c r="F6" s="14">
        <v>6</v>
      </c>
      <c r="G6" s="86"/>
      <c r="H6" s="2" t="s">
        <v>35</v>
      </c>
      <c r="I6" s="2" t="s">
        <v>9</v>
      </c>
      <c r="J6" s="2"/>
      <c r="K6" s="2" t="s">
        <v>42</v>
      </c>
      <c r="L6" s="31" t="s">
        <v>33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</row>
    <row r="7" spans="1:93" s="10" customFormat="1" x14ac:dyDescent="0.25">
      <c r="A7" s="81" t="s">
        <v>23</v>
      </c>
      <c r="B7" s="83">
        <v>5</v>
      </c>
      <c r="C7" s="85">
        <v>15</v>
      </c>
      <c r="D7" s="85">
        <v>10</v>
      </c>
      <c r="E7" s="85">
        <v>1</v>
      </c>
      <c r="F7" s="13">
        <v>8</v>
      </c>
      <c r="G7" s="85">
        <v>2</v>
      </c>
      <c r="H7" s="1" t="s">
        <v>24</v>
      </c>
      <c r="I7" s="1" t="s">
        <v>9</v>
      </c>
      <c r="J7" s="1"/>
      <c r="K7" s="1" t="s">
        <v>27</v>
      </c>
      <c r="L7" s="30" t="s">
        <v>29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</row>
    <row r="8" spans="1:93" s="11" customFormat="1" ht="15.75" thickBot="1" x14ac:dyDescent="0.3">
      <c r="A8" s="82"/>
      <c r="B8" s="84"/>
      <c r="C8" s="86"/>
      <c r="D8" s="86"/>
      <c r="E8" s="86"/>
      <c r="F8" s="14">
        <v>8</v>
      </c>
      <c r="G8" s="86"/>
      <c r="H8" s="2" t="s">
        <v>26</v>
      </c>
      <c r="I8" s="2" t="s">
        <v>9</v>
      </c>
      <c r="J8" s="2"/>
      <c r="K8" s="2" t="s">
        <v>30</v>
      </c>
      <c r="L8" s="31" t="s">
        <v>28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</row>
    <row r="9" spans="1:93" s="10" customFormat="1" x14ac:dyDescent="0.25">
      <c r="A9" s="81" t="s">
        <v>15</v>
      </c>
      <c r="B9" s="83">
        <v>5</v>
      </c>
      <c r="C9" s="85">
        <v>15</v>
      </c>
      <c r="D9" s="85">
        <v>10</v>
      </c>
      <c r="E9" s="85">
        <v>1</v>
      </c>
      <c r="F9" s="13">
        <v>12</v>
      </c>
      <c r="G9" s="85">
        <v>2</v>
      </c>
      <c r="H9" s="1" t="s">
        <v>20</v>
      </c>
      <c r="I9" s="1" t="s">
        <v>12</v>
      </c>
      <c r="J9" s="1"/>
      <c r="K9" s="6" t="s">
        <v>22</v>
      </c>
      <c r="L9" s="30" t="s">
        <v>19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93" s="11" customFormat="1" ht="15.75" thickBot="1" x14ac:dyDescent="0.3">
      <c r="A10" s="82"/>
      <c r="B10" s="84"/>
      <c r="C10" s="86"/>
      <c r="D10" s="86"/>
      <c r="E10" s="86"/>
      <c r="F10" s="14">
        <v>12</v>
      </c>
      <c r="G10" s="86"/>
      <c r="H10" s="2" t="s">
        <v>25</v>
      </c>
      <c r="I10" s="2" t="s">
        <v>12</v>
      </c>
      <c r="J10" s="2"/>
      <c r="K10" s="7" t="s">
        <v>21</v>
      </c>
      <c r="L10" s="31" t="s">
        <v>18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93" s="10" customFormat="1" ht="15.75" thickBot="1" x14ac:dyDescent="0.3">
      <c r="A11" s="25" t="s">
        <v>47</v>
      </c>
      <c r="B11" s="21">
        <v>5</v>
      </c>
      <c r="C11" s="17">
        <v>15</v>
      </c>
      <c r="D11" s="16">
        <v>10</v>
      </c>
      <c r="E11" s="16">
        <v>1</v>
      </c>
      <c r="F11" s="16">
        <v>14</v>
      </c>
      <c r="G11" s="16">
        <v>3</v>
      </c>
      <c r="H11" s="12" t="s">
        <v>44</v>
      </c>
      <c r="I11" s="12" t="s">
        <v>45</v>
      </c>
      <c r="J11" s="12"/>
      <c r="K11" s="12"/>
      <c r="L11" s="32" t="s">
        <v>46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93" s="1" customFormat="1" x14ac:dyDescent="0.25">
      <c r="A12" s="26" t="s">
        <v>52</v>
      </c>
      <c r="B12" s="22">
        <v>1</v>
      </c>
      <c r="C12" s="1">
        <v>40</v>
      </c>
      <c r="D12" s="1">
        <v>15</v>
      </c>
      <c r="E12" s="1">
        <v>2</v>
      </c>
      <c r="G12" s="13">
        <v>3</v>
      </c>
      <c r="H12" s="18" t="s">
        <v>49</v>
      </c>
      <c r="I12" s="18" t="s">
        <v>50</v>
      </c>
      <c r="J12" s="29" t="s">
        <v>56</v>
      </c>
      <c r="L12" s="30" t="s">
        <v>48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93" s="15" customFormat="1" x14ac:dyDescent="0.25">
      <c r="A13" s="62" t="s">
        <v>53</v>
      </c>
      <c r="B13" s="65">
        <v>1</v>
      </c>
      <c r="C13" s="68">
        <v>50</v>
      </c>
      <c r="D13" s="68">
        <v>25</v>
      </c>
      <c r="E13" s="68">
        <v>5</v>
      </c>
      <c r="F13" s="68">
        <v>6</v>
      </c>
      <c r="G13" s="65">
        <v>3</v>
      </c>
      <c r="H13" s="78" t="s">
        <v>54</v>
      </c>
      <c r="I13" s="75" t="s">
        <v>50</v>
      </c>
      <c r="J13" s="59" t="s">
        <v>56</v>
      </c>
      <c r="K13" s="59" t="s">
        <v>57</v>
      </c>
      <c r="L13" s="71" t="s">
        <v>51</v>
      </c>
    </row>
    <row r="14" spans="1:93" s="15" customFormat="1" x14ac:dyDescent="0.25">
      <c r="A14" s="63"/>
      <c r="B14" s="66"/>
      <c r="C14" s="69"/>
      <c r="D14" s="69"/>
      <c r="E14" s="69"/>
      <c r="F14" s="69"/>
      <c r="G14" s="66"/>
      <c r="H14" s="79"/>
      <c r="I14" s="76"/>
      <c r="J14" s="60"/>
      <c r="K14" s="60"/>
      <c r="L14" s="72"/>
    </row>
    <row r="15" spans="1:93" s="15" customFormat="1" ht="15.75" thickBot="1" x14ac:dyDescent="0.3">
      <c r="A15" s="64"/>
      <c r="B15" s="67"/>
      <c r="C15" s="70"/>
      <c r="D15" s="70"/>
      <c r="E15" s="70"/>
      <c r="F15" s="70"/>
      <c r="G15" s="67"/>
      <c r="H15" s="80"/>
      <c r="I15" s="77"/>
      <c r="J15" s="61"/>
      <c r="K15" s="61"/>
      <c r="L15" s="73"/>
    </row>
    <row r="16" spans="1:93" s="10" customFormat="1" x14ac:dyDescent="0.25">
      <c r="A16" s="57" t="s">
        <v>58</v>
      </c>
      <c r="B16" s="55">
        <v>1</v>
      </c>
      <c r="C16" s="55">
        <v>40</v>
      </c>
      <c r="D16" s="55">
        <v>10</v>
      </c>
      <c r="E16" s="55">
        <v>2</v>
      </c>
      <c r="F16" s="55">
        <v>6</v>
      </c>
      <c r="G16" s="55">
        <v>2</v>
      </c>
      <c r="H16" s="55" t="s">
        <v>59</v>
      </c>
      <c r="I16" s="55" t="s">
        <v>9</v>
      </c>
      <c r="J16" s="55" t="s">
        <v>60</v>
      </c>
      <c r="K16" s="55"/>
      <c r="L16" s="74" t="s">
        <v>61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11" customFormat="1" ht="15.75" thickBot="1" x14ac:dyDescent="0.3">
      <c r="A17" s="58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73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9" customFormat="1" ht="15.75" thickBot="1" x14ac:dyDescent="0.3">
      <c r="A18" s="33" t="s">
        <v>62</v>
      </c>
      <c r="B18" s="9">
        <v>1</v>
      </c>
      <c r="C18" s="9">
        <v>60</v>
      </c>
      <c r="D18" s="9">
        <v>40</v>
      </c>
      <c r="E18" s="9">
        <v>2</v>
      </c>
      <c r="F18" s="35">
        <v>6</v>
      </c>
      <c r="G18" s="9">
        <v>2</v>
      </c>
      <c r="H18" s="34" t="s">
        <v>64</v>
      </c>
      <c r="I18" s="34" t="s">
        <v>65</v>
      </c>
      <c r="K18" s="9" t="s">
        <v>66</v>
      </c>
      <c r="L18" s="9" t="s">
        <v>63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</row>
    <row r="19" spans="1:93" s="10" customFormat="1" x14ac:dyDescent="0.25">
      <c r="A19" s="23" t="s">
        <v>67</v>
      </c>
      <c r="B19" s="10">
        <v>1</v>
      </c>
      <c r="C19" s="10">
        <v>40</v>
      </c>
      <c r="D19" s="10">
        <v>10</v>
      </c>
      <c r="E19" s="10">
        <v>2</v>
      </c>
      <c r="F19" s="36">
        <v>6</v>
      </c>
      <c r="G19" s="10">
        <v>3</v>
      </c>
      <c r="I19" s="37" t="s">
        <v>50</v>
      </c>
      <c r="J19" s="10" t="s">
        <v>69</v>
      </c>
      <c r="L19" s="10" t="s">
        <v>72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</row>
    <row r="20" spans="1:93" s="11" customFormat="1" ht="15.75" thickBot="1" x14ac:dyDescent="0.3">
      <c r="A20" s="38" t="s">
        <v>68</v>
      </c>
      <c r="B20" s="11">
        <v>1</v>
      </c>
      <c r="C20" s="11">
        <v>50</v>
      </c>
      <c r="D20" s="11">
        <v>25</v>
      </c>
      <c r="E20" s="11">
        <v>2</v>
      </c>
      <c r="F20" s="39">
        <v>6</v>
      </c>
      <c r="G20" s="11">
        <v>3</v>
      </c>
      <c r="I20" s="40" t="s">
        <v>50</v>
      </c>
      <c r="J20" s="11" t="s">
        <v>70</v>
      </c>
      <c r="K20" s="11" t="s">
        <v>71</v>
      </c>
      <c r="L20" s="11" t="s">
        <v>73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</row>
    <row r="21" spans="1:93" x14ac:dyDescent="0.25">
      <c r="A21" s="27" t="s">
        <v>75</v>
      </c>
      <c r="B21" s="41">
        <v>1</v>
      </c>
      <c r="C21" s="41">
        <v>40</v>
      </c>
      <c r="D21" s="41">
        <v>10</v>
      </c>
      <c r="E21" s="41">
        <v>2</v>
      </c>
      <c r="F21" s="42">
        <v>6</v>
      </c>
      <c r="G21" s="41">
        <v>2</v>
      </c>
      <c r="J21" t="s">
        <v>74</v>
      </c>
      <c r="L21" t="s">
        <v>61</v>
      </c>
    </row>
    <row r="22" spans="1:93" x14ac:dyDescent="0.25">
      <c r="L22" t="s">
        <v>76</v>
      </c>
    </row>
    <row r="23" spans="1:93" x14ac:dyDescent="0.25">
      <c r="L23" t="s">
        <v>77</v>
      </c>
    </row>
  </sheetData>
  <mergeCells count="46">
    <mergeCell ref="G7:G8"/>
    <mergeCell ref="A9:A10"/>
    <mergeCell ref="B9:B10"/>
    <mergeCell ref="C9:C10"/>
    <mergeCell ref="D9:D10"/>
    <mergeCell ref="E9:E10"/>
    <mergeCell ref="G9:G10"/>
    <mergeCell ref="A7:A8"/>
    <mergeCell ref="B7:B8"/>
    <mergeCell ref="C7:C8"/>
    <mergeCell ref="D7:D8"/>
    <mergeCell ref="E7:E8"/>
    <mergeCell ref="A5:A6"/>
    <mergeCell ref="B5:B6"/>
    <mergeCell ref="C5:C6"/>
    <mergeCell ref="E5:E6"/>
    <mergeCell ref="G5:G6"/>
    <mergeCell ref="A3:A4"/>
    <mergeCell ref="B3:B4"/>
    <mergeCell ref="C3:C4"/>
    <mergeCell ref="E3:E4"/>
    <mergeCell ref="G3:G4"/>
    <mergeCell ref="L13:L15"/>
    <mergeCell ref="J16:J17"/>
    <mergeCell ref="L16:L17"/>
    <mergeCell ref="K16:K17"/>
    <mergeCell ref="B16:B17"/>
    <mergeCell ref="C16:C17"/>
    <mergeCell ref="D16:D17"/>
    <mergeCell ref="E16:E17"/>
    <mergeCell ref="F16:F17"/>
    <mergeCell ref="D13:D15"/>
    <mergeCell ref="E13:E15"/>
    <mergeCell ref="F13:F15"/>
    <mergeCell ref="G13:G15"/>
    <mergeCell ref="I13:I15"/>
    <mergeCell ref="J13:J15"/>
    <mergeCell ref="H13:H15"/>
    <mergeCell ref="G16:G17"/>
    <mergeCell ref="H16:H17"/>
    <mergeCell ref="I16:I17"/>
    <mergeCell ref="A16:A17"/>
    <mergeCell ref="K13:K15"/>
    <mergeCell ref="A13:A15"/>
    <mergeCell ref="B13:B15"/>
    <mergeCell ref="C13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967B-C483-43F8-A0B6-7D00D3280B60}">
  <dimension ref="A1:Q5"/>
  <sheetViews>
    <sheetView tabSelected="1" workbookViewId="0">
      <selection activeCell="J9" sqref="J9"/>
    </sheetView>
  </sheetViews>
  <sheetFormatPr defaultRowHeight="15" x14ac:dyDescent="0.25"/>
  <cols>
    <col min="1" max="1" width="3.42578125" customWidth="1"/>
    <col min="3" max="3" width="27.140625" customWidth="1"/>
    <col min="4" max="4" width="18.140625" customWidth="1"/>
    <col min="5" max="5" width="13.5703125" customWidth="1"/>
    <col min="6" max="6" width="15.7109375" customWidth="1"/>
    <col min="7" max="7" width="9.7109375" customWidth="1"/>
    <col min="10" max="10" width="4.5703125" customWidth="1"/>
    <col min="11" max="11" width="20.140625" customWidth="1"/>
    <col min="12" max="12" width="10.42578125" customWidth="1"/>
    <col min="16" max="16" width="18.28515625" customWidth="1"/>
    <col min="17" max="17" width="18" customWidth="1"/>
  </cols>
  <sheetData>
    <row r="1" spans="1:17" x14ac:dyDescent="0.25">
      <c r="A1" t="s">
        <v>193</v>
      </c>
      <c r="B1" t="s">
        <v>201</v>
      </c>
      <c r="C1" t="s">
        <v>195</v>
      </c>
      <c r="D1" t="s">
        <v>196</v>
      </c>
      <c r="E1" t="s">
        <v>197</v>
      </c>
      <c r="F1" t="s">
        <v>55</v>
      </c>
      <c r="G1" t="s">
        <v>198</v>
      </c>
      <c r="H1" t="s">
        <v>199</v>
      </c>
      <c r="I1" t="s">
        <v>4</v>
      </c>
      <c r="J1" t="s">
        <v>200</v>
      </c>
      <c r="K1" t="s">
        <v>207</v>
      </c>
      <c r="L1" t="s">
        <v>202</v>
      </c>
      <c r="M1" t="s">
        <v>10</v>
      </c>
      <c r="N1" t="s">
        <v>11</v>
      </c>
      <c r="O1" t="s">
        <v>208</v>
      </c>
      <c r="P1" t="s">
        <v>205</v>
      </c>
      <c r="Q1" t="s">
        <v>206</v>
      </c>
    </row>
    <row r="2" spans="1:17" x14ac:dyDescent="0.25">
      <c r="A2" s="53">
        <v>1</v>
      </c>
      <c r="B2" s="87"/>
      <c r="C2" s="53" t="s">
        <v>16</v>
      </c>
      <c r="D2" s="53">
        <v>10</v>
      </c>
      <c r="E2" s="53">
        <v>1</v>
      </c>
      <c r="F2" s="53">
        <v>6</v>
      </c>
      <c r="G2" s="53">
        <v>2</v>
      </c>
      <c r="H2" s="53">
        <v>0</v>
      </c>
      <c r="I2" s="53">
        <v>1</v>
      </c>
      <c r="J2" s="53">
        <v>2</v>
      </c>
      <c r="K2" s="91" t="s">
        <v>209</v>
      </c>
      <c r="L2" t="s">
        <v>203</v>
      </c>
      <c r="M2">
        <v>12</v>
      </c>
      <c r="N2">
        <v>1</v>
      </c>
      <c r="O2">
        <v>1</v>
      </c>
      <c r="P2">
        <v>40</v>
      </c>
    </row>
    <row r="3" spans="1:17" x14ac:dyDescent="0.25">
      <c r="A3" s="53"/>
      <c r="B3" s="87"/>
      <c r="C3" s="53"/>
      <c r="D3" s="53"/>
      <c r="E3" s="53"/>
      <c r="F3" s="53"/>
      <c r="G3" s="53"/>
      <c r="H3" s="53"/>
      <c r="I3" s="53"/>
      <c r="J3" s="53"/>
      <c r="K3" s="91"/>
      <c r="L3" t="s">
        <v>204</v>
      </c>
      <c r="M3">
        <v>2</v>
      </c>
      <c r="N3">
        <v>2</v>
      </c>
      <c r="O3">
        <v>2</v>
      </c>
      <c r="P3">
        <v>60</v>
      </c>
    </row>
    <row r="4" spans="1:17" x14ac:dyDescent="0.25">
      <c r="A4" s="53">
        <v>2</v>
      </c>
      <c r="C4" t="s">
        <v>31</v>
      </c>
      <c r="D4">
        <v>10</v>
      </c>
      <c r="E4">
        <v>1</v>
      </c>
      <c r="F4">
        <v>6</v>
      </c>
      <c r="G4">
        <v>2</v>
      </c>
    </row>
    <row r="5" spans="1:17" x14ac:dyDescent="0.25">
      <c r="A5" s="53"/>
    </row>
  </sheetData>
  <mergeCells count="12">
    <mergeCell ref="H2:H3"/>
    <mergeCell ref="I2:I3"/>
    <mergeCell ref="J2:J3"/>
    <mergeCell ref="K2:K3"/>
    <mergeCell ref="F2:F3"/>
    <mergeCell ref="A4:A5"/>
    <mergeCell ref="A2:A3"/>
    <mergeCell ref="B2:B3"/>
    <mergeCell ref="C2:C3"/>
    <mergeCell ref="D2:D3"/>
    <mergeCell ref="E2:E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Дочери</vt:lpstr>
      <vt:lpstr>Попытка 1</vt:lpstr>
      <vt:lpstr>Попытка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2024-09-07T12:43:37Z</dcterms:created>
  <dcterms:modified xsi:type="dcterms:W3CDTF">2024-09-12T16:13:52Z</dcterms:modified>
</cp:coreProperties>
</file>