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\DocumentationRepo\Статы юнитов\"/>
    </mc:Choice>
  </mc:AlternateContent>
  <xr:revisionPtr revIDLastSave="0" documentId="13_ncr:1_{28F81920-B93D-4361-9A70-4040AF1B40A1}" xr6:coauthVersionLast="47" xr6:coauthVersionMax="47" xr10:uidLastSave="{00000000-0000-0000-0000-000000000000}"/>
  <bookViews>
    <workbookView xWindow="-120" yWindow="-120" windowWidth="29040" windowHeight="15840" xr2:uid="{6CEC3F96-7DAF-4D86-B268-86E324EF35C4}"/>
  </bookViews>
  <sheets>
    <sheet name="Дочери" sheetId="3" r:id="rId1"/>
    <sheet name="Базовые характеристики" sheetId="1" r:id="rId2"/>
    <sheet name="Оружие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2" i="3" l="1"/>
  <c r="R72" i="3" s="1"/>
  <c r="N70" i="3"/>
  <c r="V70" i="3" s="1"/>
  <c r="X70" i="3" s="1"/>
  <c r="P58" i="3"/>
  <c r="X40" i="3"/>
  <c r="R39" i="3"/>
  <c r="T39" i="3"/>
  <c r="R38" i="3"/>
  <c r="N57" i="3"/>
  <c r="R57" i="3" s="1"/>
  <c r="N55" i="3"/>
  <c r="T55" i="3" s="1"/>
  <c r="N37" i="3"/>
  <c r="V37" i="3" s="1"/>
  <c r="N35" i="3"/>
  <c r="X35" i="3" s="1"/>
  <c r="N36" i="3"/>
  <c r="R36" i="3" s="1"/>
  <c r="N38" i="3"/>
  <c r="T38" i="3" s="1"/>
  <c r="N39" i="3"/>
  <c r="V39" i="3" s="1"/>
  <c r="N40" i="3"/>
  <c r="T40" i="3" s="1"/>
  <c r="N41" i="3"/>
  <c r="T41" i="3" s="1"/>
  <c r="N42" i="3"/>
  <c r="R42" i="3" s="1"/>
  <c r="N43" i="3"/>
  <c r="V43" i="3" s="1"/>
  <c r="N44" i="3"/>
  <c r="R44" i="3" s="1"/>
  <c r="N45" i="3"/>
  <c r="R45" i="3" s="1"/>
  <c r="N46" i="3"/>
  <c r="T46" i="3" s="1"/>
  <c r="N47" i="3"/>
  <c r="R47" i="3" s="1"/>
  <c r="N48" i="3"/>
  <c r="R48" i="3" s="1"/>
  <c r="N49" i="3"/>
  <c r="X49" i="3" s="1"/>
  <c r="N50" i="3"/>
  <c r="R50" i="3" s="1"/>
  <c r="N51" i="3"/>
  <c r="P51" i="3" s="1"/>
  <c r="N52" i="3"/>
  <c r="X52" i="3" s="1"/>
  <c r="N53" i="3"/>
  <c r="V53" i="3" s="1"/>
  <c r="X53" i="3" s="1"/>
  <c r="N54" i="3"/>
  <c r="P54" i="3" s="1"/>
  <c r="N56" i="3"/>
  <c r="R56" i="3" s="1"/>
  <c r="N58" i="3"/>
  <c r="V58" i="3" s="1"/>
  <c r="X58" i="3" s="1"/>
  <c r="N59" i="3"/>
  <c r="R59" i="3" s="1"/>
  <c r="N60" i="3"/>
  <c r="T60" i="3" s="1"/>
  <c r="N61" i="3"/>
  <c r="X61" i="3" s="1"/>
  <c r="N62" i="3"/>
  <c r="P62" i="3" s="1"/>
  <c r="R62" i="3" s="1"/>
  <c r="T62" i="3" s="1"/>
  <c r="V62" i="3" s="1"/>
  <c r="X62" i="3" s="1"/>
  <c r="N63" i="3"/>
  <c r="R63" i="3" s="1"/>
  <c r="N64" i="3"/>
  <c r="P64" i="3" s="1"/>
  <c r="R64" i="3" s="1"/>
  <c r="T64" i="3" s="1"/>
  <c r="V64" i="3" s="1"/>
  <c r="X64" i="3" s="1"/>
  <c r="N65" i="3"/>
  <c r="V65" i="3" s="1"/>
  <c r="X65" i="3" s="1"/>
  <c r="N66" i="3"/>
  <c r="R66" i="3" s="1"/>
  <c r="N67" i="3"/>
  <c r="R67" i="3" s="1"/>
  <c r="N68" i="3"/>
  <c r="R68" i="3" s="1"/>
  <c r="N69" i="3"/>
  <c r="T69" i="3" s="1"/>
  <c r="V69" i="3" s="1"/>
  <c r="X69" i="3" s="1"/>
  <c r="N71" i="3"/>
  <c r="X71" i="3" s="1"/>
  <c r="N32" i="3"/>
  <c r="V32" i="3" s="1"/>
  <c r="N33" i="3"/>
  <c r="T33" i="3" s="1"/>
  <c r="N34" i="3"/>
  <c r="T34" i="3" s="1"/>
  <c r="I12" i="3"/>
  <c r="J12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" i="3"/>
  <c r="J2" i="3" s="1"/>
  <c r="P36" i="3" l="1"/>
  <c r="X36" i="3"/>
  <c r="T36" i="3"/>
  <c r="V36" i="3"/>
  <c r="X38" i="3"/>
  <c r="R40" i="3"/>
  <c r="R41" i="3"/>
  <c r="V54" i="3"/>
  <c r="T56" i="3"/>
  <c r="V44" i="3"/>
  <c r="T44" i="3"/>
  <c r="P49" i="3"/>
  <c r="X51" i="3"/>
  <c r="P44" i="3"/>
  <c r="X54" i="3"/>
  <c r="T54" i="3"/>
  <c r="P56" i="3"/>
  <c r="R54" i="3"/>
  <c r="X56" i="3"/>
  <c r="V56" i="3"/>
  <c r="R58" i="3"/>
  <c r="X59" i="3"/>
  <c r="T63" i="3"/>
  <c r="T58" i="3"/>
  <c r="P59" i="3"/>
  <c r="T37" i="3"/>
  <c r="R37" i="3"/>
  <c r="V61" i="3"/>
  <c r="T61" i="3"/>
  <c r="P41" i="3"/>
  <c r="P32" i="3"/>
  <c r="T32" i="3"/>
  <c r="T59" i="3"/>
  <c r="R61" i="3"/>
  <c r="X41" i="3"/>
  <c r="P63" i="3"/>
  <c r="R32" i="3"/>
  <c r="V41" i="3"/>
  <c r="X63" i="3"/>
  <c r="V63" i="3"/>
  <c r="T43" i="3"/>
  <c r="P69" i="3"/>
  <c r="R69" i="3"/>
  <c r="X44" i="3"/>
  <c r="V55" i="3"/>
  <c r="P55" i="3"/>
  <c r="X55" i="3"/>
  <c r="R55" i="3"/>
  <c r="P53" i="3"/>
  <c r="R70" i="3"/>
  <c r="T53" i="3"/>
  <c r="R51" i="3"/>
  <c r="R53" i="3"/>
  <c r="R46" i="3"/>
  <c r="P52" i="3"/>
  <c r="T70" i="3"/>
  <c r="P70" i="3"/>
  <c r="V35" i="3"/>
  <c r="P37" i="3"/>
  <c r="T35" i="3"/>
  <c r="R43" i="3"/>
  <c r="V51" i="3"/>
  <c r="X37" i="3"/>
  <c r="P48" i="3"/>
  <c r="R35" i="3"/>
  <c r="T51" i="3"/>
  <c r="P45" i="3"/>
  <c r="T52" i="3"/>
  <c r="V52" i="3"/>
  <c r="P38" i="3"/>
  <c r="X45" i="3"/>
  <c r="R52" i="3"/>
  <c r="P65" i="3"/>
  <c r="P57" i="3"/>
  <c r="V45" i="3"/>
  <c r="T65" i="3"/>
  <c r="V38" i="3"/>
  <c r="T45" i="3"/>
  <c r="R65" i="3"/>
  <c r="P66" i="3"/>
  <c r="X32" i="3"/>
  <c r="P46" i="3"/>
  <c r="X66" i="3"/>
  <c r="P39" i="3"/>
  <c r="X46" i="3"/>
  <c r="V66" i="3"/>
  <c r="V68" i="3"/>
  <c r="X68" i="3" s="1"/>
  <c r="V46" i="3"/>
  <c r="X39" i="3"/>
  <c r="T66" i="3"/>
  <c r="P67" i="3"/>
  <c r="P47" i="3"/>
  <c r="X67" i="3"/>
  <c r="X57" i="3"/>
  <c r="P40" i="3"/>
  <c r="X47" i="3"/>
  <c r="V67" i="3"/>
  <c r="V57" i="3"/>
  <c r="T67" i="3"/>
  <c r="V47" i="3"/>
  <c r="T57" i="3"/>
  <c r="V40" i="3"/>
  <c r="T47" i="3"/>
  <c r="P68" i="3"/>
  <c r="V59" i="3"/>
  <c r="T68" i="3"/>
  <c r="V48" i="3"/>
  <c r="X48" i="3" s="1"/>
  <c r="T48" i="3"/>
  <c r="R33" i="3"/>
  <c r="P42" i="3"/>
  <c r="T49" i="3"/>
  <c r="V71" i="3"/>
  <c r="P34" i="3"/>
  <c r="X42" i="3"/>
  <c r="R49" i="3"/>
  <c r="P60" i="3"/>
  <c r="T71" i="3"/>
  <c r="R71" i="3"/>
  <c r="P33" i="3"/>
  <c r="V33" i="3"/>
  <c r="P71" i="3"/>
  <c r="V49" i="3"/>
  <c r="V42" i="3"/>
  <c r="R34" i="3"/>
  <c r="P43" i="3"/>
  <c r="T50" i="3"/>
  <c r="R60" i="3"/>
  <c r="T72" i="3"/>
  <c r="X33" i="3"/>
  <c r="X34" i="3"/>
  <c r="P50" i="3"/>
  <c r="X60" i="3"/>
  <c r="V34" i="3"/>
  <c r="T42" i="3"/>
  <c r="X50" i="3"/>
  <c r="V60" i="3"/>
  <c r="P72" i="3"/>
  <c r="V50" i="3"/>
  <c r="V72" i="3"/>
  <c r="X72" i="3" s="1"/>
  <c r="P35" i="3"/>
  <c r="X43" i="3"/>
  <c r="P61" i="3"/>
</calcChain>
</file>

<file path=xl/sharedStrings.xml><?xml version="1.0" encoding="utf-8"?>
<sst xmlns="http://schemas.openxmlformats.org/spreadsheetml/2006/main" count="269" uniqueCount="195">
  <si>
    <t>Наименование</t>
  </si>
  <si>
    <t>Количество моделей в отряде</t>
  </si>
  <si>
    <t xml:space="preserve">Здоровье модели </t>
  </si>
  <si>
    <t>Зашита</t>
  </si>
  <si>
    <t>Скоринг</t>
  </si>
  <si>
    <t>Очки действий</t>
  </si>
  <si>
    <t xml:space="preserve">Оружия </t>
  </si>
  <si>
    <t>Праща, палица</t>
  </si>
  <si>
    <t xml:space="preserve">Ключевые слова </t>
  </si>
  <si>
    <t>Пехота</t>
  </si>
  <si>
    <t>Владелец</t>
  </si>
  <si>
    <t>Тип оружия</t>
  </si>
  <si>
    <t>Дальность</t>
  </si>
  <si>
    <t>Урон</t>
  </si>
  <si>
    <t xml:space="preserve">Способности </t>
  </si>
  <si>
    <t>Шанс крита</t>
  </si>
  <si>
    <t>Тип крита</t>
  </si>
  <si>
    <t>Пехота, полёт</t>
  </si>
  <si>
    <t>Активные сособности</t>
  </si>
  <si>
    <t>Пассивные способности</t>
  </si>
  <si>
    <t>Вознесённые</t>
  </si>
  <si>
    <t>Неофиты</t>
  </si>
  <si>
    <t xml:space="preserve">Ссылк на оригинал </t>
  </si>
  <si>
    <t>KHINERAI Heartrenders</t>
  </si>
  <si>
    <t>KHINERAI Lifetakers</t>
  </si>
  <si>
    <t xml:space="preserve">Серп </t>
  </si>
  <si>
    <t>передвинуться на 6 после стрельбы</t>
  </si>
  <si>
    <t>передвинуться на 6  после рукопашной</t>
  </si>
  <si>
    <t>Благославлённые</t>
  </si>
  <si>
    <t>Кинжал и лук</t>
  </si>
  <si>
    <t>Короткое копьё</t>
  </si>
  <si>
    <t>Рунка</t>
  </si>
  <si>
    <t xml:space="preserve">Если не двигались стрельба точнее на 15% </t>
  </si>
  <si>
    <t>BLOOD sisters</t>
  </si>
  <si>
    <t>BLOOD stalkers</t>
  </si>
  <si>
    <t xml:space="preserve">Даёт strike-last? </t>
  </si>
  <si>
    <t>Паства</t>
  </si>
  <si>
    <t>WITCH AELVES WITH PAIRED SCIANSÁ</t>
  </si>
  <si>
    <t>WITCH AELVES WITH BLADED BUCKLERS</t>
  </si>
  <si>
    <t>Ритуальные ножи 2</t>
  </si>
  <si>
    <t xml:space="preserve">Ритуальный нож и щит </t>
  </si>
  <si>
    <t xml:space="preserve"> + 1 rend ???</t>
  </si>
  <si>
    <t>SISTERS OF SLAUGHTER WITH SACRIFICIAL KNIVES</t>
  </si>
  <si>
    <t>SISTERS OF SLAUGHTER WITH WITH BLADED BUCKLERS</t>
  </si>
  <si>
    <t>Служители</t>
  </si>
  <si>
    <t>Топор</t>
  </si>
  <si>
    <t>Топор и щит</t>
  </si>
  <si>
    <t>Ответный удар щитом 10% шанс, уворот 5%</t>
  </si>
  <si>
    <t xml:space="preserve"> +1 Rend</t>
  </si>
  <si>
    <t>Плеть, бумеранги 2</t>
  </si>
  <si>
    <t xml:space="preserve">Кавалерия, волшебник? </t>
  </si>
  <si>
    <t>DOOMFIRE  WARLOCKS</t>
  </si>
  <si>
    <t>Вестники слова</t>
  </si>
  <si>
    <t>SLAUGHTER QUEEN</t>
  </si>
  <si>
    <t>Боевой посох</t>
  </si>
  <si>
    <t>Пехота, священник</t>
  </si>
  <si>
    <t>SLAUGHTER QUEEN ON CAULDRON OF BLOOD</t>
  </si>
  <si>
    <t>Монах</t>
  </si>
  <si>
    <t>Монах со священной реликвией</t>
  </si>
  <si>
    <t>???? Несколько пращей,  ритуальных ножей, серпы.</t>
  </si>
  <si>
    <t>Передвижение</t>
  </si>
  <si>
    <t>Бафф + 1 атака рукопашникам</t>
  </si>
  <si>
    <t>Морталки на чардже, пассивные +10 к защите в радиусе 9</t>
  </si>
  <si>
    <t xml:space="preserve">Прещенный (наказанный по канону) </t>
  </si>
  <si>
    <t xml:space="preserve">Плеть </t>
  </si>
  <si>
    <t>Убивает героя если на 2d6 выпало больше его здоровья,бафф на +1 к Rend</t>
  </si>
  <si>
    <t>HIGH GLADIATRIX</t>
  </si>
  <si>
    <t>Аватар</t>
  </si>
  <si>
    <t>AVATAR OF KHAINE</t>
  </si>
  <si>
    <t>Ангельское копьё</t>
  </si>
  <si>
    <t>Монстр</t>
  </si>
  <si>
    <t>Морталки на чардже</t>
  </si>
  <si>
    <t>Диакон</t>
  </si>
  <si>
    <t>Диакона на передвижном алтаре</t>
  </si>
  <si>
    <t>Бафф на +10 защиты</t>
  </si>
  <si>
    <t xml:space="preserve">Бафф на +10 защиты, </t>
  </si>
  <si>
    <t>Морталки на чардже, +1 броня в радиусе 9</t>
  </si>
  <si>
    <t xml:space="preserve">HAG QUEEN </t>
  </si>
  <si>
    <t>HAG QUEEN ON CAULDRON OF BLOOD</t>
  </si>
  <si>
    <t>Бафф на ренд, выберите героя, на ролл 2d6&gt; текущего здоровья смерть</t>
  </si>
  <si>
    <t>Просветитель</t>
  </si>
  <si>
    <t>BLOODWRACK MEDUSA</t>
  </si>
  <si>
    <t>BLOODWRACK SHRINE</t>
  </si>
  <si>
    <t>Name</t>
  </si>
  <si>
    <t>Move</t>
  </si>
  <si>
    <t>Health</t>
  </si>
  <si>
    <t>Save</t>
  </si>
  <si>
    <t>Ward</t>
  </si>
  <si>
    <t>Atk</t>
  </si>
  <si>
    <t>Hit</t>
  </si>
  <si>
    <t>Wnd</t>
  </si>
  <si>
    <t>Rnd</t>
  </si>
  <si>
    <t>Dmg</t>
  </si>
  <si>
    <t>Control</t>
  </si>
  <si>
    <t>Model Count</t>
  </si>
  <si>
    <t>Price</t>
  </si>
  <si>
    <t>KHAINITE SHADOWSTALKERS</t>
  </si>
  <si>
    <t xml:space="preserve">Base </t>
  </si>
  <si>
    <t>Khinerai Lifetakers</t>
  </si>
  <si>
    <t>Khinerai Heartrenders</t>
  </si>
  <si>
    <t>Blood Sisters</t>
  </si>
  <si>
    <t>Blood Stalkers</t>
  </si>
  <si>
    <t>Witch Aelves with Paired Sciansá</t>
  </si>
  <si>
    <t>Witch Aelves with Bladed Bucklers</t>
  </si>
  <si>
    <t>Sisters of Slaughter with Bladed Bucklers</t>
  </si>
  <si>
    <t>Sisters of Slaughter with Sacrificial Knives</t>
  </si>
  <si>
    <t>Doomfire Warlocks</t>
  </si>
  <si>
    <t>60x35</t>
  </si>
  <si>
    <t>High Gladiatrix</t>
  </si>
  <si>
    <t>Slaughter Queen</t>
  </si>
  <si>
    <t>Slaughter Queen on Cauldron of Blood</t>
  </si>
  <si>
    <t>120x92</t>
  </si>
  <si>
    <t>Hag Queen</t>
  </si>
  <si>
    <t>Hag Queen on Cauldron of Blood</t>
  </si>
  <si>
    <t>Melusai Ironscale</t>
  </si>
  <si>
    <t>Bloodwrack Medusa</t>
  </si>
  <si>
    <t>Bloodwrack Shrine</t>
  </si>
  <si>
    <t>Krethusa the Croneseer</t>
  </si>
  <si>
    <t>Morathi-Khaine</t>
  </si>
  <si>
    <t>The Shadow Queen</t>
  </si>
  <si>
    <t>Khainite Shadowstalkers</t>
  </si>
  <si>
    <t>IsHero</t>
  </si>
  <si>
    <t>Banish</t>
  </si>
  <si>
    <t>Difficulty</t>
  </si>
  <si>
    <t>Heart of Fury</t>
  </si>
  <si>
    <t>Bladewind</t>
  </si>
  <si>
    <t>Bloodwrack Viper</t>
  </si>
  <si>
    <t>5 priest</t>
  </si>
  <si>
    <t>Health total</t>
  </si>
  <si>
    <t>Effective health</t>
  </si>
  <si>
    <t>IsWizard</t>
  </si>
  <si>
    <t>IsPriest</t>
  </si>
  <si>
    <t>Avatar of Khaine</t>
  </si>
  <si>
    <t>HaveChampion</t>
  </si>
  <si>
    <t>Fighting profile</t>
  </si>
  <si>
    <t>CanMelee</t>
  </si>
  <si>
    <t>Crit</t>
  </si>
  <si>
    <t>CritType</t>
  </si>
  <si>
    <t>Cursed Missiles</t>
  </si>
  <si>
    <t>Shadowstalker Blades</t>
  </si>
  <si>
    <t>Barbed Sickle</t>
  </si>
  <si>
    <t>Heartshard Glaive</t>
  </si>
  <si>
    <t>Mrt</t>
  </si>
  <si>
    <t>Barbed Javelin</t>
  </si>
  <si>
    <t>Heartseeker Bow</t>
  </si>
  <si>
    <t>Scianlar</t>
  </si>
  <si>
    <t>Paired Sciansá</t>
  </si>
  <si>
    <t>Sciansá</t>
  </si>
  <si>
    <t>Kruiplash</t>
  </si>
  <si>
    <t>Kruiplash and Sacrificial Knife</t>
  </si>
  <si>
    <t>Doomfire Crossbow</t>
  </si>
  <si>
    <t>Cursed Scimitar</t>
  </si>
  <si>
    <t>Dark Steed’s Vicious Bite</t>
  </si>
  <si>
    <t>Torrent of Burning Blood</t>
  </si>
  <si>
    <t>Avatar’s Sword</t>
  </si>
  <si>
    <t>Barbed Whip and Gladiatrix’s Blade</t>
  </si>
  <si>
    <t>Deathsword and Blade_x001F_of_x001F_Khaine</t>
  </si>
  <si>
    <t>Deathsword and Blade of Khaine</t>
  </si>
  <si>
    <t>Witch Aelves’ Sciansá</t>
  </si>
  <si>
    <t>Blade of Khaine</t>
  </si>
  <si>
    <t>Keldrisaíth</t>
  </si>
  <si>
    <t>Bloodwrack Stare</t>
  </si>
  <si>
    <t>Bloodwrack Spear and Whisperclaw</t>
  </si>
  <si>
    <t>modelcount * 1/6</t>
  </si>
  <si>
    <t>Shrinekeepers’ Goadstaves</t>
  </si>
  <si>
    <t>Staff of Morai-Heg</t>
  </si>
  <si>
    <t>Heartrender and Bladed Wings</t>
  </si>
  <si>
    <t>Gaze of the Shadow Queen</t>
  </si>
  <si>
    <t>Heartrender</t>
  </si>
  <si>
    <t>Crown of Serpents</t>
  </si>
  <si>
    <t>Envenomed Tail</t>
  </si>
  <si>
    <t>Ability</t>
  </si>
  <si>
    <t>Charge +1 Rend</t>
  </si>
  <si>
    <t>No move crit 5</t>
  </si>
  <si>
    <t>Save 6= 1 mortal</t>
  </si>
  <si>
    <t>Passive</t>
  </si>
  <si>
    <t xml:space="preserve"> -1 to hit for melee</t>
  </si>
  <si>
    <t>Rend +1 vs inf</t>
  </si>
  <si>
    <t xml:space="preserve">Active 1 </t>
  </si>
  <si>
    <t>Active 2</t>
  </si>
  <si>
    <t xml:space="preserve">2d6 kills hero </t>
  </si>
  <si>
    <t>3+ give +1 Atk</t>
  </si>
  <si>
    <t>2+ give +1 Rend</t>
  </si>
  <si>
    <t xml:space="preserve"> +1 save +1 chant in 9</t>
  </si>
  <si>
    <t>d3 2+ mortal</t>
  </si>
  <si>
    <t>d3 2+ mortal on Charge</t>
  </si>
  <si>
    <t>3+ give ward 5</t>
  </si>
  <si>
    <t>Fight forward</t>
  </si>
  <si>
    <t>Reroll charges for melusai in 12</t>
  </si>
  <si>
    <t>max 3 dmg per turn</t>
  </si>
  <si>
    <t xml:space="preserve"> +1 atck if model slain by d3 2+</t>
  </si>
  <si>
    <t xml:space="preserve"> +1 casting</t>
  </si>
  <si>
    <t>Accuracy</t>
  </si>
  <si>
    <t>MortalDamage vs Save</t>
  </si>
  <si>
    <t>Price per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</si>
</sst>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Fill="1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0" fillId="0" borderId="26" xfId="0" applyBorder="1"/>
    <xf numFmtId="0" fontId="0" fillId="0" borderId="3" xfId="0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/>
    <xf numFmtId="0" fontId="0" fillId="0" borderId="22" xfId="0" applyBorder="1"/>
    <xf numFmtId="0" fontId="0" fillId="0" borderId="9" xfId="0" applyBorder="1" applyAlignment="1">
      <alignment horizontal="center" vertical="center"/>
    </xf>
    <xf numFmtId="0" fontId="0" fillId="0" borderId="9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29" xfId="0" applyBorder="1"/>
    <xf numFmtId="0" fontId="0" fillId="0" borderId="30" xfId="0" applyBorder="1"/>
    <xf numFmtId="0" fontId="0" fillId="0" borderId="30" xfId="0" applyBorder="1" applyAlignment="1">
      <alignment vertical="center"/>
    </xf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28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8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40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C8B7-B2F0-49EE-84B9-5E516AC40781}">
  <dimension ref="A1:AA72"/>
  <sheetViews>
    <sheetView tabSelected="1" topLeftCell="D49" workbookViewId="0">
      <selection activeCell="Q75" sqref="Q74:Q75"/>
    </sheetView>
  </sheetViews>
  <sheetFormatPr defaultRowHeight="15" x14ac:dyDescent="0.25"/>
  <cols>
    <col min="2" max="2" width="13.85546875" customWidth="1"/>
    <col min="3" max="3" width="38.85546875" customWidth="1"/>
    <col min="4" max="4" width="34.85546875" customWidth="1"/>
    <col min="5" max="5" width="11" customWidth="1"/>
    <col min="9" max="9" width="13.85546875" customWidth="1"/>
    <col min="10" max="10" width="17.28515625" customWidth="1"/>
    <col min="13" max="13" width="18.42578125" customWidth="1"/>
    <col min="14" max="15" width="18.7109375" customWidth="1"/>
    <col min="16" max="17" width="27" customWidth="1"/>
    <col min="18" max="19" width="21" customWidth="1"/>
    <col min="20" max="21" width="11.28515625" customWidth="1"/>
    <col min="22" max="23" width="11.42578125" customWidth="1"/>
    <col min="24" max="24" width="12.5703125" customWidth="1"/>
  </cols>
  <sheetData>
    <row r="1" spans="1:18" ht="15.75" thickBot="1" x14ac:dyDescent="0.3">
      <c r="A1" s="83" t="s">
        <v>95</v>
      </c>
      <c r="B1" s="9" t="s">
        <v>94</v>
      </c>
      <c r="C1" s="9" t="s">
        <v>83</v>
      </c>
      <c r="D1" s="9" t="s">
        <v>84</v>
      </c>
      <c r="E1" s="9" t="s">
        <v>85</v>
      </c>
      <c r="F1" s="9" t="s">
        <v>93</v>
      </c>
      <c r="G1" s="9" t="s">
        <v>86</v>
      </c>
      <c r="H1" s="9" t="s">
        <v>87</v>
      </c>
      <c r="I1" s="9" t="s">
        <v>128</v>
      </c>
      <c r="J1" s="9" t="s">
        <v>129</v>
      </c>
      <c r="K1" s="9" t="s">
        <v>121</v>
      </c>
      <c r="L1" s="9" t="s">
        <v>130</v>
      </c>
      <c r="M1" s="9" t="s">
        <v>131</v>
      </c>
      <c r="N1" s="9" t="s">
        <v>133</v>
      </c>
      <c r="O1" s="9" t="s">
        <v>175</v>
      </c>
      <c r="P1" s="9" t="s">
        <v>178</v>
      </c>
      <c r="Q1" s="5" t="s">
        <v>179</v>
      </c>
      <c r="R1" s="101" t="s">
        <v>97</v>
      </c>
    </row>
    <row r="2" spans="1:18" x14ac:dyDescent="0.25">
      <c r="A2" s="94">
        <v>110</v>
      </c>
      <c r="B2" s="95">
        <v>9</v>
      </c>
      <c r="C2" s="95" t="s">
        <v>120</v>
      </c>
      <c r="D2" s="95">
        <v>6</v>
      </c>
      <c r="E2" s="95">
        <v>1</v>
      </c>
      <c r="F2" s="95">
        <v>1</v>
      </c>
      <c r="G2" s="95">
        <v>5</v>
      </c>
      <c r="H2" s="95">
        <v>6</v>
      </c>
      <c r="I2" s="95">
        <f t="shared" ref="I2:I23" si="0">B2*E2</f>
        <v>9</v>
      </c>
      <c r="J2" s="95">
        <f t="shared" ref="J2:J23" si="1">(I2/((G2-1)/6))/((H2-1)/6)</f>
        <v>16.2</v>
      </c>
      <c r="K2" s="95">
        <v>0</v>
      </c>
      <c r="L2" s="95">
        <v>0</v>
      </c>
      <c r="M2" s="95">
        <v>0</v>
      </c>
      <c r="N2" s="95">
        <v>1</v>
      </c>
      <c r="O2" s="95"/>
      <c r="P2" s="97"/>
      <c r="Q2" s="95"/>
      <c r="R2" s="98">
        <v>25</v>
      </c>
    </row>
    <row r="3" spans="1:18" x14ac:dyDescent="0.25">
      <c r="A3" s="86">
        <v>100</v>
      </c>
      <c r="B3" s="84">
        <v>5</v>
      </c>
      <c r="C3" s="84" t="s">
        <v>98</v>
      </c>
      <c r="D3" s="84">
        <v>12</v>
      </c>
      <c r="E3" s="84">
        <v>2</v>
      </c>
      <c r="F3" s="84">
        <v>1</v>
      </c>
      <c r="G3" s="84">
        <v>5</v>
      </c>
      <c r="H3" s="84">
        <v>6</v>
      </c>
      <c r="I3" s="84">
        <f t="shared" si="0"/>
        <v>10</v>
      </c>
      <c r="J3" s="84">
        <f t="shared" si="1"/>
        <v>18</v>
      </c>
      <c r="K3" s="84">
        <v>0</v>
      </c>
      <c r="L3" s="84">
        <v>0</v>
      </c>
      <c r="M3" s="84">
        <v>0</v>
      </c>
      <c r="N3" s="84">
        <v>1</v>
      </c>
      <c r="O3" s="84"/>
      <c r="P3" s="92"/>
      <c r="Q3" s="84"/>
      <c r="R3" s="99">
        <v>40</v>
      </c>
    </row>
    <row r="4" spans="1:18" x14ac:dyDescent="0.25">
      <c r="A4" s="86">
        <v>110</v>
      </c>
      <c r="B4" s="84">
        <v>5</v>
      </c>
      <c r="C4" s="84" t="s">
        <v>99</v>
      </c>
      <c r="D4" s="84">
        <v>12</v>
      </c>
      <c r="E4" s="84">
        <v>2</v>
      </c>
      <c r="F4" s="84">
        <v>1</v>
      </c>
      <c r="G4" s="84">
        <v>5</v>
      </c>
      <c r="H4" s="84">
        <v>6</v>
      </c>
      <c r="I4" s="84">
        <f t="shared" si="0"/>
        <v>10</v>
      </c>
      <c r="J4" s="84">
        <f t="shared" si="1"/>
        <v>18</v>
      </c>
      <c r="K4" s="84">
        <v>0</v>
      </c>
      <c r="L4" s="84">
        <v>0</v>
      </c>
      <c r="M4" s="84">
        <v>0</v>
      </c>
      <c r="N4" s="84">
        <v>1</v>
      </c>
      <c r="O4" s="84"/>
      <c r="P4" s="92"/>
      <c r="Q4" s="84"/>
      <c r="R4" s="99">
        <v>40</v>
      </c>
    </row>
    <row r="5" spans="1:18" x14ac:dyDescent="0.25">
      <c r="A5" s="86">
        <v>140</v>
      </c>
      <c r="B5" s="84">
        <v>5</v>
      </c>
      <c r="C5" s="84" t="s">
        <v>100</v>
      </c>
      <c r="D5" s="84">
        <v>8</v>
      </c>
      <c r="E5" s="84">
        <v>2</v>
      </c>
      <c r="F5" s="84">
        <v>1</v>
      </c>
      <c r="G5" s="84">
        <v>5</v>
      </c>
      <c r="H5" s="84">
        <v>6</v>
      </c>
      <c r="I5" s="84">
        <f t="shared" si="0"/>
        <v>10</v>
      </c>
      <c r="J5" s="84">
        <f t="shared" si="1"/>
        <v>18</v>
      </c>
      <c r="K5" s="84">
        <v>0</v>
      </c>
      <c r="L5" s="84">
        <v>0</v>
      </c>
      <c r="M5" s="84">
        <v>0</v>
      </c>
      <c r="N5" s="84">
        <v>1</v>
      </c>
      <c r="O5" s="84"/>
      <c r="P5" s="92"/>
      <c r="Q5" s="84"/>
      <c r="R5" s="99">
        <v>40</v>
      </c>
    </row>
    <row r="6" spans="1:18" x14ac:dyDescent="0.25">
      <c r="A6" s="86">
        <v>140</v>
      </c>
      <c r="B6" s="84">
        <v>5</v>
      </c>
      <c r="C6" s="84" t="s">
        <v>101</v>
      </c>
      <c r="D6" s="84">
        <v>8</v>
      </c>
      <c r="E6" s="84">
        <v>2</v>
      </c>
      <c r="F6" s="84">
        <v>1</v>
      </c>
      <c r="G6" s="84">
        <v>5</v>
      </c>
      <c r="H6" s="84">
        <v>6</v>
      </c>
      <c r="I6" s="84">
        <f t="shared" si="0"/>
        <v>10</v>
      </c>
      <c r="J6" s="84">
        <f t="shared" si="1"/>
        <v>18</v>
      </c>
      <c r="K6" s="84">
        <v>0</v>
      </c>
      <c r="L6" s="84">
        <v>0</v>
      </c>
      <c r="M6" s="84">
        <v>0</v>
      </c>
      <c r="N6" s="84">
        <v>1</v>
      </c>
      <c r="O6" s="84"/>
      <c r="P6" s="92"/>
      <c r="Q6" s="84"/>
      <c r="R6" s="99">
        <v>40</v>
      </c>
    </row>
    <row r="7" spans="1:18" x14ac:dyDescent="0.25">
      <c r="A7" s="86">
        <v>110</v>
      </c>
      <c r="B7" s="84">
        <v>10</v>
      </c>
      <c r="C7" s="84" t="s">
        <v>102</v>
      </c>
      <c r="D7" s="84">
        <v>6</v>
      </c>
      <c r="E7" s="84">
        <v>1</v>
      </c>
      <c r="F7" s="84">
        <v>1</v>
      </c>
      <c r="G7" s="84">
        <v>6</v>
      </c>
      <c r="H7" s="84">
        <v>6</v>
      </c>
      <c r="I7" s="84">
        <f t="shared" si="0"/>
        <v>10</v>
      </c>
      <c r="J7" s="84">
        <f t="shared" si="1"/>
        <v>14.399999999999999</v>
      </c>
      <c r="K7" s="84">
        <v>0</v>
      </c>
      <c r="L7" s="84">
        <v>0</v>
      </c>
      <c r="M7" s="84">
        <v>0</v>
      </c>
      <c r="N7" s="84">
        <v>1</v>
      </c>
      <c r="O7" s="84"/>
      <c r="P7" s="92"/>
      <c r="Q7" s="84"/>
      <c r="R7" s="99">
        <v>25</v>
      </c>
    </row>
    <row r="8" spans="1:18" x14ac:dyDescent="0.25">
      <c r="A8" s="86">
        <v>110</v>
      </c>
      <c r="B8" s="84">
        <v>10</v>
      </c>
      <c r="C8" s="84" t="s">
        <v>103</v>
      </c>
      <c r="D8" s="84">
        <v>6</v>
      </c>
      <c r="E8" s="84">
        <v>1</v>
      </c>
      <c r="F8" s="84">
        <v>1</v>
      </c>
      <c r="G8" s="84">
        <v>5</v>
      </c>
      <c r="H8" s="84">
        <v>6</v>
      </c>
      <c r="I8" s="84">
        <f t="shared" si="0"/>
        <v>10</v>
      </c>
      <c r="J8" s="84">
        <f t="shared" si="1"/>
        <v>18</v>
      </c>
      <c r="K8" s="84">
        <v>0</v>
      </c>
      <c r="L8" s="84">
        <v>0</v>
      </c>
      <c r="M8" s="84">
        <v>0</v>
      </c>
      <c r="N8" s="84">
        <v>1</v>
      </c>
      <c r="O8" s="84"/>
      <c r="P8" s="92"/>
      <c r="Q8" s="84"/>
      <c r="R8" s="99">
        <v>25</v>
      </c>
    </row>
    <row r="9" spans="1:18" x14ac:dyDescent="0.25">
      <c r="A9" s="86">
        <v>110</v>
      </c>
      <c r="B9" s="84">
        <v>10</v>
      </c>
      <c r="C9" s="84" t="s">
        <v>104</v>
      </c>
      <c r="D9" s="84">
        <v>6</v>
      </c>
      <c r="E9" s="84">
        <v>1</v>
      </c>
      <c r="F9" s="84">
        <v>1</v>
      </c>
      <c r="G9" s="84">
        <v>5</v>
      </c>
      <c r="H9" s="84">
        <v>6</v>
      </c>
      <c r="I9" s="84">
        <f t="shared" si="0"/>
        <v>10</v>
      </c>
      <c r="J9" s="84">
        <f t="shared" si="1"/>
        <v>18</v>
      </c>
      <c r="K9" s="84">
        <v>0</v>
      </c>
      <c r="L9" s="84">
        <v>0</v>
      </c>
      <c r="M9" s="84">
        <v>0</v>
      </c>
      <c r="N9" s="84">
        <v>1</v>
      </c>
      <c r="O9" s="84" t="s">
        <v>176</v>
      </c>
      <c r="P9" s="92"/>
      <c r="Q9" s="84"/>
      <c r="R9" s="99">
        <v>25</v>
      </c>
    </row>
    <row r="10" spans="1:18" x14ac:dyDescent="0.25">
      <c r="A10" s="86">
        <v>130</v>
      </c>
      <c r="B10" s="84">
        <v>10</v>
      </c>
      <c r="C10" s="84" t="s">
        <v>105</v>
      </c>
      <c r="D10" s="84">
        <v>6</v>
      </c>
      <c r="E10" s="84">
        <v>1</v>
      </c>
      <c r="F10" s="84">
        <v>1</v>
      </c>
      <c r="G10" s="84">
        <v>6</v>
      </c>
      <c r="H10" s="84">
        <v>6</v>
      </c>
      <c r="I10" s="84">
        <f t="shared" si="0"/>
        <v>10</v>
      </c>
      <c r="J10" s="84">
        <f t="shared" si="1"/>
        <v>14.399999999999999</v>
      </c>
      <c r="K10" s="84">
        <v>0</v>
      </c>
      <c r="L10" s="84">
        <v>0</v>
      </c>
      <c r="M10" s="84">
        <v>0</v>
      </c>
      <c r="N10" s="84">
        <v>1</v>
      </c>
      <c r="O10" s="84"/>
      <c r="P10" s="92"/>
      <c r="Q10" s="84"/>
      <c r="R10" s="99">
        <v>25</v>
      </c>
    </row>
    <row r="11" spans="1:18" x14ac:dyDescent="0.25">
      <c r="A11" s="86">
        <v>150</v>
      </c>
      <c r="B11" s="84">
        <v>5</v>
      </c>
      <c r="C11" s="84" t="s">
        <v>106</v>
      </c>
      <c r="D11" s="84">
        <v>14</v>
      </c>
      <c r="E11" s="84">
        <v>3</v>
      </c>
      <c r="F11" s="84">
        <v>1</v>
      </c>
      <c r="G11" s="84">
        <v>5</v>
      </c>
      <c r="H11" s="84">
        <v>6</v>
      </c>
      <c r="I11" s="84">
        <f t="shared" si="0"/>
        <v>15</v>
      </c>
      <c r="J11" s="84">
        <f t="shared" si="1"/>
        <v>27</v>
      </c>
      <c r="K11" s="84">
        <v>0</v>
      </c>
      <c r="L11" s="84">
        <v>1</v>
      </c>
      <c r="M11" s="84">
        <v>0</v>
      </c>
      <c r="N11" s="84">
        <v>1</v>
      </c>
      <c r="O11" s="84"/>
      <c r="P11" s="92"/>
      <c r="Q11" s="84"/>
      <c r="R11" s="99" t="s">
        <v>107</v>
      </c>
    </row>
    <row r="12" spans="1:18" x14ac:dyDescent="0.25">
      <c r="A12" s="86">
        <v>190</v>
      </c>
      <c r="B12" s="84">
        <v>1</v>
      </c>
      <c r="C12" s="84" t="s">
        <v>132</v>
      </c>
      <c r="D12" s="84">
        <v>6</v>
      </c>
      <c r="E12" s="84">
        <v>7</v>
      </c>
      <c r="F12" s="84">
        <v>2</v>
      </c>
      <c r="G12" s="84">
        <v>3</v>
      </c>
      <c r="H12" s="84">
        <v>6</v>
      </c>
      <c r="I12" s="84">
        <f t="shared" si="0"/>
        <v>7</v>
      </c>
      <c r="J12" s="84">
        <f t="shared" si="1"/>
        <v>25.2</v>
      </c>
      <c r="K12" s="84">
        <v>0</v>
      </c>
      <c r="L12" s="84">
        <v>1</v>
      </c>
      <c r="M12" s="84">
        <v>0</v>
      </c>
      <c r="N12" s="84">
        <v>0</v>
      </c>
      <c r="O12" s="84"/>
      <c r="P12" s="92"/>
      <c r="Q12" s="84" t="s">
        <v>185</v>
      </c>
      <c r="R12" s="99">
        <v>40</v>
      </c>
    </row>
    <row r="13" spans="1:18" x14ac:dyDescent="0.25">
      <c r="A13" s="86">
        <v>130</v>
      </c>
      <c r="B13" s="84">
        <v>1</v>
      </c>
      <c r="C13" s="84" t="s">
        <v>108</v>
      </c>
      <c r="D13" s="84">
        <v>6</v>
      </c>
      <c r="E13" s="84">
        <v>5</v>
      </c>
      <c r="F13" s="84">
        <v>2</v>
      </c>
      <c r="G13" s="84">
        <v>5</v>
      </c>
      <c r="H13" s="84">
        <v>6</v>
      </c>
      <c r="I13" s="84">
        <f t="shared" si="0"/>
        <v>5</v>
      </c>
      <c r="J13" s="84">
        <f t="shared" si="1"/>
        <v>9</v>
      </c>
      <c r="K13" s="84">
        <v>1</v>
      </c>
      <c r="L13" s="84">
        <v>0</v>
      </c>
      <c r="M13" s="84">
        <v>0</v>
      </c>
      <c r="N13" s="84">
        <v>0</v>
      </c>
      <c r="O13" s="84"/>
      <c r="P13" s="92" t="s">
        <v>182</v>
      </c>
      <c r="Q13" s="84" t="s">
        <v>180</v>
      </c>
      <c r="R13" s="99">
        <v>32</v>
      </c>
    </row>
    <row r="14" spans="1:18" x14ac:dyDescent="0.25">
      <c r="A14" s="86">
        <v>150</v>
      </c>
      <c r="B14" s="84">
        <v>1</v>
      </c>
      <c r="C14" s="84" t="s">
        <v>109</v>
      </c>
      <c r="D14" s="84">
        <v>6</v>
      </c>
      <c r="E14" s="84">
        <v>5</v>
      </c>
      <c r="F14" s="84">
        <v>2</v>
      </c>
      <c r="G14" s="84">
        <v>5</v>
      </c>
      <c r="H14" s="84">
        <v>6</v>
      </c>
      <c r="I14" s="84">
        <f t="shared" si="0"/>
        <v>5</v>
      </c>
      <c r="J14" s="84">
        <f t="shared" si="1"/>
        <v>9</v>
      </c>
      <c r="K14" s="84">
        <v>1</v>
      </c>
      <c r="L14" s="84">
        <v>0</v>
      </c>
      <c r="M14" s="84">
        <v>1</v>
      </c>
      <c r="N14" s="84">
        <v>0</v>
      </c>
      <c r="O14" s="84"/>
      <c r="P14" s="92" t="s">
        <v>181</v>
      </c>
      <c r="Q14" s="84"/>
      <c r="R14" s="99">
        <v>25</v>
      </c>
    </row>
    <row r="15" spans="1:18" x14ac:dyDescent="0.25">
      <c r="A15" s="86">
        <v>350</v>
      </c>
      <c r="B15" s="84">
        <v>1</v>
      </c>
      <c r="C15" s="84" t="s">
        <v>110</v>
      </c>
      <c r="D15" s="84">
        <v>6</v>
      </c>
      <c r="E15" s="84">
        <v>12</v>
      </c>
      <c r="F15" s="84">
        <v>5</v>
      </c>
      <c r="G15" s="84">
        <v>4</v>
      </c>
      <c r="H15" s="84">
        <v>6</v>
      </c>
      <c r="I15" s="84">
        <f t="shared" si="0"/>
        <v>12</v>
      </c>
      <c r="J15" s="84">
        <f t="shared" si="1"/>
        <v>28.799999999999997</v>
      </c>
      <c r="K15" s="84">
        <v>1</v>
      </c>
      <c r="L15" s="84">
        <v>0</v>
      </c>
      <c r="M15" s="84">
        <v>1</v>
      </c>
      <c r="N15" s="84">
        <v>0</v>
      </c>
      <c r="O15" s="84" t="s">
        <v>183</v>
      </c>
      <c r="P15" s="92" t="s">
        <v>181</v>
      </c>
      <c r="Q15" s="84" t="s">
        <v>184</v>
      </c>
      <c r="R15" s="99" t="s">
        <v>111</v>
      </c>
    </row>
    <row r="16" spans="1:18" x14ac:dyDescent="0.25">
      <c r="A16" s="86">
        <v>140</v>
      </c>
      <c r="B16" s="84">
        <v>1</v>
      </c>
      <c r="C16" s="84" t="s">
        <v>112</v>
      </c>
      <c r="D16" s="84">
        <v>6</v>
      </c>
      <c r="E16" s="84">
        <v>5</v>
      </c>
      <c r="F16" s="84">
        <v>2</v>
      </c>
      <c r="G16" s="84">
        <v>5</v>
      </c>
      <c r="H16" s="84">
        <v>6</v>
      </c>
      <c r="I16" s="84">
        <f t="shared" si="0"/>
        <v>5</v>
      </c>
      <c r="J16" s="84">
        <f t="shared" si="1"/>
        <v>9</v>
      </c>
      <c r="K16" s="84">
        <v>1</v>
      </c>
      <c r="L16" s="84">
        <v>0</v>
      </c>
      <c r="M16" s="84">
        <v>1</v>
      </c>
      <c r="N16" s="84">
        <v>0</v>
      </c>
      <c r="O16" s="84"/>
      <c r="P16" s="92" t="s">
        <v>186</v>
      </c>
      <c r="Q16" s="84"/>
      <c r="R16" s="99">
        <v>25</v>
      </c>
    </row>
    <row r="17" spans="1:27" x14ac:dyDescent="0.25">
      <c r="A17" s="86">
        <v>350</v>
      </c>
      <c r="B17" s="84">
        <v>1</v>
      </c>
      <c r="C17" s="84" t="s">
        <v>113</v>
      </c>
      <c r="D17" s="84">
        <v>6</v>
      </c>
      <c r="E17" s="84">
        <v>12</v>
      </c>
      <c r="F17" s="84">
        <v>5</v>
      </c>
      <c r="G17" s="84">
        <v>4</v>
      </c>
      <c r="H17" s="84">
        <v>6</v>
      </c>
      <c r="I17" s="84">
        <f t="shared" si="0"/>
        <v>12</v>
      </c>
      <c r="J17" s="84">
        <f t="shared" si="1"/>
        <v>28.799999999999997</v>
      </c>
      <c r="K17" s="84">
        <v>1</v>
      </c>
      <c r="L17" s="84">
        <v>0</v>
      </c>
      <c r="M17" s="84">
        <v>1</v>
      </c>
      <c r="N17" s="84">
        <v>0</v>
      </c>
      <c r="O17" s="84" t="s">
        <v>183</v>
      </c>
      <c r="P17" s="92" t="s">
        <v>186</v>
      </c>
      <c r="Q17" s="84"/>
      <c r="R17" s="99" t="s">
        <v>111</v>
      </c>
    </row>
    <row r="18" spans="1:27" x14ac:dyDescent="0.25">
      <c r="A18" s="86">
        <v>160</v>
      </c>
      <c r="B18" s="84">
        <v>1</v>
      </c>
      <c r="C18" s="84" t="s">
        <v>114</v>
      </c>
      <c r="D18" s="84">
        <v>8</v>
      </c>
      <c r="E18" s="84">
        <v>6</v>
      </c>
      <c r="F18" s="84">
        <v>2</v>
      </c>
      <c r="G18" s="84">
        <v>5</v>
      </c>
      <c r="H18" s="84">
        <v>6</v>
      </c>
      <c r="I18" s="84">
        <f t="shared" si="0"/>
        <v>6</v>
      </c>
      <c r="J18" s="84">
        <f t="shared" si="1"/>
        <v>10.799999999999999</v>
      </c>
      <c r="K18" s="84">
        <v>1</v>
      </c>
      <c r="L18" s="84">
        <v>0</v>
      </c>
      <c r="M18" s="84">
        <v>0</v>
      </c>
      <c r="N18" s="84">
        <v>0</v>
      </c>
      <c r="O18" s="84" t="s">
        <v>188</v>
      </c>
      <c r="P18" s="92" t="s">
        <v>187</v>
      </c>
      <c r="Q18" s="84"/>
      <c r="R18" s="99">
        <v>40</v>
      </c>
    </row>
    <row r="19" spans="1:27" x14ac:dyDescent="0.25">
      <c r="A19" s="86">
        <v>180</v>
      </c>
      <c r="B19" s="84">
        <v>1</v>
      </c>
      <c r="C19" s="84" t="s">
        <v>115</v>
      </c>
      <c r="D19" s="84">
        <v>8</v>
      </c>
      <c r="E19" s="84">
        <v>6</v>
      </c>
      <c r="F19" s="84">
        <v>2</v>
      </c>
      <c r="G19" s="84">
        <v>5</v>
      </c>
      <c r="H19" s="84">
        <v>6</v>
      </c>
      <c r="I19" s="84">
        <f t="shared" si="0"/>
        <v>6</v>
      </c>
      <c r="J19" s="84">
        <f t="shared" si="1"/>
        <v>10.799999999999999</v>
      </c>
      <c r="K19" s="84">
        <v>1</v>
      </c>
      <c r="L19" s="84">
        <v>1</v>
      </c>
      <c r="M19" s="84">
        <v>0</v>
      </c>
      <c r="N19" s="84">
        <v>0</v>
      </c>
      <c r="O19" s="84"/>
      <c r="P19" s="92" t="s">
        <v>187</v>
      </c>
      <c r="Q19" s="84"/>
      <c r="R19" s="99">
        <v>40</v>
      </c>
    </row>
    <row r="20" spans="1:27" x14ac:dyDescent="0.25">
      <c r="A20" s="86">
        <v>240</v>
      </c>
      <c r="B20" s="84">
        <v>1</v>
      </c>
      <c r="C20" s="84" t="s">
        <v>116</v>
      </c>
      <c r="D20" s="84">
        <v>6</v>
      </c>
      <c r="E20" s="84">
        <v>12</v>
      </c>
      <c r="F20" s="84">
        <v>5</v>
      </c>
      <c r="G20" s="84">
        <v>4</v>
      </c>
      <c r="H20" s="84">
        <v>6</v>
      </c>
      <c r="I20" s="84">
        <f t="shared" si="0"/>
        <v>12</v>
      </c>
      <c r="J20" s="84">
        <f t="shared" si="1"/>
        <v>28.799999999999997</v>
      </c>
      <c r="K20" s="84">
        <v>1</v>
      </c>
      <c r="L20" s="84">
        <v>1</v>
      </c>
      <c r="M20" s="84">
        <v>0</v>
      </c>
      <c r="N20" s="84">
        <v>0</v>
      </c>
      <c r="O20" s="84"/>
      <c r="P20" s="92" t="s">
        <v>184</v>
      </c>
      <c r="Q20" s="84" t="s">
        <v>185</v>
      </c>
      <c r="R20" s="99" t="s">
        <v>111</v>
      </c>
    </row>
    <row r="21" spans="1:27" x14ac:dyDescent="0.25">
      <c r="A21" s="86">
        <v>190</v>
      </c>
      <c r="B21" s="84">
        <v>1</v>
      </c>
      <c r="C21" s="84" t="s">
        <v>117</v>
      </c>
      <c r="D21" s="84">
        <v>12</v>
      </c>
      <c r="E21" s="84">
        <v>6</v>
      </c>
      <c r="F21" s="84">
        <v>2</v>
      </c>
      <c r="G21" s="84">
        <v>5</v>
      </c>
      <c r="H21" s="84">
        <v>6</v>
      </c>
      <c r="I21" s="84">
        <f t="shared" si="0"/>
        <v>6</v>
      </c>
      <c r="J21" s="84">
        <f t="shared" si="1"/>
        <v>10.799999999999999</v>
      </c>
      <c r="K21" s="84">
        <v>1</v>
      </c>
      <c r="L21" s="84">
        <v>0</v>
      </c>
      <c r="M21" s="84">
        <v>1</v>
      </c>
      <c r="N21" s="84">
        <v>0</v>
      </c>
      <c r="O21" s="84"/>
      <c r="P21" s="92"/>
      <c r="Q21" s="84"/>
      <c r="R21" s="99">
        <v>60</v>
      </c>
    </row>
    <row r="22" spans="1:27" x14ac:dyDescent="0.25">
      <c r="A22" s="88">
        <v>760</v>
      </c>
      <c r="B22" s="85">
        <v>1</v>
      </c>
      <c r="C22" s="84" t="s">
        <v>118</v>
      </c>
      <c r="D22" s="84">
        <v>6</v>
      </c>
      <c r="E22" s="84">
        <v>6</v>
      </c>
      <c r="F22" s="84">
        <v>2</v>
      </c>
      <c r="G22" s="84">
        <v>5</v>
      </c>
      <c r="H22" s="84">
        <v>6</v>
      </c>
      <c r="I22" s="84">
        <f t="shared" si="0"/>
        <v>6</v>
      </c>
      <c r="J22" s="84">
        <f t="shared" si="1"/>
        <v>10.799999999999999</v>
      </c>
      <c r="K22" s="84">
        <v>1</v>
      </c>
      <c r="L22" s="84">
        <v>3</v>
      </c>
      <c r="M22" s="84">
        <v>0</v>
      </c>
      <c r="N22" s="84">
        <v>0</v>
      </c>
      <c r="O22" s="84" t="s">
        <v>191</v>
      </c>
      <c r="P22" s="92"/>
      <c r="Q22" s="84"/>
      <c r="R22" s="99">
        <v>40</v>
      </c>
    </row>
    <row r="23" spans="1:27" ht="15.75" thickBot="1" x14ac:dyDescent="0.3">
      <c r="A23" s="89"/>
      <c r="B23" s="4">
        <v>1</v>
      </c>
      <c r="C23" s="2" t="s">
        <v>119</v>
      </c>
      <c r="D23" s="2">
        <v>12</v>
      </c>
      <c r="E23" s="2">
        <v>12</v>
      </c>
      <c r="F23" s="2">
        <v>10</v>
      </c>
      <c r="G23" s="2">
        <v>4</v>
      </c>
      <c r="H23" s="2">
        <v>6</v>
      </c>
      <c r="I23" s="2">
        <f t="shared" si="0"/>
        <v>12</v>
      </c>
      <c r="J23" s="2">
        <f t="shared" si="1"/>
        <v>28.799999999999997</v>
      </c>
      <c r="K23" s="2">
        <v>1</v>
      </c>
      <c r="L23" s="2">
        <v>0</v>
      </c>
      <c r="M23" s="2">
        <v>0</v>
      </c>
      <c r="N23" s="2">
        <v>0</v>
      </c>
      <c r="O23" s="2" t="s">
        <v>189</v>
      </c>
      <c r="P23" s="93" t="s">
        <v>190</v>
      </c>
      <c r="Q23" s="2"/>
      <c r="R23" s="100">
        <v>100</v>
      </c>
    </row>
    <row r="24" spans="1:27" x14ac:dyDescent="0.25">
      <c r="C24" s="94"/>
      <c r="D24" s="95" t="s">
        <v>84</v>
      </c>
      <c r="E24" s="95" t="s">
        <v>85</v>
      </c>
      <c r="F24" s="95" t="s">
        <v>122</v>
      </c>
      <c r="G24" s="95" t="s">
        <v>86</v>
      </c>
      <c r="H24" s="95" t="s">
        <v>87</v>
      </c>
      <c r="I24" s="96" t="s">
        <v>123</v>
      </c>
    </row>
    <row r="25" spans="1:27" x14ac:dyDescent="0.25">
      <c r="C25" s="86" t="s">
        <v>124</v>
      </c>
      <c r="D25" s="84">
        <v>0</v>
      </c>
      <c r="E25" s="84">
        <v>7</v>
      </c>
      <c r="F25" s="84">
        <v>7</v>
      </c>
      <c r="G25" s="84">
        <v>4</v>
      </c>
      <c r="H25" s="84">
        <v>6</v>
      </c>
      <c r="I25" s="87" t="s">
        <v>127</v>
      </c>
    </row>
    <row r="26" spans="1:27" x14ac:dyDescent="0.25">
      <c r="C26" s="86" t="s">
        <v>125</v>
      </c>
      <c r="D26" s="84">
        <v>12</v>
      </c>
      <c r="E26" s="84">
        <v>7</v>
      </c>
      <c r="F26" s="84">
        <v>7</v>
      </c>
      <c r="G26" s="84">
        <v>6</v>
      </c>
      <c r="H26" s="84">
        <v>6</v>
      </c>
      <c r="I26" s="87">
        <v>6</v>
      </c>
    </row>
    <row r="27" spans="1:27" ht="15.75" thickBot="1" x14ac:dyDescent="0.3">
      <c r="C27" s="91" t="s">
        <v>126</v>
      </c>
      <c r="D27" s="2">
        <v>9</v>
      </c>
      <c r="E27" s="2">
        <v>10</v>
      </c>
      <c r="F27" s="2">
        <v>7</v>
      </c>
      <c r="G27" s="2">
        <v>4</v>
      </c>
      <c r="H27" s="2">
        <v>6</v>
      </c>
      <c r="I27" s="90">
        <v>6</v>
      </c>
    </row>
    <row r="28" spans="1:27" x14ac:dyDescent="0.25">
      <c r="A28" s="46" t="s">
        <v>134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82"/>
      <c r="AA28" s="82"/>
    </row>
    <row r="29" spans="1:27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82"/>
      <c r="AA29" s="82"/>
    </row>
    <row r="30" spans="1:27" x14ac:dyDescent="0.25">
      <c r="A30" s="47" t="s">
        <v>95</v>
      </c>
      <c r="B30" s="47" t="s">
        <v>94</v>
      </c>
      <c r="C30" s="47" t="s">
        <v>83</v>
      </c>
      <c r="D30" s="47" t="s">
        <v>83</v>
      </c>
      <c r="E30" s="47" t="s">
        <v>135</v>
      </c>
      <c r="F30" s="47" t="s">
        <v>88</v>
      </c>
      <c r="G30" s="47" t="s">
        <v>89</v>
      </c>
      <c r="H30" s="47" t="s">
        <v>90</v>
      </c>
      <c r="I30" s="47" t="s">
        <v>91</v>
      </c>
      <c r="J30" s="47" t="s">
        <v>92</v>
      </c>
      <c r="K30" s="47" t="s">
        <v>136</v>
      </c>
      <c r="L30" s="47" t="s">
        <v>137</v>
      </c>
      <c r="M30" s="47" t="s">
        <v>171</v>
      </c>
      <c r="N30" s="47" t="s">
        <v>192</v>
      </c>
      <c r="O30" s="47" t="s">
        <v>133</v>
      </c>
      <c r="P30" s="48" t="s">
        <v>193</v>
      </c>
      <c r="Q30" s="48"/>
      <c r="R30" s="48"/>
      <c r="S30" s="48"/>
      <c r="T30" s="48"/>
      <c r="U30" s="48"/>
      <c r="V30" s="48"/>
      <c r="W30" s="48"/>
      <c r="X30" s="48"/>
      <c r="Y30" s="81"/>
      <c r="Z30" s="44"/>
      <c r="AA30" s="44"/>
    </row>
    <row r="31" spans="1:27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5">
        <v>2</v>
      </c>
      <c r="Q31" s="45" t="s">
        <v>194</v>
      </c>
      <c r="R31" s="45">
        <v>3</v>
      </c>
      <c r="S31" s="45"/>
      <c r="T31" s="45">
        <v>4</v>
      </c>
      <c r="U31" s="45"/>
      <c r="V31" s="45">
        <v>5</v>
      </c>
      <c r="W31" s="45"/>
      <c r="X31" s="45">
        <v>6</v>
      </c>
      <c r="Y31" s="44"/>
      <c r="Z31" s="44"/>
      <c r="AA31" s="44"/>
    </row>
    <row r="32" spans="1:27" x14ac:dyDescent="0.25">
      <c r="A32">
        <v>110</v>
      </c>
      <c r="B32">
        <v>9</v>
      </c>
      <c r="C32" t="s">
        <v>120</v>
      </c>
      <c r="D32" t="s">
        <v>138</v>
      </c>
      <c r="E32">
        <v>0</v>
      </c>
      <c r="F32">
        <v>1</v>
      </c>
      <c r="G32">
        <v>3</v>
      </c>
      <c r="H32">
        <v>3</v>
      </c>
      <c r="I32">
        <v>1</v>
      </c>
      <c r="J32">
        <v>1</v>
      </c>
      <c r="K32">
        <v>7</v>
      </c>
      <c r="L32">
        <v>0</v>
      </c>
      <c r="N32">
        <f t="shared" ref="N32:N33" si="2">(7-K32)/6+((7-G32-(7-K32))/6*(7-H32)/6)</f>
        <v>0.44444444444444442</v>
      </c>
      <c r="O32">
        <v>1</v>
      </c>
      <c r="P32">
        <f>$N32*((P$31+$I32)-1)/6*($F32*$B$32+$O32)*$J32</f>
        <v>1.4814814814814814</v>
      </c>
      <c r="R32">
        <f t="shared" ref="R32:X33" si="3">$N32*((R$31+$I32)-1)/6*($F32*$B$32+$O32)*$J32</f>
        <v>2.2222222222222223</v>
      </c>
      <c r="T32">
        <f t="shared" si="3"/>
        <v>2.9629629629629628</v>
      </c>
      <c r="V32">
        <f t="shared" si="3"/>
        <v>3.7037037037037042</v>
      </c>
      <c r="X32">
        <f t="shared" si="3"/>
        <v>4.4444444444444446</v>
      </c>
    </row>
    <row r="33" spans="1:24" x14ac:dyDescent="0.25">
      <c r="D33" t="s">
        <v>139</v>
      </c>
      <c r="E33">
        <v>1</v>
      </c>
      <c r="F33">
        <v>2</v>
      </c>
      <c r="G33">
        <v>3</v>
      </c>
      <c r="H33">
        <v>4</v>
      </c>
      <c r="I33">
        <v>0</v>
      </c>
      <c r="J33">
        <v>1</v>
      </c>
      <c r="K33">
        <v>7</v>
      </c>
      <c r="L33">
        <v>0</v>
      </c>
      <c r="N33">
        <f t="shared" si="2"/>
        <v>0.33333333333333331</v>
      </c>
      <c r="O33">
        <v>1</v>
      </c>
      <c r="P33">
        <f>$N33*((P$31+$I33)-1)/6*($F33*$B$32+$O33)*$J33</f>
        <v>1.0555555555555556</v>
      </c>
      <c r="R33">
        <f t="shared" si="3"/>
        <v>2.1111111111111112</v>
      </c>
      <c r="T33">
        <f t="shared" si="3"/>
        <v>3.1666666666666665</v>
      </c>
      <c r="V33">
        <f t="shared" si="3"/>
        <v>4.2222222222222223</v>
      </c>
      <c r="X33">
        <f t="shared" si="3"/>
        <v>5.2777777777777768</v>
      </c>
    </row>
    <row r="34" spans="1:24" x14ac:dyDescent="0.25">
      <c r="A34">
        <v>100</v>
      </c>
      <c r="B34">
        <v>5</v>
      </c>
      <c r="C34" t="s">
        <v>98</v>
      </c>
      <c r="D34" t="s">
        <v>140</v>
      </c>
      <c r="E34">
        <v>1</v>
      </c>
      <c r="F34">
        <v>2</v>
      </c>
      <c r="G34">
        <v>3</v>
      </c>
      <c r="H34">
        <v>4</v>
      </c>
      <c r="I34">
        <v>1</v>
      </c>
      <c r="J34">
        <v>1</v>
      </c>
      <c r="K34">
        <v>6</v>
      </c>
      <c r="L34" t="s">
        <v>90</v>
      </c>
      <c r="N34">
        <f>(7-K34)/6+((7-G34-(7-K34))/6*(7-H34)/6)</f>
        <v>0.41666666666666663</v>
      </c>
      <c r="O34">
        <v>1</v>
      </c>
      <c r="P34">
        <f>$N34*((P$31+$I34)-1)/6*($F34*$B$34+$O34)*$J34</f>
        <v>1.5277777777777775</v>
      </c>
      <c r="R34">
        <f t="shared" ref="R34:X34" si="4">$N34*((R$31+$I34)-1)/6*($F34*$B$34+$O34)*$J34</f>
        <v>2.291666666666667</v>
      </c>
      <c r="T34">
        <f t="shared" si="4"/>
        <v>3.0555555555555549</v>
      </c>
      <c r="V34">
        <f t="shared" si="4"/>
        <v>3.8194444444444438</v>
      </c>
      <c r="X34">
        <f t="shared" si="4"/>
        <v>4.5833333333333339</v>
      </c>
    </row>
    <row r="35" spans="1:24" x14ac:dyDescent="0.25">
      <c r="A35">
        <v>110</v>
      </c>
      <c r="B35">
        <v>5</v>
      </c>
      <c r="C35" t="s">
        <v>99</v>
      </c>
      <c r="D35" t="s">
        <v>143</v>
      </c>
      <c r="E35">
        <v>0</v>
      </c>
      <c r="F35">
        <v>2</v>
      </c>
      <c r="G35">
        <v>3</v>
      </c>
      <c r="H35">
        <v>4</v>
      </c>
      <c r="I35">
        <v>1</v>
      </c>
      <c r="J35">
        <v>1</v>
      </c>
      <c r="K35">
        <v>6</v>
      </c>
      <c r="L35" t="s">
        <v>90</v>
      </c>
      <c r="N35">
        <f t="shared" ref="N35:N72" si="5">(7-K35)/6+((7-G35-(7-K35))/6*(7-H35)/6)</f>
        <v>0.41666666666666663</v>
      </c>
      <c r="O35">
        <v>1</v>
      </c>
      <c r="P35">
        <f>$N35*((P$31+$I35)-1)/6*($F35*$B$35+$O35)*$J35</f>
        <v>1.5277777777777775</v>
      </c>
      <c r="R35">
        <f t="shared" ref="R35:X36" si="6">$N35*((R$31+$I35)-1)/6*($F35*$B$35+$O35)*$J35</f>
        <v>2.291666666666667</v>
      </c>
      <c r="T35">
        <f t="shared" si="6"/>
        <v>3.0555555555555549</v>
      </c>
      <c r="V35">
        <f t="shared" si="6"/>
        <v>3.8194444444444438</v>
      </c>
      <c r="X35">
        <f t="shared" si="6"/>
        <v>4.5833333333333339</v>
      </c>
    </row>
    <row r="36" spans="1:24" x14ac:dyDescent="0.25">
      <c r="D36" t="s">
        <v>143</v>
      </c>
      <c r="E36">
        <v>1</v>
      </c>
      <c r="F36">
        <v>1</v>
      </c>
      <c r="G36">
        <v>3</v>
      </c>
      <c r="H36">
        <v>4</v>
      </c>
      <c r="I36">
        <v>0</v>
      </c>
      <c r="J36">
        <v>1</v>
      </c>
      <c r="K36">
        <v>7</v>
      </c>
      <c r="L36">
        <v>0</v>
      </c>
      <c r="N36">
        <f t="shared" si="5"/>
        <v>0.33333333333333331</v>
      </c>
      <c r="O36">
        <v>1</v>
      </c>
      <c r="P36">
        <f>$N36*((P$31+$I36)-1)/6*($F36*$B$35+$O36)*$J36</f>
        <v>0.33333333333333331</v>
      </c>
      <c r="R36">
        <f t="shared" si="6"/>
        <v>0.66666666666666663</v>
      </c>
      <c r="T36">
        <f t="shared" si="6"/>
        <v>1</v>
      </c>
      <c r="V36">
        <f t="shared" si="6"/>
        <v>1.3333333333333333</v>
      </c>
      <c r="X36">
        <f t="shared" si="6"/>
        <v>1.6666666666666665</v>
      </c>
    </row>
    <row r="37" spans="1:24" x14ac:dyDescent="0.25">
      <c r="A37">
        <v>140</v>
      </c>
      <c r="B37">
        <v>5</v>
      </c>
      <c r="C37" t="s">
        <v>100</v>
      </c>
      <c r="D37" t="s">
        <v>141</v>
      </c>
      <c r="E37">
        <v>1</v>
      </c>
      <c r="F37">
        <v>2</v>
      </c>
      <c r="G37">
        <v>3</v>
      </c>
      <c r="H37">
        <v>4</v>
      </c>
      <c r="I37">
        <v>1</v>
      </c>
      <c r="J37">
        <v>2</v>
      </c>
      <c r="K37">
        <v>6</v>
      </c>
      <c r="L37" t="s">
        <v>142</v>
      </c>
      <c r="N37">
        <f>((7-G37-(7-K37))/6*(7-H37)/6)</f>
        <v>0.25</v>
      </c>
      <c r="O37">
        <v>1</v>
      </c>
      <c r="P37">
        <f>((1/6)+$N37*((P$31+$I37)-1)/6)*($F37*$B$37+$O37)*$J37</f>
        <v>5.5</v>
      </c>
      <c r="R37">
        <f t="shared" ref="R37:X37" si="7">((1/6)+$N37*((R$31+$I37)-1)/6)*($F37*$B$37+$O37)*$J37</f>
        <v>6.4166666666666661</v>
      </c>
      <c r="T37">
        <f t="shared" si="7"/>
        <v>7.333333333333333</v>
      </c>
      <c r="V37">
        <f t="shared" si="7"/>
        <v>8.25</v>
      </c>
      <c r="X37">
        <f t="shared" si="7"/>
        <v>9.1666666666666661</v>
      </c>
    </row>
    <row r="38" spans="1:24" x14ac:dyDescent="0.25">
      <c r="A38">
        <v>140</v>
      </c>
      <c r="B38">
        <v>5</v>
      </c>
      <c r="C38" t="s">
        <v>101</v>
      </c>
      <c r="D38" t="s">
        <v>144</v>
      </c>
      <c r="E38">
        <v>0</v>
      </c>
      <c r="F38">
        <v>3</v>
      </c>
      <c r="G38">
        <v>3</v>
      </c>
      <c r="H38">
        <v>4</v>
      </c>
      <c r="I38">
        <v>1</v>
      </c>
      <c r="J38">
        <v>1</v>
      </c>
      <c r="K38">
        <v>6</v>
      </c>
      <c r="L38" t="s">
        <v>90</v>
      </c>
      <c r="M38" t="s">
        <v>173</v>
      </c>
      <c r="N38">
        <f t="shared" si="5"/>
        <v>0.41666666666666663</v>
      </c>
      <c r="O38">
        <v>1</v>
      </c>
      <c r="P38">
        <f>$N38*((P$31+$I38)-1)/6*($F38*$B$38+$O38)*$J38</f>
        <v>2.2222222222222219</v>
      </c>
      <c r="R38">
        <f t="shared" ref="R38:X39" si="8">$N38*((R$31+$I38)-1)/6*($F38*$B$38+$O38)*$J38</f>
        <v>3.3333333333333335</v>
      </c>
      <c r="T38">
        <f t="shared" si="8"/>
        <v>4.4444444444444438</v>
      </c>
      <c r="V38">
        <f t="shared" si="8"/>
        <v>5.5555555555555545</v>
      </c>
      <c r="X38">
        <f t="shared" si="8"/>
        <v>6.666666666666667</v>
      </c>
    </row>
    <row r="39" spans="1:24" x14ac:dyDescent="0.25">
      <c r="D39" t="s">
        <v>145</v>
      </c>
      <c r="E39">
        <v>1</v>
      </c>
      <c r="F39">
        <v>2</v>
      </c>
      <c r="G39">
        <v>3</v>
      </c>
      <c r="H39">
        <v>4</v>
      </c>
      <c r="I39">
        <v>0</v>
      </c>
      <c r="J39">
        <v>1</v>
      </c>
      <c r="K39">
        <v>7</v>
      </c>
      <c r="L39">
        <v>0</v>
      </c>
      <c r="N39">
        <f t="shared" si="5"/>
        <v>0.33333333333333331</v>
      </c>
      <c r="O39">
        <v>1</v>
      </c>
      <c r="P39">
        <f>$N39*((P$31+$I39)-1)/6*($F39*$B$38+$O39)*$J39</f>
        <v>0.61111111111111105</v>
      </c>
      <c r="R39">
        <f t="shared" si="8"/>
        <v>1.2222222222222221</v>
      </c>
      <c r="T39">
        <f t="shared" si="8"/>
        <v>1.8333333333333333</v>
      </c>
      <c r="V39">
        <f t="shared" si="8"/>
        <v>2.4444444444444442</v>
      </c>
      <c r="X39">
        <f t="shared" si="8"/>
        <v>3.0555555555555549</v>
      </c>
    </row>
    <row r="40" spans="1:24" x14ac:dyDescent="0.25">
      <c r="A40">
        <v>110</v>
      </c>
      <c r="B40">
        <v>10</v>
      </c>
      <c r="C40" t="s">
        <v>102</v>
      </c>
      <c r="D40" t="s">
        <v>146</v>
      </c>
      <c r="E40">
        <v>1</v>
      </c>
      <c r="F40">
        <v>3</v>
      </c>
      <c r="G40">
        <v>3</v>
      </c>
      <c r="H40">
        <v>4</v>
      </c>
      <c r="I40">
        <v>0</v>
      </c>
      <c r="J40">
        <v>1</v>
      </c>
      <c r="K40">
        <v>6</v>
      </c>
      <c r="L40" t="s">
        <v>90</v>
      </c>
      <c r="M40" t="s">
        <v>172</v>
      </c>
      <c r="N40">
        <f t="shared" si="5"/>
        <v>0.41666666666666663</v>
      </c>
      <c r="O40">
        <v>1</v>
      </c>
      <c r="P40">
        <f>$N40*((P$31+$I40)-1)/6*($F40*$B$40+$O40)*$J40</f>
        <v>2.1527777777777772</v>
      </c>
      <c r="R40">
        <f t="shared" ref="R40:X40" si="9">$N40*((R$31+$I40)-1)/6*($F40*$B$40+$O40)*$J40</f>
        <v>4.3055555555555545</v>
      </c>
      <c r="T40">
        <f t="shared" si="9"/>
        <v>6.4583333333333339</v>
      </c>
      <c r="V40">
        <f t="shared" si="9"/>
        <v>8.6111111111111089</v>
      </c>
      <c r="X40">
        <f t="shared" si="9"/>
        <v>10.763888888888888</v>
      </c>
    </row>
    <row r="41" spans="1:24" x14ac:dyDescent="0.25">
      <c r="A41">
        <v>110</v>
      </c>
      <c r="B41">
        <v>10</v>
      </c>
      <c r="C41" t="s">
        <v>103</v>
      </c>
      <c r="D41" t="s">
        <v>147</v>
      </c>
      <c r="E41">
        <v>1</v>
      </c>
      <c r="F41">
        <v>2</v>
      </c>
      <c r="G41">
        <v>3</v>
      </c>
      <c r="H41">
        <v>4</v>
      </c>
      <c r="I41">
        <v>0</v>
      </c>
      <c r="J41">
        <v>1</v>
      </c>
      <c r="K41">
        <v>6</v>
      </c>
      <c r="L41" t="s">
        <v>90</v>
      </c>
      <c r="M41" t="s">
        <v>174</v>
      </c>
      <c r="N41">
        <f t="shared" si="5"/>
        <v>0.41666666666666663</v>
      </c>
      <c r="O41">
        <v>1</v>
      </c>
      <c r="P41">
        <f>$N41*((P$31+$I41)-1)/6*($F41*$B$41+$O41)*$J41</f>
        <v>1.458333333333333</v>
      </c>
      <c r="R41">
        <f t="shared" ref="R41:X41" si="10">$N41*((R$31+$I41)-1)/6*($F41*$B$41+$O41)*$J41</f>
        <v>2.9166666666666661</v>
      </c>
      <c r="T41">
        <f t="shared" si="10"/>
        <v>4.375</v>
      </c>
      <c r="V41">
        <f t="shared" si="10"/>
        <v>5.8333333333333321</v>
      </c>
      <c r="X41">
        <f t="shared" si="10"/>
        <v>7.2916666666666652</v>
      </c>
    </row>
    <row r="42" spans="1:24" x14ac:dyDescent="0.25">
      <c r="A42">
        <v>110</v>
      </c>
      <c r="B42">
        <v>10</v>
      </c>
      <c r="C42" t="s">
        <v>104</v>
      </c>
      <c r="D42" t="s">
        <v>148</v>
      </c>
      <c r="E42">
        <v>1</v>
      </c>
      <c r="F42">
        <v>2</v>
      </c>
      <c r="G42">
        <v>3</v>
      </c>
      <c r="H42">
        <v>4</v>
      </c>
      <c r="I42">
        <v>0</v>
      </c>
      <c r="J42">
        <v>1</v>
      </c>
      <c r="K42">
        <v>7</v>
      </c>
      <c r="L42">
        <v>0</v>
      </c>
      <c r="M42" t="s">
        <v>177</v>
      </c>
      <c r="N42">
        <f t="shared" si="5"/>
        <v>0.33333333333333331</v>
      </c>
      <c r="O42">
        <v>1</v>
      </c>
      <c r="P42">
        <f>$N42*((P$31+$I42)-1)/6*($F42*$B$42+$O42)*$J42</f>
        <v>1.1666666666666665</v>
      </c>
      <c r="R42">
        <f t="shared" ref="R42:X42" si="11">$N42*((R$31+$I42)-1)/6*($F42*$B$42+$O42)*$J42</f>
        <v>2.333333333333333</v>
      </c>
      <c r="T42">
        <f t="shared" si="11"/>
        <v>3.5</v>
      </c>
      <c r="V42">
        <f t="shared" si="11"/>
        <v>4.6666666666666661</v>
      </c>
      <c r="X42">
        <f t="shared" si="11"/>
        <v>5.8333333333333321</v>
      </c>
    </row>
    <row r="43" spans="1:24" x14ac:dyDescent="0.25">
      <c r="A43">
        <v>130</v>
      </c>
      <c r="B43">
        <v>10</v>
      </c>
      <c r="C43" t="s">
        <v>105</v>
      </c>
      <c r="D43" t="s">
        <v>149</v>
      </c>
      <c r="E43">
        <v>1</v>
      </c>
      <c r="F43">
        <v>3</v>
      </c>
      <c r="G43">
        <v>3</v>
      </c>
      <c r="H43">
        <v>4</v>
      </c>
      <c r="I43">
        <v>0</v>
      </c>
      <c r="J43">
        <v>1</v>
      </c>
      <c r="K43">
        <v>7</v>
      </c>
      <c r="L43">
        <v>0</v>
      </c>
      <c r="M43" t="s">
        <v>177</v>
      </c>
      <c r="N43">
        <f t="shared" si="5"/>
        <v>0.33333333333333331</v>
      </c>
      <c r="O43">
        <v>1</v>
      </c>
      <c r="P43">
        <f>$N43*((P$31+$I43)-1)/6*($F43*$B$43+$O43)*$J43</f>
        <v>1.7222222222222221</v>
      </c>
      <c r="R43">
        <f t="shared" ref="R43:X43" si="12">$N43*((R$31+$I43)-1)/6*($F43*$B$43+$O43)*$J43</f>
        <v>3.4444444444444442</v>
      </c>
      <c r="T43">
        <f t="shared" si="12"/>
        <v>5.1666666666666661</v>
      </c>
      <c r="V43">
        <f t="shared" si="12"/>
        <v>6.8888888888888884</v>
      </c>
      <c r="X43">
        <f t="shared" si="12"/>
        <v>8.6111111111111089</v>
      </c>
    </row>
    <row r="44" spans="1:24" x14ac:dyDescent="0.25">
      <c r="A44">
        <v>150</v>
      </c>
      <c r="B44">
        <v>5</v>
      </c>
      <c r="C44" t="s">
        <v>106</v>
      </c>
      <c r="D44" t="s">
        <v>150</v>
      </c>
      <c r="E44">
        <v>0</v>
      </c>
      <c r="F44">
        <v>2</v>
      </c>
      <c r="G44">
        <v>3</v>
      </c>
      <c r="H44">
        <v>4</v>
      </c>
      <c r="I44">
        <v>0</v>
      </c>
      <c r="J44">
        <v>1</v>
      </c>
      <c r="K44">
        <v>7</v>
      </c>
      <c r="L44">
        <v>0</v>
      </c>
      <c r="N44">
        <f t="shared" si="5"/>
        <v>0.33333333333333331</v>
      </c>
      <c r="O44">
        <v>1</v>
      </c>
      <c r="P44">
        <f>$N44*((P$31+$I44)-1)/6*($F44*$B$44+$O44)*$J44</f>
        <v>0.61111111111111105</v>
      </c>
      <c r="R44">
        <f t="shared" ref="R44:X46" si="13">$N44*((R$31+$I44)-1)/6*($F44*$B$44+$O44)*$J44</f>
        <v>1.2222222222222221</v>
      </c>
      <c r="T44">
        <f t="shared" si="13"/>
        <v>1.8333333333333333</v>
      </c>
      <c r="V44">
        <f t="shared" si="13"/>
        <v>2.4444444444444442</v>
      </c>
      <c r="X44">
        <f t="shared" si="13"/>
        <v>3.0555555555555549</v>
      </c>
    </row>
    <row r="45" spans="1:24" x14ac:dyDescent="0.25">
      <c r="D45" t="s">
        <v>151</v>
      </c>
      <c r="E45">
        <v>1</v>
      </c>
      <c r="F45">
        <v>2</v>
      </c>
      <c r="G45">
        <v>3</v>
      </c>
      <c r="H45">
        <v>4</v>
      </c>
      <c r="I45">
        <v>1</v>
      </c>
      <c r="J45">
        <v>1</v>
      </c>
      <c r="K45">
        <v>7</v>
      </c>
      <c r="L45">
        <v>0</v>
      </c>
      <c r="N45">
        <f t="shared" si="5"/>
        <v>0.33333333333333331</v>
      </c>
      <c r="O45">
        <v>1</v>
      </c>
      <c r="P45">
        <f>$N45*((P$31+$I45)-1)/6*($F45*$B$44+$O45)*$J45</f>
        <v>1.2222222222222221</v>
      </c>
      <c r="R45">
        <f t="shared" si="13"/>
        <v>1.8333333333333333</v>
      </c>
      <c r="T45">
        <f t="shared" si="13"/>
        <v>2.4444444444444442</v>
      </c>
      <c r="V45">
        <f t="shared" si="13"/>
        <v>3.0555555555555549</v>
      </c>
      <c r="X45">
        <f t="shared" si="13"/>
        <v>3.6666666666666665</v>
      </c>
    </row>
    <row r="46" spans="1:24" x14ac:dyDescent="0.25">
      <c r="D46" t="s">
        <v>152</v>
      </c>
      <c r="E46">
        <v>1</v>
      </c>
      <c r="F46">
        <v>2</v>
      </c>
      <c r="G46">
        <v>5</v>
      </c>
      <c r="H46">
        <v>3</v>
      </c>
      <c r="I46">
        <v>0</v>
      </c>
      <c r="J46">
        <v>1</v>
      </c>
      <c r="K46">
        <v>7</v>
      </c>
      <c r="L46">
        <v>0</v>
      </c>
      <c r="N46">
        <f t="shared" si="5"/>
        <v>0.22222222222222221</v>
      </c>
      <c r="O46">
        <v>1</v>
      </c>
      <c r="P46">
        <f>$N46*((P$31+$I46)-1)/6*($F46*$B$44+$O46)*$J46</f>
        <v>0.40740740740740738</v>
      </c>
      <c r="R46">
        <f t="shared" si="13"/>
        <v>0.81481481481481477</v>
      </c>
      <c r="T46">
        <f t="shared" si="13"/>
        <v>1.2222222222222221</v>
      </c>
      <c r="V46">
        <f t="shared" si="13"/>
        <v>1.6296296296296295</v>
      </c>
      <c r="X46">
        <f t="shared" si="13"/>
        <v>2.0370370370370372</v>
      </c>
    </row>
    <row r="47" spans="1:24" x14ac:dyDescent="0.25">
      <c r="A47">
        <v>190</v>
      </c>
      <c r="B47">
        <v>1</v>
      </c>
      <c r="C47" t="s">
        <v>132</v>
      </c>
      <c r="D47" t="s">
        <v>153</v>
      </c>
      <c r="E47">
        <v>1</v>
      </c>
      <c r="F47">
        <v>6</v>
      </c>
      <c r="G47">
        <v>3</v>
      </c>
      <c r="H47">
        <v>3</v>
      </c>
      <c r="I47">
        <v>1</v>
      </c>
      <c r="J47">
        <v>1</v>
      </c>
      <c r="K47">
        <v>7</v>
      </c>
      <c r="L47">
        <v>0</v>
      </c>
      <c r="N47">
        <f t="shared" si="5"/>
        <v>0.44444444444444442</v>
      </c>
      <c r="O47">
        <v>0</v>
      </c>
      <c r="P47">
        <f>$N47*((P$31+$I47)-1)/6*($F47*$B$47+$O47)*$J47</f>
        <v>0.88888888888888884</v>
      </c>
      <c r="R47">
        <f t="shared" ref="R47:X48" si="14">$N47*((R$31+$I47)-1)/6*($F47*$B$47+$O47)*$J47</f>
        <v>1.3333333333333333</v>
      </c>
      <c r="T47">
        <f t="shared" si="14"/>
        <v>1.7777777777777777</v>
      </c>
      <c r="V47">
        <f t="shared" si="14"/>
        <v>2.2222222222222223</v>
      </c>
      <c r="X47">
        <f t="shared" si="14"/>
        <v>2.6666666666666665</v>
      </c>
    </row>
    <row r="48" spans="1:24" x14ac:dyDescent="0.25">
      <c r="D48" t="s">
        <v>154</v>
      </c>
      <c r="E48">
        <v>1</v>
      </c>
      <c r="F48">
        <v>5</v>
      </c>
      <c r="G48">
        <v>3</v>
      </c>
      <c r="H48">
        <v>3</v>
      </c>
      <c r="I48">
        <v>2</v>
      </c>
      <c r="J48">
        <v>3</v>
      </c>
      <c r="K48">
        <v>7</v>
      </c>
      <c r="L48">
        <v>0</v>
      </c>
      <c r="N48">
        <f t="shared" si="5"/>
        <v>0.44444444444444442</v>
      </c>
      <c r="O48">
        <v>0</v>
      </c>
      <c r="P48">
        <f>$N48*((P$31+$I48)-1)/6*($F48*$B$47+$O48)*$J48</f>
        <v>3.3333333333333335</v>
      </c>
      <c r="R48">
        <f t="shared" si="14"/>
        <v>4.4444444444444446</v>
      </c>
      <c r="T48">
        <f t="shared" si="14"/>
        <v>5.5555555555555562</v>
      </c>
      <c r="V48">
        <f t="shared" si="14"/>
        <v>6.666666666666667</v>
      </c>
      <c r="X48">
        <f>V48</f>
        <v>6.666666666666667</v>
      </c>
    </row>
    <row r="49" spans="1:24" x14ac:dyDescent="0.25">
      <c r="A49">
        <v>130</v>
      </c>
      <c r="B49">
        <v>1</v>
      </c>
      <c r="C49" t="s">
        <v>108</v>
      </c>
      <c r="D49" t="s">
        <v>155</v>
      </c>
      <c r="E49">
        <v>1</v>
      </c>
      <c r="F49">
        <v>6</v>
      </c>
      <c r="G49">
        <v>3</v>
      </c>
      <c r="H49">
        <v>4</v>
      </c>
      <c r="I49">
        <v>1</v>
      </c>
      <c r="J49">
        <v>2</v>
      </c>
      <c r="K49">
        <v>7</v>
      </c>
      <c r="L49">
        <v>0</v>
      </c>
      <c r="N49">
        <f t="shared" si="5"/>
        <v>0.33333333333333331</v>
      </c>
      <c r="O49">
        <v>0</v>
      </c>
      <c r="P49">
        <f>$N49*((P$31+$I49)-1)/6*($F49*$B$49+$O49)*$J49</f>
        <v>1.3333333333333333</v>
      </c>
      <c r="R49">
        <f t="shared" ref="R49:X49" si="15">$N49*((R$31+$I49)-1)/6*($F49*$B$49+$O49)*$J49</f>
        <v>2</v>
      </c>
      <c r="T49">
        <f t="shared" si="15"/>
        <v>2.6666666666666665</v>
      </c>
      <c r="V49">
        <f t="shared" si="15"/>
        <v>3.333333333333333</v>
      </c>
      <c r="X49">
        <f t="shared" si="15"/>
        <v>4</v>
      </c>
    </row>
    <row r="50" spans="1:24" x14ac:dyDescent="0.25">
      <c r="A50">
        <v>150</v>
      </c>
      <c r="B50">
        <v>1</v>
      </c>
      <c r="C50" t="s">
        <v>109</v>
      </c>
      <c r="D50" t="s">
        <v>156</v>
      </c>
      <c r="E50">
        <v>1</v>
      </c>
      <c r="F50">
        <v>6</v>
      </c>
      <c r="G50">
        <v>3</v>
      </c>
      <c r="H50">
        <v>4</v>
      </c>
      <c r="I50">
        <v>1</v>
      </c>
      <c r="J50">
        <v>2</v>
      </c>
      <c r="K50">
        <v>7</v>
      </c>
      <c r="L50">
        <v>0</v>
      </c>
      <c r="N50">
        <f t="shared" si="5"/>
        <v>0.33333333333333331</v>
      </c>
      <c r="O50">
        <v>0</v>
      </c>
      <c r="P50">
        <f>$N50*((P$31+$I50)-1)/6*($F50*$B$50+$O50)*$J50</f>
        <v>1.3333333333333333</v>
      </c>
      <c r="R50">
        <f t="shared" ref="R50:X50" si="16">$N50*((R$31+$I50)-1)/6*($F50*$B$50+$O50)*$J50</f>
        <v>2</v>
      </c>
      <c r="T50">
        <f t="shared" si="16"/>
        <v>2.6666666666666665</v>
      </c>
      <c r="V50">
        <f t="shared" si="16"/>
        <v>3.333333333333333</v>
      </c>
      <c r="X50">
        <f t="shared" si="16"/>
        <v>4</v>
      </c>
    </row>
    <row r="51" spans="1:24" x14ac:dyDescent="0.25">
      <c r="A51">
        <v>350</v>
      </c>
      <c r="B51">
        <v>1</v>
      </c>
      <c r="C51" t="s">
        <v>110</v>
      </c>
      <c r="D51" t="s">
        <v>153</v>
      </c>
      <c r="E51">
        <v>1</v>
      </c>
      <c r="F51">
        <v>6</v>
      </c>
      <c r="G51">
        <v>3</v>
      </c>
      <c r="H51">
        <v>3</v>
      </c>
      <c r="I51">
        <v>1</v>
      </c>
      <c r="J51">
        <v>1</v>
      </c>
      <c r="K51">
        <v>7</v>
      </c>
      <c r="L51">
        <v>0</v>
      </c>
      <c r="N51">
        <f t="shared" si="5"/>
        <v>0.44444444444444442</v>
      </c>
      <c r="O51">
        <v>0</v>
      </c>
      <c r="P51">
        <f>$N51*((P$31+$I51)-1)/6*($F51*$B$51+$O51)*$J51</f>
        <v>0.88888888888888884</v>
      </c>
      <c r="R51">
        <f t="shared" ref="R51:X54" si="17">$N51*((R$31+$I51)-1)/6*($F51*$B$51+$O51)*$J51</f>
        <v>1.3333333333333333</v>
      </c>
      <c r="T51">
        <f t="shared" si="17"/>
        <v>1.7777777777777777</v>
      </c>
      <c r="V51">
        <f t="shared" si="17"/>
        <v>2.2222222222222223</v>
      </c>
      <c r="X51">
        <f t="shared" si="17"/>
        <v>2.6666666666666665</v>
      </c>
    </row>
    <row r="52" spans="1:24" x14ac:dyDescent="0.25">
      <c r="D52" t="s">
        <v>157</v>
      </c>
      <c r="E52">
        <v>1</v>
      </c>
      <c r="F52">
        <v>6</v>
      </c>
      <c r="G52">
        <v>3</v>
      </c>
      <c r="H52">
        <v>4</v>
      </c>
      <c r="I52">
        <v>1</v>
      </c>
      <c r="J52">
        <v>2</v>
      </c>
      <c r="K52">
        <v>7</v>
      </c>
      <c r="L52">
        <v>0</v>
      </c>
      <c r="N52">
        <f t="shared" si="5"/>
        <v>0.33333333333333331</v>
      </c>
      <c r="O52">
        <v>0</v>
      </c>
      <c r="P52">
        <f>$N52*((P$31+$I52)-1)/6*($F52*$B$51+$O52)*$J52</f>
        <v>1.3333333333333333</v>
      </c>
      <c r="R52">
        <f t="shared" si="17"/>
        <v>2</v>
      </c>
      <c r="T52">
        <f t="shared" si="17"/>
        <v>2.6666666666666665</v>
      </c>
      <c r="V52">
        <f t="shared" si="17"/>
        <v>3.333333333333333</v>
      </c>
      <c r="X52">
        <f t="shared" si="17"/>
        <v>4</v>
      </c>
    </row>
    <row r="53" spans="1:24" x14ac:dyDescent="0.25">
      <c r="D53" t="s">
        <v>154</v>
      </c>
      <c r="E53">
        <v>1</v>
      </c>
      <c r="F53">
        <v>5</v>
      </c>
      <c r="G53">
        <v>3</v>
      </c>
      <c r="H53">
        <v>3</v>
      </c>
      <c r="I53">
        <v>2</v>
      </c>
      <c r="J53">
        <v>3</v>
      </c>
      <c r="K53">
        <v>7</v>
      </c>
      <c r="L53">
        <v>0</v>
      </c>
      <c r="N53">
        <f t="shared" si="5"/>
        <v>0.44444444444444442</v>
      </c>
      <c r="O53">
        <v>0</v>
      </c>
      <c r="P53">
        <f>$N53*((P$31+$I53)-1)/6*($F53*$B$51+$O53)*$J53</f>
        <v>3.3333333333333335</v>
      </c>
      <c r="R53">
        <f t="shared" si="17"/>
        <v>4.4444444444444446</v>
      </c>
      <c r="T53">
        <f t="shared" si="17"/>
        <v>5.5555555555555562</v>
      </c>
      <c r="V53">
        <f t="shared" si="17"/>
        <v>6.666666666666667</v>
      </c>
      <c r="X53">
        <f>V53</f>
        <v>6.666666666666667</v>
      </c>
    </row>
    <row r="54" spans="1:24" x14ac:dyDescent="0.25">
      <c r="D54" t="s">
        <v>158</v>
      </c>
      <c r="E54">
        <v>1</v>
      </c>
      <c r="F54">
        <v>6</v>
      </c>
      <c r="G54">
        <v>3</v>
      </c>
      <c r="H54">
        <v>4</v>
      </c>
      <c r="I54">
        <v>0</v>
      </c>
      <c r="J54">
        <v>1</v>
      </c>
      <c r="K54">
        <v>7</v>
      </c>
      <c r="L54">
        <v>0</v>
      </c>
      <c r="N54">
        <f t="shared" si="5"/>
        <v>0.33333333333333331</v>
      </c>
      <c r="O54">
        <v>0</v>
      </c>
      <c r="P54">
        <f>$N54*((P$31+$I54)-1)/6*($F54*$B$51+$O54)*$J54</f>
        <v>0.33333333333333331</v>
      </c>
      <c r="R54">
        <f t="shared" si="17"/>
        <v>0.66666666666666663</v>
      </c>
      <c r="T54">
        <f t="shared" si="17"/>
        <v>1</v>
      </c>
      <c r="V54">
        <f t="shared" si="17"/>
        <v>1.3333333333333333</v>
      </c>
      <c r="X54">
        <f t="shared" si="17"/>
        <v>1.6666666666666665</v>
      </c>
    </row>
    <row r="55" spans="1:24" x14ac:dyDescent="0.25">
      <c r="A55">
        <v>140</v>
      </c>
      <c r="B55">
        <v>1</v>
      </c>
      <c r="C55" t="s">
        <v>112</v>
      </c>
      <c r="D55" t="s">
        <v>159</v>
      </c>
      <c r="E55">
        <v>1</v>
      </c>
      <c r="F55">
        <v>4</v>
      </c>
      <c r="G55">
        <v>3</v>
      </c>
      <c r="H55">
        <v>4</v>
      </c>
      <c r="I55">
        <v>1</v>
      </c>
      <c r="J55">
        <v>2</v>
      </c>
      <c r="K55">
        <v>6</v>
      </c>
      <c r="L55" t="s">
        <v>142</v>
      </c>
      <c r="N55">
        <f>((7-G55-(7-K55))/6*(7-H55)/6)</f>
        <v>0.25</v>
      </c>
      <c r="O55">
        <v>0</v>
      </c>
      <c r="P55">
        <f>((1/6)+$N55*((P$31+$I55)-1)/6)*($F55*$B$55+$O55)*$J55</f>
        <v>2</v>
      </c>
      <c r="R55">
        <f t="shared" ref="R55:X55" si="18">((1/6)+$N55*((R$31+$I55)-1)/6)*($F55*$B$55+$O55)*$J55</f>
        <v>2.333333333333333</v>
      </c>
      <c r="T55">
        <f t="shared" si="18"/>
        <v>2.6666666666666665</v>
      </c>
      <c r="V55">
        <f t="shared" si="18"/>
        <v>3</v>
      </c>
      <c r="X55">
        <f t="shared" si="18"/>
        <v>3.333333333333333</v>
      </c>
    </row>
    <row r="56" spans="1:24" x14ac:dyDescent="0.25">
      <c r="A56">
        <v>350</v>
      </c>
      <c r="B56">
        <v>1</v>
      </c>
      <c r="C56" t="s">
        <v>113</v>
      </c>
      <c r="D56" t="s">
        <v>153</v>
      </c>
      <c r="E56">
        <v>1</v>
      </c>
      <c r="F56">
        <v>6</v>
      </c>
      <c r="G56">
        <v>3</v>
      </c>
      <c r="H56">
        <v>3</v>
      </c>
      <c r="I56">
        <v>1</v>
      </c>
      <c r="J56">
        <v>1</v>
      </c>
      <c r="K56">
        <v>7</v>
      </c>
      <c r="L56">
        <v>0</v>
      </c>
      <c r="N56">
        <f t="shared" si="5"/>
        <v>0.44444444444444442</v>
      </c>
      <c r="O56">
        <v>0</v>
      </c>
      <c r="P56">
        <f>$N56*((P$31+$I56)-1)/6*($F56*$B$56+$O56)*$J56</f>
        <v>0.88888888888888884</v>
      </c>
      <c r="R56">
        <f t="shared" ref="R56:X59" si="19">$N56*((R$31+$I56)-1)/6*($F56*$B$56+$O56)*$J56</f>
        <v>1.3333333333333333</v>
      </c>
      <c r="T56">
        <f t="shared" si="19"/>
        <v>1.7777777777777777</v>
      </c>
      <c r="V56">
        <f t="shared" si="19"/>
        <v>2.2222222222222223</v>
      </c>
      <c r="X56">
        <f t="shared" si="19"/>
        <v>2.6666666666666665</v>
      </c>
    </row>
    <row r="57" spans="1:24" x14ac:dyDescent="0.25">
      <c r="D57" t="s">
        <v>159</v>
      </c>
      <c r="E57">
        <v>1</v>
      </c>
      <c r="F57">
        <v>4</v>
      </c>
      <c r="G57">
        <v>3</v>
      </c>
      <c r="H57">
        <v>4</v>
      </c>
      <c r="I57">
        <v>1</v>
      </c>
      <c r="J57">
        <v>2</v>
      </c>
      <c r="K57">
        <v>6</v>
      </c>
      <c r="L57" t="s">
        <v>142</v>
      </c>
      <c r="N57">
        <f>((7-G57-(7-K57))/6*(7-H57)/6)</f>
        <v>0.25</v>
      </c>
      <c r="O57">
        <v>0</v>
      </c>
      <c r="P57">
        <f>((1/6)+$N57*((P$31+$I57)-1)/6)*($F57*$B$56+$O57)*$J57</f>
        <v>2</v>
      </c>
      <c r="R57">
        <f t="shared" ref="R57:X57" si="20">(($J$57/6)+$N57*((R$31+$I57)-1)/6)*($F57*$B$56+$O57)*$J57</f>
        <v>3.6666666666666665</v>
      </c>
      <c r="T57">
        <f t="shared" si="20"/>
        <v>4</v>
      </c>
      <c r="V57">
        <f t="shared" si="20"/>
        <v>4.333333333333333</v>
      </c>
      <c r="X57">
        <f t="shared" si="20"/>
        <v>4.6666666666666661</v>
      </c>
    </row>
    <row r="58" spans="1:24" x14ac:dyDescent="0.25">
      <c r="D58" t="s">
        <v>154</v>
      </c>
      <c r="E58">
        <v>1</v>
      </c>
      <c r="F58">
        <v>5</v>
      </c>
      <c r="G58">
        <v>3</v>
      </c>
      <c r="H58">
        <v>3</v>
      </c>
      <c r="I58">
        <v>2</v>
      </c>
      <c r="J58">
        <v>3</v>
      </c>
      <c r="K58">
        <v>7</v>
      </c>
      <c r="L58">
        <v>0</v>
      </c>
      <c r="N58">
        <f t="shared" si="5"/>
        <v>0.44444444444444442</v>
      </c>
      <c r="O58">
        <v>0</v>
      </c>
      <c r="P58">
        <f>$N58*((P$31+$I58)-1)/6*($F58*$B$56+$O58)*$J58</f>
        <v>3.3333333333333335</v>
      </c>
      <c r="R58">
        <f t="shared" si="19"/>
        <v>4.4444444444444446</v>
      </c>
      <c r="T58">
        <f t="shared" si="19"/>
        <v>5.5555555555555562</v>
      </c>
      <c r="V58">
        <f t="shared" si="19"/>
        <v>6.666666666666667</v>
      </c>
      <c r="X58">
        <f>V58</f>
        <v>6.666666666666667</v>
      </c>
    </row>
    <row r="59" spans="1:24" x14ac:dyDescent="0.25">
      <c r="D59" t="s">
        <v>158</v>
      </c>
      <c r="E59">
        <v>1</v>
      </c>
      <c r="F59">
        <v>6</v>
      </c>
      <c r="G59">
        <v>3</v>
      </c>
      <c r="H59">
        <v>4</v>
      </c>
      <c r="I59">
        <v>0</v>
      </c>
      <c r="J59">
        <v>1</v>
      </c>
      <c r="K59">
        <v>7</v>
      </c>
      <c r="L59">
        <v>0</v>
      </c>
      <c r="N59">
        <f t="shared" si="5"/>
        <v>0.33333333333333331</v>
      </c>
      <c r="O59">
        <v>0</v>
      </c>
      <c r="P59">
        <f>$N59*((P$31+$I59)-1)/6*($F59*$B$56+$O59)*$J59</f>
        <v>0.33333333333333331</v>
      </c>
      <c r="R59">
        <f t="shared" si="19"/>
        <v>0.66666666666666663</v>
      </c>
      <c r="T59">
        <f t="shared" si="19"/>
        <v>1</v>
      </c>
      <c r="V59">
        <f t="shared" si="19"/>
        <v>1.3333333333333333</v>
      </c>
      <c r="X59">
        <f t="shared" si="19"/>
        <v>1.6666666666666665</v>
      </c>
    </row>
    <row r="60" spans="1:24" x14ac:dyDescent="0.25">
      <c r="A60">
        <v>160</v>
      </c>
      <c r="B60">
        <v>1</v>
      </c>
      <c r="C60" t="s">
        <v>114</v>
      </c>
      <c r="D60" t="s">
        <v>160</v>
      </c>
      <c r="E60">
        <v>0</v>
      </c>
      <c r="F60">
        <v>2</v>
      </c>
      <c r="G60">
        <v>3</v>
      </c>
      <c r="H60">
        <v>3</v>
      </c>
      <c r="I60">
        <v>1</v>
      </c>
      <c r="J60">
        <v>2</v>
      </c>
      <c r="K60">
        <v>7</v>
      </c>
      <c r="L60">
        <v>0</v>
      </c>
      <c r="N60">
        <f t="shared" si="5"/>
        <v>0.44444444444444442</v>
      </c>
      <c r="O60">
        <v>0</v>
      </c>
      <c r="P60">
        <f>$N60*((P$31+$I60)-1)/6*($F60*$B$60+$O60)*$J60</f>
        <v>0.59259259259259256</v>
      </c>
      <c r="R60">
        <f t="shared" ref="R60:X61" si="21">$N60*((R$31+$I60)-1)/6*($F60*$B$60+$O60)*$J60</f>
        <v>0.88888888888888884</v>
      </c>
      <c r="T60">
        <f t="shared" si="21"/>
        <v>1.1851851851851851</v>
      </c>
      <c r="V60">
        <f t="shared" si="21"/>
        <v>1.4814814814814816</v>
      </c>
      <c r="X60">
        <f t="shared" si="21"/>
        <v>1.7777777777777777</v>
      </c>
    </row>
    <row r="61" spans="1:24" x14ac:dyDescent="0.25">
      <c r="D61" t="s">
        <v>160</v>
      </c>
      <c r="E61">
        <v>1</v>
      </c>
      <c r="F61">
        <v>6</v>
      </c>
      <c r="G61">
        <v>3</v>
      </c>
      <c r="H61">
        <v>4</v>
      </c>
      <c r="I61">
        <v>1</v>
      </c>
      <c r="J61">
        <v>2</v>
      </c>
      <c r="K61">
        <v>6</v>
      </c>
      <c r="L61">
        <v>0</v>
      </c>
      <c r="N61">
        <f t="shared" si="5"/>
        <v>0.41666666666666663</v>
      </c>
      <c r="O61">
        <v>0</v>
      </c>
      <c r="P61">
        <f>$N61*((P$31+$I61)-1)/6*($F61*$B$60+$O61)*$J61</f>
        <v>1.6666666666666665</v>
      </c>
      <c r="R61">
        <f t="shared" si="21"/>
        <v>2.5</v>
      </c>
      <c r="T61">
        <f t="shared" si="21"/>
        <v>3.333333333333333</v>
      </c>
      <c r="V61">
        <f t="shared" si="21"/>
        <v>4.1666666666666661</v>
      </c>
      <c r="X61">
        <f t="shared" si="21"/>
        <v>5</v>
      </c>
    </row>
    <row r="62" spans="1:24" x14ac:dyDescent="0.25">
      <c r="A62">
        <v>180</v>
      </c>
      <c r="B62">
        <v>1</v>
      </c>
      <c r="C62" t="s">
        <v>115</v>
      </c>
      <c r="D62" t="s">
        <v>161</v>
      </c>
      <c r="E62">
        <v>1</v>
      </c>
      <c r="F62">
        <v>1</v>
      </c>
      <c r="G62">
        <v>2</v>
      </c>
      <c r="J62" t="s">
        <v>163</v>
      </c>
      <c r="K62">
        <v>7</v>
      </c>
      <c r="L62">
        <v>0</v>
      </c>
      <c r="N62">
        <f t="shared" si="5"/>
        <v>0.97222222222222232</v>
      </c>
      <c r="O62">
        <v>0</v>
      </c>
      <c r="P62" t="e">
        <f t="shared" ref="P62" si="22">$N62*((P$31+$I62)-1)/6*($F62*$B$32+O62)*$J62</f>
        <v>#VALUE!</v>
      </c>
      <c r="R62" t="e">
        <f>$N62*((R$31+$I62)-1)/6*($F62*$B$32+P62)*$J62</f>
        <v>#VALUE!</v>
      </c>
      <c r="T62" t="e">
        <f>$N62*((T$31+$I62)-1)/6*($F62*$B$32+R62)*$J62</f>
        <v>#VALUE!</v>
      </c>
      <c r="V62" t="e">
        <f>$N62*((V$31+$I62)-1)/6*($F62*$B$32+T62)*$J62</f>
        <v>#VALUE!</v>
      </c>
      <c r="X62" t="e">
        <f>$N62*((X$31+$I62)-1)/6*($F62*$B$32+V62)*$J62</f>
        <v>#VALUE!</v>
      </c>
    </row>
    <row r="63" spans="1:24" x14ac:dyDescent="0.25">
      <c r="D63" t="s">
        <v>162</v>
      </c>
      <c r="E63">
        <v>1</v>
      </c>
      <c r="F63">
        <v>5</v>
      </c>
      <c r="G63">
        <v>3</v>
      </c>
      <c r="H63">
        <v>4</v>
      </c>
      <c r="I63">
        <v>1</v>
      </c>
      <c r="J63">
        <v>2</v>
      </c>
      <c r="K63">
        <v>7</v>
      </c>
      <c r="L63">
        <v>0</v>
      </c>
      <c r="N63">
        <f t="shared" si="5"/>
        <v>0.33333333333333331</v>
      </c>
      <c r="O63">
        <v>0</v>
      </c>
      <c r="P63">
        <f>$N63*((P$31+$I63)-1)/6*($F63*$B$62+$O63)*$J63</f>
        <v>1.1111111111111112</v>
      </c>
      <c r="R63">
        <f t="shared" ref="R63:X63" si="23">$N63*((R$31+$I63)-1)/6*($F63*$B$62+$O63)*$J63</f>
        <v>1.6666666666666665</v>
      </c>
      <c r="T63">
        <f t="shared" si="23"/>
        <v>2.2222222222222223</v>
      </c>
      <c r="V63">
        <f t="shared" si="23"/>
        <v>2.7777777777777772</v>
      </c>
      <c r="X63">
        <f t="shared" si="23"/>
        <v>3.333333333333333</v>
      </c>
    </row>
    <row r="64" spans="1:24" x14ac:dyDescent="0.25">
      <c r="A64">
        <v>240</v>
      </c>
      <c r="B64">
        <v>1</v>
      </c>
      <c r="C64" t="s">
        <v>116</v>
      </c>
      <c r="D64" t="s">
        <v>161</v>
      </c>
      <c r="E64">
        <v>1</v>
      </c>
      <c r="F64">
        <v>1</v>
      </c>
      <c r="G64">
        <v>2</v>
      </c>
      <c r="J64" t="s">
        <v>163</v>
      </c>
      <c r="K64">
        <v>7</v>
      </c>
      <c r="L64">
        <v>0</v>
      </c>
      <c r="N64">
        <f t="shared" si="5"/>
        <v>0.97222222222222232</v>
      </c>
      <c r="O64">
        <v>0</v>
      </c>
      <c r="P64" t="e">
        <f t="shared" ref="P64" si="24">$N64*((P$31+$I64)-1)/6*($F64*$B$32+O64)*$J64</f>
        <v>#VALUE!</v>
      </c>
      <c r="R64" t="e">
        <f>$N64*((R$31+$I64)-1)/6*($F64*$B$32+P64)*$J64</f>
        <v>#VALUE!</v>
      </c>
      <c r="T64" t="e">
        <f>$N64*((T$31+$I64)-1)/6*($F64*$B$32+R64)*$J64</f>
        <v>#VALUE!</v>
      </c>
      <c r="V64" t="e">
        <f>$N64*((V$31+$I64)-1)/6*($F64*$B$32+T64)*$J64</f>
        <v>#VALUE!</v>
      </c>
      <c r="X64" t="e">
        <f>$N64*((X$31+$I64)-1)/6*($F64*$B$32+V64)*$J64</f>
        <v>#VALUE!</v>
      </c>
    </row>
    <row r="65" spans="1:24" x14ac:dyDescent="0.25">
      <c r="D65" t="s">
        <v>162</v>
      </c>
      <c r="E65">
        <v>1</v>
      </c>
      <c r="F65">
        <v>5</v>
      </c>
      <c r="G65">
        <v>3</v>
      </c>
      <c r="H65">
        <v>4</v>
      </c>
      <c r="I65">
        <v>2</v>
      </c>
      <c r="J65">
        <v>2</v>
      </c>
      <c r="K65">
        <v>7</v>
      </c>
      <c r="L65">
        <v>0</v>
      </c>
      <c r="N65">
        <f t="shared" si="5"/>
        <v>0.33333333333333331</v>
      </c>
      <c r="O65">
        <v>0</v>
      </c>
      <c r="P65">
        <f>$N65*((P$31+$I65)-1)/6*($F65*$B$64+$O65)*$J65</f>
        <v>1.6666666666666665</v>
      </c>
      <c r="R65">
        <f t="shared" ref="R65:X66" si="25">$N65*((R$31+$I65)-1)/6*($F65*$B$64+$O65)*$J65</f>
        <v>2.2222222222222223</v>
      </c>
      <c r="T65">
        <f t="shared" si="25"/>
        <v>2.7777777777777772</v>
      </c>
      <c r="V65">
        <f t="shared" si="25"/>
        <v>3.333333333333333</v>
      </c>
      <c r="X65">
        <f>V65</f>
        <v>3.333333333333333</v>
      </c>
    </row>
    <row r="66" spans="1:24" x14ac:dyDescent="0.25">
      <c r="D66" t="s">
        <v>164</v>
      </c>
      <c r="E66">
        <v>1</v>
      </c>
      <c r="F66">
        <v>6</v>
      </c>
      <c r="G66">
        <v>3</v>
      </c>
      <c r="H66">
        <v>4</v>
      </c>
      <c r="I66">
        <v>1</v>
      </c>
      <c r="J66">
        <v>1</v>
      </c>
      <c r="K66">
        <v>7</v>
      </c>
      <c r="L66">
        <v>0</v>
      </c>
      <c r="N66">
        <f t="shared" si="5"/>
        <v>0.33333333333333331</v>
      </c>
      <c r="O66">
        <v>0</v>
      </c>
      <c r="P66">
        <f>$N66*((P$31+$I66)-1)/6*($F66*$B$64+$O66)*$J66</f>
        <v>0.66666666666666663</v>
      </c>
      <c r="R66">
        <f t="shared" si="25"/>
        <v>1</v>
      </c>
      <c r="T66">
        <f t="shared" si="25"/>
        <v>1.3333333333333333</v>
      </c>
      <c r="V66">
        <f t="shared" si="25"/>
        <v>1.6666666666666665</v>
      </c>
      <c r="X66">
        <f t="shared" si="25"/>
        <v>2</v>
      </c>
    </row>
    <row r="67" spans="1:24" x14ac:dyDescent="0.25">
      <c r="A67">
        <v>190</v>
      </c>
      <c r="B67">
        <v>1</v>
      </c>
      <c r="C67" t="s">
        <v>117</v>
      </c>
      <c r="D67" t="s">
        <v>165</v>
      </c>
      <c r="E67">
        <v>1</v>
      </c>
      <c r="F67">
        <v>4</v>
      </c>
      <c r="G67">
        <v>3</v>
      </c>
      <c r="H67">
        <v>4</v>
      </c>
      <c r="I67">
        <v>1</v>
      </c>
      <c r="J67">
        <v>2</v>
      </c>
      <c r="K67">
        <v>7</v>
      </c>
      <c r="L67">
        <v>0</v>
      </c>
      <c r="N67">
        <f t="shared" si="5"/>
        <v>0.33333333333333331</v>
      </c>
      <c r="O67">
        <v>0</v>
      </c>
      <c r="P67">
        <f>$N67*((P$31+$I67)-1)/6*($F67*$B$67+$O67)*$J67</f>
        <v>0.88888888888888884</v>
      </c>
      <c r="R67">
        <f t="shared" ref="R67:X67" si="26">$N67*((R$31+$I67)-1)/6*($F67*$B$67+$O67)*$J67</f>
        <v>1.3333333333333333</v>
      </c>
      <c r="T67">
        <f t="shared" si="26"/>
        <v>1.7777777777777777</v>
      </c>
      <c r="V67">
        <f t="shared" si="26"/>
        <v>2.2222222222222219</v>
      </c>
      <c r="X67">
        <f t="shared" si="26"/>
        <v>2.6666666666666665</v>
      </c>
    </row>
    <row r="68" spans="1:24" x14ac:dyDescent="0.25">
      <c r="A68" s="47">
        <v>760</v>
      </c>
      <c r="B68" s="43">
        <v>1</v>
      </c>
      <c r="C68" t="s">
        <v>118</v>
      </c>
      <c r="D68" t="s">
        <v>166</v>
      </c>
      <c r="E68">
        <v>1</v>
      </c>
      <c r="F68">
        <v>5</v>
      </c>
      <c r="G68">
        <v>3</v>
      </c>
      <c r="H68">
        <v>4</v>
      </c>
      <c r="I68">
        <v>2</v>
      </c>
      <c r="J68">
        <v>2</v>
      </c>
      <c r="K68">
        <v>7</v>
      </c>
      <c r="L68">
        <v>0</v>
      </c>
      <c r="N68">
        <f t="shared" si="5"/>
        <v>0.33333333333333331</v>
      </c>
      <c r="O68">
        <v>0</v>
      </c>
      <c r="P68">
        <f>$N68*((P$31+$I68)-1)/6*($F68*$B$68+$O68)*$J68</f>
        <v>1.6666666666666665</v>
      </c>
      <c r="R68">
        <f t="shared" ref="R68:V68" si="27">$N68*((R$31+$I68)-1)/6*($F68*$B$68+$O68)*$J68</f>
        <v>2.2222222222222223</v>
      </c>
      <c r="T68">
        <f t="shared" si="27"/>
        <v>2.7777777777777772</v>
      </c>
      <c r="V68">
        <f t="shared" si="27"/>
        <v>3.333333333333333</v>
      </c>
      <c r="X68">
        <f>V68</f>
        <v>3.333333333333333</v>
      </c>
    </row>
    <row r="69" spans="1:24" x14ac:dyDescent="0.25">
      <c r="A69" s="47"/>
      <c r="B69" s="43">
        <v>1</v>
      </c>
      <c r="C69" t="s">
        <v>119</v>
      </c>
      <c r="D69" t="s">
        <v>167</v>
      </c>
      <c r="E69">
        <v>1</v>
      </c>
      <c r="F69">
        <v>1</v>
      </c>
      <c r="G69">
        <v>2</v>
      </c>
      <c r="H69">
        <v>2</v>
      </c>
      <c r="I69">
        <v>3</v>
      </c>
      <c r="J69">
        <v>3.5</v>
      </c>
      <c r="K69">
        <v>7</v>
      </c>
      <c r="L69">
        <v>0</v>
      </c>
      <c r="N69">
        <f t="shared" si="5"/>
        <v>0.69444444444444453</v>
      </c>
      <c r="O69">
        <v>0</v>
      </c>
      <c r="P69">
        <f>$N69*((P$31+$I69)-1)/6*($F69*$B$69+$O69)*$J69</f>
        <v>1.6203703703703707</v>
      </c>
      <c r="R69">
        <f t="shared" ref="R69:X72" si="28">$N69*((R$31+$I69)-1)/6*($F69*$B$69+$O69)*$J69</f>
        <v>2.0254629629629632</v>
      </c>
      <c r="T69">
        <f t="shared" si="28"/>
        <v>2.4305555555555558</v>
      </c>
      <c r="V69">
        <f>T69</f>
        <v>2.4305555555555558</v>
      </c>
      <c r="X69">
        <f>V69</f>
        <v>2.4305555555555558</v>
      </c>
    </row>
    <row r="70" spans="1:24" x14ac:dyDescent="0.25">
      <c r="D70" t="s">
        <v>168</v>
      </c>
      <c r="E70">
        <v>1</v>
      </c>
      <c r="F70">
        <v>8</v>
      </c>
      <c r="G70">
        <v>3</v>
      </c>
      <c r="H70">
        <v>3</v>
      </c>
      <c r="I70">
        <v>2</v>
      </c>
      <c r="J70">
        <v>3</v>
      </c>
      <c r="K70">
        <v>6</v>
      </c>
      <c r="L70" t="s">
        <v>142</v>
      </c>
      <c r="N70">
        <f>((7-G70-(7-K70))/6*(7-H70)/6)</f>
        <v>0.33333333333333331</v>
      </c>
      <c r="O70">
        <v>0</v>
      </c>
      <c r="P70">
        <f>((1/6)+$N70*((P$31+$I70)-1)/6)*($F70*$B$69+$O70)*$J70</f>
        <v>8</v>
      </c>
      <c r="R70">
        <f t="shared" ref="R70:V70" si="29">(($J$70/6)+$N70*((R$31+$I70)-1)/6)*($F70*$B$69+$O70)*$J70</f>
        <v>17.333333333333332</v>
      </c>
      <c r="T70">
        <f t="shared" si="29"/>
        <v>18.666666666666664</v>
      </c>
      <c r="V70">
        <f t="shared" si="29"/>
        <v>20</v>
      </c>
      <c r="X70">
        <f>V70</f>
        <v>20</v>
      </c>
    </row>
    <row r="71" spans="1:24" x14ac:dyDescent="0.25">
      <c r="D71" t="s">
        <v>169</v>
      </c>
      <c r="E71">
        <v>1</v>
      </c>
      <c r="F71">
        <v>7</v>
      </c>
      <c r="G71">
        <v>4</v>
      </c>
      <c r="H71">
        <v>4</v>
      </c>
      <c r="I71">
        <v>0</v>
      </c>
      <c r="J71">
        <v>1</v>
      </c>
      <c r="K71">
        <v>7</v>
      </c>
      <c r="L71">
        <v>0</v>
      </c>
      <c r="N71">
        <f t="shared" si="5"/>
        <v>0.25</v>
      </c>
      <c r="O71">
        <v>0</v>
      </c>
      <c r="P71">
        <f>$N71*((P$31+$I71)-1)/6*($F71*$B$69+$O71)*$J71</f>
        <v>0.29166666666666663</v>
      </c>
      <c r="R71">
        <f t="shared" si="28"/>
        <v>0.58333333333333326</v>
      </c>
      <c r="T71">
        <f t="shared" si="28"/>
        <v>0.875</v>
      </c>
      <c r="V71">
        <f t="shared" si="28"/>
        <v>1.1666666666666665</v>
      </c>
      <c r="X71">
        <f t="shared" si="28"/>
        <v>1.4583333333333335</v>
      </c>
    </row>
    <row r="72" spans="1:24" x14ac:dyDescent="0.25">
      <c r="D72" t="s">
        <v>170</v>
      </c>
      <c r="E72">
        <v>1</v>
      </c>
      <c r="F72">
        <v>1</v>
      </c>
      <c r="G72">
        <v>3</v>
      </c>
      <c r="H72">
        <v>3</v>
      </c>
      <c r="I72">
        <v>2</v>
      </c>
      <c r="J72">
        <v>6</v>
      </c>
      <c r="K72">
        <v>7</v>
      </c>
      <c r="L72">
        <v>0</v>
      </c>
      <c r="N72">
        <f t="shared" si="5"/>
        <v>0.44444444444444442</v>
      </c>
      <c r="O72">
        <v>0</v>
      </c>
      <c r="P72">
        <f>$N72*((P$31+$I72)-1)/6*($F72*$B$69+$O72)*$J72</f>
        <v>1.3333333333333333</v>
      </c>
      <c r="R72">
        <f t="shared" si="28"/>
        <v>1.7777777777777777</v>
      </c>
      <c r="T72">
        <f t="shared" si="28"/>
        <v>2.2222222222222223</v>
      </c>
      <c r="V72">
        <f t="shared" si="28"/>
        <v>2.6666666666666665</v>
      </c>
      <c r="X72">
        <f>V72</f>
        <v>2.6666666666666665</v>
      </c>
    </row>
  </sheetData>
  <mergeCells count="19">
    <mergeCell ref="O30:O31"/>
    <mergeCell ref="J30:J31"/>
    <mergeCell ref="K30:K31"/>
    <mergeCell ref="L30:L31"/>
    <mergeCell ref="M30:M31"/>
    <mergeCell ref="N30:N31"/>
    <mergeCell ref="A68:A69"/>
    <mergeCell ref="A22:A23"/>
    <mergeCell ref="P30:X30"/>
    <mergeCell ref="A28:Y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0FA9-DB8D-4D20-B8F5-A9E5DE36E402}">
  <dimension ref="A1:CO23"/>
  <sheetViews>
    <sheetView topLeftCell="D1" zoomScale="85" zoomScaleNormal="85" workbookViewId="0">
      <selection activeCell="L27" sqref="L27"/>
    </sheetView>
  </sheetViews>
  <sheetFormatPr defaultRowHeight="15" x14ac:dyDescent="0.25"/>
  <cols>
    <col min="1" max="1" width="35.5703125" style="27" customWidth="1"/>
    <col min="2" max="2" width="28.28515625" customWidth="1"/>
    <col min="3" max="3" width="18" customWidth="1"/>
    <col min="6" max="6" width="18.42578125" customWidth="1"/>
    <col min="7" max="7" width="18" customWidth="1"/>
    <col min="8" max="8" width="25.28515625" customWidth="1"/>
    <col min="9" max="9" width="23" customWidth="1"/>
    <col min="10" max="10" width="59" customWidth="1"/>
    <col min="11" max="11" width="42.85546875" customWidth="1"/>
    <col min="12" max="12" width="48.42578125" customWidth="1"/>
    <col min="13" max="13" width="9.140625" customWidth="1"/>
  </cols>
  <sheetData>
    <row r="1" spans="1:93" ht="15.75" thickBot="1" x14ac:dyDescent="0.3">
      <c r="A1" s="23" t="s">
        <v>0</v>
      </c>
      <c r="B1" s="19" t="s">
        <v>1</v>
      </c>
      <c r="C1" s="12" t="s">
        <v>2</v>
      </c>
      <c r="D1" s="12" t="s">
        <v>3</v>
      </c>
      <c r="E1" s="12" t="s">
        <v>4</v>
      </c>
      <c r="F1" s="12" t="s">
        <v>60</v>
      </c>
      <c r="G1" s="12" t="s">
        <v>5</v>
      </c>
      <c r="H1" s="12" t="s">
        <v>6</v>
      </c>
      <c r="I1" s="12" t="s">
        <v>8</v>
      </c>
      <c r="J1" s="12" t="s">
        <v>18</v>
      </c>
      <c r="K1" s="12" t="s">
        <v>19</v>
      </c>
      <c r="L1" s="28" t="s">
        <v>22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</row>
    <row r="2" spans="1:93" s="9" customFormat="1" ht="15.75" thickBot="1" x14ac:dyDescent="0.3">
      <c r="A2" s="24" t="s">
        <v>21</v>
      </c>
      <c r="B2" s="20">
        <v>9</v>
      </c>
      <c r="C2" s="8">
        <v>5</v>
      </c>
      <c r="D2" s="8">
        <v>0</v>
      </c>
      <c r="E2" s="8">
        <v>1</v>
      </c>
      <c r="F2" s="8">
        <v>6</v>
      </c>
      <c r="G2" s="8">
        <v>2</v>
      </c>
      <c r="H2" s="5" t="s">
        <v>7</v>
      </c>
      <c r="I2" s="5" t="s">
        <v>9</v>
      </c>
      <c r="J2" s="5"/>
      <c r="K2" s="5"/>
      <c r="L2" t="s">
        <v>96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</row>
    <row r="3" spans="1:93" s="10" customFormat="1" x14ac:dyDescent="0.25">
      <c r="A3" s="51" t="s">
        <v>36</v>
      </c>
      <c r="B3" s="53">
        <v>10</v>
      </c>
      <c r="C3" s="49">
        <v>5</v>
      </c>
      <c r="D3" s="1">
        <v>0</v>
      </c>
      <c r="E3" s="49">
        <v>1</v>
      </c>
      <c r="F3" s="13">
        <v>6</v>
      </c>
      <c r="G3" s="49">
        <v>2</v>
      </c>
      <c r="H3" s="1" t="s">
        <v>45</v>
      </c>
      <c r="I3" s="1" t="s">
        <v>9</v>
      </c>
      <c r="J3" s="1"/>
      <c r="K3" s="1" t="s">
        <v>48</v>
      </c>
      <c r="L3" s="30" t="s">
        <v>42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</row>
    <row r="4" spans="1:93" s="11" customFormat="1" ht="15.75" thickBot="1" x14ac:dyDescent="0.3">
      <c r="A4" s="52"/>
      <c r="B4" s="54"/>
      <c r="C4" s="50"/>
      <c r="D4" s="2">
        <v>10</v>
      </c>
      <c r="E4" s="50"/>
      <c r="F4" s="14">
        <v>6</v>
      </c>
      <c r="G4" s="50"/>
      <c r="H4" s="2" t="s">
        <v>46</v>
      </c>
      <c r="I4" s="2" t="s">
        <v>9</v>
      </c>
      <c r="J4" s="2"/>
      <c r="K4" s="2" t="s">
        <v>47</v>
      </c>
      <c r="L4" s="31" t="s">
        <v>43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</row>
    <row r="5" spans="1:93" s="10" customFormat="1" x14ac:dyDescent="0.25">
      <c r="A5" s="51" t="s">
        <v>44</v>
      </c>
      <c r="B5" s="53">
        <v>10</v>
      </c>
      <c r="C5" s="49">
        <v>10</v>
      </c>
      <c r="D5" s="3">
        <v>0</v>
      </c>
      <c r="E5" s="49">
        <v>1</v>
      </c>
      <c r="F5" s="13">
        <v>6</v>
      </c>
      <c r="G5" s="49">
        <v>2</v>
      </c>
      <c r="H5" s="1" t="s">
        <v>39</v>
      </c>
      <c r="I5" s="1" t="s">
        <v>9</v>
      </c>
      <c r="J5" s="1"/>
      <c r="K5" s="1" t="s">
        <v>41</v>
      </c>
      <c r="L5" s="30" t="s">
        <v>37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</row>
    <row r="6" spans="1:93" s="11" customFormat="1" ht="15.75" thickBot="1" x14ac:dyDescent="0.3">
      <c r="A6" s="52"/>
      <c r="B6" s="54"/>
      <c r="C6" s="50"/>
      <c r="D6" s="4">
        <v>10</v>
      </c>
      <c r="E6" s="50"/>
      <c r="F6" s="14">
        <v>6</v>
      </c>
      <c r="G6" s="50"/>
      <c r="H6" s="2" t="s">
        <v>40</v>
      </c>
      <c r="I6" s="2" t="s">
        <v>9</v>
      </c>
      <c r="J6" s="2"/>
      <c r="K6" s="2" t="s">
        <v>47</v>
      </c>
      <c r="L6" s="31" t="s">
        <v>38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</row>
    <row r="7" spans="1:93" s="10" customFormat="1" x14ac:dyDescent="0.25">
      <c r="A7" s="51" t="s">
        <v>28</v>
      </c>
      <c r="B7" s="53">
        <v>5</v>
      </c>
      <c r="C7" s="49">
        <v>15</v>
      </c>
      <c r="D7" s="49">
        <v>10</v>
      </c>
      <c r="E7" s="49">
        <v>1</v>
      </c>
      <c r="F7" s="13">
        <v>8</v>
      </c>
      <c r="G7" s="49">
        <v>2</v>
      </c>
      <c r="H7" s="1" t="s">
        <v>29</v>
      </c>
      <c r="I7" s="1" t="s">
        <v>9</v>
      </c>
      <c r="J7" s="1"/>
      <c r="K7" s="1" t="s">
        <v>32</v>
      </c>
      <c r="L7" s="30" t="s">
        <v>34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</row>
    <row r="8" spans="1:93" s="11" customFormat="1" ht="15.75" thickBot="1" x14ac:dyDescent="0.3">
      <c r="A8" s="52"/>
      <c r="B8" s="54"/>
      <c r="C8" s="50"/>
      <c r="D8" s="50"/>
      <c r="E8" s="50"/>
      <c r="F8" s="14">
        <v>8</v>
      </c>
      <c r="G8" s="50"/>
      <c r="H8" s="2" t="s">
        <v>31</v>
      </c>
      <c r="I8" s="2" t="s">
        <v>9</v>
      </c>
      <c r="J8" s="2"/>
      <c r="K8" s="2" t="s">
        <v>35</v>
      </c>
      <c r="L8" s="31" t="s">
        <v>33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</row>
    <row r="9" spans="1:93" s="10" customFormat="1" x14ac:dyDescent="0.25">
      <c r="A9" s="51" t="s">
        <v>20</v>
      </c>
      <c r="B9" s="53">
        <v>5</v>
      </c>
      <c r="C9" s="49">
        <v>15</v>
      </c>
      <c r="D9" s="49">
        <v>10</v>
      </c>
      <c r="E9" s="49">
        <v>1</v>
      </c>
      <c r="F9" s="13">
        <v>12</v>
      </c>
      <c r="G9" s="49">
        <v>2</v>
      </c>
      <c r="H9" s="1" t="s">
        <v>25</v>
      </c>
      <c r="I9" s="1" t="s">
        <v>17</v>
      </c>
      <c r="J9" s="1"/>
      <c r="K9" s="6" t="s">
        <v>27</v>
      </c>
      <c r="L9" s="30" t="s">
        <v>24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</row>
    <row r="10" spans="1:93" s="11" customFormat="1" ht="15.75" thickBot="1" x14ac:dyDescent="0.3">
      <c r="A10" s="52"/>
      <c r="B10" s="54"/>
      <c r="C10" s="50"/>
      <c r="D10" s="50"/>
      <c r="E10" s="50"/>
      <c r="F10" s="14">
        <v>12</v>
      </c>
      <c r="G10" s="50"/>
      <c r="H10" s="2" t="s">
        <v>30</v>
      </c>
      <c r="I10" s="2" t="s">
        <v>17</v>
      </c>
      <c r="J10" s="2"/>
      <c r="K10" s="7" t="s">
        <v>26</v>
      </c>
      <c r="L10" s="31" t="s">
        <v>23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</row>
    <row r="11" spans="1:93" s="10" customFormat="1" ht="15.75" thickBot="1" x14ac:dyDescent="0.3">
      <c r="A11" s="25" t="s">
        <v>52</v>
      </c>
      <c r="B11" s="21">
        <v>5</v>
      </c>
      <c r="C11" s="17">
        <v>15</v>
      </c>
      <c r="D11" s="16">
        <v>10</v>
      </c>
      <c r="E11" s="16">
        <v>1</v>
      </c>
      <c r="F11" s="16">
        <v>14</v>
      </c>
      <c r="G11" s="16">
        <v>3</v>
      </c>
      <c r="H11" s="12" t="s">
        <v>49</v>
      </c>
      <c r="I11" s="12" t="s">
        <v>50</v>
      </c>
      <c r="J11" s="12"/>
      <c r="K11" s="12"/>
      <c r="L11" s="32" t="s">
        <v>51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</row>
    <row r="12" spans="1:93" s="1" customFormat="1" x14ac:dyDescent="0.25">
      <c r="A12" s="26" t="s">
        <v>57</v>
      </c>
      <c r="B12" s="22">
        <v>1</v>
      </c>
      <c r="C12" s="1">
        <v>40</v>
      </c>
      <c r="D12" s="1">
        <v>15</v>
      </c>
      <c r="E12" s="1">
        <v>2</v>
      </c>
      <c r="G12" s="13">
        <v>3</v>
      </c>
      <c r="H12" s="18" t="s">
        <v>54</v>
      </c>
      <c r="I12" s="18" t="s">
        <v>55</v>
      </c>
      <c r="J12" s="29" t="s">
        <v>61</v>
      </c>
      <c r="L12" s="30" t="s">
        <v>53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</row>
    <row r="13" spans="1:93" s="15" customFormat="1" x14ac:dyDescent="0.25">
      <c r="A13" s="78" t="s">
        <v>58</v>
      </c>
      <c r="B13" s="64">
        <v>1</v>
      </c>
      <c r="C13" s="61">
        <v>50</v>
      </c>
      <c r="D13" s="61">
        <v>25</v>
      </c>
      <c r="E13" s="61">
        <v>5</v>
      </c>
      <c r="F13" s="61">
        <v>6</v>
      </c>
      <c r="G13" s="64">
        <v>3</v>
      </c>
      <c r="H13" s="73" t="s">
        <v>59</v>
      </c>
      <c r="I13" s="67" t="s">
        <v>55</v>
      </c>
      <c r="J13" s="70" t="s">
        <v>61</v>
      </c>
      <c r="K13" s="70" t="s">
        <v>62</v>
      </c>
      <c r="L13" s="55" t="s">
        <v>56</v>
      </c>
    </row>
    <row r="14" spans="1:93" s="15" customFormat="1" x14ac:dyDescent="0.25">
      <c r="A14" s="79"/>
      <c r="B14" s="65"/>
      <c r="C14" s="62"/>
      <c r="D14" s="62"/>
      <c r="E14" s="62"/>
      <c r="F14" s="62"/>
      <c r="G14" s="65"/>
      <c r="H14" s="74"/>
      <c r="I14" s="68"/>
      <c r="J14" s="71"/>
      <c r="K14" s="71"/>
      <c r="L14" s="56"/>
    </row>
    <row r="15" spans="1:93" s="15" customFormat="1" ht="15.75" thickBot="1" x14ac:dyDescent="0.3">
      <c r="A15" s="80"/>
      <c r="B15" s="66"/>
      <c r="C15" s="63"/>
      <c r="D15" s="63"/>
      <c r="E15" s="63"/>
      <c r="F15" s="63"/>
      <c r="G15" s="66"/>
      <c r="H15" s="75"/>
      <c r="I15" s="69"/>
      <c r="J15" s="72"/>
      <c r="K15" s="72"/>
      <c r="L15" s="57"/>
    </row>
    <row r="16" spans="1:93" s="10" customFormat="1" x14ac:dyDescent="0.25">
      <c r="A16" s="76" t="s">
        <v>63</v>
      </c>
      <c r="B16" s="58">
        <v>1</v>
      </c>
      <c r="C16" s="58">
        <v>40</v>
      </c>
      <c r="D16" s="58">
        <v>10</v>
      </c>
      <c r="E16" s="58">
        <v>2</v>
      </c>
      <c r="F16" s="58">
        <v>6</v>
      </c>
      <c r="G16" s="58">
        <v>2</v>
      </c>
      <c r="H16" s="58" t="s">
        <v>64</v>
      </c>
      <c r="I16" s="58" t="s">
        <v>9</v>
      </c>
      <c r="J16" s="58" t="s">
        <v>65</v>
      </c>
      <c r="K16" s="58"/>
      <c r="L16" s="60" t="s">
        <v>66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1:93" s="11" customFormat="1" ht="15.75" thickBot="1" x14ac:dyDescent="0.3">
      <c r="A17" s="77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7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1:93" s="9" customFormat="1" ht="15.75" thickBot="1" x14ac:dyDescent="0.3">
      <c r="A18" s="33" t="s">
        <v>67</v>
      </c>
      <c r="B18" s="9">
        <v>1</v>
      </c>
      <c r="C18" s="9">
        <v>60</v>
      </c>
      <c r="D18" s="9">
        <v>40</v>
      </c>
      <c r="E18" s="9">
        <v>2</v>
      </c>
      <c r="F18" s="35">
        <v>6</v>
      </c>
      <c r="G18" s="9">
        <v>2</v>
      </c>
      <c r="H18" s="34" t="s">
        <v>69</v>
      </c>
      <c r="I18" s="34" t="s">
        <v>70</v>
      </c>
      <c r="K18" s="9" t="s">
        <v>71</v>
      </c>
      <c r="L18" s="9" t="s">
        <v>68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</row>
    <row r="19" spans="1:93" s="10" customFormat="1" x14ac:dyDescent="0.25">
      <c r="A19" s="23" t="s">
        <v>72</v>
      </c>
      <c r="B19" s="10">
        <v>1</v>
      </c>
      <c r="C19" s="10">
        <v>40</v>
      </c>
      <c r="D19" s="10">
        <v>10</v>
      </c>
      <c r="E19" s="10">
        <v>2</v>
      </c>
      <c r="F19" s="36">
        <v>6</v>
      </c>
      <c r="G19" s="10">
        <v>3</v>
      </c>
      <c r="I19" s="37" t="s">
        <v>55</v>
      </c>
      <c r="J19" s="10" t="s">
        <v>74</v>
      </c>
      <c r="L19" s="10" t="s">
        <v>77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</row>
    <row r="20" spans="1:93" s="11" customFormat="1" ht="15.75" thickBot="1" x14ac:dyDescent="0.3">
      <c r="A20" s="38" t="s">
        <v>73</v>
      </c>
      <c r="B20" s="11">
        <v>1</v>
      </c>
      <c r="C20" s="11">
        <v>50</v>
      </c>
      <c r="D20" s="11">
        <v>25</v>
      </c>
      <c r="E20" s="11">
        <v>2</v>
      </c>
      <c r="F20" s="39">
        <v>6</v>
      </c>
      <c r="G20" s="11">
        <v>3</v>
      </c>
      <c r="I20" s="40" t="s">
        <v>55</v>
      </c>
      <c r="J20" s="11" t="s">
        <v>75</v>
      </c>
      <c r="K20" s="11" t="s">
        <v>76</v>
      </c>
      <c r="L20" s="11" t="s">
        <v>78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</row>
    <row r="21" spans="1:93" x14ac:dyDescent="0.25">
      <c r="A21" s="27" t="s">
        <v>80</v>
      </c>
      <c r="B21" s="41">
        <v>1</v>
      </c>
      <c r="C21" s="41">
        <v>40</v>
      </c>
      <c r="D21" s="41">
        <v>10</v>
      </c>
      <c r="E21" s="41">
        <v>2</v>
      </c>
      <c r="F21" s="42">
        <v>6</v>
      </c>
      <c r="G21" s="41">
        <v>2</v>
      </c>
      <c r="J21" t="s">
        <v>79</v>
      </c>
      <c r="L21" t="s">
        <v>66</v>
      </c>
    </row>
    <row r="22" spans="1:93" x14ac:dyDescent="0.25">
      <c r="L22" t="s">
        <v>81</v>
      </c>
    </row>
    <row r="23" spans="1:93" x14ac:dyDescent="0.25">
      <c r="L23" t="s">
        <v>82</v>
      </c>
    </row>
  </sheetData>
  <mergeCells count="46">
    <mergeCell ref="G16:G17"/>
    <mergeCell ref="H16:H17"/>
    <mergeCell ref="I16:I17"/>
    <mergeCell ref="A16:A17"/>
    <mergeCell ref="K13:K15"/>
    <mergeCell ref="A13:A15"/>
    <mergeCell ref="B13:B15"/>
    <mergeCell ref="C13:C15"/>
    <mergeCell ref="L13:L15"/>
    <mergeCell ref="J16:J17"/>
    <mergeCell ref="L16:L17"/>
    <mergeCell ref="K16:K17"/>
    <mergeCell ref="B16:B17"/>
    <mergeCell ref="C16:C17"/>
    <mergeCell ref="D16:D17"/>
    <mergeCell ref="E16:E17"/>
    <mergeCell ref="F16:F17"/>
    <mergeCell ref="D13:D15"/>
    <mergeCell ref="E13:E15"/>
    <mergeCell ref="F13:F15"/>
    <mergeCell ref="G13:G15"/>
    <mergeCell ref="I13:I15"/>
    <mergeCell ref="J13:J15"/>
    <mergeCell ref="H13:H15"/>
    <mergeCell ref="A3:A4"/>
    <mergeCell ref="B3:B4"/>
    <mergeCell ref="C3:C4"/>
    <mergeCell ref="E3:E4"/>
    <mergeCell ref="G3:G4"/>
    <mergeCell ref="A5:A6"/>
    <mergeCell ref="B5:B6"/>
    <mergeCell ref="C5:C6"/>
    <mergeCell ref="E5:E6"/>
    <mergeCell ref="G5:G6"/>
    <mergeCell ref="G7:G8"/>
    <mergeCell ref="A9:A10"/>
    <mergeCell ref="B9:B10"/>
    <mergeCell ref="C9:C10"/>
    <mergeCell ref="D9:D10"/>
    <mergeCell ref="E9:E10"/>
    <mergeCell ref="G9:G10"/>
    <mergeCell ref="A7:A8"/>
    <mergeCell ref="B7:B8"/>
    <mergeCell ref="C7:C8"/>
    <mergeCell ref="D7:D8"/>
    <mergeCell ref="E7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1838-8BF0-49CA-8194-D838573B6446}">
  <dimension ref="A1:H1"/>
  <sheetViews>
    <sheetView workbookViewId="0">
      <selection activeCell="O26" sqref="O26"/>
    </sheetView>
  </sheetViews>
  <sheetFormatPr defaultRowHeight="15" x14ac:dyDescent="0.25"/>
  <cols>
    <col min="1" max="1" width="11.42578125" customWidth="1"/>
    <col min="2" max="2" width="16.42578125" customWidth="1"/>
    <col min="3" max="3" width="17.7109375" customWidth="1"/>
    <col min="4" max="4" width="11.7109375" customWidth="1"/>
    <col min="6" max="6" width="17" customWidth="1"/>
    <col min="7" max="7" width="12.5703125" customWidth="1"/>
    <col min="8" max="8" width="18.28515625" customWidth="1"/>
  </cols>
  <sheetData>
    <row r="1" spans="1:8" x14ac:dyDescent="0.25">
      <c r="A1" t="s">
        <v>10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Дочери</vt:lpstr>
      <vt:lpstr>Базовые характеристики</vt:lpstr>
      <vt:lpstr>Оружие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2024-09-07T12:43:37Z</dcterms:created>
  <dcterms:modified xsi:type="dcterms:W3CDTF">2024-09-11T18:46:41Z</dcterms:modified>
</cp:coreProperties>
</file>